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urdens\Documents\Astwood PC\Accounts\"/>
    </mc:Choice>
  </mc:AlternateContent>
  <xr:revisionPtr revIDLastSave="0" documentId="13_ncr:1_{0FE90754-DCA4-4F3B-9BAD-88742C8625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enditure" sheetId="1" r:id="rId1"/>
    <sheet name="Income" sheetId="2" r:id="rId2"/>
  </sheets>
  <definedNames>
    <definedName name="_xlnm.Print_Titles" localSheetId="0">Expenditure!$4:$9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" l="1"/>
  <c r="P33" i="1" l="1"/>
  <c r="P32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0" i="1"/>
  <c r="G37" i="1"/>
  <c r="H37" i="1"/>
  <c r="I37" i="1"/>
  <c r="J37" i="1"/>
  <c r="K37" i="1"/>
  <c r="L37" i="1"/>
  <c r="M37" i="1"/>
  <c r="N37" i="1"/>
  <c r="O37" i="1"/>
  <c r="F37" i="1"/>
  <c r="R5" i="1"/>
  <c r="R38" i="1" l="1"/>
  <c r="P34" i="1"/>
  <c r="O6" i="1"/>
  <c r="R37" i="1" l="1"/>
  <c r="H7" i="2"/>
  <c r="H8" i="2"/>
  <c r="M6" i="1"/>
  <c r="G6" i="1"/>
  <c r="H6" i="1"/>
  <c r="I6" i="1"/>
  <c r="J6" i="1"/>
  <c r="K6" i="1"/>
  <c r="L6" i="1"/>
  <c r="N6" i="1"/>
  <c r="F6" i="1"/>
  <c r="R6" i="1" l="1"/>
  <c r="H6" i="2"/>
  <c r="H11" i="2"/>
  <c r="R42" i="1" s="1"/>
  <c r="G11" i="2"/>
  <c r="F11" i="2"/>
  <c r="E11" i="2"/>
  <c r="D11" i="2"/>
  <c r="R7" i="1" l="1"/>
  <c r="R41" i="1"/>
  <c r="R43" i="1" s="1"/>
</calcChain>
</file>

<file path=xl/sharedStrings.xml><?xml version="1.0" encoding="utf-8"?>
<sst xmlns="http://schemas.openxmlformats.org/spreadsheetml/2006/main" count="115" uniqueCount="74">
  <si>
    <t>TOTAL</t>
  </si>
  <si>
    <t>EXPENDITURE TO DATE</t>
  </si>
  <si>
    <t>BUDGET REMAINING AFTER EXPENDITURE</t>
  </si>
  <si>
    <t>CHQ NO</t>
  </si>
  <si>
    <t>PAYEE</t>
  </si>
  <si>
    <t>DESCRIPTION</t>
  </si>
  <si>
    <t>VAT</t>
  </si>
  <si>
    <t>Website</t>
  </si>
  <si>
    <t>Community Acc 40349518</t>
  </si>
  <si>
    <t>Playground</t>
  </si>
  <si>
    <t>Grass Cutting</t>
  </si>
  <si>
    <t>Dogs bins</t>
  </si>
  <si>
    <t>Staff Costs</t>
  </si>
  <si>
    <t>Insurance</t>
  </si>
  <si>
    <t>NP</t>
  </si>
  <si>
    <t>VH</t>
  </si>
  <si>
    <t>Receipts</t>
  </si>
  <si>
    <t>Grants</t>
  </si>
  <si>
    <t>Precept</t>
  </si>
  <si>
    <t>Misc</t>
  </si>
  <si>
    <t>Date</t>
  </si>
  <si>
    <t>From</t>
  </si>
  <si>
    <t>MKC</t>
  </si>
  <si>
    <t>TOTALS</t>
  </si>
  <si>
    <t>Starting Balance</t>
  </si>
  <si>
    <t>Expenditure</t>
  </si>
  <si>
    <t>Income</t>
  </si>
  <si>
    <t>Balance</t>
  </si>
  <si>
    <t>BUDGETS</t>
  </si>
  <si>
    <t>Derek Phillips</t>
  </si>
  <si>
    <t>Wayne Elsey</t>
  </si>
  <si>
    <t>Astwood Village Hall</t>
  </si>
  <si>
    <t>Karen Betts</t>
  </si>
  <si>
    <t>Check</t>
  </si>
  <si>
    <t>Nett</t>
  </si>
  <si>
    <t>ACCOUNTS 05/04/22 to 04/04/23</t>
  </si>
  <si>
    <t>Situation at 18/01/22</t>
  </si>
  <si>
    <t>Internet</t>
  </si>
  <si>
    <t>J Brushwood</t>
  </si>
  <si>
    <t>Clerks Services</t>
  </si>
  <si>
    <t>PKF Littlejohn</t>
  </si>
  <si>
    <t>Audit Fees</t>
  </si>
  <si>
    <t>Grass Cuts</t>
  </si>
  <si>
    <t>Audit</t>
  </si>
  <si>
    <t>internet</t>
  </si>
  <si>
    <t>Serco</t>
  </si>
  <si>
    <t>Play equipment check</t>
  </si>
  <si>
    <t>Bucks Association</t>
  </si>
  <si>
    <t>Subscription</t>
  </si>
  <si>
    <t>Contribution to costs</t>
  </si>
  <si>
    <t>Web Site costs</t>
  </si>
  <si>
    <t>Zurich Insurance</t>
  </si>
  <si>
    <t>Aegar report &amp; submission</t>
  </si>
  <si>
    <t>Broxap</t>
  </si>
  <si>
    <t>Play equipment for Astwood</t>
  </si>
  <si>
    <t>Hardship Fund grant</t>
  </si>
  <si>
    <t>Contribution to Play Area Equipment</t>
  </si>
  <si>
    <t>Starting Balance 04/04/22  £7680.98</t>
  </si>
  <si>
    <t>Starting Balance £7,680.98</t>
  </si>
  <si>
    <t>Total Net</t>
  </si>
  <si>
    <t>Total Vat</t>
  </si>
  <si>
    <t>Grand Total</t>
  </si>
  <si>
    <t>Installation of Play Equipment</t>
  </si>
  <si>
    <t>Hardship fund payout</t>
  </si>
  <si>
    <t>Anonymous</t>
  </si>
  <si>
    <t>J A Durden</t>
  </si>
  <si>
    <t>Reim of copy paper</t>
  </si>
  <si>
    <t>CIF Grant for new water heaters</t>
  </si>
  <si>
    <t>Emma Pearl</t>
  </si>
  <si>
    <t>Parish Clerk services February</t>
  </si>
  <si>
    <t>Marcus Young</t>
  </si>
  <si>
    <t>Emptying dog bins &amp; play area waste bin</t>
  </si>
  <si>
    <t>KIM Construction</t>
  </si>
  <si>
    <t>Installation in Village Hall of water heaters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</si>
</sst>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£* #,##0.00_-;&quot;-£&quot;* #,##0.00_-;_-\£* \-??_-;_-@_-"/>
    <numFmt numFmtId="165" formatCode="_-* #,##0.00_-;\-* #,##0.00_-;_-* \-??_-;_-@_-"/>
    <numFmt numFmtId="166" formatCode="_-[$£-809]* #,##0.00_-;\-[$£-809]* #,##0.00_-;_-[$£-809]* \-??_-;_-@_-"/>
    <numFmt numFmtId="167" formatCode="dd/mm/yy;@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97">
    <xf numFmtId="0" fontId="0" fillId="0" borderId="0" xfId="0"/>
    <xf numFmtId="16" fontId="2" fillId="0" borderId="0" xfId="0" applyNumberFormat="1" applyFont="1"/>
    <xf numFmtId="2" fontId="2" fillId="0" borderId="0" xfId="0" applyNumberFormat="1" applyFont="1"/>
    <xf numFmtId="164" fontId="2" fillId="0" borderId="0" xfId="2" applyFont="1"/>
    <xf numFmtId="2" fontId="3" fillId="0" borderId="0" xfId="0" applyNumberFormat="1" applyFont="1" applyAlignment="1">
      <alignment horizontal="center"/>
    </xf>
    <xf numFmtId="16" fontId="3" fillId="0" borderId="0" xfId="0" applyNumberFormat="1" applyFont="1"/>
    <xf numFmtId="16" fontId="4" fillId="0" borderId="0" xfId="0" applyNumberFormat="1" applyFont="1"/>
    <xf numFmtId="166" fontId="3" fillId="0" borderId="0" xfId="0" applyNumberFormat="1" applyFont="1" applyAlignment="1">
      <alignment horizontal="center"/>
    </xf>
    <xf numFmtId="164" fontId="3" fillId="0" borderId="0" xfId="2" applyFont="1" applyAlignment="1">
      <alignment horizontal="center"/>
    </xf>
    <xf numFmtId="2" fontId="6" fillId="0" borderId="0" xfId="0" applyNumberFormat="1" applyFont="1"/>
    <xf numFmtId="166" fontId="3" fillId="0" borderId="0" xfId="0" applyNumberFormat="1" applyFont="1" applyAlignment="1">
      <alignment horizontal="center" wrapText="1"/>
    </xf>
    <xf numFmtId="16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6" fontId="2" fillId="0" borderId="0" xfId="0" applyNumberFormat="1" applyFont="1"/>
    <xf numFmtId="0" fontId="6" fillId="0" borderId="0" xfId="0" applyFont="1"/>
    <xf numFmtId="0" fontId="2" fillId="0" borderId="0" xfId="0" applyFont="1"/>
    <xf numFmtId="164" fontId="7" fillId="0" borderId="0" xfId="0" applyNumberFormat="1" applyFont="1"/>
    <xf numFmtId="0" fontId="7" fillId="0" borderId="0" xfId="0" applyFont="1"/>
    <xf numFmtId="0" fontId="3" fillId="0" borderId="0" xfId="0" applyFont="1"/>
    <xf numFmtId="166" fontId="3" fillId="0" borderId="0" xfId="0" applyNumberFormat="1" applyFont="1"/>
    <xf numFmtId="166" fontId="7" fillId="0" borderId="0" xfId="0" applyNumberFormat="1" applyFont="1"/>
    <xf numFmtId="166" fontId="6" fillId="0" borderId="0" xfId="0" applyNumberFormat="1" applyFont="1"/>
    <xf numFmtId="164" fontId="6" fillId="0" borderId="0" xfId="2" applyFont="1"/>
    <xf numFmtId="166" fontId="0" fillId="0" borderId="0" xfId="0" applyNumberFormat="1"/>
    <xf numFmtId="164" fontId="0" fillId="0" borderId="0" xfId="2" applyFont="1"/>
    <xf numFmtId="16" fontId="8" fillId="0" borderId="0" xfId="0" applyNumberFormat="1" applyFont="1"/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left" wrapText="1"/>
    </xf>
    <xf numFmtId="2" fontId="8" fillId="0" borderId="0" xfId="0" applyNumberFormat="1" applyFont="1"/>
    <xf numFmtId="164" fontId="8" fillId="0" borderId="0" xfId="2" applyFont="1"/>
    <xf numFmtId="2" fontId="10" fillId="0" borderId="0" xfId="0" applyNumberFormat="1" applyFont="1" applyAlignment="1">
      <alignment wrapText="1"/>
    </xf>
    <xf numFmtId="2" fontId="8" fillId="0" borderId="0" xfId="0" applyNumberFormat="1" applyFont="1" applyAlignment="1">
      <alignment horizontal="left" wrapText="1"/>
    </xf>
    <xf numFmtId="164" fontId="8" fillId="0" borderId="0" xfId="2" applyFont="1" applyAlignment="1">
      <alignment horizontal="right"/>
    </xf>
    <xf numFmtId="16" fontId="9" fillId="0" borderId="0" xfId="0" applyNumberFormat="1" applyFont="1"/>
    <xf numFmtId="2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/>
    </xf>
    <xf numFmtId="164" fontId="9" fillId="0" borderId="0" xfId="2" applyFont="1" applyAlignment="1">
      <alignment horizontal="center"/>
    </xf>
    <xf numFmtId="44" fontId="8" fillId="0" borderId="1" xfId="1" applyNumberFormat="1" applyFont="1" applyBorder="1" applyAlignment="1">
      <alignment wrapText="1"/>
    </xf>
    <xf numFmtId="44" fontId="8" fillId="0" borderId="1" xfId="2" applyNumberFormat="1" applyFont="1" applyBorder="1" applyAlignment="1">
      <alignment horizontal="right"/>
    </xf>
    <xf numFmtId="44" fontId="8" fillId="0" borderId="1" xfId="1" applyNumberFormat="1" applyFont="1" applyBorder="1"/>
    <xf numFmtId="44" fontId="8" fillId="0" borderId="1" xfId="2" applyNumberFormat="1" applyFont="1" applyBorder="1"/>
    <xf numFmtId="164" fontId="9" fillId="0" borderId="2" xfId="2" applyFont="1" applyBorder="1" applyAlignment="1">
      <alignment horizontal="center"/>
    </xf>
    <xf numFmtId="44" fontId="8" fillId="0" borderId="0" xfId="0" applyNumberFormat="1" applyFont="1" applyAlignment="1">
      <alignment horizontal="center" wrapText="1"/>
    </xf>
    <xf numFmtId="164" fontId="10" fillId="0" borderId="3" xfId="2" applyFont="1" applyBorder="1" applyAlignment="1">
      <alignment horizontal="center"/>
    </xf>
    <xf numFmtId="164" fontId="10" fillId="0" borderId="4" xfId="2" applyFont="1" applyBorder="1" applyAlignment="1">
      <alignment horizontal="center"/>
    </xf>
    <xf numFmtId="2" fontId="13" fillId="0" borderId="0" xfId="0" applyNumberFormat="1" applyFont="1" applyAlignment="1">
      <alignment horizontal="right" vertical="center" wrapText="1"/>
    </xf>
    <xf numFmtId="44" fontId="1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center" wrapText="1"/>
    </xf>
    <xf numFmtId="164" fontId="10" fillId="0" borderId="0" xfId="2" applyFont="1" applyBorder="1" applyAlignment="1">
      <alignment horizontal="center"/>
    </xf>
    <xf numFmtId="16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64" fontId="10" fillId="0" borderId="0" xfId="2" applyFont="1" applyAlignment="1">
      <alignment horizontal="right"/>
    </xf>
    <xf numFmtId="2" fontId="1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0" xfId="2" applyFont="1" applyAlignment="1">
      <alignment horizontal="center"/>
    </xf>
    <xf numFmtId="44" fontId="8" fillId="0" borderId="0" xfId="2" applyNumberFormat="1" applyFont="1" applyAlignment="1">
      <alignment horizontal="right"/>
    </xf>
    <xf numFmtId="44" fontId="8" fillId="0" borderId="0" xfId="2" applyNumberFormat="1" applyFont="1" applyAlignment="1">
      <alignment horizontal="center"/>
    </xf>
    <xf numFmtId="44" fontId="8" fillId="0" borderId="0" xfId="0" applyNumberFormat="1" applyFont="1"/>
    <xf numFmtId="44" fontId="8" fillId="0" borderId="0" xfId="0" applyNumberFormat="1" applyFont="1" applyAlignment="1">
      <alignment wrapText="1"/>
    </xf>
    <xf numFmtId="44" fontId="8" fillId="0" borderId="0" xfId="2" applyNumberFormat="1" applyFont="1"/>
    <xf numFmtId="2" fontId="10" fillId="2" borderId="0" xfId="0" applyNumberFormat="1" applyFont="1" applyFill="1" applyAlignment="1">
      <alignment horizontal="left" wrapText="1"/>
    </xf>
    <xf numFmtId="44" fontId="10" fillId="2" borderId="0" xfId="0" applyNumberFormat="1" applyFont="1" applyFill="1" applyAlignment="1">
      <alignment wrapText="1"/>
    </xf>
    <xf numFmtId="2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left" vertical="center" wrapText="1"/>
    </xf>
    <xf numFmtId="43" fontId="8" fillId="0" borderId="0" xfId="0" applyNumberFormat="1" applyFont="1"/>
    <xf numFmtId="167" fontId="8" fillId="0" borderId="0" xfId="0" applyNumberFormat="1" applyFont="1"/>
    <xf numFmtId="2" fontId="9" fillId="0" borderId="0" xfId="0" applyNumberFormat="1" applyFont="1" applyAlignment="1">
      <alignment horizontal="center" vertical="center" wrapText="1"/>
    </xf>
    <xf numFmtId="164" fontId="11" fillId="0" borderId="0" xfId="2" applyFont="1" applyAlignment="1">
      <alignment horizontal="center" vertical="center"/>
    </xf>
    <xf numFmtId="164" fontId="9" fillId="0" borderId="0" xfId="2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64" fontId="9" fillId="0" borderId="0" xfId="2" applyFont="1" applyAlignment="1">
      <alignment horizontal="center" vertical="center"/>
    </xf>
    <xf numFmtId="167" fontId="2" fillId="0" borderId="0" xfId="0" applyNumberFormat="1" applyFont="1"/>
    <xf numFmtId="4" fontId="8" fillId="0" borderId="0" xfId="2" applyNumberFormat="1" applyFont="1" applyAlignment="1">
      <alignment horizontal="right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4" fontId="8" fillId="0" borderId="0" xfId="2" applyNumberFormat="1" applyFont="1"/>
    <xf numFmtId="4" fontId="8" fillId="0" borderId="0" xfId="2" applyNumberFormat="1" applyFont="1" applyAlignment="1"/>
    <xf numFmtId="4" fontId="10" fillId="0" borderId="0" xfId="0" applyNumberFormat="1" applyFont="1" applyAlignment="1">
      <alignment wrapText="1"/>
    </xf>
    <xf numFmtId="4" fontId="10" fillId="0" borderId="0" xfId="2" applyNumberFormat="1" applyFont="1" applyAlignment="1"/>
    <xf numFmtId="4" fontId="10" fillId="0" borderId="0" xfId="0" applyNumberFormat="1" applyFont="1"/>
    <xf numFmtId="4" fontId="9" fillId="0" borderId="0" xfId="0" applyNumberFormat="1" applyFont="1"/>
    <xf numFmtId="164" fontId="8" fillId="0" borderId="0" xfId="2" applyFont="1" applyAlignment="1">
      <alignment horizontal="center"/>
    </xf>
    <xf numFmtId="2" fontId="9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center"/>
    </xf>
    <xf numFmtId="164" fontId="10" fillId="0" borderId="0" xfId="2" applyFont="1" applyAlignment="1">
      <alignment horizontal="right"/>
    </xf>
    <xf numFmtId="0" fontId="0" fillId="0" borderId="0" xfId="0"/>
    <xf numFmtId="1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S43"/>
  <sheetViews>
    <sheetView tabSelected="1" zoomScale="90" zoomScaleNormal="90" zoomScaleSheetLayoutView="75" workbookViewId="0">
      <pane ySplit="9" topLeftCell="A10" activePane="bottomLeft" state="frozen"/>
      <selection pane="bottomLeft" activeCell="P25" sqref="P25"/>
    </sheetView>
  </sheetViews>
  <sheetFormatPr defaultColWidth="9.109375" defaultRowHeight="12" x14ac:dyDescent="0.25"/>
  <cols>
    <col min="1" max="1" width="10" style="26" customWidth="1"/>
    <col min="2" max="2" width="10.77734375" style="27" customWidth="1"/>
    <col min="3" max="3" width="1.5546875" style="27" customWidth="1"/>
    <col min="4" max="4" width="21.21875" style="28" customWidth="1"/>
    <col min="5" max="5" width="30.33203125" style="33" customWidth="1"/>
    <col min="6" max="7" width="8.77734375" style="28" customWidth="1"/>
    <col min="8" max="9" width="8.77734375" style="34" customWidth="1"/>
    <col min="10" max="10" width="8.77734375" style="30" customWidth="1"/>
    <col min="11" max="12" width="8.77734375" style="31" customWidth="1"/>
    <col min="13" max="15" width="8.77734375" style="30" customWidth="1"/>
    <col min="16" max="16" width="9.6640625" style="30" customWidth="1"/>
    <col min="17" max="17" width="7.21875" style="30" customWidth="1"/>
    <col min="18" max="18" width="10.77734375" style="31" customWidth="1"/>
    <col min="19" max="19" width="7.33203125" style="30" customWidth="1"/>
    <col min="20" max="16384" width="9.109375" style="30"/>
  </cols>
  <sheetData>
    <row r="1" spans="1:19" x14ac:dyDescent="0.25">
      <c r="E1" s="29"/>
      <c r="F1" s="84" t="s">
        <v>35</v>
      </c>
      <c r="G1" s="84"/>
      <c r="H1" s="84"/>
      <c r="I1" s="84"/>
    </row>
    <row r="3" spans="1:19" ht="13.2" x14ac:dyDescent="0.25">
      <c r="D3" s="32"/>
      <c r="G3" s="85" t="s">
        <v>36</v>
      </c>
      <c r="H3" s="86"/>
      <c r="I3" s="91"/>
      <c r="J3" s="92"/>
    </row>
    <row r="4" spans="1:19" ht="36.6" customHeight="1" thickBot="1" x14ac:dyDescent="0.3">
      <c r="A4" s="93" t="s">
        <v>57</v>
      </c>
      <c r="B4" s="94"/>
      <c r="C4" s="94"/>
      <c r="D4" s="94"/>
      <c r="E4" s="29"/>
      <c r="F4" s="68" t="s">
        <v>12</v>
      </c>
      <c r="G4" s="68" t="s">
        <v>15</v>
      </c>
      <c r="H4" s="69" t="s">
        <v>9</v>
      </c>
      <c r="I4" s="70" t="s">
        <v>14</v>
      </c>
      <c r="J4" s="71" t="s">
        <v>42</v>
      </c>
      <c r="K4" s="70" t="s">
        <v>11</v>
      </c>
      <c r="L4" s="70" t="s">
        <v>7</v>
      </c>
      <c r="M4" s="71" t="s">
        <v>19</v>
      </c>
      <c r="N4" s="71" t="s">
        <v>13</v>
      </c>
      <c r="O4" s="71" t="s">
        <v>43</v>
      </c>
      <c r="P4" s="71" t="s">
        <v>34</v>
      </c>
      <c r="Q4" s="71" t="s">
        <v>6</v>
      </c>
      <c r="R4" s="72" t="s">
        <v>0</v>
      </c>
    </row>
    <row r="5" spans="1:19" ht="16.95" customHeight="1" thickBot="1" x14ac:dyDescent="0.3">
      <c r="A5" s="87"/>
      <c r="B5" s="87"/>
      <c r="C5" s="87"/>
      <c r="D5" s="88" t="s">
        <v>28</v>
      </c>
      <c r="E5" s="88"/>
      <c r="F5" s="39">
        <v>2000</v>
      </c>
      <c r="G5" s="39">
        <v>1160</v>
      </c>
      <c r="H5" s="40">
        <v>5000</v>
      </c>
      <c r="I5" s="40">
        <v>100</v>
      </c>
      <c r="J5" s="41">
        <v>1200</v>
      </c>
      <c r="K5" s="42">
        <v>500</v>
      </c>
      <c r="L5" s="42">
        <v>500</v>
      </c>
      <c r="M5" s="41">
        <v>1150</v>
      </c>
      <c r="N5" s="41">
        <v>800</v>
      </c>
      <c r="O5" s="41">
        <v>100</v>
      </c>
      <c r="P5" s="41"/>
      <c r="Q5" s="41"/>
      <c r="R5" s="43">
        <f>SUM(F5:O5)</f>
        <v>12510</v>
      </c>
    </row>
    <row r="6" spans="1:19" ht="16.95" customHeight="1" x14ac:dyDescent="0.25">
      <c r="A6" s="35"/>
      <c r="D6" s="64"/>
      <c r="E6" s="65" t="s">
        <v>1</v>
      </c>
      <c r="F6" s="44">
        <f>F37</f>
        <v>908.76</v>
      </c>
      <c r="G6" s="44">
        <f t="shared" ref="G6:N6" si="0">G37</f>
        <v>1160</v>
      </c>
      <c r="H6" s="44">
        <f t="shared" si="0"/>
        <v>8408.4</v>
      </c>
      <c r="I6" s="44">
        <f t="shared" si="0"/>
        <v>0</v>
      </c>
      <c r="J6" s="44">
        <f t="shared" si="0"/>
        <v>1600</v>
      </c>
      <c r="K6" s="44">
        <f t="shared" si="0"/>
        <v>617.76</v>
      </c>
      <c r="L6" s="44">
        <f t="shared" si="0"/>
        <v>335.06</v>
      </c>
      <c r="M6" s="44">
        <f t="shared" si="0"/>
        <v>1280.72</v>
      </c>
      <c r="N6" s="44">
        <f t="shared" si="0"/>
        <v>790.32</v>
      </c>
      <c r="O6" s="44">
        <f>O37</f>
        <v>876</v>
      </c>
      <c r="P6" s="44"/>
      <c r="Q6" s="44"/>
      <c r="R6" s="45">
        <f>SUM(F6:N6)</f>
        <v>15101.019999999999</v>
      </c>
    </row>
    <row r="7" spans="1:19" ht="16.95" customHeight="1" thickBot="1" x14ac:dyDescent="0.3">
      <c r="A7" s="35"/>
      <c r="D7" s="89" t="s">
        <v>2</v>
      </c>
      <c r="E7" s="89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6">
        <f>R5-R6</f>
        <v>-2591.0199999999986</v>
      </c>
    </row>
    <row r="8" spans="1:19" x14ac:dyDescent="0.25">
      <c r="A8" s="35"/>
      <c r="D8" s="47"/>
      <c r="E8" s="47"/>
      <c r="F8" s="48"/>
      <c r="G8" s="44"/>
      <c r="H8" s="48"/>
      <c r="I8" s="44"/>
      <c r="J8" s="44"/>
      <c r="K8" s="48"/>
      <c r="L8" s="48"/>
      <c r="M8" s="49"/>
      <c r="N8" s="49"/>
      <c r="O8" s="49"/>
      <c r="P8" s="49"/>
      <c r="Q8" s="49"/>
      <c r="R8" s="50"/>
    </row>
    <row r="9" spans="1:19" x14ac:dyDescent="0.25">
      <c r="A9" s="51" t="s">
        <v>20</v>
      </c>
      <c r="B9" s="52" t="s">
        <v>3</v>
      </c>
      <c r="C9" s="52"/>
      <c r="D9" s="36" t="s">
        <v>4</v>
      </c>
      <c r="E9" s="29" t="s">
        <v>5</v>
      </c>
      <c r="F9" s="36"/>
      <c r="G9" s="36"/>
      <c r="H9" s="53"/>
      <c r="I9" s="53"/>
      <c r="J9" s="37"/>
      <c r="K9" s="38"/>
      <c r="L9" s="38"/>
      <c r="M9" s="37"/>
      <c r="N9" s="37"/>
      <c r="O9" s="37"/>
      <c r="P9" s="37"/>
      <c r="Q9" s="37"/>
      <c r="R9" s="38" t="s">
        <v>0</v>
      </c>
      <c r="S9" s="54" t="s">
        <v>6</v>
      </c>
    </row>
    <row r="10" spans="1:19" x14ac:dyDescent="0.25">
      <c r="A10" s="67">
        <v>44664</v>
      </c>
      <c r="B10" s="27" t="s">
        <v>37</v>
      </c>
      <c r="D10" s="28" t="s">
        <v>38</v>
      </c>
      <c r="E10" s="33" t="s">
        <v>39</v>
      </c>
      <c r="F10" s="75">
        <v>204.76</v>
      </c>
      <c r="G10" s="75"/>
      <c r="H10" s="78"/>
      <c r="I10" s="78"/>
      <c r="J10" s="76"/>
      <c r="K10" s="78"/>
      <c r="L10" s="78"/>
      <c r="M10" s="76"/>
      <c r="N10" s="76"/>
      <c r="O10" s="76"/>
      <c r="P10" s="76">
        <v>204.76</v>
      </c>
      <c r="Q10" s="76">
        <v>0</v>
      </c>
      <c r="R10" s="56">
        <f>SUM(F10:O10)</f>
        <v>204.76</v>
      </c>
    </row>
    <row r="11" spans="1:19" x14ac:dyDescent="0.25">
      <c r="A11" s="67">
        <v>44664</v>
      </c>
      <c r="B11" s="27" t="s">
        <v>37</v>
      </c>
      <c r="D11" s="28" t="s">
        <v>40</v>
      </c>
      <c r="E11" s="33" t="s">
        <v>41</v>
      </c>
      <c r="F11" s="79"/>
      <c r="G11" s="79"/>
      <c r="H11" s="80"/>
      <c r="I11" s="80"/>
      <c r="J11" s="81"/>
      <c r="K11" s="80"/>
      <c r="L11" s="80"/>
      <c r="M11" s="76"/>
      <c r="N11" s="82"/>
      <c r="O11" s="76">
        <v>576</v>
      </c>
      <c r="P11" s="76">
        <v>480</v>
      </c>
      <c r="Q11" s="76">
        <v>96</v>
      </c>
      <c r="R11" s="56">
        <f t="shared" ref="R11:R29" si="1">SUM(F11:O11)</f>
        <v>576</v>
      </c>
    </row>
    <row r="12" spans="1:19" ht="12" customHeight="1" x14ac:dyDescent="0.25">
      <c r="A12" s="67">
        <v>44664</v>
      </c>
      <c r="B12" s="27" t="s">
        <v>44</v>
      </c>
      <c r="D12" s="28" t="s">
        <v>45</v>
      </c>
      <c r="E12" s="33" t="s">
        <v>46</v>
      </c>
      <c r="F12" s="75"/>
      <c r="G12" s="75"/>
      <c r="H12" s="78">
        <v>300</v>
      </c>
      <c r="I12" s="78"/>
      <c r="J12" s="76"/>
      <c r="K12" s="78"/>
      <c r="L12" s="78"/>
      <c r="M12" s="76"/>
      <c r="N12" s="76"/>
      <c r="O12" s="76"/>
      <c r="P12" s="76">
        <v>300</v>
      </c>
      <c r="Q12" s="76">
        <v>0</v>
      </c>
      <c r="R12" s="56">
        <f t="shared" si="1"/>
        <v>300</v>
      </c>
    </row>
    <row r="13" spans="1:19" x14ac:dyDescent="0.25">
      <c r="A13" s="67">
        <v>44677</v>
      </c>
      <c r="B13" s="27" t="s">
        <v>44</v>
      </c>
      <c r="D13" s="28" t="s">
        <v>47</v>
      </c>
      <c r="E13" s="33" t="s">
        <v>48</v>
      </c>
      <c r="F13" s="75"/>
      <c r="G13" s="75"/>
      <c r="H13" s="78"/>
      <c r="I13" s="78"/>
      <c r="J13" s="76"/>
      <c r="K13" s="78"/>
      <c r="L13" s="78"/>
      <c r="M13" s="76">
        <v>45.88</v>
      </c>
      <c r="N13" s="76"/>
      <c r="O13" s="76"/>
      <c r="P13" s="76">
        <v>45.88</v>
      </c>
      <c r="Q13" s="76">
        <v>0</v>
      </c>
      <c r="R13" s="56">
        <f t="shared" si="1"/>
        <v>45.88</v>
      </c>
    </row>
    <row r="14" spans="1:19" x14ac:dyDescent="0.25">
      <c r="A14" s="67">
        <v>44732</v>
      </c>
      <c r="B14" s="27" t="s">
        <v>44</v>
      </c>
      <c r="D14" s="28" t="s">
        <v>38</v>
      </c>
      <c r="E14" s="33" t="s">
        <v>39</v>
      </c>
      <c r="F14" s="75">
        <v>504</v>
      </c>
      <c r="G14" s="75"/>
      <c r="H14" s="78"/>
      <c r="I14" s="78"/>
      <c r="J14" s="76"/>
      <c r="K14" s="78"/>
      <c r="L14" s="78"/>
      <c r="M14" s="76"/>
      <c r="N14" s="76"/>
      <c r="O14" s="76"/>
      <c r="P14" s="76">
        <v>504</v>
      </c>
      <c r="Q14" s="76">
        <v>0</v>
      </c>
      <c r="R14" s="56">
        <f t="shared" si="1"/>
        <v>504</v>
      </c>
    </row>
    <row r="15" spans="1:19" x14ac:dyDescent="0.25">
      <c r="A15" s="67">
        <v>44732</v>
      </c>
      <c r="B15" s="27" t="s">
        <v>44</v>
      </c>
      <c r="D15" s="28" t="s">
        <v>31</v>
      </c>
      <c r="E15" s="33" t="s">
        <v>49</v>
      </c>
      <c r="F15" s="75"/>
      <c r="G15" s="75">
        <v>650</v>
      </c>
      <c r="H15" s="78"/>
      <c r="I15" s="78"/>
      <c r="J15" s="76"/>
      <c r="K15" s="78"/>
      <c r="L15" s="78"/>
      <c r="M15" s="76"/>
      <c r="N15" s="76"/>
      <c r="O15" s="76"/>
      <c r="P15" s="76">
        <v>650</v>
      </c>
      <c r="Q15" s="76">
        <v>0</v>
      </c>
      <c r="R15" s="56">
        <f t="shared" si="1"/>
        <v>650</v>
      </c>
    </row>
    <row r="16" spans="1:19" x14ac:dyDescent="0.25">
      <c r="A16" s="67">
        <v>44762</v>
      </c>
      <c r="B16" s="27" t="s">
        <v>44</v>
      </c>
      <c r="D16" s="28" t="s">
        <v>29</v>
      </c>
      <c r="E16" s="33" t="s">
        <v>50</v>
      </c>
      <c r="F16" s="75"/>
      <c r="G16" s="75"/>
      <c r="H16" s="78"/>
      <c r="I16" s="78"/>
      <c r="J16" s="76"/>
      <c r="K16" s="78"/>
      <c r="L16" s="78">
        <v>235.06</v>
      </c>
      <c r="M16" s="76"/>
      <c r="N16" s="76"/>
      <c r="O16" s="76"/>
      <c r="P16" s="76">
        <v>235.06</v>
      </c>
      <c r="Q16" s="76">
        <v>0</v>
      </c>
      <c r="R16" s="56">
        <f t="shared" si="1"/>
        <v>235.06</v>
      </c>
    </row>
    <row r="17" spans="1:18" x14ac:dyDescent="0.25">
      <c r="A17" s="67">
        <v>44801</v>
      </c>
      <c r="B17" s="27" t="s">
        <v>44</v>
      </c>
      <c r="D17" s="28" t="s">
        <v>30</v>
      </c>
      <c r="E17" s="33" t="s">
        <v>10</v>
      </c>
      <c r="F17" s="75"/>
      <c r="G17" s="75"/>
      <c r="H17" s="78"/>
      <c r="I17" s="78"/>
      <c r="J17" s="76">
        <v>800</v>
      </c>
      <c r="K17" s="78"/>
      <c r="L17" s="78"/>
      <c r="M17" s="76"/>
      <c r="N17" s="76"/>
      <c r="O17" s="76"/>
      <c r="P17" s="76">
        <v>800</v>
      </c>
      <c r="Q17" s="76">
        <v>0</v>
      </c>
      <c r="R17" s="56">
        <f t="shared" si="1"/>
        <v>800</v>
      </c>
    </row>
    <row r="18" spans="1:18" x14ac:dyDescent="0.25">
      <c r="A18" s="67">
        <v>44784</v>
      </c>
      <c r="B18" s="27" t="s">
        <v>44</v>
      </c>
      <c r="D18" s="28" t="s">
        <v>51</v>
      </c>
      <c r="E18" s="33" t="s">
        <v>13</v>
      </c>
      <c r="F18" s="75"/>
      <c r="G18" s="75"/>
      <c r="H18" s="78"/>
      <c r="I18" s="78"/>
      <c r="J18" s="76"/>
      <c r="K18" s="78"/>
      <c r="L18" s="78"/>
      <c r="M18" s="76"/>
      <c r="N18" s="76">
        <v>790.32</v>
      </c>
      <c r="O18" s="76"/>
      <c r="P18" s="76">
        <v>790.32</v>
      </c>
      <c r="Q18" s="76">
        <v>0</v>
      </c>
      <c r="R18" s="56">
        <f t="shared" si="1"/>
        <v>790.32</v>
      </c>
    </row>
    <row r="19" spans="1:18" x14ac:dyDescent="0.25">
      <c r="A19" s="67">
        <v>44799</v>
      </c>
      <c r="B19" s="27" t="s">
        <v>44</v>
      </c>
      <c r="D19" s="28" t="s">
        <v>32</v>
      </c>
      <c r="E19" s="33" t="s">
        <v>52</v>
      </c>
      <c r="F19" s="75"/>
      <c r="G19" s="75"/>
      <c r="H19" s="78"/>
      <c r="I19" s="78"/>
      <c r="J19" s="76"/>
      <c r="K19" s="78"/>
      <c r="L19" s="78"/>
      <c r="M19" s="76"/>
      <c r="N19" s="76"/>
      <c r="O19" s="76">
        <v>300</v>
      </c>
      <c r="P19" s="76">
        <v>300</v>
      </c>
      <c r="Q19" s="76">
        <v>0</v>
      </c>
      <c r="R19" s="56">
        <f t="shared" si="1"/>
        <v>300</v>
      </c>
    </row>
    <row r="20" spans="1:18" x14ac:dyDescent="0.25">
      <c r="A20" s="67">
        <v>44907</v>
      </c>
      <c r="B20" s="27" t="s">
        <v>44</v>
      </c>
      <c r="D20" s="28" t="s">
        <v>30</v>
      </c>
      <c r="E20" s="33" t="s">
        <v>10</v>
      </c>
      <c r="F20" s="75"/>
      <c r="G20" s="75"/>
      <c r="H20" s="78"/>
      <c r="I20" s="78"/>
      <c r="J20" s="76">
        <v>800</v>
      </c>
      <c r="K20" s="78"/>
      <c r="L20" s="78"/>
      <c r="M20" s="76"/>
      <c r="N20" s="76"/>
      <c r="O20" s="76"/>
      <c r="P20" s="76">
        <v>800</v>
      </c>
      <c r="Q20" s="76">
        <v>0</v>
      </c>
      <c r="R20" s="56">
        <f t="shared" si="1"/>
        <v>800</v>
      </c>
    </row>
    <row r="21" spans="1:18" x14ac:dyDescent="0.25">
      <c r="A21" s="67">
        <v>44908</v>
      </c>
      <c r="B21" s="27" t="s">
        <v>44</v>
      </c>
      <c r="D21" s="28" t="s">
        <v>53</v>
      </c>
      <c r="E21" s="33" t="s">
        <v>54</v>
      </c>
      <c r="F21" s="75"/>
      <c r="G21" s="75"/>
      <c r="H21" s="78">
        <v>5020.8</v>
      </c>
      <c r="I21" s="78"/>
      <c r="J21" s="76"/>
      <c r="K21" s="78"/>
      <c r="L21" s="78"/>
      <c r="M21" s="76"/>
      <c r="N21" s="76"/>
      <c r="O21" s="76"/>
      <c r="P21" s="76">
        <v>4184</v>
      </c>
      <c r="Q21" s="76">
        <v>836.8</v>
      </c>
      <c r="R21" s="56">
        <f t="shared" si="1"/>
        <v>5020.8</v>
      </c>
    </row>
    <row r="22" spans="1:18" x14ac:dyDescent="0.25">
      <c r="A22" s="67">
        <v>44911</v>
      </c>
      <c r="B22" s="27" t="s">
        <v>44</v>
      </c>
      <c r="D22" s="28" t="s">
        <v>31</v>
      </c>
      <c r="E22" s="33" t="s">
        <v>49</v>
      </c>
      <c r="F22" s="75"/>
      <c r="G22" s="75">
        <v>510</v>
      </c>
      <c r="H22" s="78"/>
      <c r="I22" s="78"/>
      <c r="J22" s="76"/>
      <c r="K22" s="78"/>
      <c r="L22" s="78"/>
      <c r="M22" s="76"/>
      <c r="N22" s="76"/>
      <c r="O22" s="76"/>
      <c r="P22" s="76">
        <v>510</v>
      </c>
      <c r="Q22" s="76">
        <v>0</v>
      </c>
      <c r="R22" s="56">
        <f t="shared" si="1"/>
        <v>510</v>
      </c>
    </row>
    <row r="23" spans="1:18" x14ac:dyDescent="0.25">
      <c r="A23" s="67">
        <v>44950</v>
      </c>
      <c r="B23" s="27" t="s">
        <v>44</v>
      </c>
      <c r="D23" s="28" t="s">
        <v>29</v>
      </c>
      <c r="E23" s="33" t="s">
        <v>50</v>
      </c>
      <c r="F23" s="75"/>
      <c r="G23" s="75"/>
      <c r="H23" s="78"/>
      <c r="I23" s="78"/>
      <c r="J23" s="76"/>
      <c r="K23" s="78"/>
      <c r="L23" s="78">
        <v>100</v>
      </c>
      <c r="M23" s="76"/>
      <c r="N23" s="76"/>
      <c r="O23" s="76"/>
      <c r="P23" s="76">
        <v>100</v>
      </c>
      <c r="Q23" s="76"/>
      <c r="R23" s="56">
        <f t="shared" si="1"/>
        <v>100</v>
      </c>
    </row>
    <row r="24" spans="1:18" x14ac:dyDescent="0.25">
      <c r="A24" s="67">
        <v>44950</v>
      </c>
      <c r="B24" s="27" t="s">
        <v>44</v>
      </c>
      <c r="D24" s="28" t="s">
        <v>53</v>
      </c>
      <c r="E24" s="33" t="s">
        <v>62</v>
      </c>
      <c r="F24" s="75"/>
      <c r="G24" s="75"/>
      <c r="H24" s="78">
        <v>3087.6</v>
      </c>
      <c r="I24" s="78"/>
      <c r="J24" s="76"/>
      <c r="K24" s="78"/>
      <c r="L24" s="78"/>
      <c r="M24" s="76"/>
      <c r="N24" s="76"/>
      <c r="O24" s="76"/>
      <c r="P24" s="76">
        <v>3087.6</v>
      </c>
      <c r="Q24" s="76"/>
      <c r="R24" s="56">
        <f t="shared" si="1"/>
        <v>3087.6</v>
      </c>
    </row>
    <row r="25" spans="1:18" x14ac:dyDescent="0.25">
      <c r="A25" s="67">
        <v>44970</v>
      </c>
      <c r="B25" s="27" t="s">
        <v>44</v>
      </c>
      <c r="D25" s="28" t="s">
        <v>64</v>
      </c>
      <c r="E25" s="33" t="s">
        <v>63</v>
      </c>
      <c r="F25" s="75"/>
      <c r="G25" s="75"/>
      <c r="H25" s="74"/>
      <c r="I25" s="74"/>
      <c r="J25" s="76"/>
      <c r="K25" s="77"/>
      <c r="L25" s="77"/>
      <c r="M25" s="76">
        <v>250</v>
      </c>
      <c r="N25" s="76"/>
      <c r="O25" s="76"/>
      <c r="P25" s="76">
        <v>250</v>
      </c>
      <c r="Q25" s="76"/>
      <c r="R25" s="56">
        <f t="shared" si="1"/>
        <v>250</v>
      </c>
    </row>
    <row r="26" spans="1:18" x14ac:dyDescent="0.25">
      <c r="A26" s="67">
        <v>44981</v>
      </c>
      <c r="B26" s="27" t="s">
        <v>44</v>
      </c>
      <c r="D26" s="28" t="s">
        <v>65</v>
      </c>
      <c r="E26" s="33" t="s">
        <v>66</v>
      </c>
      <c r="F26" s="75"/>
      <c r="G26" s="75"/>
      <c r="H26" s="74"/>
      <c r="I26" s="74"/>
      <c r="J26" s="76"/>
      <c r="K26" s="77"/>
      <c r="L26" s="77"/>
      <c r="M26" s="76">
        <v>6.5</v>
      </c>
      <c r="N26" s="76"/>
      <c r="O26" s="76"/>
      <c r="P26" s="76">
        <v>6.5</v>
      </c>
      <c r="Q26" s="76"/>
      <c r="R26" s="56">
        <f t="shared" si="1"/>
        <v>6.5</v>
      </c>
    </row>
    <row r="27" spans="1:18" x14ac:dyDescent="0.25">
      <c r="A27" s="67">
        <v>44991</v>
      </c>
      <c r="B27" s="27" t="s">
        <v>44</v>
      </c>
      <c r="D27" s="28" t="s">
        <v>68</v>
      </c>
      <c r="E27" s="33" t="s">
        <v>69</v>
      </c>
      <c r="F27" s="75">
        <v>200</v>
      </c>
      <c r="G27" s="75"/>
      <c r="H27" s="74"/>
      <c r="I27" s="74"/>
      <c r="J27" s="76"/>
      <c r="K27" s="77"/>
      <c r="L27" s="77"/>
      <c r="M27" s="76"/>
      <c r="N27" s="76"/>
      <c r="O27" s="76"/>
      <c r="P27" s="76">
        <v>200</v>
      </c>
      <c r="Q27" s="76"/>
      <c r="R27" s="56">
        <f t="shared" si="1"/>
        <v>200</v>
      </c>
    </row>
    <row r="28" spans="1:18" ht="12" customHeight="1" x14ac:dyDescent="0.25">
      <c r="A28" s="67">
        <v>44991</v>
      </c>
      <c r="B28" s="27" t="s">
        <v>44</v>
      </c>
      <c r="D28" s="28" t="s">
        <v>70</v>
      </c>
      <c r="E28" s="33" t="s">
        <v>71</v>
      </c>
      <c r="F28" s="75"/>
      <c r="G28" s="75"/>
      <c r="H28" s="74"/>
      <c r="I28" s="74"/>
      <c r="J28" s="76"/>
      <c r="K28" s="77">
        <v>617.76</v>
      </c>
      <c r="L28" s="77"/>
      <c r="M28" s="76"/>
      <c r="N28" s="76"/>
      <c r="O28" s="76"/>
      <c r="P28" s="76">
        <v>514.79999999999995</v>
      </c>
      <c r="Q28" s="76">
        <v>102.96</v>
      </c>
      <c r="R28" s="56">
        <f t="shared" si="1"/>
        <v>617.76</v>
      </c>
    </row>
    <row r="29" spans="1:18" ht="12" customHeight="1" x14ac:dyDescent="0.25">
      <c r="A29" s="67">
        <v>45019</v>
      </c>
      <c r="B29" s="27" t="s">
        <v>44</v>
      </c>
      <c r="D29" s="28" t="s">
        <v>72</v>
      </c>
      <c r="E29" s="33" t="s">
        <v>73</v>
      </c>
      <c r="F29" s="75"/>
      <c r="G29" s="75"/>
      <c r="H29" s="74"/>
      <c r="I29" s="74"/>
      <c r="J29" s="76"/>
      <c r="K29" s="77"/>
      <c r="L29" s="77"/>
      <c r="M29" s="76">
        <v>978.34</v>
      </c>
      <c r="N29" s="76"/>
      <c r="O29" s="76"/>
      <c r="P29" s="76">
        <v>815.28</v>
      </c>
      <c r="Q29" s="76">
        <v>163.06</v>
      </c>
      <c r="R29" s="56">
        <f t="shared" si="1"/>
        <v>978.34</v>
      </c>
    </row>
    <row r="30" spans="1:18" x14ac:dyDescent="0.25">
      <c r="A30" s="67"/>
      <c r="F30" s="75"/>
      <c r="G30" s="75"/>
      <c r="H30" s="74"/>
      <c r="I30" s="74"/>
      <c r="J30" s="76"/>
      <c r="K30" s="77"/>
      <c r="L30" s="77"/>
      <c r="M30" s="76"/>
      <c r="N30" s="76"/>
      <c r="O30" s="76"/>
      <c r="P30" s="76"/>
      <c r="Q30" s="76"/>
      <c r="R30" s="56"/>
    </row>
    <row r="31" spans="1:18" ht="12" customHeight="1" x14ac:dyDescent="0.25">
      <c r="A31" s="67"/>
      <c r="F31" s="75"/>
      <c r="G31" s="75"/>
      <c r="H31" s="74"/>
      <c r="I31" s="74"/>
      <c r="J31" s="76"/>
      <c r="K31" s="77"/>
      <c r="L31" s="77"/>
      <c r="M31" s="76"/>
      <c r="N31" s="76"/>
      <c r="O31" s="76"/>
      <c r="P31" s="76"/>
      <c r="Q31" s="76"/>
      <c r="R31" s="56"/>
    </row>
    <row r="32" spans="1:18" ht="12" customHeight="1" x14ac:dyDescent="0.25">
      <c r="A32" s="67"/>
      <c r="F32" s="75"/>
      <c r="G32" s="75"/>
      <c r="H32" s="74"/>
      <c r="I32" s="74"/>
      <c r="J32" s="76"/>
      <c r="K32" s="77"/>
      <c r="L32" s="77"/>
      <c r="M32" s="76"/>
      <c r="N32" s="76"/>
      <c r="O32" s="55" t="s">
        <v>59</v>
      </c>
      <c r="P32" s="55">
        <f>SUM(P10:P31)</f>
        <v>14778.2</v>
      </c>
      <c r="Q32" s="76"/>
      <c r="R32" s="56"/>
    </row>
    <row r="33" spans="1:18" x14ac:dyDescent="0.25">
      <c r="A33" s="67"/>
      <c r="F33" s="75"/>
      <c r="G33" s="75"/>
      <c r="H33" s="74"/>
      <c r="I33" s="74"/>
      <c r="J33" s="76"/>
      <c r="K33" s="77"/>
      <c r="L33" s="77"/>
      <c r="M33" s="76"/>
      <c r="N33" s="76"/>
      <c r="O33" s="55" t="s">
        <v>60</v>
      </c>
      <c r="P33" s="55">
        <f>SUM(Q10:Q31)</f>
        <v>1198.82</v>
      </c>
      <c r="Q33" s="76"/>
      <c r="R33" s="56"/>
    </row>
    <row r="34" spans="1:18" x14ac:dyDescent="0.25">
      <c r="A34" s="67"/>
      <c r="F34" s="75"/>
      <c r="G34" s="75"/>
      <c r="H34" s="74"/>
      <c r="I34" s="74"/>
      <c r="J34" s="76"/>
      <c r="K34" s="77"/>
      <c r="L34" s="77"/>
      <c r="M34" s="76"/>
      <c r="N34" s="76"/>
      <c r="O34" s="56" t="s">
        <v>61</v>
      </c>
      <c r="P34" s="56">
        <f>P32+P33</f>
        <v>15977.02</v>
      </c>
      <c r="Q34" s="76"/>
      <c r="R34" s="56"/>
    </row>
    <row r="35" spans="1:18" x14ac:dyDescent="0.25">
      <c r="A35" s="67"/>
      <c r="F35" s="60"/>
      <c r="G35" s="60"/>
      <c r="H35" s="57"/>
      <c r="I35" s="57"/>
      <c r="J35" s="59"/>
      <c r="K35" s="61"/>
      <c r="L35" s="61"/>
      <c r="M35" s="59"/>
      <c r="N35" s="59"/>
      <c r="O35" s="59"/>
      <c r="P35" s="66"/>
      <c r="Q35" s="66"/>
      <c r="R35" s="56"/>
    </row>
    <row r="36" spans="1:18" x14ac:dyDescent="0.25">
      <c r="A36" s="67"/>
      <c r="F36" s="60"/>
      <c r="G36" s="60"/>
      <c r="H36" s="57"/>
      <c r="I36" s="57"/>
      <c r="J36" s="59"/>
      <c r="K36" s="61"/>
      <c r="L36" s="61"/>
      <c r="M36" s="59"/>
      <c r="N36" s="59"/>
      <c r="O36" s="59"/>
      <c r="P36" s="66"/>
      <c r="Q36" s="66"/>
      <c r="R36" s="58"/>
    </row>
    <row r="37" spans="1:18" x14ac:dyDescent="0.25">
      <c r="A37" s="67"/>
      <c r="E37" s="62" t="s">
        <v>0</v>
      </c>
      <c r="F37" s="63">
        <f t="shared" ref="F37:O37" si="2">SUM(F10:F36)</f>
        <v>908.76</v>
      </c>
      <c r="G37" s="63">
        <f t="shared" si="2"/>
        <v>1160</v>
      </c>
      <c r="H37" s="63">
        <f t="shared" si="2"/>
        <v>8408.4</v>
      </c>
      <c r="I37" s="63">
        <f t="shared" si="2"/>
        <v>0</v>
      </c>
      <c r="J37" s="63">
        <f t="shared" si="2"/>
        <v>1600</v>
      </c>
      <c r="K37" s="63">
        <f t="shared" si="2"/>
        <v>617.76</v>
      </c>
      <c r="L37" s="63">
        <f t="shared" si="2"/>
        <v>335.06</v>
      </c>
      <c r="M37" s="63">
        <f t="shared" si="2"/>
        <v>1280.72</v>
      </c>
      <c r="N37" s="63">
        <f t="shared" si="2"/>
        <v>790.32</v>
      </c>
      <c r="O37" s="63">
        <f t="shared" si="2"/>
        <v>876</v>
      </c>
      <c r="P37" s="63"/>
      <c r="Q37" s="63"/>
      <c r="R37" s="58">
        <f>SUM(R10:R36)</f>
        <v>15977.02</v>
      </c>
    </row>
    <row r="38" spans="1:18" x14ac:dyDescent="0.25">
      <c r="F38" s="60"/>
      <c r="G38" s="60"/>
      <c r="H38" s="57"/>
      <c r="I38" s="57"/>
      <c r="J38" s="59"/>
      <c r="K38" s="61"/>
      <c r="L38" s="61"/>
      <c r="M38" s="59"/>
      <c r="N38" s="59" t="s">
        <v>33</v>
      </c>
      <c r="O38" s="59"/>
      <c r="P38" s="59"/>
      <c r="Q38" s="59"/>
      <c r="R38" s="31">
        <f>SUM(F37:O37)</f>
        <v>15977.019999999999</v>
      </c>
    </row>
    <row r="39" spans="1:18" x14ac:dyDescent="0.25">
      <c r="O39" s="55"/>
      <c r="P39" s="55"/>
    </row>
    <row r="40" spans="1:18" ht="12.75" customHeight="1" x14ac:dyDescent="0.25">
      <c r="L40" s="90" t="s">
        <v>24</v>
      </c>
      <c r="M40" s="90"/>
      <c r="N40" s="55"/>
      <c r="O40" s="55"/>
      <c r="P40" s="55"/>
      <c r="Q40" s="55"/>
      <c r="R40" s="31">
        <v>7680.98</v>
      </c>
    </row>
    <row r="41" spans="1:18" x14ac:dyDescent="0.25">
      <c r="L41" s="83" t="s">
        <v>25</v>
      </c>
      <c r="M41" s="83"/>
      <c r="N41" s="56"/>
      <c r="O41" s="56"/>
      <c r="P41" s="56"/>
      <c r="Q41" s="56"/>
      <c r="R41" s="31">
        <f>R37</f>
        <v>15977.02</v>
      </c>
    </row>
    <row r="42" spans="1:18" x14ac:dyDescent="0.25">
      <c r="L42" s="83" t="s">
        <v>26</v>
      </c>
      <c r="M42" s="83"/>
      <c r="N42" s="56"/>
      <c r="O42" s="56"/>
      <c r="P42" s="56"/>
      <c r="Q42" s="56"/>
      <c r="R42" s="31">
        <f>Income!H11</f>
        <v>13786.61</v>
      </c>
    </row>
    <row r="43" spans="1:18" x14ac:dyDescent="0.25">
      <c r="L43" s="83" t="s">
        <v>27</v>
      </c>
      <c r="M43" s="83"/>
      <c r="N43" s="56"/>
      <c r="O43" s="56"/>
      <c r="P43" s="56"/>
      <c r="Q43" s="56"/>
      <c r="R43" s="31">
        <f>(R40-R41+R42)</f>
        <v>5490.57</v>
      </c>
    </row>
  </sheetData>
  <sheetProtection selectLockedCells="1" selectUnlockedCells="1"/>
  <mergeCells count="11">
    <mergeCell ref="L42:M42"/>
    <mergeCell ref="L43:M43"/>
    <mergeCell ref="F1:I1"/>
    <mergeCell ref="G3:H3"/>
    <mergeCell ref="A5:C5"/>
    <mergeCell ref="D5:E5"/>
    <mergeCell ref="D7:E7"/>
    <mergeCell ref="L40:M40"/>
    <mergeCell ref="L41:M41"/>
    <mergeCell ref="I3:J3"/>
    <mergeCell ref="A4:D4"/>
  </mergeCells>
  <printOptions verticalCentered="1" gridLines="1"/>
  <pageMargins left="3.937007874015748E-2" right="3.937007874015748E-2" top="0.35433070866141736" bottom="0.74803149606299213" header="0.31496062992125984" footer="0.31496062992125984"/>
  <pageSetup paperSize="9" scale="75" firstPageNumber="616" fitToHeight="0" orientation="landscape" cellComments="atEnd" useFirstPageNumber="1" horizontalDpi="300" verticalDpi="300" r:id="rId1"/>
  <headerFooter alignWithMargins="0">
    <oddFooter>&amp;L&amp;11Confirmed ............................... 
                   Chairman of the Meeting&amp;CDate  ..........................</oddFooter>
  </headerFooter>
  <colBreaks count="2" manualBreakCount="2">
    <brk id="1" max="1048575" man="1"/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14"/>
  <sheetViews>
    <sheetView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H11" sqref="H11"/>
    </sheetView>
  </sheetViews>
  <sheetFormatPr defaultRowHeight="13.2" x14ac:dyDescent="0.25"/>
  <cols>
    <col min="1" max="1" width="7.5546875" customWidth="1"/>
    <col min="2" max="2" width="17.6640625" customWidth="1"/>
    <col min="3" max="3" width="25.6640625" bestFit="1" customWidth="1"/>
    <col min="4" max="4" width="9.6640625" style="24" customWidth="1"/>
    <col min="5" max="5" width="9.88671875" style="24" customWidth="1"/>
    <col min="6" max="7" width="9" style="24" customWidth="1"/>
    <col min="8" max="8" width="11.33203125" style="25" customWidth="1"/>
    <col min="9" max="10" width="9.88671875" customWidth="1"/>
  </cols>
  <sheetData>
    <row r="1" spans="1:10" s="2" customFormat="1" ht="24" customHeight="1" x14ac:dyDescent="0.25">
      <c r="A1" s="6" t="s">
        <v>16</v>
      </c>
      <c r="B1" s="95" t="s">
        <v>8</v>
      </c>
      <c r="C1" s="96"/>
      <c r="D1" s="7"/>
      <c r="E1" s="7"/>
      <c r="F1" s="7"/>
      <c r="G1" s="7"/>
      <c r="H1" s="8"/>
      <c r="I1" s="9"/>
      <c r="J1" s="9"/>
    </row>
    <row r="2" spans="1:10" s="2" customFormat="1" ht="10.199999999999999" x14ac:dyDescent="0.2">
      <c r="A2" s="5"/>
      <c r="B2" s="5"/>
      <c r="C2" s="4"/>
      <c r="D2" s="7"/>
      <c r="E2" s="7"/>
      <c r="F2" s="7"/>
      <c r="G2" s="7"/>
      <c r="H2" s="8"/>
      <c r="I2" s="9"/>
      <c r="J2" s="9"/>
    </row>
    <row r="3" spans="1:10" s="2" customFormat="1" ht="10.199999999999999" x14ac:dyDescent="0.2">
      <c r="A3" s="5"/>
      <c r="B3" s="5" t="s">
        <v>58</v>
      </c>
      <c r="C3" s="4"/>
      <c r="D3" s="7" t="s">
        <v>17</v>
      </c>
      <c r="E3" s="7" t="s">
        <v>18</v>
      </c>
      <c r="F3" s="7" t="s">
        <v>19</v>
      </c>
      <c r="G3" s="10" t="s">
        <v>6</v>
      </c>
      <c r="H3" s="8"/>
      <c r="I3" s="9"/>
      <c r="J3" s="9"/>
    </row>
    <row r="4" spans="1:10" s="2" customFormat="1" ht="17.25" customHeight="1" x14ac:dyDescent="0.2">
      <c r="A4" s="11" t="s">
        <v>20</v>
      </c>
      <c r="B4" s="4" t="s">
        <v>21</v>
      </c>
      <c r="C4" s="4" t="s">
        <v>5</v>
      </c>
      <c r="D4" s="10"/>
      <c r="E4" s="7"/>
      <c r="F4" s="10"/>
      <c r="G4" s="10"/>
      <c r="H4" s="8" t="s">
        <v>0</v>
      </c>
      <c r="I4" s="12"/>
      <c r="J4" s="9"/>
    </row>
    <row r="5" spans="1:10" ht="17.25" customHeight="1" x14ac:dyDescent="0.25">
      <c r="A5" s="1"/>
      <c r="B5" s="13"/>
      <c r="C5" s="13"/>
      <c r="D5" s="14"/>
      <c r="E5" s="14"/>
      <c r="F5" s="14"/>
      <c r="G5" s="14"/>
      <c r="H5" s="3"/>
      <c r="I5" s="15"/>
      <c r="J5" s="15"/>
    </row>
    <row r="6" spans="1:10" x14ac:dyDescent="0.25">
      <c r="A6" s="73">
        <v>44665</v>
      </c>
      <c r="B6" s="16" t="s">
        <v>22</v>
      </c>
      <c r="C6" s="13" t="s">
        <v>18</v>
      </c>
      <c r="D6" s="14"/>
      <c r="E6" s="14">
        <v>4143.3100000000004</v>
      </c>
      <c r="F6" s="14"/>
      <c r="G6" s="14"/>
      <c r="H6" s="3">
        <f t="shared" ref="H6:H8" si="0">SUM(D6:G6)</f>
        <v>4143.3100000000004</v>
      </c>
      <c r="I6" s="15"/>
      <c r="J6" s="15"/>
    </row>
    <row r="7" spans="1:10" x14ac:dyDescent="0.25">
      <c r="A7" s="73">
        <v>44820</v>
      </c>
      <c r="B7" s="16" t="s">
        <v>22</v>
      </c>
      <c r="C7" s="13" t="s">
        <v>18</v>
      </c>
      <c r="D7" s="14"/>
      <c r="E7" s="14">
        <v>4143.3</v>
      </c>
      <c r="F7" s="14"/>
      <c r="G7" s="14"/>
      <c r="H7" s="3">
        <f t="shared" si="0"/>
        <v>4143.3</v>
      </c>
      <c r="I7" s="15"/>
      <c r="J7" s="15"/>
    </row>
    <row r="8" spans="1:10" ht="10.5" customHeight="1" x14ac:dyDescent="0.25">
      <c r="A8" s="73">
        <v>44908</v>
      </c>
      <c r="B8" s="1" t="s">
        <v>22</v>
      </c>
      <c r="C8" s="13" t="s">
        <v>55</v>
      </c>
      <c r="D8" s="14">
        <v>500</v>
      </c>
      <c r="E8" s="14"/>
      <c r="F8" s="14"/>
      <c r="G8" s="14"/>
      <c r="H8" s="3">
        <f t="shared" si="0"/>
        <v>500</v>
      </c>
      <c r="I8" s="17"/>
      <c r="J8" s="18"/>
    </row>
    <row r="9" spans="1:10" ht="10.5" customHeight="1" x14ac:dyDescent="0.25">
      <c r="A9" s="73">
        <v>44915</v>
      </c>
      <c r="B9" s="1" t="s">
        <v>22</v>
      </c>
      <c r="C9" s="13" t="s">
        <v>56</v>
      </c>
      <c r="D9" s="14">
        <v>4500</v>
      </c>
      <c r="E9" s="14"/>
      <c r="F9" s="14"/>
      <c r="G9" s="14"/>
      <c r="H9" s="3">
        <v>4500</v>
      </c>
      <c r="I9" s="17"/>
      <c r="J9" s="18"/>
    </row>
    <row r="10" spans="1:10" ht="10.5" customHeight="1" x14ac:dyDescent="0.25">
      <c r="A10" s="73"/>
      <c r="B10" s="16"/>
      <c r="C10" s="13" t="s">
        <v>67</v>
      </c>
      <c r="D10" s="14">
        <v>500</v>
      </c>
      <c r="E10" s="14"/>
      <c r="F10" s="14"/>
      <c r="G10" s="14"/>
      <c r="H10" s="3">
        <v>500</v>
      </c>
      <c r="I10" s="15"/>
      <c r="J10" s="15"/>
    </row>
    <row r="11" spans="1:10" x14ac:dyDescent="0.25">
      <c r="A11" s="19" t="s">
        <v>23</v>
      </c>
      <c r="B11" s="16"/>
      <c r="C11" s="16"/>
      <c r="D11" s="20">
        <f>SUM(D5:D10)</f>
        <v>5500</v>
      </c>
      <c r="E11" s="20">
        <f>SUM(E5:E10)</f>
        <v>8286.61</v>
      </c>
      <c r="F11" s="20">
        <f>SUM(F5:F10)</f>
        <v>0</v>
      </c>
      <c r="G11" s="14">
        <f>SUM(G5:G10)</f>
        <v>0</v>
      </c>
      <c r="H11" s="20">
        <f>SUM(H5:H10)</f>
        <v>13786.61</v>
      </c>
      <c r="I11" s="20"/>
      <c r="J11" s="21"/>
    </row>
    <row r="12" spans="1:10" x14ac:dyDescent="0.25">
      <c r="A12" s="15"/>
      <c r="B12" s="15"/>
      <c r="C12" s="15"/>
      <c r="D12" s="22"/>
      <c r="E12" s="22"/>
      <c r="F12" s="22"/>
      <c r="G12" s="22"/>
      <c r="H12" s="23"/>
      <c r="I12" s="15"/>
      <c r="J12" s="15"/>
    </row>
    <row r="13" spans="1:10" x14ac:dyDescent="0.25">
      <c r="A13" s="15"/>
      <c r="B13" s="15"/>
      <c r="C13" s="15"/>
      <c r="D13" s="22"/>
      <c r="E13" s="22"/>
      <c r="F13" s="22"/>
      <c r="G13" s="22"/>
      <c r="H13" s="23"/>
      <c r="I13" s="15"/>
      <c r="J13" s="15"/>
    </row>
    <row r="14" spans="1:10" x14ac:dyDescent="0.25">
      <c r="A14" s="15"/>
      <c r="B14" s="15"/>
      <c r="C14" s="15"/>
      <c r="D14" s="22"/>
      <c r="E14" s="22"/>
      <c r="F14" s="22"/>
      <c r="G14" s="22"/>
      <c r="H14" s="23"/>
      <c r="I14" s="15"/>
      <c r="J14" s="15"/>
    </row>
  </sheetData>
  <sheetProtection selectLockedCells="1" selectUnlockedCells="1"/>
  <mergeCells count="1">
    <mergeCell ref="B1:C1"/>
  </mergeCells>
  <pageMargins left="0.74803149606299213" right="0.74803149606299213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</vt:lpstr>
      <vt:lpstr>Income</vt:lpstr>
      <vt:lpstr>Expenditure!Print_Titles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Young</dc:creator>
  <cp:lastModifiedBy>Durdens</cp:lastModifiedBy>
  <cp:lastPrinted>2023-05-24T11:32:30Z</cp:lastPrinted>
  <dcterms:created xsi:type="dcterms:W3CDTF">2020-09-21T11:16:13Z</dcterms:created>
  <dcterms:modified xsi:type="dcterms:W3CDTF">2023-05-24T11:36:27Z</dcterms:modified>
</cp:coreProperties>
</file>