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915" activeTab="1"/>
  </bookViews>
  <sheets>
    <sheet name="f y 17-18 (3)" sheetId="41" r:id="rId1"/>
    <sheet name="f y 17-18 (do on it)" sheetId="40" r:id="rId2"/>
  </sheets>
  <calcPr calcId="124519"/>
</workbook>
</file>

<file path=xl/calcChain.xml><?xml version="1.0" encoding="utf-8"?>
<calcChain xmlns="http://schemas.openxmlformats.org/spreadsheetml/2006/main">
  <c r="D24" i="40"/>
  <c r="F5" i="41"/>
  <c r="E24" i="40"/>
  <c r="O8"/>
  <c r="O9" s="1"/>
  <c r="O10" s="1"/>
  <c r="O11" s="1"/>
  <c r="O12" s="1"/>
  <c r="O13" s="1"/>
  <c r="O14" s="1"/>
  <c r="O15" s="1"/>
  <c r="O16" s="1"/>
  <c r="O17" s="1"/>
  <c r="O18" s="1"/>
  <c r="N8"/>
  <c r="N9" s="1"/>
  <c r="N10" s="1"/>
  <c r="N11" s="1"/>
  <c r="N12" s="1"/>
  <c r="N13" s="1"/>
  <c r="N14" s="1"/>
  <c r="N15" s="1"/>
  <c r="N16" s="1"/>
  <c r="N17" s="1"/>
  <c r="N18" s="1"/>
  <c r="M8"/>
  <c r="I8"/>
  <c r="I9" s="1"/>
  <c r="I10" s="1"/>
  <c r="I11" s="1"/>
  <c r="I12" s="1"/>
  <c r="I13" s="1"/>
  <c r="I14" s="1"/>
  <c r="I15" s="1"/>
  <c r="I16" s="1"/>
  <c r="I17" s="1"/>
  <c r="I18" s="1"/>
  <c r="H8"/>
  <c r="E8"/>
  <c r="E9" s="1"/>
  <c r="D8"/>
  <c r="G7"/>
  <c r="F7"/>
  <c r="C7"/>
  <c r="F5"/>
  <c r="F24" l="1"/>
  <c r="G24" s="1"/>
  <c r="H24" s="1"/>
  <c r="J24" s="1"/>
  <c r="K24" s="1"/>
  <c r="K7"/>
  <c r="G8"/>
  <c r="F8"/>
  <c r="C8"/>
  <c r="T24" i="41"/>
  <c r="E10" i="40"/>
  <c r="E11" s="1"/>
  <c r="F9"/>
  <c r="G9"/>
  <c r="O20"/>
  <c r="D9"/>
  <c r="D10" s="1"/>
  <c r="H9"/>
  <c r="H10" s="1"/>
  <c r="H11" s="1"/>
  <c r="H12" s="1"/>
  <c r="H13" s="1"/>
  <c r="H14" s="1"/>
  <c r="H15" s="1"/>
  <c r="H16" s="1"/>
  <c r="H17" s="1"/>
  <c r="H18" s="1"/>
  <c r="M9"/>
  <c r="M10" s="1"/>
  <c r="M11" s="1"/>
  <c r="M12" s="1"/>
  <c r="M13" s="1"/>
  <c r="M14" s="1"/>
  <c r="M15" s="1"/>
  <c r="M16" s="1"/>
  <c r="M17" s="1"/>
  <c r="M18" s="1"/>
  <c r="L7"/>
  <c r="N20"/>
  <c r="R20" s="1"/>
  <c r="T13" s="1"/>
  <c r="L24" l="1"/>
  <c r="M24" s="1"/>
  <c r="T24" s="1"/>
  <c r="D12"/>
  <c r="D13" s="1"/>
  <c r="D14" s="1"/>
  <c r="D15" s="1"/>
  <c r="D16" s="1"/>
  <c r="D17" s="1"/>
  <c r="D18" s="1"/>
  <c r="D11"/>
  <c r="C11" s="1"/>
  <c r="K8"/>
  <c r="L8" s="1"/>
  <c r="K9"/>
  <c r="L9" s="1"/>
  <c r="F10"/>
  <c r="G10"/>
  <c r="C10"/>
  <c r="M20"/>
  <c r="T12" s="1"/>
  <c r="C9"/>
  <c r="H20"/>
  <c r="D20" l="1"/>
  <c r="K10"/>
  <c r="L10" s="1"/>
  <c r="G11"/>
  <c r="E12"/>
  <c r="F11"/>
  <c r="K11" l="1"/>
  <c r="L11" s="1"/>
  <c r="E13"/>
  <c r="F12"/>
  <c r="G12"/>
  <c r="C12"/>
  <c r="K12" l="1"/>
  <c r="L12" s="1"/>
  <c r="E14"/>
  <c r="F13"/>
  <c r="G13"/>
  <c r="C13"/>
  <c r="K13" l="1"/>
  <c r="L13" s="1"/>
  <c r="E15"/>
  <c r="F14"/>
  <c r="G14"/>
  <c r="C14"/>
  <c r="K14" l="1"/>
  <c r="L14" s="1"/>
  <c r="E16"/>
  <c r="F15"/>
  <c r="G15"/>
  <c r="C15"/>
  <c r="K15" l="1"/>
  <c r="L15" s="1"/>
  <c r="E17"/>
  <c r="F16"/>
  <c r="G16"/>
  <c r="C16"/>
  <c r="K16" l="1"/>
  <c r="L16" s="1"/>
  <c r="E18"/>
  <c r="F17"/>
  <c r="K17" s="1"/>
  <c r="L17" s="1"/>
  <c r="G17"/>
  <c r="C17"/>
  <c r="F18" l="1"/>
  <c r="F20" s="1"/>
  <c r="G18"/>
  <c r="G20" s="1"/>
  <c r="C18"/>
  <c r="C20" s="1"/>
  <c r="E20"/>
  <c r="U17" i="41" l="1"/>
  <c r="U18" s="1"/>
  <c r="K18" i="40"/>
  <c r="U19" i="41" l="1"/>
  <c r="V17"/>
  <c r="V18" s="1"/>
  <c r="L18" i="40"/>
  <c r="L20" s="1"/>
  <c r="T10" s="1"/>
  <c r="K20"/>
  <c r="T7" s="1"/>
  <c r="T9" s="1"/>
  <c r="V19" i="41" l="1"/>
  <c r="U20" s="1"/>
  <c r="T25" s="1"/>
  <c r="T11" i="40"/>
  <c r="T17" s="1"/>
  <c r="T18" s="1"/>
  <c r="U17" l="1"/>
  <c r="U18" s="1"/>
  <c r="T19"/>
  <c r="T20" s="1"/>
  <c r="V17" l="1"/>
  <c r="V18" s="1"/>
  <c r="U19"/>
  <c r="V19" l="1"/>
  <c r="U20" s="1"/>
  <c r="T25" s="1"/>
</calcChain>
</file>

<file path=xl/sharedStrings.xml><?xml version="1.0" encoding="utf-8"?>
<sst xmlns="http://schemas.openxmlformats.org/spreadsheetml/2006/main" count="168" uniqueCount="82">
  <si>
    <t xml:space="preserve">PAN NO.: </t>
  </si>
  <si>
    <t>Fixed HRA</t>
  </si>
  <si>
    <t>Spouse</t>
  </si>
  <si>
    <t>My HRA</t>
  </si>
  <si>
    <t>Family HRA Allowed</t>
  </si>
  <si>
    <t>INCREMENT STOPPED (Y/N)</t>
  </si>
  <si>
    <t>N</t>
  </si>
  <si>
    <t>Period</t>
  </si>
  <si>
    <t>Band Pay</t>
  </si>
  <si>
    <t>Grade Pay</t>
  </si>
  <si>
    <t>Basic Pay</t>
  </si>
  <si>
    <t>D A</t>
  </si>
  <si>
    <t>H R A</t>
  </si>
  <si>
    <t>Bonus, if any</t>
  </si>
  <si>
    <t>Gross Total</t>
  </si>
  <si>
    <t>P. Tax</t>
  </si>
  <si>
    <t>P. Fund</t>
  </si>
  <si>
    <t>GSLI</t>
  </si>
  <si>
    <t>SAR  .SAV</t>
  </si>
  <si>
    <t>Other Savings</t>
  </si>
  <si>
    <t>SAVINGS DETAILS</t>
  </si>
  <si>
    <t>AMOUNT</t>
  </si>
  <si>
    <t>HOUSE RENT PAID PER MONTH</t>
  </si>
  <si>
    <t>GISS</t>
  </si>
  <si>
    <t>Grosss Sal</t>
  </si>
  <si>
    <t>LIC (P) FROM SALARY</t>
  </si>
  <si>
    <t>Releif U/S 10</t>
  </si>
  <si>
    <t>PLI</t>
  </si>
  <si>
    <t>Bal</t>
  </si>
  <si>
    <t>NSC</t>
  </si>
  <si>
    <t>HBL PRINCIPAL</t>
  </si>
  <si>
    <t>Grosss</t>
  </si>
  <si>
    <t>CHILD TUITION FEE</t>
  </si>
  <si>
    <t>PPF</t>
  </si>
  <si>
    <t>SAVINGS</t>
  </si>
  <si>
    <t>OTHER SAVINGS</t>
  </si>
  <si>
    <t>HBL INTEREST</t>
  </si>
  <si>
    <t>LIC PREMIUM</t>
  </si>
  <si>
    <t>RELEIF, IF ANY</t>
  </si>
  <si>
    <t>ETC</t>
  </si>
  <si>
    <t>INCOME OTHER THAN SALARY</t>
  </si>
  <si>
    <t>Tax Calculation for Income&gt;=500000</t>
  </si>
  <si>
    <t>NET INCOME</t>
  </si>
  <si>
    <t xml:space="preserve">ARREAR </t>
  </si>
  <si>
    <t>ED Cess</t>
  </si>
  <si>
    <t>Total</t>
  </si>
  <si>
    <t>TOTAL SAVINGS</t>
  </si>
  <si>
    <t>Tax Payable</t>
  </si>
  <si>
    <t>TDS DEDUCTED FOR THE YEAR:</t>
  </si>
  <si>
    <t>Signature of the Employee</t>
  </si>
  <si>
    <t>March`17</t>
  </si>
  <si>
    <t>July`17</t>
  </si>
  <si>
    <t>i r</t>
  </si>
  <si>
    <t>April`17</t>
  </si>
  <si>
    <t>May`17</t>
  </si>
  <si>
    <t>September`17</t>
  </si>
  <si>
    <t>October`17</t>
  </si>
  <si>
    <t>November`17</t>
  </si>
  <si>
    <t>December`17</t>
  </si>
  <si>
    <t>January`18</t>
  </si>
  <si>
    <t>February`18</t>
  </si>
  <si>
    <t>INCOME TAX CALCULATION (F.Y. 2017-18)</t>
  </si>
  <si>
    <t>MAR`17</t>
  </si>
  <si>
    <t>APR`17</t>
  </si>
  <si>
    <t>MAY`17</t>
  </si>
  <si>
    <t>JUNE`17</t>
  </si>
  <si>
    <t>JULY`17</t>
  </si>
  <si>
    <t>AUG`17</t>
  </si>
  <si>
    <t>SEP`17</t>
  </si>
  <si>
    <t>OCT`17</t>
  </si>
  <si>
    <t>NOV`17</t>
  </si>
  <si>
    <t>DEC`17</t>
  </si>
  <si>
    <t>Total Tax Deducted upto DEC`17</t>
  </si>
  <si>
    <t>Tax To be Deducted in JAN`18 AND Feb`18</t>
  </si>
  <si>
    <t>Name:__________________________________________________</t>
  </si>
  <si>
    <t>Desig:                    . PURULIA__</t>
  </si>
  <si>
    <t>M.A</t>
  </si>
  <si>
    <t>Tax( AFTER 87A)</t>
  </si>
  <si>
    <t>Name of the Institute: ___ ___________________________</t>
  </si>
  <si>
    <t>Name:____SATYAJIT ROY______________________________________________</t>
  </si>
  <si>
    <t>Desig:  AI/S (SE)                  . PURULIA__</t>
  </si>
  <si>
    <t>Name of the Institute: ___ __DI/S(SE), PURULIA_________________________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</si>
</sst>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 * #,##0_ ;_ * \-#,##0_ ;_ * &quot;-&quot;??_ ;_ @_ "/>
  </numFmts>
  <fonts count="13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Baskerville Old Face"/>
      <family val="1"/>
    </font>
    <font>
      <b/>
      <sz val="12"/>
      <name val="Baskerville Old Face"/>
      <family val="1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Protection="1"/>
    <xf numFmtId="0" fontId="3" fillId="0" borderId="0" xfId="1"/>
    <xf numFmtId="0" fontId="2" fillId="0" borderId="0" xfId="1" applyFont="1" applyAlignment="1" applyProtection="1">
      <alignment horizontal="left" vertical="center"/>
    </xf>
    <xf numFmtId="0" fontId="2" fillId="0" borderId="2" xfId="1" applyFont="1" applyBorder="1" applyAlignment="1" applyProtection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2" borderId="1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3" fillId="0" borderId="1" xfId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right" vertical="center" wrapText="1"/>
      <protection locked="0"/>
    </xf>
    <xf numFmtId="0" fontId="3" fillId="0" borderId="1" xfId="1" applyFill="1" applyBorder="1" applyAlignment="1" applyProtection="1">
      <alignment horizontal="right" vertical="center" wrapText="1"/>
    </xf>
    <xf numFmtId="0" fontId="3" fillId="0" borderId="1" xfId="1" applyBorder="1" applyProtection="1"/>
    <xf numFmtId="3" fontId="3" fillId="0" borderId="1" xfId="1" applyNumberFormat="1" applyBorder="1" applyAlignment="1" applyProtection="1">
      <alignment vertical="center"/>
    </xf>
    <xf numFmtId="3" fontId="3" fillId="2" borderId="1" xfId="1" applyNumberFormat="1" applyFill="1" applyBorder="1" applyAlignment="1" applyProtection="1">
      <alignment vertical="center"/>
      <protection locked="0"/>
    </xf>
    <xf numFmtId="3" fontId="3" fillId="0" borderId="1" xfId="1" applyNumberFormat="1" applyFill="1" applyBorder="1" applyAlignment="1" applyProtection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</xf>
    <xf numFmtId="3" fontId="7" fillId="0" borderId="1" xfId="1" applyNumberFormat="1" applyFont="1" applyBorder="1" applyAlignment="1" applyProtection="1">
      <alignment horizontal="right" vertical="center"/>
    </xf>
    <xf numFmtId="3" fontId="3" fillId="0" borderId="1" xfId="1" applyNumberFormat="1" applyBorder="1" applyAlignment="1" applyProtection="1">
      <alignment horizontal="right" vertical="center"/>
    </xf>
    <xf numFmtId="17" fontId="3" fillId="0" borderId="1" xfId="1" applyNumberFormat="1" applyBorder="1" applyAlignment="1" applyProtection="1">
      <alignment horizontal="left" vertical="center"/>
    </xf>
    <xf numFmtId="0" fontId="7" fillId="0" borderId="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 wrapText="1"/>
    </xf>
    <xf numFmtId="3" fontId="3" fillId="4" borderId="1" xfId="1" applyNumberFormat="1" applyFill="1" applyBorder="1" applyAlignment="1" applyProtection="1">
      <alignment vertical="center"/>
    </xf>
    <xf numFmtId="0" fontId="3" fillId="0" borderId="1" xfId="1" applyBorder="1" applyAlignment="1" applyProtection="1">
      <alignment horizontal="left" vertical="center" wrapText="1"/>
    </xf>
    <xf numFmtId="3" fontId="3" fillId="0" borderId="1" xfId="1" applyNumberFormat="1" applyBorder="1" applyProtection="1"/>
    <xf numFmtId="3" fontId="3" fillId="2" borderId="1" xfId="1" applyNumberFormat="1" applyFill="1" applyBorder="1" applyProtection="1">
      <protection locked="0"/>
    </xf>
    <xf numFmtId="0" fontId="3" fillId="5" borderId="1" xfId="1" applyFill="1" applyBorder="1" applyAlignment="1" applyProtection="1">
      <alignment vertical="center"/>
    </xf>
    <xf numFmtId="3" fontId="8" fillId="5" borderId="1" xfId="1" applyNumberFormat="1" applyFont="1" applyFill="1" applyBorder="1" applyAlignment="1" applyProtection="1">
      <alignment vertical="center"/>
    </xf>
    <xf numFmtId="0" fontId="3" fillId="0" borderId="0" xfId="1" applyAlignment="1" applyProtection="1">
      <alignment horizontal="center" vertical="center" wrapText="1"/>
    </xf>
    <xf numFmtId="0" fontId="9" fillId="0" borderId="0" xfId="1" applyFont="1"/>
    <xf numFmtId="0" fontId="3" fillId="0" borderId="1" xfId="1" applyBorder="1"/>
    <xf numFmtId="165" fontId="8" fillId="0" borderId="2" xfId="2" applyNumberFormat="1" applyFont="1" applyBorder="1"/>
    <xf numFmtId="0" fontId="10" fillId="0" borderId="0" xfId="1" applyFont="1"/>
    <xf numFmtId="165" fontId="11" fillId="0" borderId="0" xfId="1" applyNumberFormat="1" applyFont="1"/>
    <xf numFmtId="0" fontId="12" fillId="0" borderId="1" xfId="0" applyFont="1" applyBorder="1" applyAlignment="1">
      <alignment horizontal="center"/>
    </xf>
    <xf numFmtId="17" fontId="3" fillId="0" borderId="1" xfId="1" applyNumberFormat="1" applyBorder="1"/>
    <xf numFmtId="0" fontId="2" fillId="0" borderId="0" xfId="1" applyFont="1" applyAlignment="1" applyProtection="1">
      <alignment horizontal="center" vertical="center"/>
    </xf>
    <xf numFmtId="3" fontId="3" fillId="3" borderId="1" xfId="1" applyNumberFormat="1" applyFill="1" applyBorder="1" applyAlignment="1" applyProtection="1">
      <alignment vertical="center"/>
    </xf>
    <xf numFmtId="0" fontId="11" fillId="0" borderId="0" xfId="1" applyFont="1"/>
    <xf numFmtId="0" fontId="3" fillId="3" borderId="1" xfId="1" applyFill="1" applyBorder="1" applyAlignment="1" applyProtection="1">
      <alignment vertical="center"/>
    </xf>
    <xf numFmtId="3" fontId="12" fillId="0" borderId="1" xfId="0" applyNumberFormat="1" applyFont="1" applyBorder="1" applyAlignment="1">
      <alignment horizontal="center"/>
    </xf>
    <xf numFmtId="0" fontId="3" fillId="3" borderId="1" xfId="1" applyFill="1" applyBorder="1"/>
    <xf numFmtId="0" fontId="3" fillId="4" borderId="4" xfId="1" applyFill="1" applyBorder="1" applyAlignment="1" applyProtection="1">
      <alignment horizontal="center" vertical="center" wrapText="1"/>
    </xf>
    <xf numFmtId="0" fontId="3" fillId="4" borderId="5" xfId="1" applyFill="1" applyBorder="1" applyAlignment="1" applyProtection="1">
      <alignment horizontal="center" vertical="center" wrapText="1"/>
    </xf>
    <xf numFmtId="3" fontId="2" fillId="5" borderId="4" xfId="1" applyNumberFormat="1" applyFont="1" applyFill="1" applyBorder="1" applyAlignment="1" applyProtection="1">
      <alignment horizontal="center" vertical="center"/>
    </xf>
    <xf numFmtId="3" fontId="2" fillId="5" borderId="5" xfId="1" applyNumberFormat="1" applyFont="1" applyFill="1" applyBorder="1" applyAlignment="1" applyProtection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2" xfId="1" applyBorder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 applyProtection="1">
      <alignment horizontal="center"/>
    </xf>
    <xf numFmtId="0" fontId="5" fillId="0" borderId="1" xfId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topLeftCell="A19" workbookViewId="0">
      <selection activeCell="I29" sqref="I29"/>
    </sheetView>
  </sheetViews>
  <sheetFormatPr defaultRowHeight="12.75"/>
  <cols>
    <col min="1" max="1" width="2.5703125" style="2" customWidth="1"/>
    <col min="2" max="2" width="11.85546875" style="2" customWidth="1"/>
    <col min="3" max="3" width="9.140625" style="2"/>
    <col min="4" max="4" width="7.140625" style="2" customWidth="1"/>
    <col min="5" max="5" width="8.140625" style="2" bestFit="1" customWidth="1"/>
    <col min="6" max="6" width="9" style="2" customWidth="1"/>
    <col min="7" max="7" width="7.42578125" style="2" customWidth="1"/>
    <col min="8" max="9" width="7" style="2" customWidth="1"/>
    <col min="10" max="10" width="8.28515625" style="2" bestFit="1" customWidth="1"/>
    <col min="11" max="11" width="8.140625" style="2" bestFit="1" customWidth="1"/>
    <col min="12" max="12" width="7.28515625" style="2" customWidth="1"/>
    <col min="13" max="13" width="8.140625" style="2" customWidth="1"/>
    <col min="14" max="16" width="7.5703125" style="2" customWidth="1"/>
    <col min="17" max="17" width="18.28515625" style="2" bestFit="1" customWidth="1"/>
    <col min="18" max="18" width="11.5703125" style="2" customWidth="1"/>
    <col min="19" max="19" width="17.85546875" style="2" customWidth="1"/>
    <col min="20" max="20" width="10.85546875" style="2" customWidth="1"/>
    <col min="21" max="21" width="8.7109375" style="2" hidden="1" customWidth="1"/>
    <col min="22" max="22" width="10.140625" style="2" hidden="1" customWidth="1"/>
    <col min="23" max="16384" width="9.140625" style="2"/>
  </cols>
  <sheetData>
    <row r="1" spans="2:22" ht="18">
      <c r="B1" s="58" t="s">
        <v>61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1"/>
    </row>
    <row r="2" spans="2:22" s="5" customFormat="1" ht="18" customHeight="1">
      <c r="B2" s="3" t="s">
        <v>74</v>
      </c>
      <c r="C2" s="4"/>
      <c r="D2" s="4"/>
      <c r="E2" s="4"/>
      <c r="F2" s="4"/>
      <c r="G2" s="4"/>
      <c r="H2" s="4"/>
      <c r="I2" s="4"/>
      <c r="J2" s="4"/>
      <c r="K2" s="3" t="s">
        <v>75</v>
      </c>
      <c r="M2" s="6"/>
      <c r="N2" s="6"/>
      <c r="O2" s="6"/>
      <c r="P2" s="6"/>
      <c r="Q2" s="3" t="s">
        <v>78</v>
      </c>
      <c r="S2" s="44"/>
      <c r="T2" s="44"/>
      <c r="U2" s="7"/>
      <c r="V2" s="7"/>
    </row>
    <row r="3" spans="2:22" s="5" customFormat="1" ht="18.75" customHeight="1">
      <c r="B3" s="3" t="s">
        <v>0</v>
      </c>
      <c r="C3" s="4"/>
      <c r="D3" s="4"/>
      <c r="E3" s="4"/>
      <c r="F3" s="4"/>
      <c r="G3" s="4"/>
      <c r="H3" s="4"/>
      <c r="I3" s="4"/>
      <c r="J3" s="4"/>
      <c r="K3" s="3"/>
      <c r="M3" s="6"/>
      <c r="N3" s="6"/>
      <c r="O3" s="6"/>
      <c r="P3" s="6"/>
      <c r="Q3" s="3"/>
      <c r="S3" s="44"/>
      <c r="T3" s="44"/>
      <c r="U3" s="7"/>
      <c r="V3" s="7"/>
    </row>
    <row r="4" spans="2:22" s="5" customFormat="1" ht="10.5" customHeight="1">
      <c r="B4" s="3"/>
      <c r="C4" s="8"/>
      <c r="D4" s="8"/>
      <c r="E4" s="8"/>
      <c r="F4" s="8"/>
      <c r="G4" s="8"/>
      <c r="H4" s="8"/>
      <c r="I4" s="8"/>
      <c r="J4" s="8"/>
      <c r="K4" s="3"/>
      <c r="M4" s="6"/>
      <c r="N4" s="6"/>
      <c r="O4" s="6"/>
      <c r="P4" s="6"/>
      <c r="Q4" s="3"/>
      <c r="S4" s="44"/>
      <c r="T4" s="44"/>
      <c r="U4" s="7"/>
      <c r="V4" s="7"/>
    </row>
    <row r="5" spans="2:22" ht="18.75" customHeight="1">
      <c r="B5" s="9" t="s">
        <v>1</v>
      </c>
      <c r="C5" s="10" t="s">
        <v>2</v>
      </c>
      <c r="D5" s="11">
        <v>0</v>
      </c>
      <c r="E5" s="10" t="s">
        <v>3</v>
      </c>
      <c r="F5" s="10">
        <f>K5-D5</f>
        <v>6000</v>
      </c>
      <c r="G5" s="59" t="s">
        <v>4</v>
      </c>
      <c r="H5" s="59"/>
      <c r="I5" s="59"/>
      <c r="J5" s="59"/>
      <c r="K5" s="12">
        <v>6000</v>
      </c>
      <c r="L5" s="13"/>
      <c r="M5" s="60" t="s">
        <v>5</v>
      </c>
      <c r="N5" s="60"/>
      <c r="O5" s="60"/>
      <c r="P5" s="60"/>
      <c r="Q5" s="60"/>
      <c r="R5" s="14" t="s">
        <v>6</v>
      </c>
      <c r="S5" s="13"/>
      <c r="T5" s="13"/>
      <c r="U5" s="13"/>
      <c r="V5" s="13"/>
    </row>
    <row r="6" spans="2:22" ht="25.5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52</v>
      </c>
      <c r="I6" s="15" t="s">
        <v>76</v>
      </c>
      <c r="J6" s="15" t="s">
        <v>13</v>
      </c>
      <c r="K6" s="16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7" t="s">
        <v>22</v>
      </c>
      <c r="T6" s="18"/>
      <c r="U6" s="19"/>
      <c r="V6" s="20"/>
    </row>
    <row r="7" spans="2:22" ht="26.25" customHeight="1">
      <c r="B7" s="13" t="s">
        <v>50</v>
      </c>
      <c r="C7" s="21"/>
      <c r="D7" s="22"/>
      <c r="E7" s="22"/>
      <c r="F7" s="21"/>
      <c r="G7" s="21"/>
      <c r="H7" s="45"/>
      <c r="I7" s="45"/>
      <c r="J7" s="21"/>
      <c r="K7" s="21"/>
      <c r="L7" s="23"/>
      <c r="M7" s="22"/>
      <c r="N7" s="22"/>
      <c r="O7" s="22"/>
      <c r="P7" s="22"/>
      <c r="Q7" s="24" t="s">
        <v>23</v>
      </c>
      <c r="R7" s="22"/>
      <c r="S7" s="13" t="s">
        <v>24</v>
      </c>
      <c r="T7" s="21"/>
      <c r="U7" s="13"/>
      <c r="V7" s="13"/>
    </row>
    <row r="8" spans="2:22" ht="26.25" customHeight="1">
      <c r="B8" s="13" t="s">
        <v>53</v>
      </c>
      <c r="C8" s="21"/>
      <c r="D8" s="21"/>
      <c r="E8" s="21"/>
      <c r="F8" s="21"/>
      <c r="G8" s="21"/>
      <c r="H8" s="21"/>
      <c r="I8" s="21"/>
      <c r="J8" s="21"/>
      <c r="K8" s="21"/>
      <c r="L8" s="23"/>
      <c r="M8" s="21"/>
      <c r="N8" s="21"/>
      <c r="O8" s="21"/>
      <c r="P8" s="21"/>
      <c r="Q8" s="25" t="s">
        <v>25</v>
      </c>
      <c r="R8" s="22"/>
      <c r="S8" s="13" t="s">
        <v>26</v>
      </c>
      <c r="T8" s="47"/>
      <c r="U8" s="13"/>
      <c r="V8" s="13"/>
    </row>
    <row r="9" spans="2:22" ht="26.25" customHeight="1">
      <c r="B9" s="13" t="s">
        <v>54</v>
      </c>
      <c r="C9" s="21"/>
      <c r="D9" s="21"/>
      <c r="E9" s="21"/>
      <c r="F9" s="21"/>
      <c r="G9" s="21"/>
      <c r="H9" s="21"/>
      <c r="I9" s="21"/>
      <c r="J9" s="21"/>
      <c r="K9" s="21"/>
      <c r="L9" s="23"/>
      <c r="M9" s="21"/>
      <c r="N9" s="21"/>
      <c r="O9" s="21"/>
      <c r="P9" s="21"/>
      <c r="Q9" s="26" t="s">
        <v>27</v>
      </c>
      <c r="R9" s="22"/>
      <c r="S9" s="13" t="s">
        <v>28</v>
      </c>
      <c r="T9" s="21"/>
      <c r="U9" s="13"/>
      <c r="V9" s="13"/>
    </row>
    <row r="10" spans="2:22" ht="26.25" customHeight="1">
      <c r="B10" s="27">
        <v>42887</v>
      </c>
      <c r="C10" s="21"/>
      <c r="D10" s="21"/>
      <c r="E10" s="21"/>
      <c r="F10" s="21"/>
      <c r="G10" s="21"/>
      <c r="H10" s="21"/>
      <c r="I10" s="21"/>
      <c r="J10" s="21"/>
      <c r="K10" s="21"/>
      <c r="L10" s="23"/>
      <c r="M10" s="21"/>
      <c r="N10" s="21"/>
      <c r="O10" s="21"/>
      <c r="P10" s="21"/>
      <c r="Q10" s="26" t="s">
        <v>29</v>
      </c>
      <c r="R10" s="22"/>
      <c r="S10" s="13" t="s">
        <v>15</v>
      </c>
      <c r="T10" s="21"/>
      <c r="U10" s="13"/>
      <c r="V10" s="13"/>
    </row>
    <row r="11" spans="2:22" ht="26.25" customHeight="1">
      <c r="B11" s="13" t="s">
        <v>51</v>
      </c>
      <c r="C11" s="21"/>
      <c r="D11" s="21"/>
      <c r="E11" s="48"/>
      <c r="F11" s="21"/>
      <c r="G11" s="21"/>
      <c r="H11" s="21"/>
      <c r="I11" s="21"/>
      <c r="J11" s="21"/>
      <c r="K11" s="21"/>
      <c r="L11" s="23"/>
      <c r="M11" s="21"/>
      <c r="N11" s="21"/>
      <c r="O11" s="21"/>
      <c r="P11" s="21"/>
      <c r="Q11" s="26" t="s">
        <v>30</v>
      </c>
      <c r="R11" s="22"/>
      <c r="S11" s="13" t="s">
        <v>31</v>
      </c>
      <c r="T11" s="21"/>
      <c r="U11" s="13"/>
      <c r="V11" s="13"/>
    </row>
    <row r="12" spans="2:22" ht="26.25" customHeight="1">
      <c r="B12" s="27">
        <v>42948</v>
      </c>
      <c r="C12" s="21"/>
      <c r="D12" s="21"/>
      <c r="E12" s="21"/>
      <c r="F12" s="21"/>
      <c r="G12" s="21"/>
      <c r="H12" s="21"/>
      <c r="I12" s="21"/>
      <c r="J12" s="21"/>
      <c r="K12" s="21"/>
      <c r="L12" s="23"/>
      <c r="M12" s="21"/>
      <c r="N12" s="21"/>
      <c r="O12" s="21"/>
      <c r="P12" s="21"/>
      <c r="Q12" s="26" t="s">
        <v>32</v>
      </c>
      <c r="R12" s="22"/>
      <c r="S12" s="13" t="s">
        <v>16</v>
      </c>
      <c r="T12" s="21"/>
      <c r="U12" s="13"/>
      <c r="V12" s="13"/>
    </row>
    <row r="13" spans="2:22" ht="26.25" customHeight="1">
      <c r="B13" s="28" t="s">
        <v>55</v>
      </c>
      <c r="C13" s="21"/>
      <c r="D13" s="21"/>
      <c r="E13" s="21"/>
      <c r="F13" s="21"/>
      <c r="G13" s="21"/>
      <c r="H13" s="21"/>
      <c r="I13" s="21"/>
      <c r="J13" s="21"/>
      <c r="K13" s="21"/>
      <c r="L13" s="23"/>
      <c r="M13" s="21"/>
      <c r="N13" s="21"/>
      <c r="O13" s="21"/>
      <c r="P13" s="21"/>
      <c r="Q13" s="26" t="s">
        <v>33</v>
      </c>
      <c r="R13" s="22"/>
      <c r="S13" s="13" t="s">
        <v>34</v>
      </c>
      <c r="T13" s="21"/>
      <c r="U13" s="13"/>
      <c r="V13" s="13"/>
    </row>
    <row r="14" spans="2:22" ht="26.25" customHeight="1">
      <c r="B14" s="13" t="s">
        <v>56</v>
      </c>
      <c r="C14" s="21"/>
      <c r="D14" s="21"/>
      <c r="E14" s="21"/>
      <c r="F14" s="21"/>
      <c r="G14" s="21"/>
      <c r="H14" s="21"/>
      <c r="I14" s="21"/>
      <c r="J14" s="21"/>
      <c r="K14" s="21"/>
      <c r="L14" s="23"/>
      <c r="M14" s="21"/>
      <c r="N14" s="21"/>
      <c r="O14" s="21"/>
      <c r="P14" s="21"/>
      <c r="Q14" s="26" t="s">
        <v>35</v>
      </c>
      <c r="R14" s="22"/>
      <c r="S14" s="13" t="s">
        <v>36</v>
      </c>
      <c r="T14" s="22"/>
      <c r="U14" s="13"/>
      <c r="V14" s="13"/>
    </row>
    <row r="15" spans="2:22" ht="26.25" customHeight="1">
      <c r="B15" s="13" t="s">
        <v>57</v>
      </c>
      <c r="C15" s="21"/>
      <c r="D15" s="21"/>
      <c r="E15" s="21"/>
      <c r="F15" s="21"/>
      <c r="G15" s="21"/>
      <c r="H15" s="21"/>
      <c r="I15" s="21"/>
      <c r="J15" s="21"/>
      <c r="K15" s="21"/>
      <c r="L15" s="23"/>
      <c r="M15" s="21"/>
      <c r="N15" s="21"/>
      <c r="O15" s="21"/>
      <c r="P15" s="21"/>
      <c r="Q15" s="26" t="s">
        <v>37</v>
      </c>
      <c r="R15" s="22"/>
      <c r="S15" s="13" t="s">
        <v>38</v>
      </c>
      <c r="T15" s="22"/>
      <c r="U15" s="13"/>
      <c r="V15" s="13"/>
    </row>
    <row r="16" spans="2:22" ht="26.25" customHeight="1">
      <c r="B16" s="13" t="s">
        <v>58</v>
      </c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21"/>
      <c r="N16" s="21"/>
      <c r="O16" s="21"/>
      <c r="P16" s="21"/>
      <c r="Q16" s="26" t="s">
        <v>39</v>
      </c>
      <c r="R16" s="22"/>
      <c r="S16" s="29" t="s">
        <v>40</v>
      </c>
      <c r="T16" s="22"/>
      <c r="U16" s="50" t="s">
        <v>41</v>
      </c>
      <c r="V16" s="51"/>
    </row>
    <row r="17" spans="2:22" ht="26.25" customHeight="1">
      <c r="B17" s="13" t="s">
        <v>59</v>
      </c>
      <c r="C17" s="21"/>
      <c r="D17" s="21"/>
      <c r="E17" s="21"/>
      <c r="F17" s="21"/>
      <c r="G17" s="21"/>
      <c r="H17" s="21"/>
      <c r="I17" s="21"/>
      <c r="J17" s="21"/>
      <c r="K17" s="21"/>
      <c r="L17" s="23"/>
      <c r="M17" s="21"/>
      <c r="N17" s="21"/>
      <c r="O17" s="21"/>
      <c r="P17" s="21"/>
      <c r="Q17" s="26" t="s">
        <v>39</v>
      </c>
      <c r="R17" s="22"/>
      <c r="S17" s="13" t="s">
        <v>42</v>
      </c>
      <c r="T17" s="21"/>
      <c r="U17" s="30">
        <f>IF(T17=0,0,T17-500000)</f>
        <v>0</v>
      </c>
      <c r="V17" s="30">
        <f>IF(U18=0,0,T17-250000-U17)</f>
        <v>0</v>
      </c>
    </row>
    <row r="18" spans="2:22" ht="26.25" customHeight="1">
      <c r="B18" s="13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1"/>
      <c r="N18" s="21"/>
      <c r="O18" s="21"/>
      <c r="P18" s="21"/>
      <c r="Q18" s="26" t="s">
        <v>39</v>
      </c>
      <c r="R18" s="22"/>
      <c r="S18" s="13" t="s">
        <v>77</v>
      </c>
      <c r="T18" s="21"/>
      <c r="U18" s="30">
        <f>IF(U17*0.2&lt;=0,0,U17*0.2)</f>
        <v>0</v>
      </c>
      <c r="V18" s="30">
        <f>IF(V17*0.1&lt;=0,0,V17*0.05)</f>
        <v>0</v>
      </c>
    </row>
    <row r="19" spans="2:22" ht="26.25" customHeight="1">
      <c r="B19" s="31" t="s">
        <v>43</v>
      </c>
      <c r="C19" s="32"/>
      <c r="D19" s="32"/>
      <c r="E19" s="32"/>
      <c r="F19" s="32"/>
      <c r="G19" s="32"/>
      <c r="H19" s="32"/>
      <c r="I19" s="32"/>
      <c r="J19" s="32"/>
      <c r="K19" s="22"/>
      <c r="L19" s="32"/>
      <c r="M19" s="32"/>
      <c r="N19" s="32"/>
      <c r="O19" s="32"/>
      <c r="P19" s="32"/>
      <c r="Q19" s="26" t="s">
        <v>39</v>
      </c>
      <c r="R19" s="33"/>
      <c r="S19" s="13" t="s">
        <v>44</v>
      </c>
      <c r="T19" s="21"/>
      <c r="U19" s="30">
        <f>ROUND(U18*0.02,0)+ROUND(U18*0.01,0)</f>
        <v>0</v>
      </c>
      <c r="V19" s="30">
        <f>ROUND(V18*0.02,0)+ROUND(V18*0.01,0)</f>
        <v>0</v>
      </c>
    </row>
    <row r="20" spans="2:22" ht="26.25" customHeight="1">
      <c r="B20" s="31" t="s">
        <v>45</v>
      </c>
      <c r="C20" s="21"/>
      <c r="D20" s="21"/>
      <c r="E20" s="21"/>
      <c r="F20" s="21"/>
      <c r="G20" s="21"/>
      <c r="H20" s="21"/>
      <c r="I20" s="21"/>
      <c r="J20" s="22"/>
      <c r="K20" s="21"/>
      <c r="L20" s="21"/>
      <c r="M20" s="21"/>
      <c r="N20" s="21"/>
      <c r="O20" s="21"/>
      <c r="P20" s="21"/>
      <c r="Q20" s="26" t="s">
        <v>46</v>
      </c>
      <c r="R20" s="21"/>
      <c r="S20" s="34" t="s">
        <v>47</v>
      </c>
      <c r="T20" s="35"/>
      <c r="U20" s="52">
        <f>V18+V19+U18+U19</f>
        <v>0</v>
      </c>
      <c r="V20" s="53"/>
    </row>
    <row r="21" spans="2:22" ht="9.75" customHeight="1">
      <c r="B21" s="3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5.75" customHeight="1">
      <c r="B22" s="37" t="s">
        <v>48</v>
      </c>
      <c r="C22" s="37"/>
      <c r="D22" s="37"/>
    </row>
    <row r="23" spans="2:22">
      <c r="C23" s="38" t="s">
        <v>62</v>
      </c>
      <c r="D23" s="38" t="s">
        <v>63</v>
      </c>
      <c r="E23" s="38" t="s">
        <v>64</v>
      </c>
      <c r="F23" s="38" t="s">
        <v>65</v>
      </c>
      <c r="G23" s="38" t="s">
        <v>66</v>
      </c>
      <c r="H23" s="38" t="s">
        <v>67</v>
      </c>
      <c r="I23" s="38"/>
      <c r="J23" s="38" t="s">
        <v>68</v>
      </c>
      <c r="K23" s="38" t="s">
        <v>69</v>
      </c>
      <c r="L23" s="38" t="s">
        <v>70</v>
      </c>
      <c r="M23" s="38" t="s">
        <v>71</v>
      </c>
      <c r="N23" s="43">
        <v>43101</v>
      </c>
      <c r="O23" s="43">
        <v>43132</v>
      </c>
      <c r="P23" s="38"/>
      <c r="Q23" s="23"/>
    </row>
    <row r="24" spans="2:22" ht="15" customHeight="1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v>0</v>
      </c>
      <c r="R24" s="54" t="s">
        <v>72</v>
      </c>
      <c r="S24" s="55"/>
      <c r="T24" s="39">
        <f>SUM(C24:Q24)</f>
        <v>0</v>
      </c>
    </row>
    <row r="25" spans="2:22" ht="25.5" customHeight="1">
      <c r="P25" s="46" t="s">
        <v>73</v>
      </c>
      <c r="Q25" s="40"/>
      <c r="R25" s="40"/>
      <c r="T25" s="41">
        <f>T20-T24</f>
        <v>0</v>
      </c>
    </row>
    <row r="27" spans="2:22">
      <c r="B27" s="56"/>
      <c r="C27" s="56"/>
      <c r="D27" s="56"/>
      <c r="E27" s="56"/>
      <c r="F27" s="56"/>
    </row>
    <row r="28" spans="2:22">
      <c r="B28" s="57" t="s">
        <v>49</v>
      </c>
      <c r="C28" s="57"/>
      <c r="D28" s="57"/>
      <c r="E28" s="57"/>
      <c r="F28" s="57"/>
    </row>
  </sheetData>
  <mergeCells count="8">
    <mergeCell ref="B1:T1"/>
    <mergeCell ref="G5:J5"/>
    <mergeCell ref="M5:Q5"/>
    <mergeCell ref="U16:V16"/>
    <mergeCell ref="U20:V20"/>
    <mergeCell ref="R24:S24"/>
    <mergeCell ref="B27:F27"/>
    <mergeCell ref="B28:F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tabSelected="1" topLeftCell="A19" workbookViewId="0">
      <selection activeCell="F34" sqref="F34:Q38"/>
    </sheetView>
  </sheetViews>
  <sheetFormatPr defaultRowHeight="12.75"/>
  <cols>
    <col min="1" max="1" width="2.5703125" style="2" customWidth="1"/>
    <col min="2" max="2" width="11.85546875" style="2" customWidth="1"/>
    <col min="3" max="3" width="9.140625" style="2"/>
    <col min="4" max="4" width="7.140625" style="2" customWidth="1"/>
    <col min="5" max="5" width="8.140625" style="2" bestFit="1" customWidth="1"/>
    <col min="6" max="6" width="9" style="2" customWidth="1"/>
    <col min="7" max="7" width="7.42578125" style="2" customWidth="1"/>
    <col min="8" max="9" width="7" style="2" customWidth="1"/>
    <col min="10" max="10" width="8.28515625" style="2" bestFit="1" customWidth="1"/>
    <col min="11" max="11" width="8.140625" style="2" bestFit="1" customWidth="1"/>
    <col min="12" max="12" width="7.28515625" style="2" customWidth="1"/>
    <col min="13" max="13" width="8.140625" style="2" customWidth="1"/>
    <col min="14" max="16" width="7.5703125" style="2" customWidth="1"/>
    <col min="17" max="17" width="18.28515625" style="2" bestFit="1" customWidth="1"/>
    <col min="18" max="18" width="11.5703125" style="2" customWidth="1"/>
    <col min="19" max="19" width="17.85546875" style="2" customWidth="1"/>
    <col min="20" max="20" width="10.85546875" style="2" customWidth="1"/>
    <col min="21" max="21" width="8.7109375" style="2" hidden="1" customWidth="1"/>
    <col min="22" max="22" width="10.140625" style="2" hidden="1" customWidth="1"/>
    <col min="23" max="16384" width="9.140625" style="2"/>
  </cols>
  <sheetData>
    <row r="1" spans="2:22" ht="18">
      <c r="B1" s="58" t="s">
        <v>61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1"/>
    </row>
    <row r="2" spans="2:22" s="5" customFormat="1" ht="18" customHeight="1">
      <c r="B2" s="3" t="s">
        <v>79</v>
      </c>
      <c r="C2" s="4"/>
      <c r="D2" s="4"/>
      <c r="E2" s="4"/>
      <c r="F2" s="4"/>
      <c r="G2" s="4"/>
      <c r="H2" s="4"/>
      <c r="I2" s="4"/>
      <c r="J2" s="4"/>
      <c r="K2" s="3" t="s">
        <v>80</v>
      </c>
      <c r="M2" s="6"/>
      <c r="N2" s="6"/>
      <c r="O2" s="6"/>
      <c r="P2" s="6"/>
      <c r="Q2" s="3" t="s">
        <v>81</v>
      </c>
      <c r="S2" s="44"/>
      <c r="T2" s="44"/>
      <c r="U2" s="7"/>
      <c r="V2" s="7"/>
    </row>
    <row r="3" spans="2:22" s="5" customFormat="1" ht="18.75" customHeight="1">
      <c r="B3" s="3" t="s">
        <v>0</v>
      </c>
      <c r="C3" s="4"/>
      <c r="D3" s="4"/>
      <c r="E3" s="4"/>
      <c r="F3" s="4"/>
      <c r="G3" s="4"/>
      <c r="H3" s="4"/>
      <c r="I3" s="4"/>
      <c r="J3" s="4"/>
      <c r="K3" s="3"/>
      <c r="M3" s="6"/>
      <c r="N3" s="6"/>
      <c r="O3" s="6"/>
      <c r="P3" s="6"/>
      <c r="Q3" s="3"/>
      <c r="S3" s="44"/>
      <c r="T3" s="44"/>
      <c r="U3" s="7"/>
      <c r="V3" s="7"/>
    </row>
    <row r="4" spans="2:22" s="5" customFormat="1" ht="10.5" customHeight="1">
      <c r="B4" s="3"/>
      <c r="C4" s="8"/>
      <c r="D4" s="8"/>
      <c r="E4" s="8"/>
      <c r="F4" s="8"/>
      <c r="G4" s="8"/>
      <c r="H4" s="8"/>
      <c r="I4" s="8"/>
      <c r="J4" s="8"/>
      <c r="K4" s="3"/>
      <c r="M4" s="6"/>
      <c r="N4" s="6"/>
      <c r="O4" s="6"/>
      <c r="P4" s="6"/>
      <c r="Q4" s="3"/>
      <c r="S4" s="44"/>
      <c r="T4" s="44"/>
      <c r="U4" s="7"/>
      <c r="V4" s="7"/>
    </row>
    <row r="5" spans="2:22" ht="18.75" customHeight="1">
      <c r="B5" s="9" t="s">
        <v>1</v>
      </c>
      <c r="C5" s="10" t="s">
        <v>2</v>
      </c>
      <c r="D5" s="11">
        <v>0</v>
      </c>
      <c r="E5" s="10" t="s">
        <v>3</v>
      </c>
      <c r="F5" s="10">
        <f>K5-D5</f>
        <v>6000</v>
      </c>
      <c r="G5" s="59" t="s">
        <v>4</v>
      </c>
      <c r="H5" s="59"/>
      <c r="I5" s="59"/>
      <c r="J5" s="59"/>
      <c r="K5" s="12">
        <v>6000</v>
      </c>
      <c r="L5" s="13"/>
      <c r="M5" s="60" t="s">
        <v>5</v>
      </c>
      <c r="N5" s="60"/>
      <c r="O5" s="60"/>
      <c r="P5" s="60"/>
      <c r="Q5" s="60"/>
      <c r="R5" s="14" t="s">
        <v>6</v>
      </c>
      <c r="S5" s="13"/>
      <c r="T5" s="13"/>
      <c r="U5" s="13"/>
      <c r="V5" s="13"/>
    </row>
    <row r="6" spans="2:22" ht="25.5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52</v>
      </c>
      <c r="I6" s="15" t="s">
        <v>76</v>
      </c>
      <c r="J6" s="15" t="s">
        <v>13</v>
      </c>
      <c r="K6" s="16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7" t="s">
        <v>22</v>
      </c>
      <c r="T6" s="18">
        <v>0</v>
      </c>
      <c r="U6" s="19"/>
      <c r="V6" s="20"/>
    </row>
    <row r="7" spans="2:22" ht="26.25" customHeight="1">
      <c r="B7" s="13" t="s">
        <v>50</v>
      </c>
      <c r="C7" s="21">
        <f t="shared" ref="C7:C18" si="0">E7-D7</f>
        <v>0</v>
      </c>
      <c r="D7" s="22">
        <v>0</v>
      </c>
      <c r="E7" s="22">
        <v>0</v>
      </c>
      <c r="F7" s="21">
        <f>ROUND(E7*0.85,0)</f>
        <v>0</v>
      </c>
      <c r="G7" s="21">
        <f>IF(D$5=0,ROUND(E7*0.15,0),F$5)</f>
        <v>0</v>
      </c>
      <c r="H7" s="45">
        <v>0</v>
      </c>
      <c r="I7" s="45">
        <v>0</v>
      </c>
      <c r="J7" s="21"/>
      <c r="K7" s="21">
        <f>SUM(E7:I7)</f>
        <v>0</v>
      </c>
      <c r="L7" s="23">
        <f t="shared" ref="L7:L18" si="1">IF(K7&gt;40000,200,IF(K7&gt;25000,150,IF(K7&gt;15000,130,IF(K7&gt;9000,110,IF(K7&gt;8000,90,IF(K7&gt;7000,50,IF(K7&gt;6000,45,IF(K7&gt;5000,40,0))))))))</f>
        <v>0</v>
      </c>
      <c r="M7" s="22">
        <v>0</v>
      </c>
      <c r="N7" s="22">
        <v>0</v>
      </c>
      <c r="O7" s="22">
        <v>0</v>
      </c>
      <c r="P7" s="22"/>
      <c r="Q7" s="24" t="s">
        <v>23</v>
      </c>
      <c r="R7" s="22"/>
      <c r="S7" s="13" t="s">
        <v>24</v>
      </c>
      <c r="T7" s="21">
        <f>K20</f>
        <v>0</v>
      </c>
      <c r="U7" s="13"/>
      <c r="V7" s="13"/>
    </row>
    <row r="8" spans="2:22" ht="26.25" customHeight="1">
      <c r="B8" s="13" t="s">
        <v>53</v>
      </c>
      <c r="C8" s="21">
        <f t="shared" si="0"/>
        <v>0</v>
      </c>
      <c r="D8" s="21">
        <f t="shared" ref="D8:E18" si="2">D7</f>
        <v>0</v>
      </c>
      <c r="E8" s="21">
        <f t="shared" si="2"/>
        <v>0</v>
      </c>
      <c r="F8" s="21">
        <f t="shared" ref="F8:F16" si="3">ROUND(E8*0.85,0)</f>
        <v>0</v>
      </c>
      <c r="G8" s="21">
        <f t="shared" ref="G8:G18" si="4">IF(D$5=0,ROUND(E8*0.15,0),F$5)</f>
        <v>0</v>
      </c>
      <c r="H8" s="21">
        <f>H7</f>
        <v>0</v>
      </c>
      <c r="I8" s="21">
        <f>I7</f>
        <v>0</v>
      </c>
      <c r="J8" s="21"/>
      <c r="K8" s="21">
        <f t="shared" ref="K8:K18" si="5">SUM(E8:J8)</f>
        <v>0</v>
      </c>
      <c r="L8" s="23">
        <f t="shared" si="1"/>
        <v>0</v>
      </c>
      <c r="M8" s="21">
        <f t="shared" ref="M8:O18" si="6">M7</f>
        <v>0</v>
      </c>
      <c r="N8" s="21">
        <f>N7</f>
        <v>0</v>
      </c>
      <c r="O8" s="21">
        <f>O7</f>
        <v>0</v>
      </c>
      <c r="P8" s="21"/>
      <c r="Q8" s="25" t="s">
        <v>25</v>
      </c>
      <c r="R8" s="22"/>
      <c r="S8" s="13" t="s">
        <v>26</v>
      </c>
      <c r="T8" s="47">
        <v>0</v>
      </c>
      <c r="U8" s="13"/>
      <c r="V8" s="13"/>
    </row>
    <row r="9" spans="2:22" ht="26.25" customHeight="1">
      <c r="B9" s="13" t="s">
        <v>54</v>
      </c>
      <c r="C9" s="21">
        <f t="shared" si="0"/>
        <v>0</v>
      </c>
      <c r="D9" s="21">
        <f t="shared" si="2"/>
        <v>0</v>
      </c>
      <c r="E9" s="21">
        <f t="shared" si="2"/>
        <v>0</v>
      </c>
      <c r="F9" s="21">
        <f t="shared" si="3"/>
        <v>0</v>
      </c>
      <c r="G9" s="21">
        <f t="shared" si="4"/>
        <v>0</v>
      </c>
      <c r="H9" s="21">
        <f t="shared" ref="H9:I18" si="7">H8</f>
        <v>0</v>
      </c>
      <c r="I9" s="21">
        <f t="shared" si="7"/>
        <v>0</v>
      </c>
      <c r="J9" s="21"/>
      <c r="K9" s="21">
        <f t="shared" si="5"/>
        <v>0</v>
      </c>
      <c r="L9" s="23">
        <f t="shared" si="1"/>
        <v>0</v>
      </c>
      <c r="M9" s="21">
        <f t="shared" si="6"/>
        <v>0</v>
      </c>
      <c r="N9" s="21">
        <f t="shared" si="6"/>
        <v>0</v>
      </c>
      <c r="O9" s="21">
        <f t="shared" si="6"/>
        <v>0</v>
      </c>
      <c r="P9" s="21"/>
      <c r="Q9" s="26" t="s">
        <v>27</v>
      </c>
      <c r="R9" s="22"/>
      <c r="S9" s="13" t="s">
        <v>28</v>
      </c>
      <c r="T9" s="21">
        <f>T7-T8</f>
        <v>0</v>
      </c>
      <c r="U9" s="13"/>
      <c r="V9" s="13"/>
    </row>
    <row r="10" spans="2:22" ht="26.25" customHeight="1">
      <c r="B10" s="27">
        <v>42887</v>
      </c>
      <c r="C10" s="21">
        <f t="shared" si="0"/>
        <v>0</v>
      </c>
      <c r="D10" s="21">
        <f t="shared" si="2"/>
        <v>0</v>
      </c>
      <c r="E10" s="21">
        <f t="shared" si="2"/>
        <v>0</v>
      </c>
      <c r="F10" s="21">
        <f t="shared" si="3"/>
        <v>0</v>
      </c>
      <c r="G10" s="21">
        <f t="shared" si="4"/>
        <v>0</v>
      </c>
      <c r="H10" s="21">
        <f t="shared" si="7"/>
        <v>0</v>
      </c>
      <c r="I10" s="21">
        <f t="shared" si="7"/>
        <v>0</v>
      </c>
      <c r="J10" s="21"/>
      <c r="K10" s="21">
        <f t="shared" si="5"/>
        <v>0</v>
      </c>
      <c r="L10" s="23">
        <f t="shared" si="1"/>
        <v>0</v>
      </c>
      <c r="M10" s="21">
        <f t="shared" si="6"/>
        <v>0</v>
      </c>
      <c r="N10" s="21">
        <f t="shared" si="6"/>
        <v>0</v>
      </c>
      <c r="O10" s="21">
        <f t="shared" si="6"/>
        <v>0</v>
      </c>
      <c r="P10" s="21"/>
      <c r="Q10" s="26" t="s">
        <v>29</v>
      </c>
      <c r="R10" s="22"/>
      <c r="S10" s="13" t="s">
        <v>15</v>
      </c>
      <c r="T10" s="21">
        <f>L20</f>
        <v>0</v>
      </c>
      <c r="U10" s="13"/>
      <c r="V10" s="13"/>
    </row>
    <row r="11" spans="2:22" ht="26.25" customHeight="1">
      <c r="B11" s="13" t="s">
        <v>51</v>
      </c>
      <c r="C11" s="21">
        <f t="shared" si="0"/>
        <v>0</v>
      </c>
      <c r="D11" s="21">
        <f>D10</f>
        <v>0</v>
      </c>
      <c r="E11" s="42">
        <f>IF(R5="N",ROUNDUP(ROUNDDOWN(E10*103%,0),-1),E10)</f>
        <v>0</v>
      </c>
      <c r="F11" s="21">
        <f t="shared" si="3"/>
        <v>0</v>
      </c>
      <c r="G11" s="21">
        <f t="shared" si="4"/>
        <v>0</v>
      </c>
      <c r="H11" s="21">
        <f t="shared" si="7"/>
        <v>0</v>
      </c>
      <c r="I11" s="21">
        <f t="shared" si="7"/>
        <v>0</v>
      </c>
      <c r="J11" s="21"/>
      <c r="K11" s="21">
        <f t="shared" si="5"/>
        <v>0</v>
      </c>
      <c r="L11" s="23">
        <f t="shared" si="1"/>
        <v>0</v>
      </c>
      <c r="M11" s="21">
        <f t="shared" si="6"/>
        <v>0</v>
      </c>
      <c r="N11" s="21">
        <f t="shared" si="6"/>
        <v>0</v>
      </c>
      <c r="O11" s="21">
        <f t="shared" si="6"/>
        <v>0</v>
      </c>
      <c r="P11" s="21"/>
      <c r="Q11" s="26" t="s">
        <v>30</v>
      </c>
      <c r="R11" s="22"/>
      <c r="S11" s="13" t="s">
        <v>31</v>
      </c>
      <c r="T11" s="21">
        <f>T9-T10</f>
        <v>0</v>
      </c>
      <c r="U11" s="13"/>
      <c r="V11" s="13"/>
    </row>
    <row r="12" spans="2:22" ht="26.25" customHeight="1">
      <c r="B12" s="27">
        <v>42948</v>
      </c>
      <c r="C12" s="21">
        <f t="shared" si="0"/>
        <v>0</v>
      </c>
      <c r="D12" s="21">
        <f t="shared" si="2"/>
        <v>0</v>
      </c>
      <c r="E12" s="21">
        <f t="shared" si="2"/>
        <v>0</v>
      </c>
      <c r="F12" s="21">
        <f t="shared" si="3"/>
        <v>0</v>
      </c>
      <c r="G12" s="21">
        <f t="shared" si="4"/>
        <v>0</v>
      </c>
      <c r="H12" s="21">
        <f t="shared" si="7"/>
        <v>0</v>
      </c>
      <c r="I12" s="21">
        <f t="shared" si="7"/>
        <v>0</v>
      </c>
      <c r="J12" s="21"/>
      <c r="K12" s="21">
        <f t="shared" si="5"/>
        <v>0</v>
      </c>
      <c r="L12" s="23">
        <f t="shared" si="1"/>
        <v>0</v>
      </c>
      <c r="M12" s="21">
        <f t="shared" si="6"/>
        <v>0</v>
      </c>
      <c r="N12" s="21">
        <f t="shared" si="6"/>
        <v>0</v>
      </c>
      <c r="O12" s="21">
        <f t="shared" si="6"/>
        <v>0</v>
      </c>
      <c r="P12" s="21"/>
      <c r="Q12" s="26" t="s">
        <v>32</v>
      </c>
      <c r="R12" s="22"/>
      <c r="S12" s="13" t="s">
        <v>16</v>
      </c>
      <c r="T12" s="21">
        <f>M20</f>
        <v>0</v>
      </c>
      <c r="U12" s="13"/>
      <c r="V12" s="13"/>
    </row>
    <row r="13" spans="2:22" ht="26.25" customHeight="1">
      <c r="B13" s="28" t="s">
        <v>55</v>
      </c>
      <c r="C13" s="21">
        <f t="shared" si="0"/>
        <v>0</v>
      </c>
      <c r="D13" s="21">
        <f t="shared" si="2"/>
        <v>0</v>
      </c>
      <c r="E13" s="21">
        <f t="shared" si="2"/>
        <v>0</v>
      </c>
      <c r="F13" s="21">
        <f t="shared" si="3"/>
        <v>0</v>
      </c>
      <c r="G13" s="21">
        <f t="shared" si="4"/>
        <v>0</v>
      </c>
      <c r="H13" s="21">
        <f t="shared" si="7"/>
        <v>0</v>
      </c>
      <c r="I13" s="21">
        <f t="shared" si="7"/>
        <v>0</v>
      </c>
      <c r="J13" s="21"/>
      <c r="K13" s="21">
        <f t="shared" si="5"/>
        <v>0</v>
      </c>
      <c r="L13" s="23">
        <f t="shared" si="1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/>
      <c r="Q13" s="26" t="s">
        <v>33</v>
      </c>
      <c r="R13" s="22"/>
      <c r="S13" s="13" t="s">
        <v>34</v>
      </c>
      <c r="T13" s="21">
        <f>R20</f>
        <v>0</v>
      </c>
      <c r="U13" s="13"/>
      <c r="V13" s="13"/>
    </row>
    <row r="14" spans="2:22" ht="26.25" customHeight="1">
      <c r="B14" s="13" t="s">
        <v>56</v>
      </c>
      <c r="C14" s="21">
        <f t="shared" si="0"/>
        <v>0</v>
      </c>
      <c r="D14" s="21">
        <f t="shared" si="2"/>
        <v>0</v>
      </c>
      <c r="E14" s="21">
        <f t="shared" si="2"/>
        <v>0</v>
      </c>
      <c r="F14" s="21">
        <f t="shared" si="3"/>
        <v>0</v>
      </c>
      <c r="G14" s="21">
        <f t="shared" si="4"/>
        <v>0</v>
      </c>
      <c r="H14" s="21">
        <f t="shared" si="7"/>
        <v>0</v>
      </c>
      <c r="I14" s="21">
        <f t="shared" si="7"/>
        <v>0</v>
      </c>
      <c r="J14" s="21"/>
      <c r="K14" s="21">
        <f t="shared" si="5"/>
        <v>0</v>
      </c>
      <c r="L14" s="23">
        <f t="shared" si="1"/>
        <v>0</v>
      </c>
      <c r="M14" s="21">
        <f t="shared" si="6"/>
        <v>0</v>
      </c>
      <c r="N14" s="21">
        <f t="shared" si="6"/>
        <v>0</v>
      </c>
      <c r="O14" s="21">
        <f t="shared" si="6"/>
        <v>0</v>
      </c>
      <c r="P14" s="21"/>
      <c r="Q14" s="26" t="s">
        <v>35</v>
      </c>
      <c r="R14" s="22"/>
      <c r="S14" s="13" t="s">
        <v>36</v>
      </c>
      <c r="T14" s="22"/>
      <c r="U14" s="13"/>
      <c r="V14" s="13"/>
    </row>
    <row r="15" spans="2:22" ht="26.25" customHeight="1">
      <c r="B15" s="13" t="s">
        <v>57</v>
      </c>
      <c r="C15" s="21">
        <f t="shared" si="0"/>
        <v>0</v>
      </c>
      <c r="D15" s="21">
        <f t="shared" si="2"/>
        <v>0</v>
      </c>
      <c r="E15" s="21">
        <f t="shared" si="2"/>
        <v>0</v>
      </c>
      <c r="F15" s="21">
        <f t="shared" si="3"/>
        <v>0</v>
      </c>
      <c r="G15" s="21">
        <f t="shared" si="4"/>
        <v>0</v>
      </c>
      <c r="H15" s="21">
        <f t="shared" si="7"/>
        <v>0</v>
      </c>
      <c r="I15" s="21">
        <f t="shared" si="7"/>
        <v>0</v>
      </c>
      <c r="J15" s="21"/>
      <c r="K15" s="21">
        <f t="shared" si="5"/>
        <v>0</v>
      </c>
      <c r="L15" s="23">
        <f t="shared" si="1"/>
        <v>0</v>
      </c>
      <c r="M15" s="21">
        <f t="shared" si="6"/>
        <v>0</v>
      </c>
      <c r="N15" s="21">
        <f t="shared" si="6"/>
        <v>0</v>
      </c>
      <c r="O15" s="21">
        <f t="shared" si="6"/>
        <v>0</v>
      </c>
      <c r="P15" s="21"/>
      <c r="Q15" s="26" t="s">
        <v>37</v>
      </c>
      <c r="R15" s="22"/>
      <c r="S15" s="13" t="s">
        <v>38</v>
      </c>
      <c r="T15" s="22"/>
      <c r="U15" s="13"/>
      <c r="V15" s="13"/>
    </row>
    <row r="16" spans="2:22" ht="26.25" customHeight="1">
      <c r="B16" s="13" t="s">
        <v>58</v>
      </c>
      <c r="C16" s="21">
        <f t="shared" si="0"/>
        <v>0</v>
      </c>
      <c r="D16" s="21">
        <f>D15</f>
        <v>0</v>
      </c>
      <c r="E16" s="21">
        <f>E15</f>
        <v>0</v>
      </c>
      <c r="F16" s="21">
        <f t="shared" si="3"/>
        <v>0</v>
      </c>
      <c r="G16" s="21">
        <f t="shared" si="4"/>
        <v>0</v>
      </c>
      <c r="H16" s="21">
        <f t="shared" si="7"/>
        <v>0</v>
      </c>
      <c r="I16" s="21">
        <f t="shared" si="7"/>
        <v>0</v>
      </c>
      <c r="J16" s="21"/>
      <c r="K16" s="21">
        <f t="shared" si="5"/>
        <v>0</v>
      </c>
      <c r="L16" s="23">
        <f t="shared" si="1"/>
        <v>0</v>
      </c>
      <c r="M16" s="21">
        <f t="shared" si="6"/>
        <v>0</v>
      </c>
      <c r="N16" s="21">
        <f t="shared" si="6"/>
        <v>0</v>
      </c>
      <c r="O16" s="21">
        <f t="shared" si="6"/>
        <v>0</v>
      </c>
      <c r="P16" s="21"/>
      <c r="Q16" s="26" t="s">
        <v>39</v>
      </c>
      <c r="R16" s="22"/>
      <c r="S16" s="29" t="s">
        <v>40</v>
      </c>
      <c r="T16" s="22">
        <v>0</v>
      </c>
      <c r="U16" s="50" t="s">
        <v>41</v>
      </c>
      <c r="V16" s="51"/>
    </row>
    <row r="17" spans="2:22" ht="26.25" customHeight="1">
      <c r="B17" s="13" t="s">
        <v>59</v>
      </c>
      <c r="C17" s="21">
        <f t="shared" si="0"/>
        <v>0</v>
      </c>
      <c r="D17" s="21">
        <f>D16</f>
        <v>0</v>
      </c>
      <c r="E17" s="21">
        <f t="shared" si="2"/>
        <v>0</v>
      </c>
      <c r="F17" s="21">
        <f>ROUND(E17*1,0)</f>
        <v>0</v>
      </c>
      <c r="G17" s="21">
        <f t="shared" si="4"/>
        <v>0</v>
      </c>
      <c r="H17" s="21">
        <f>H16</f>
        <v>0</v>
      </c>
      <c r="I17" s="21">
        <f>I16</f>
        <v>0</v>
      </c>
      <c r="J17" s="21"/>
      <c r="K17" s="21">
        <f t="shared" si="5"/>
        <v>0</v>
      </c>
      <c r="L17" s="23">
        <f t="shared" si="1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/>
      <c r="Q17" s="26" t="s">
        <v>39</v>
      </c>
      <c r="R17" s="22"/>
      <c r="S17" s="13" t="s">
        <v>42</v>
      </c>
      <c r="T17" s="21">
        <f>T11-IF((T12+T13)&lt;=150000,(T12+T13),150000)-T14-T15+T16</f>
        <v>0</v>
      </c>
      <c r="U17" s="30">
        <f>IF(T17=0,0,T17-500000)</f>
        <v>0</v>
      </c>
      <c r="V17" s="30">
        <f>IF(U18=0,0,T17-250000-U17)</f>
        <v>0</v>
      </c>
    </row>
    <row r="18" spans="2:22" ht="26.25" customHeight="1">
      <c r="B18" s="13" t="s">
        <v>60</v>
      </c>
      <c r="C18" s="21">
        <f t="shared" si="0"/>
        <v>0</v>
      </c>
      <c r="D18" s="21">
        <f t="shared" si="2"/>
        <v>0</v>
      </c>
      <c r="E18" s="21">
        <f t="shared" si="2"/>
        <v>0</v>
      </c>
      <c r="F18" s="21">
        <f>ROUND(E18*1,0)</f>
        <v>0</v>
      </c>
      <c r="G18" s="21">
        <f t="shared" si="4"/>
        <v>0</v>
      </c>
      <c r="H18" s="21">
        <f t="shared" si="7"/>
        <v>0</v>
      </c>
      <c r="I18" s="21">
        <f t="shared" si="7"/>
        <v>0</v>
      </c>
      <c r="J18" s="21"/>
      <c r="K18" s="21">
        <f t="shared" si="5"/>
        <v>0</v>
      </c>
      <c r="L18" s="23">
        <f t="shared" si="1"/>
        <v>0</v>
      </c>
      <c r="M18" s="21">
        <f t="shared" si="6"/>
        <v>0</v>
      </c>
      <c r="N18" s="21">
        <f t="shared" si="6"/>
        <v>0</v>
      </c>
      <c r="O18" s="21">
        <f t="shared" si="6"/>
        <v>0</v>
      </c>
      <c r="P18" s="21"/>
      <c r="Q18" s="26" t="s">
        <v>39</v>
      </c>
      <c r="R18" s="22"/>
      <c r="S18" s="13" t="s">
        <v>77</v>
      </c>
      <c r="T18" s="21">
        <f>ROUND(IF(T17&gt;500000,(T17-500000)*20%+12500,IF(T17&gt;350000,(T17-250000)*5%,IF(T17&gt;300000,(T17-250000)*5%-2500,0))),0)</f>
        <v>0</v>
      </c>
      <c r="U18" s="30">
        <f>IF(U17*0.2&lt;=0,0,U17*0.2)</f>
        <v>0</v>
      </c>
      <c r="V18" s="30">
        <f>IF(V17*0.1&lt;=0,0,V17*0.05)</f>
        <v>0</v>
      </c>
    </row>
    <row r="19" spans="2:22" ht="26.25" customHeight="1">
      <c r="B19" s="31" t="s">
        <v>43</v>
      </c>
      <c r="C19" s="32"/>
      <c r="D19" s="32"/>
      <c r="E19" s="32"/>
      <c r="F19" s="32"/>
      <c r="G19" s="32"/>
      <c r="H19" s="32"/>
      <c r="I19" s="32"/>
      <c r="J19" s="32"/>
      <c r="K19" s="22">
        <v>0</v>
      </c>
      <c r="L19" s="32"/>
      <c r="M19" s="32"/>
      <c r="N19" s="32"/>
      <c r="O19" s="32"/>
      <c r="P19" s="32"/>
      <c r="Q19" s="26" t="s">
        <v>39</v>
      </c>
      <c r="R19" s="33"/>
      <c r="S19" s="13" t="s">
        <v>44</v>
      </c>
      <c r="T19" s="21">
        <f>IF(T18&gt;0,ROUND(T18*0.02,0)+ROUND(T18*0.01,0),0)</f>
        <v>0</v>
      </c>
      <c r="U19" s="30">
        <f>ROUND(U18*0.02,0)+ROUND(U18*0.01,0)</f>
        <v>0</v>
      </c>
      <c r="V19" s="30">
        <f>ROUND(V18*0.02,0)+ROUND(V18*0.01,0)</f>
        <v>0</v>
      </c>
    </row>
    <row r="20" spans="2:22" ht="26.25" customHeight="1">
      <c r="B20" s="31" t="s">
        <v>45</v>
      </c>
      <c r="C20" s="21">
        <f t="shared" ref="C20:H20" si="8">SUM(C7:C19)</f>
        <v>0</v>
      </c>
      <c r="D20" s="21">
        <f t="shared" si="8"/>
        <v>0</v>
      </c>
      <c r="E20" s="21">
        <f t="shared" si="8"/>
        <v>0</v>
      </c>
      <c r="F20" s="21">
        <f t="shared" si="8"/>
        <v>0</v>
      </c>
      <c r="G20" s="21">
        <f t="shared" si="8"/>
        <v>0</v>
      </c>
      <c r="H20" s="21">
        <f t="shared" si="8"/>
        <v>0</v>
      </c>
      <c r="I20" s="21"/>
      <c r="J20" s="22">
        <v>0</v>
      </c>
      <c r="K20" s="21">
        <f>SUM(K7:K19)+J20</f>
        <v>0</v>
      </c>
      <c r="L20" s="21">
        <f>SUM(L7:L19)</f>
        <v>0</v>
      </c>
      <c r="M20" s="21">
        <f>SUM(M7:M19)</f>
        <v>0</v>
      </c>
      <c r="N20" s="21">
        <f>SUM(N7:N19)</f>
        <v>0</v>
      </c>
      <c r="O20" s="21">
        <f>SUM(O7:O19)</f>
        <v>0</v>
      </c>
      <c r="P20" s="21"/>
      <c r="Q20" s="26" t="s">
        <v>46</v>
      </c>
      <c r="R20" s="21">
        <f>SUM(R7:R19)</f>
        <v>0</v>
      </c>
      <c r="S20" s="34" t="s">
        <v>47</v>
      </c>
      <c r="T20" s="35">
        <f>T18+T19</f>
        <v>0</v>
      </c>
      <c r="U20" s="52">
        <f>V18+V19+U18+U19</f>
        <v>0</v>
      </c>
      <c r="V20" s="53"/>
    </row>
    <row r="21" spans="2:22" ht="9.75" customHeight="1">
      <c r="B21" s="3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5.75" customHeight="1">
      <c r="B22" s="37" t="s">
        <v>48</v>
      </c>
      <c r="C22" s="37"/>
      <c r="D22" s="37"/>
    </row>
    <row r="23" spans="2:22">
      <c r="C23" s="38" t="s">
        <v>62</v>
      </c>
      <c r="D23" s="38" t="s">
        <v>63</v>
      </c>
      <c r="E23" s="38" t="s">
        <v>64</v>
      </c>
      <c r="F23" s="38" t="s">
        <v>65</v>
      </c>
      <c r="G23" s="38" t="s">
        <v>66</v>
      </c>
      <c r="H23" s="38" t="s">
        <v>67</v>
      </c>
      <c r="I23" s="38"/>
      <c r="J23" s="38" t="s">
        <v>68</v>
      </c>
      <c r="K23" s="38" t="s">
        <v>69</v>
      </c>
      <c r="L23" s="38" t="s">
        <v>70</v>
      </c>
      <c r="M23" s="38" t="s">
        <v>71</v>
      </c>
      <c r="N23" s="43">
        <v>43101</v>
      </c>
      <c r="O23" s="43">
        <v>43132</v>
      </c>
      <c r="P23" s="38"/>
      <c r="Q23" s="23"/>
    </row>
    <row r="24" spans="2:22" ht="15" customHeight="1">
      <c r="C24" s="49">
        <v>0</v>
      </c>
      <c r="D24" s="49">
        <f>C24</f>
        <v>0</v>
      </c>
      <c r="E24" s="49">
        <f t="shared" ref="E24:M24" si="9">D24</f>
        <v>0</v>
      </c>
      <c r="F24" s="49">
        <f t="shared" si="9"/>
        <v>0</v>
      </c>
      <c r="G24" s="49">
        <f t="shared" si="9"/>
        <v>0</v>
      </c>
      <c r="H24" s="49">
        <f t="shared" si="9"/>
        <v>0</v>
      </c>
      <c r="I24" s="49"/>
      <c r="J24" s="49">
        <f>H24</f>
        <v>0</v>
      </c>
      <c r="K24" s="49">
        <f t="shared" si="9"/>
        <v>0</v>
      </c>
      <c r="L24" s="49">
        <f>K24</f>
        <v>0</v>
      </c>
      <c r="M24" s="49">
        <f t="shared" si="9"/>
        <v>0</v>
      </c>
      <c r="N24" s="49"/>
      <c r="O24" s="49"/>
      <c r="P24" s="49"/>
      <c r="Q24" s="38">
        <v>0</v>
      </c>
      <c r="R24" s="54" t="s">
        <v>72</v>
      </c>
      <c r="S24" s="55"/>
      <c r="T24" s="39">
        <f>SUM(C24:Q24)</f>
        <v>0</v>
      </c>
    </row>
    <row r="25" spans="2:22" ht="25.5" customHeight="1">
      <c r="P25" s="46" t="s">
        <v>73</v>
      </c>
      <c r="Q25" s="40"/>
      <c r="R25" s="40"/>
      <c r="T25" s="41">
        <f>T20-T24</f>
        <v>0</v>
      </c>
    </row>
    <row r="27" spans="2:22">
      <c r="B27" s="56"/>
      <c r="C27" s="56"/>
      <c r="D27" s="56"/>
      <c r="E27" s="56"/>
      <c r="F27" s="56"/>
    </row>
    <row r="28" spans="2:22">
      <c r="B28" s="57" t="s">
        <v>49</v>
      </c>
      <c r="C28" s="57"/>
      <c r="D28" s="57"/>
      <c r="E28" s="57"/>
      <c r="F28" s="57"/>
    </row>
    <row r="35" ht="29.25" customHeight="1"/>
  </sheetData>
  <mergeCells count="8">
    <mergeCell ref="B1:T1"/>
    <mergeCell ref="G5:J5"/>
    <mergeCell ref="M5:Q5"/>
    <mergeCell ref="U16:V16"/>
    <mergeCell ref="U20:V20"/>
    <mergeCell ref="R24:S24"/>
    <mergeCell ref="B27:F27"/>
    <mergeCell ref="B28:F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 y 17-18 (3)</vt:lpstr>
      <vt:lpstr>f y 17-18 (do on it)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Mohini</cp:lastModifiedBy>
  <cp:lastPrinted>2018-01-10T15:05:54Z</cp:lastPrinted>
  <dcterms:created xsi:type="dcterms:W3CDTF">2015-01-27T18:29:09Z</dcterms:created>
  <dcterms:modified xsi:type="dcterms:W3CDTF">2018-01-24T07:56:07Z</dcterms:modified>
</cp:coreProperties>
</file>