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026"/>
  <workbookPr defaultThemeVersion="124226"/>
  <mc:AlternateContent xmlns:mc="http://schemas.openxmlformats.org/markup-compatibility/2006">
    <mc:Choice Requires="x15">
      <x15ac:absPath xmlns:x15ac="http://schemas.microsoft.com/office/spreadsheetml/2010/11/ac" url="C:\DataInformatics\Enhancements\SI Enhancements\Black Scholes Model Enhancement\"/>
    </mc:Choice>
  </mc:AlternateContent>
  <xr:revisionPtr revIDLastSave="0" documentId="13_ncr:40009_{9C5558D5-56CA-4160-AED9-C477D0E20E7E}" xr6:coauthVersionLast="47" xr6:coauthVersionMax="47" xr10:uidLastSave="{00000000-0000-0000-0000-000000000000}"/>
  <bookViews>
    <workbookView xWindow="28680" yWindow="-60" windowWidth="29040" windowHeight="15720"/>
  </bookViews>
  <sheets>
    <sheet name="BSM - Dividends"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7" i="4" l="1"/>
  <c r="J41" i="4"/>
  <c r="J43" i="4"/>
  <c r="J39" i="4"/>
  <c r="G51" i="4"/>
  <c r="G50" i="4"/>
  <c r="G49" i="4"/>
  <c r="G48" i="4"/>
  <c r="G47" i="4"/>
  <c r="J33" i="4"/>
  <c r="J34" i="4"/>
  <c r="J32" i="4"/>
  <c r="J51" i="4"/>
  <c r="H51" i="4"/>
  <c r="J48" i="4"/>
  <c r="H48" i="4"/>
  <c r="J50" i="4"/>
  <c r="H50" i="4"/>
  <c r="J35" i="4"/>
  <c r="J47" i="4"/>
  <c r="H47" i="4"/>
  <c r="J49" i="4"/>
  <c r="H49" i="4"/>
</calcChain>
</file>

<file path=xl/sharedStrings.xml><?xml version="1.0" encoding="utf-8"?>
<sst xmlns="http://schemas.openxmlformats.org/spreadsheetml/2006/main" count="57" uniqueCount="56">
  <si>
    <t>Where:</t>
  </si>
  <si>
    <t>Microsoft Excel Functions:</t>
  </si>
  <si>
    <t>EXP</t>
  </si>
  <si>
    <t>Returns "e" raised to the power of a number</t>
  </si>
  <si>
    <t>LN</t>
  </si>
  <si>
    <t>POWER</t>
  </si>
  <si>
    <t>Returns the result of a number raised to a power</t>
  </si>
  <si>
    <t>SQRT</t>
  </si>
  <si>
    <t>Returns a positive square root of a number</t>
  </si>
  <si>
    <t>Returns the standard normal cumulative distribution</t>
  </si>
  <si>
    <t>Mathematical Function</t>
  </si>
  <si>
    <t>Returns the natural logarithm of a number</t>
  </si>
  <si>
    <t>d1=</t>
  </si>
  <si>
    <t>d1 Denominator</t>
  </si>
  <si>
    <t>d2=</t>
  </si>
  <si>
    <t>NORMSDIST</t>
  </si>
  <si>
    <r>
      <t>(</t>
    </r>
    <r>
      <rPr>
        <i/>
        <sz val="20"/>
        <rFont val="TimesNewRoman,Italic"/>
      </rPr>
      <t xml:space="preserve">S * e </t>
    </r>
    <r>
      <rPr>
        <i/>
        <vertAlign val="superscript"/>
        <sz val="20"/>
        <rFont val="TimesNewRoman,Italic"/>
      </rPr>
      <t xml:space="preserve">-qT </t>
    </r>
    <r>
      <rPr>
        <i/>
        <sz val="20"/>
        <rFont val="TimesNewRoman,Italic"/>
      </rPr>
      <t>* N</t>
    </r>
    <r>
      <rPr>
        <sz val="20"/>
        <rFont val="TimesNewRoman"/>
      </rPr>
      <t>(</t>
    </r>
    <r>
      <rPr>
        <i/>
        <sz val="20"/>
        <rFont val="TimesNewRoman,Italic"/>
      </rPr>
      <t>d</t>
    </r>
    <r>
      <rPr>
        <sz val="15"/>
        <rFont val="TimesNewRoman"/>
      </rPr>
      <t>1</t>
    </r>
    <r>
      <rPr>
        <sz val="20"/>
        <rFont val="TimesNewRoman"/>
      </rPr>
      <t>))</t>
    </r>
  </si>
  <si>
    <r>
      <t>(</t>
    </r>
    <r>
      <rPr>
        <i/>
        <sz val="20"/>
        <rFont val="TimesNewRoman,Italic"/>
      </rPr>
      <t xml:space="preserve">K * e </t>
    </r>
    <r>
      <rPr>
        <i/>
        <vertAlign val="superscript"/>
        <sz val="20"/>
        <rFont val="TimesNewRoman,Italic"/>
      </rPr>
      <t>-rT</t>
    </r>
    <r>
      <rPr>
        <i/>
        <sz val="20"/>
        <rFont val="TimesNewRoman,Italic"/>
      </rPr>
      <t xml:space="preserve"> *</t>
    </r>
    <r>
      <rPr>
        <i/>
        <sz val="15"/>
        <rFont val="TimesNewRoman,Italic"/>
      </rPr>
      <t xml:space="preserve"> </t>
    </r>
    <r>
      <rPr>
        <i/>
        <sz val="20"/>
        <rFont val="TimesNewRoman,Italic"/>
      </rPr>
      <t>N</t>
    </r>
    <r>
      <rPr>
        <sz val="20"/>
        <rFont val="TimesNewRoman"/>
      </rPr>
      <t>(</t>
    </r>
    <r>
      <rPr>
        <i/>
        <sz val="20"/>
        <rFont val="TimesNewRoman,Italic"/>
      </rPr>
      <t>d</t>
    </r>
    <r>
      <rPr>
        <sz val="15"/>
        <rFont val="TimesNewRoman"/>
      </rPr>
      <t xml:space="preserve">2 </t>
    </r>
    <r>
      <rPr>
        <sz val="20"/>
        <rFont val="TimesNewRoman"/>
      </rPr>
      <t>)</t>
    </r>
  </si>
  <si>
    <r>
      <t>d</t>
    </r>
    <r>
      <rPr>
        <i/>
        <vertAlign val="subscript"/>
        <sz val="18"/>
        <rFont val="TimesNewRoman,Italic"/>
      </rPr>
      <t>1</t>
    </r>
    <r>
      <rPr>
        <i/>
        <sz val="18"/>
        <rFont val="TimesNewRoman,Italic"/>
      </rPr>
      <t xml:space="preserve"> = Normal distribution upper tail probability</t>
    </r>
  </si>
  <si>
    <r>
      <t>d</t>
    </r>
    <r>
      <rPr>
        <i/>
        <vertAlign val="subscript"/>
        <sz val="18"/>
        <rFont val="TimesNewRoman,Italic"/>
      </rPr>
      <t>2</t>
    </r>
    <r>
      <rPr>
        <i/>
        <sz val="18"/>
        <rFont val="TimesNewRoman,Italic"/>
      </rPr>
      <t xml:space="preserve"> = Normal distribution lower tail probability</t>
    </r>
  </si>
  <si>
    <t>d1 Numerator</t>
  </si>
  <si>
    <r>
      <t>d</t>
    </r>
    <r>
      <rPr>
        <i/>
        <vertAlign val="subscript"/>
        <sz val="18"/>
        <rFont val="TimesNewRoman,Italic"/>
      </rPr>
      <t>1</t>
    </r>
    <r>
      <rPr>
        <i/>
        <sz val="18"/>
        <rFont val="TimesNewRoman,Italic"/>
      </rPr>
      <t xml:space="preserve"> = (ln (S / K) + (((r - q) + (</t>
    </r>
    <r>
      <rPr>
        <i/>
        <sz val="18"/>
        <rFont val="Symbol"/>
        <family val="1"/>
        <charset val="2"/>
      </rPr>
      <t>s</t>
    </r>
    <r>
      <rPr>
        <i/>
        <vertAlign val="superscript"/>
        <sz val="18"/>
        <rFont val="Symbol"/>
        <family val="1"/>
        <charset val="2"/>
      </rPr>
      <t>2</t>
    </r>
    <r>
      <rPr>
        <i/>
        <sz val="18"/>
        <rFont val="Times New Roman"/>
        <family val="1"/>
      </rPr>
      <t>/2)) * T)) / (</t>
    </r>
    <r>
      <rPr>
        <i/>
        <sz val="18"/>
        <rFont val="Symbol"/>
        <family val="1"/>
        <charset val="2"/>
      </rPr>
      <t>s</t>
    </r>
    <r>
      <rPr>
        <i/>
        <sz val="18"/>
        <rFont val="Times New Roman"/>
        <family val="1"/>
      </rPr>
      <t xml:space="preserve"> * SQRT(T) ) </t>
    </r>
  </si>
  <si>
    <r>
      <t>d</t>
    </r>
    <r>
      <rPr>
        <i/>
        <vertAlign val="subscript"/>
        <sz val="18"/>
        <rFont val="TimesNewRoman,Italic"/>
      </rPr>
      <t>2</t>
    </r>
    <r>
      <rPr>
        <i/>
        <sz val="18"/>
        <rFont val="TimesNewRoman,Italic"/>
      </rPr>
      <t xml:space="preserve"> = d</t>
    </r>
    <r>
      <rPr>
        <i/>
        <vertAlign val="subscript"/>
        <sz val="18"/>
        <rFont val="TimesNewRoman,Italic"/>
      </rPr>
      <t>1</t>
    </r>
    <r>
      <rPr>
        <i/>
        <sz val="18"/>
        <rFont val="TimesNewRoman,Italic"/>
      </rPr>
      <t xml:space="preserve"> - (</t>
    </r>
    <r>
      <rPr>
        <i/>
        <sz val="18"/>
        <rFont val="Symbol"/>
        <family val="1"/>
        <charset val="2"/>
      </rPr>
      <t xml:space="preserve">s </t>
    </r>
    <r>
      <rPr>
        <i/>
        <sz val="18"/>
        <rFont val="Times New Roman"/>
        <family val="1"/>
      </rPr>
      <t>* SQRT(T) )</t>
    </r>
  </si>
  <si>
    <r>
      <t xml:space="preserve">C </t>
    </r>
    <r>
      <rPr>
        <sz val="20"/>
        <rFont val="Symbol"/>
        <family val="1"/>
        <charset val="2"/>
      </rPr>
      <t>= (</t>
    </r>
    <r>
      <rPr>
        <i/>
        <sz val="20"/>
        <rFont val="TimesNewRoman,Italic"/>
      </rPr>
      <t xml:space="preserve">S * e </t>
    </r>
    <r>
      <rPr>
        <i/>
        <vertAlign val="superscript"/>
        <sz val="20"/>
        <rFont val="TimesNewRoman,Italic"/>
      </rPr>
      <t xml:space="preserve">-qT </t>
    </r>
    <r>
      <rPr>
        <i/>
        <sz val="20"/>
        <rFont val="TimesNewRoman,Italic"/>
      </rPr>
      <t>* N</t>
    </r>
    <r>
      <rPr>
        <sz val="20"/>
        <rFont val="TimesNewRoman"/>
      </rPr>
      <t>(</t>
    </r>
    <r>
      <rPr>
        <i/>
        <sz val="20"/>
        <rFont val="TimesNewRoman,Italic"/>
      </rPr>
      <t>d</t>
    </r>
    <r>
      <rPr>
        <sz val="15"/>
        <rFont val="TimesNewRoman"/>
      </rPr>
      <t>1</t>
    </r>
    <r>
      <rPr>
        <sz val="20"/>
        <rFont val="TimesNewRoman"/>
      </rPr>
      <t xml:space="preserve">)) </t>
    </r>
    <r>
      <rPr>
        <sz val="20"/>
        <rFont val="Symbol"/>
        <family val="1"/>
        <charset val="2"/>
      </rPr>
      <t>- (</t>
    </r>
    <r>
      <rPr>
        <i/>
        <sz val="20"/>
        <rFont val="TimesNewRoman,Italic"/>
      </rPr>
      <t xml:space="preserve">K * e </t>
    </r>
    <r>
      <rPr>
        <i/>
        <vertAlign val="superscript"/>
        <sz val="20"/>
        <rFont val="TimesNewRoman,Italic"/>
      </rPr>
      <t>-rT</t>
    </r>
    <r>
      <rPr>
        <i/>
        <sz val="20"/>
        <rFont val="TimesNewRoman,Italic"/>
      </rPr>
      <t xml:space="preserve"> *</t>
    </r>
    <r>
      <rPr>
        <i/>
        <sz val="15"/>
        <rFont val="TimesNewRoman,Italic"/>
      </rPr>
      <t xml:space="preserve"> </t>
    </r>
    <r>
      <rPr>
        <i/>
        <sz val="20"/>
        <rFont val="TimesNewRoman,Italic"/>
      </rPr>
      <t>N</t>
    </r>
    <r>
      <rPr>
        <sz val="20"/>
        <rFont val="TimesNewRoman"/>
      </rPr>
      <t>(</t>
    </r>
    <r>
      <rPr>
        <i/>
        <sz val="20"/>
        <rFont val="TimesNewRoman,Italic"/>
      </rPr>
      <t>d</t>
    </r>
    <r>
      <rPr>
        <sz val="15"/>
        <rFont val="TimesNewRoman"/>
      </rPr>
      <t xml:space="preserve">2 </t>
    </r>
    <r>
      <rPr>
        <sz val="20"/>
        <rFont val="TimesNewRoman"/>
      </rPr>
      <t>))</t>
    </r>
  </si>
  <si>
    <r>
      <t xml:space="preserve">C </t>
    </r>
    <r>
      <rPr>
        <sz val="20"/>
        <rFont val="Symbol"/>
        <family val="1"/>
        <charset val="2"/>
      </rPr>
      <t>= (</t>
    </r>
    <r>
      <rPr>
        <i/>
        <sz val="20"/>
        <rFont val="TimesNewRoman,Italic"/>
      </rPr>
      <t xml:space="preserve">S * e </t>
    </r>
    <r>
      <rPr>
        <i/>
        <vertAlign val="superscript"/>
        <sz val="20"/>
        <rFont val="TimesNewRoman,Italic"/>
      </rPr>
      <t xml:space="preserve">-qT </t>
    </r>
    <r>
      <rPr>
        <i/>
        <sz val="20"/>
        <rFont val="TimesNewRoman,Italic"/>
      </rPr>
      <t>* N</t>
    </r>
    <r>
      <rPr>
        <sz val="20"/>
        <rFont val="TimesNewRoman"/>
      </rPr>
      <t>(</t>
    </r>
    <r>
      <rPr>
        <i/>
        <sz val="20"/>
        <rFont val="TimesNewRoman,Italic"/>
      </rPr>
      <t>d</t>
    </r>
    <r>
      <rPr>
        <sz val="15"/>
        <rFont val="TimesNewRoman"/>
      </rPr>
      <t>1</t>
    </r>
    <r>
      <rPr>
        <sz val="20"/>
        <rFont val="TimesNewRoman"/>
      </rPr>
      <t xml:space="preserve">)) </t>
    </r>
    <r>
      <rPr>
        <sz val="20"/>
        <rFont val="Symbol"/>
        <family val="1"/>
        <charset val="2"/>
      </rPr>
      <t>- (</t>
    </r>
    <r>
      <rPr>
        <i/>
        <sz val="20"/>
        <rFont val="TimesNewRoman,Italic"/>
      </rPr>
      <t xml:space="preserve">K * e </t>
    </r>
    <r>
      <rPr>
        <i/>
        <vertAlign val="superscript"/>
        <sz val="20"/>
        <rFont val="TimesNewRoman,Italic"/>
      </rPr>
      <t>-rT</t>
    </r>
    <r>
      <rPr>
        <i/>
        <sz val="20"/>
        <rFont val="TimesNewRoman,Italic"/>
      </rPr>
      <t xml:space="preserve"> *</t>
    </r>
    <r>
      <rPr>
        <i/>
        <sz val="15"/>
        <rFont val="TimesNewRoman,Italic"/>
      </rPr>
      <t xml:space="preserve"> </t>
    </r>
    <r>
      <rPr>
        <i/>
        <sz val="20"/>
        <rFont val="TimesNewRoman,Italic"/>
      </rPr>
      <t>N</t>
    </r>
    <r>
      <rPr>
        <i/>
        <sz val="20"/>
        <rFont val="TimesNewRoman"/>
      </rPr>
      <t>(</t>
    </r>
    <r>
      <rPr>
        <i/>
        <sz val="20"/>
        <rFont val="TimesNewRoman,Italic"/>
      </rPr>
      <t>d</t>
    </r>
    <r>
      <rPr>
        <i/>
        <sz val="15"/>
        <rFont val="TimesNewRoman"/>
      </rPr>
      <t xml:space="preserve">2 </t>
    </r>
    <r>
      <rPr>
        <i/>
        <sz val="20"/>
        <rFont val="TimesNewRoman"/>
      </rPr>
      <t>))</t>
    </r>
  </si>
  <si>
    <r>
      <t xml:space="preserve">C = The Call Value (Compensation Cost) of </t>
    </r>
    <r>
      <rPr>
        <i/>
        <u/>
        <sz val="18"/>
        <rFont val="TimesNewRoman,Italic"/>
      </rPr>
      <t>One Option</t>
    </r>
    <r>
      <rPr>
        <i/>
        <sz val="18"/>
        <rFont val="TimesNewRoman,Italic"/>
      </rPr>
      <t xml:space="preserve"> derived from the Black Scholes formula</t>
    </r>
  </si>
  <si>
    <t>Variable Inputs</t>
  </si>
  <si>
    <t>S</t>
  </si>
  <si>
    <t>K</t>
  </si>
  <si>
    <t>T</t>
  </si>
  <si>
    <t>r</t>
  </si>
  <si>
    <t>q</t>
  </si>
  <si>
    <t>N(X)</t>
  </si>
  <si>
    <t>ln</t>
  </si>
  <si>
    <t>e</t>
  </si>
  <si>
    <t>Market Price of the underlying Stock at the inception of the option grant (Grant Date)</t>
  </si>
  <si>
    <t>Exercise price of the option</t>
  </si>
  <si>
    <r>
      <t xml:space="preserve">Expected Life of the Option expressed in </t>
    </r>
    <r>
      <rPr>
        <u/>
        <sz val="18"/>
        <rFont val="TimesNewRoman"/>
      </rPr>
      <t>years</t>
    </r>
    <r>
      <rPr>
        <sz val="18"/>
        <rFont val="TimesNewRoman"/>
      </rPr>
      <t xml:space="preserve"> (not necessarily the Term of the option).  </t>
    </r>
    <r>
      <rPr>
        <u/>
        <sz val="18"/>
        <rFont val="TimesNewRoman"/>
      </rPr>
      <t>Must be at least as long as the Vesting period</t>
    </r>
    <r>
      <rPr>
        <sz val="18"/>
        <rFont val="TimesNewRoman"/>
      </rPr>
      <t>. (i.e. the average number of years the options remain unexercised, assuming that the employee does not leave during the vesting period).  Consider contractual term of option, past exercise behavior and expected post vesting termanations.  Expected Life assumptions may differ by employee class.</t>
    </r>
  </si>
  <si>
    <t>The Natural Logarithm Function</t>
  </si>
  <si>
    <t>The cumulative standard normal distribution function</t>
  </si>
  <si>
    <t>s</t>
  </si>
  <si>
    <t>The Continuous Annualized Volatility of the change in the underlying Stock's Price, stated as a percentage.  If historical data is used in developing an expected volatility, it should be measured over a period equal to or longer than the expected option life.</t>
  </si>
  <si>
    <t>C = The Call Value (Compensation Cost) of One Option derived from the Black Scholes formula</t>
  </si>
  <si>
    <t>Symbol</t>
  </si>
  <si>
    <t>Simple Annual Risk-Free Interest Rate over the expected life of the option.  (US Treasury Constant Maturity Spot Rates)</t>
  </si>
  <si>
    <t>The Simple Annual Expected Cash Dividend Yield as a percentage of the stock price.</t>
  </si>
  <si>
    <r>
      <t xml:space="preserve">The base of the system of natural logarithms, approximately equal to 2.7183.  </t>
    </r>
    <r>
      <rPr>
        <i/>
        <sz val="18"/>
        <rFont val="TimesNewRoman"/>
      </rPr>
      <t>e</t>
    </r>
    <r>
      <rPr>
        <sz val="18"/>
        <rFont val="TimesNewRoman"/>
      </rPr>
      <t xml:space="preserve"> is used to convert the simple annual cash dividend and simple annual risk free interest rates into continuously compounded rates.</t>
    </r>
  </si>
  <si>
    <t>Call Value as a percentage of the grant price</t>
  </si>
  <si>
    <t>Black-Scholes Option Pricing Model - Modified to Accommodate Dividend Paying Stocks</t>
  </si>
  <si>
    <t>V</t>
  </si>
  <si>
    <t>Vesting period in years.</t>
  </si>
  <si>
    <t>ILLUSTRATION OF POTENTIAL COST</t>
  </si>
  <si>
    <t># Options Granted</t>
  </si>
  <si>
    <t>Vesting (Years)</t>
  </si>
  <si>
    <t>Approximate Annual Cost</t>
  </si>
  <si>
    <t>Total Cost Over Vesting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</si>
</sst>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8" formatCode="&quot;$&quot;#,##0.0000"/>
    <numFmt numFmtId="169" formatCode="0.000%"/>
    <numFmt numFmtId="171" formatCode="&quot;$&quot;#,##0.00"/>
    <numFmt numFmtId="172" formatCode="0.0000000000"/>
  </numFmts>
  <fonts count="29">
    <font>
      <sz val="10"/>
      <name val="Arial"/>
    </font>
    <font>
      <sz val="8"/>
      <name val="Arial"/>
      <family val="2"/>
    </font>
    <font>
      <b/>
      <sz val="18"/>
      <name val="TimesNewRoman,Bold"/>
    </font>
    <font>
      <i/>
      <sz val="20"/>
      <name val="TimesNewRoman,Italic"/>
    </font>
    <font>
      <sz val="20"/>
      <name val="Symbol"/>
      <family val="1"/>
      <charset val="2"/>
    </font>
    <font>
      <sz val="20"/>
      <name val="TimesNewRoman"/>
    </font>
    <font>
      <sz val="15"/>
      <name val="TimesNewRoman"/>
    </font>
    <font>
      <i/>
      <sz val="15"/>
      <name val="TimesNewRoman,Italic"/>
    </font>
    <font>
      <i/>
      <sz val="18"/>
      <name val="TimesNewRoman,Italic"/>
    </font>
    <font>
      <sz val="18"/>
      <name val="TimesNewRoman"/>
    </font>
    <font>
      <i/>
      <vertAlign val="superscript"/>
      <sz val="20"/>
      <name val="TimesNewRoman,Italic"/>
    </font>
    <font>
      <b/>
      <sz val="10"/>
      <name val="Arial"/>
      <family val="2"/>
    </font>
    <font>
      <u/>
      <sz val="18"/>
      <name val="TimesNewRoman"/>
    </font>
    <font>
      <b/>
      <i/>
      <sz val="10"/>
      <name val="Arial"/>
      <family val="2"/>
    </font>
    <font>
      <i/>
      <u/>
      <sz val="18"/>
      <name val="TimesNewRoman,Italic"/>
    </font>
    <font>
      <i/>
      <sz val="18"/>
      <name val="Symbol"/>
      <family val="1"/>
      <charset val="2"/>
    </font>
    <font>
      <i/>
      <vertAlign val="subscript"/>
      <sz val="18"/>
      <name val="TimesNewRoman,Italic"/>
    </font>
    <font>
      <i/>
      <vertAlign val="superscript"/>
      <sz val="18"/>
      <name val="Symbol"/>
      <family val="1"/>
      <charset val="2"/>
    </font>
    <font>
      <i/>
      <sz val="18"/>
      <name val="Times New Roman"/>
      <family val="1"/>
    </font>
    <font>
      <i/>
      <sz val="20"/>
      <name val="TimesNewRoman"/>
    </font>
    <font>
      <i/>
      <sz val="15"/>
      <name val="TimesNewRoman"/>
    </font>
    <font>
      <i/>
      <sz val="18"/>
      <name val="TimesNewRoman"/>
    </font>
    <font>
      <b/>
      <i/>
      <sz val="18"/>
      <name val="Times New Roman"/>
      <family val="1"/>
    </font>
    <font>
      <b/>
      <i/>
      <sz val="18"/>
      <name val="Symbol"/>
      <family val="1"/>
      <charset val="2"/>
    </font>
    <font>
      <sz val="12"/>
      <name val="Arial"/>
      <family val="2"/>
    </font>
    <font>
      <b/>
      <sz val="14"/>
      <name val="Arial"/>
      <family val="2"/>
    </font>
    <font>
      <b/>
      <sz val="12"/>
      <name val="Arial"/>
      <family val="2"/>
    </font>
    <font>
      <b/>
      <i/>
      <sz val="18"/>
      <name val="Arial"/>
      <family val="2"/>
    </font>
    <font>
      <b/>
      <u/>
      <sz val="14"/>
      <name val="Arial"/>
      <family val="2"/>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1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46">
    <xf numFmtId="0" fontId="0" fillId="0" borderId="0" xfId="0"/>
    <xf numFmtId="0" fontId="0" fillId="2" borderId="0" xfId="0" applyFill="1" applyProtection="1"/>
    <xf numFmtId="0" fontId="3" fillId="2" borderId="0" xfId="0" applyFont="1" applyFill="1" applyProtection="1"/>
    <xf numFmtId="0" fontId="8" fillId="2" borderId="0" xfId="0" applyFont="1" applyFill="1" applyProtection="1"/>
    <xf numFmtId="0" fontId="11" fillId="3" borderId="1"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22" fillId="2" borderId="2" xfId="0" applyFont="1" applyFill="1" applyBorder="1" applyAlignment="1" applyProtection="1">
      <alignment horizontal="center" vertical="center" wrapText="1"/>
    </xf>
    <xf numFmtId="0" fontId="23" fillId="2" borderId="2" xfId="0" applyFont="1" applyFill="1" applyBorder="1" applyAlignment="1" applyProtection="1">
      <alignment horizontal="center" vertical="center" wrapText="1"/>
    </xf>
    <xf numFmtId="0" fontId="22" fillId="2" borderId="0" xfId="0" applyFont="1" applyFill="1" applyProtection="1"/>
    <xf numFmtId="0" fontId="11" fillId="2" borderId="1"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172" fontId="11" fillId="2" borderId="1" xfId="0" applyNumberFormat="1" applyFont="1" applyFill="1" applyBorder="1" applyProtection="1"/>
    <xf numFmtId="168" fontId="26" fillId="4" borderId="1" xfId="0" applyNumberFormat="1" applyFont="1" applyFill="1" applyBorder="1" applyAlignment="1" applyProtection="1">
      <alignment horizontal="center" vertical="center" wrapText="1"/>
      <protection locked="0"/>
    </xf>
    <xf numFmtId="2" fontId="26" fillId="4" borderId="1" xfId="0" applyNumberFormat="1" applyFont="1" applyFill="1" applyBorder="1" applyAlignment="1" applyProtection="1">
      <alignment horizontal="center" vertical="center" wrapText="1"/>
      <protection locked="0"/>
    </xf>
    <xf numFmtId="169" fontId="26" fillId="4" borderId="1" xfId="0" applyNumberFormat="1" applyFont="1" applyFill="1" applyBorder="1" applyAlignment="1" applyProtection="1">
      <alignment horizontal="center" vertical="center" wrapText="1"/>
      <protection locked="0"/>
    </xf>
    <xf numFmtId="172" fontId="26" fillId="3" borderId="1" xfId="0" applyNumberFormat="1" applyFont="1" applyFill="1" applyBorder="1" applyProtection="1"/>
    <xf numFmtId="10" fontId="26" fillId="3" borderId="1" xfId="0" applyNumberFormat="1" applyFont="1" applyFill="1" applyBorder="1" applyProtection="1"/>
    <xf numFmtId="168" fontId="25" fillId="5" borderId="1" xfId="0" applyNumberFormat="1" applyFont="1" applyFill="1" applyBorder="1" applyProtection="1"/>
    <xf numFmtId="0" fontId="11" fillId="2" borderId="0" xfId="0" applyFont="1" applyFill="1" applyAlignment="1" applyProtection="1">
      <alignment horizontal="left"/>
    </xf>
    <xf numFmtId="0" fontId="27" fillId="2" borderId="2" xfId="0" applyFont="1" applyFill="1" applyBorder="1" applyAlignment="1" applyProtection="1">
      <alignment horizontal="center" vertical="center" wrapText="1"/>
    </xf>
    <xf numFmtId="4" fontId="26" fillId="4" borderId="1" xfId="0" applyNumberFormat="1" applyFont="1" applyFill="1" applyBorder="1" applyAlignment="1" applyProtection="1">
      <alignment horizontal="center" vertical="center" wrapText="1"/>
      <protection locked="0"/>
    </xf>
    <xf numFmtId="172" fontId="11" fillId="2" borderId="0" xfId="0" applyNumberFormat="1" applyFont="1" applyFill="1" applyBorder="1" applyProtection="1"/>
    <xf numFmtId="0" fontId="0" fillId="2" borderId="0" xfId="0" applyFill="1" applyAlignment="1" applyProtection="1">
      <alignment horizontal="center" vertical="center" wrapText="1"/>
    </xf>
    <xf numFmtId="0" fontId="28" fillId="2" borderId="0" xfId="0" applyFont="1" applyFill="1" applyAlignment="1" applyProtection="1">
      <alignment vertical="center"/>
    </xf>
    <xf numFmtId="4" fontId="26" fillId="3" borderId="1" xfId="0" applyNumberFormat="1" applyFont="1" applyFill="1" applyBorder="1" applyAlignment="1" applyProtection="1">
      <alignment vertical="center"/>
    </xf>
    <xf numFmtId="171" fontId="26" fillId="3" borderId="1" xfId="0" applyNumberFormat="1" applyFont="1" applyFill="1" applyBorder="1" applyAlignment="1" applyProtection="1">
      <alignment vertical="center"/>
    </xf>
    <xf numFmtId="0" fontId="3" fillId="2" borderId="0" xfId="0" applyFont="1" applyFill="1" applyBorder="1" applyAlignment="1" applyProtection="1">
      <alignment horizontal="left"/>
    </xf>
    <xf numFmtId="0" fontId="8" fillId="2" borderId="0" xfId="0" applyFont="1" applyFill="1" applyAlignment="1" applyProtection="1">
      <alignment horizontal="left"/>
    </xf>
    <xf numFmtId="0" fontId="9" fillId="2" borderId="0"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11" fillId="2" borderId="0" xfId="0" applyFont="1" applyFill="1" applyAlignment="1" applyProtection="1">
      <alignment horizontal="left"/>
    </xf>
    <xf numFmtId="0" fontId="3" fillId="2" borderId="0" xfId="0" applyFont="1" applyFill="1" applyAlignment="1" applyProtection="1">
      <alignment horizontal="left"/>
    </xf>
    <xf numFmtId="0" fontId="3" fillId="2" borderId="7" xfId="0" applyFont="1" applyFill="1" applyBorder="1" applyAlignment="1" applyProtection="1">
      <alignment horizontal="left"/>
    </xf>
    <xf numFmtId="0" fontId="24" fillId="2" borderId="2" xfId="0" applyFont="1" applyFill="1" applyBorder="1" applyAlignment="1" applyProtection="1">
      <alignment horizontal="left" wrapText="1"/>
    </xf>
    <xf numFmtId="0" fontId="24" fillId="2" borderId="0" xfId="0" applyFont="1" applyFill="1" applyBorder="1" applyAlignment="1" applyProtection="1">
      <alignment horizontal="left" wrapText="1"/>
    </xf>
    <xf numFmtId="0" fontId="8" fillId="2" borderId="0" xfId="0" applyFont="1" applyFill="1" applyBorder="1" applyAlignment="1" applyProtection="1">
      <alignment horizontal="left"/>
    </xf>
    <xf numFmtId="0" fontId="28" fillId="2" borderId="3" xfId="0" applyFont="1" applyFill="1" applyBorder="1" applyAlignment="1" applyProtection="1">
      <alignment horizontal="center" vertical="center"/>
    </xf>
    <xf numFmtId="0" fontId="2" fillId="3" borderId="4"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4" fillId="2" borderId="0" xfId="0" applyFont="1" applyFill="1" applyAlignment="1" applyProtection="1">
      <alignment horizontal="left"/>
    </xf>
    <xf numFmtId="3" fontId="26" fillId="4" borderId="1" xfId="0" applyNumberFormat="1" applyFont="1" applyFill="1" applyBorder="1" applyAlignment="1" applyProtection="1">
      <alignment horizontal="center" vertical="center"/>
      <protection locked="0"/>
    </xf>
    <xf numFmtId="171" fontId="26" fillId="3" borderId="1" xfId="0" applyNumberFormat="1" applyFont="1" applyFill="1" applyBorder="1" applyAlignment="1" applyProtection="1">
      <alignment horizontal="right" vertical="center"/>
    </xf>
    <xf numFmtId="0" fontId="26" fillId="3" borderId="1" xfId="0" applyFont="1" applyFill="1" applyBorder="1" applyAlignment="1" applyProtection="1">
      <alignment horizontal="right" vertical="center"/>
    </xf>
    <xf numFmtId="0" fontId="11" fillId="3" borderId="1" xfId="0" applyFont="1" applyFill="1" applyBorder="1" applyAlignment="1" applyProtection="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pageSetUpPr fitToPage="1"/>
  </sheetPr>
  <dimension ref="B1:S51"/>
  <sheetViews>
    <sheetView tabSelected="1" topLeftCell="A4" zoomScale="70" workbookViewId="0">
      <selection activeCell="E48" sqref="E48:F48"/>
    </sheetView>
  </sheetViews>
  <sheetFormatPr defaultRowHeight="12.75"/>
  <cols>
    <col min="1" max="1" width="4.28515625" style="1" customWidth="1"/>
    <col min="2" max="2" width="24.28515625" style="1" customWidth="1"/>
    <col min="3" max="3" width="10.140625" style="1" customWidth="1"/>
    <col min="4" max="4" width="31.7109375" style="1" customWidth="1"/>
    <col min="5" max="5" width="16.7109375" style="1" customWidth="1"/>
    <col min="6" max="8" width="9.140625" style="1"/>
    <col min="9" max="9" width="10.5703125" style="1" customWidth="1"/>
    <col min="10" max="10" width="22.42578125" style="1" customWidth="1"/>
    <col min="11" max="16384" width="9.140625" style="1"/>
  </cols>
  <sheetData>
    <row r="1" spans="2:19" ht="51" customHeight="1">
      <c r="B1" s="38" t="s">
        <v>48</v>
      </c>
      <c r="C1" s="39"/>
      <c r="D1" s="39"/>
      <c r="E1" s="39"/>
      <c r="F1" s="39"/>
      <c r="G1" s="39"/>
      <c r="H1" s="39"/>
      <c r="I1" s="39"/>
      <c r="J1" s="39"/>
      <c r="K1" s="39"/>
      <c r="L1" s="39"/>
      <c r="M1" s="39"/>
      <c r="N1" s="39"/>
      <c r="O1" s="39"/>
      <c r="P1" s="39"/>
      <c r="Q1" s="39"/>
      <c r="R1" s="39"/>
      <c r="S1" s="40"/>
    </row>
    <row r="2" spans="2:19" ht="30">
      <c r="D2" s="27" t="s">
        <v>23</v>
      </c>
      <c r="E2" s="27"/>
      <c r="F2" s="27"/>
      <c r="G2" s="27"/>
      <c r="H2" s="27"/>
      <c r="I2" s="27"/>
      <c r="J2" s="27"/>
    </row>
    <row r="3" spans="2:19" ht="16.5" customHeight="1">
      <c r="D3" s="2"/>
    </row>
    <row r="4" spans="2:19" ht="23.25">
      <c r="D4" s="3" t="s">
        <v>0</v>
      </c>
    </row>
    <row r="5" spans="2:19" ht="27.75">
      <c r="D5" s="28" t="s">
        <v>21</v>
      </c>
      <c r="E5" s="28"/>
      <c r="F5" s="28"/>
      <c r="G5" s="28"/>
      <c r="H5" s="28"/>
      <c r="I5" s="28"/>
      <c r="J5" s="28"/>
      <c r="K5" s="28"/>
      <c r="L5" s="28"/>
      <c r="M5" s="28"/>
      <c r="N5" s="28"/>
      <c r="O5" s="28"/>
      <c r="P5" s="28"/>
      <c r="Q5" s="28"/>
      <c r="R5" s="28"/>
      <c r="S5" s="28"/>
    </row>
    <row r="6" spans="2:19" ht="26.25">
      <c r="D6" s="28" t="s">
        <v>22</v>
      </c>
      <c r="E6" s="28"/>
      <c r="F6" s="28"/>
      <c r="G6" s="28"/>
      <c r="H6" s="28"/>
      <c r="I6" s="28"/>
      <c r="J6" s="28"/>
      <c r="K6" s="28"/>
      <c r="L6" s="28"/>
      <c r="M6" s="28"/>
      <c r="N6" s="28"/>
      <c r="O6" s="28"/>
      <c r="P6" s="28"/>
      <c r="Q6" s="28"/>
      <c r="R6" s="28"/>
      <c r="S6" s="28"/>
    </row>
    <row r="7" spans="2:19" ht="16.5" customHeight="1">
      <c r="D7" s="3"/>
    </row>
    <row r="8" spans="2:19" ht="23.25">
      <c r="D8" s="28" t="s">
        <v>25</v>
      </c>
      <c r="E8" s="28"/>
      <c r="F8" s="28"/>
      <c r="G8" s="28"/>
      <c r="H8" s="28"/>
      <c r="I8" s="28"/>
      <c r="J8" s="28"/>
      <c r="K8" s="28"/>
      <c r="L8" s="28"/>
      <c r="M8" s="28"/>
      <c r="N8" s="28"/>
      <c r="O8" s="28"/>
      <c r="P8" s="28"/>
      <c r="Q8" s="28"/>
      <c r="R8" s="28"/>
      <c r="S8" s="28"/>
    </row>
    <row r="9" spans="2:19" ht="26.25">
      <c r="D9" s="28" t="s">
        <v>18</v>
      </c>
      <c r="E9" s="28"/>
      <c r="F9" s="28"/>
      <c r="G9" s="28"/>
      <c r="H9" s="28"/>
      <c r="I9" s="28"/>
      <c r="J9" s="28"/>
      <c r="K9" s="28"/>
      <c r="L9" s="28"/>
      <c r="M9" s="28"/>
      <c r="N9" s="28"/>
      <c r="O9" s="28"/>
      <c r="P9" s="28"/>
      <c r="Q9" s="28"/>
      <c r="R9" s="28"/>
      <c r="S9" s="28"/>
    </row>
    <row r="10" spans="2:19" ht="26.25">
      <c r="D10" s="28" t="s">
        <v>19</v>
      </c>
      <c r="E10" s="28"/>
      <c r="F10" s="28"/>
      <c r="G10" s="28"/>
      <c r="H10" s="28"/>
      <c r="I10" s="28"/>
      <c r="J10" s="28"/>
      <c r="K10" s="28"/>
      <c r="L10" s="28"/>
      <c r="M10" s="28"/>
      <c r="N10" s="28"/>
      <c r="O10" s="28"/>
      <c r="P10" s="28"/>
      <c r="Q10" s="28"/>
      <c r="R10" s="28"/>
      <c r="S10" s="28"/>
    </row>
    <row r="12" spans="2:19" ht="23.25">
      <c r="B12" s="4" t="s">
        <v>26</v>
      </c>
      <c r="C12" s="5" t="s">
        <v>43</v>
      </c>
      <c r="D12" s="3"/>
    </row>
    <row r="13" spans="2:19" ht="23.25">
      <c r="B13" s="13">
        <v>15</v>
      </c>
      <c r="C13" s="6" t="s">
        <v>27</v>
      </c>
      <c r="D13" s="29" t="s">
        <v>35</v>
      </c>
      <c r="E13" s="30"/>
      <c r="F13" s="30"/>
      <c r="G13" s="30"/>
      <c r="H13" s="30"/>
      <c r="I13" s="30"/>
      <c r="J13" s="30"/>
      <c r="K13" s="30"/>
      <c r="L13" s="30"/>
      <c r="M13" s="30"/>
      <c r="N13" s="30"/>
      <c r="O13" s="30"/>
      <c r="P13" s="30"/>
      <c r="Q13" s="30"/>
      <c r="R13" s="30"/>
      <c r="S13" s="30"/>
    </row>
    <row r="14" spans="2:19" ht="23.25">
      <c r="B14" s="13">
        <v>15</v>
      </c>
      <c r="C14" s="6" t="s">
        <v>28</v>
      </c>
      <c r="D14" s="29" t="s">
        <v>36</v>
      </c>
      <c r="E14" s="30"/>
      <c r="F14" s="30"/>
      <c r="G14" s="30"/>
      <c r="H14" s="30"/>
      <c r="I14" s="30"/>
      <c r="J14" s="30"/>
      <c r="K14" s="30"/>
      <c r="L14" s="30"/>
      <c r="M14" s="30"/>
      <c r="N14" s="30"/>
      <c r="O14" s="30"/>
      <c r="P14" s="30"/>
      <c r="Q14" s="30"/>
      <c r="R14" s="30"/>
      <c r="S14" s="30"/>
    </row>
    <row r="15" spans="2:19" ht="99" customHeight="1">
      <c r="B15" s="14">
        <v>5</v>
      </c>
      <c r="C15" s="6" t="s">
        <v>29</v>
      </c>
      <c r="D15" s="29" t="s">
        <v>37</v>
      </c>
      <c r="E15" s="30"/>
      <c r="F15" s="30"/>
      <c r="G15" s="30"/>
      <c r="H15" s="30"/>
      <c r="I15" s="30"/>
      <c r="J15" s="30"/>
      <c r="K15" s="30"/>
      <c r="L15" s="30"/>
      <c r="M15" s="30"/>
      <c r="N15" s="30"/>
      <c r="O15" s="30"/>
      <c r="P15" s="30"/>
      <c r="Q15" s="30"/>
      <c r="R15" s="30"/>
      <c r="S15" s="30"/>
    </row>
    <row r="16" spans="2:19" ht="48" customHeight="1">
      <c r="B16" s="15">
        <v>8.9999999999999998E-4</v>
      </c>
      <c r="C16" s="6" t="s">
        <v>30</v>
      </c>
      <c r="D16" s="29" t="s">
        <v>44</v>
      </c>
      <c r="E16" s="30"/>
      <c r="F16" s="30"/>
      <c r="G16" s="30"/>
      <c r="H16" s="30"/>
      <c r="I16" s="30"/>
      <c r="J16" s="30"/>
      <c r="K16" s="30"/>
      <c r="L16" s="30"/>
      <c r="M16" s="30"/>
      <c r="N16" s="30"/>
      <c r="O16" s="30"/>
      <c r="P16" s="30"/>
      <c r="Q16" s="30"/>
      <c r="R16" s="30"/>
      <c r="S16" s="30"/>
    </row>
    <row r="17" spans="2:19" ht="55.5" customHeight="1">
      <c r="B17" s="15">
        <v>0.25</v>
      </c>
      <c r="C17" s="7" t="s">
        <v>40</v>
      </c>
      <c r="D17" s="29" t="s">
        <v>41</v>
      </c>
      <c r="E17" s="30"/>
      <c r="F17" s="30"/>
      <c r="G17" s="30"/>
      <c r="H17" s="30"/>
      <c r="I17" s="30"/>
      <c r="J17" s="30"/>
      <c r="K17" s="30"/>
      <c r="L17" s="30"/>
      <c r="M17" s="30"/>
      <c r="N17" s="30"/>
      <c r="O17" s="30"/>
      <c r="P17" s="30"/>
      <c r="Q17" s="30"/>
      <c r="R17" s="30"/>
      <c r="S17" s="30"/>
    </row>
    <row r="18" spans="2:19" ht="55.5" customHeight="1">
      <c r="B18" s="21">
        <v>3</v>
      </c>
      <c r="C18" s="20" t="s">
        <v>49</v>
      </c>
      <c r="D18" s="29" t="s">
        <v>50</v>
      </c>
      <c r="E18" s="29"/>
      <c r="F18" s="29"/>
      <c r="G18" s="29"/>
      <c r="H18" s="29"/>
      <c r="I18" s="29"/>
      <c r="J18" s="29"/>
      <c r="K18" s="29"/>
      <c r="L18" s="29"/>
      <c r="M18" s="29"/>
      <c r="N18" s="29"/>
      <c r="O18" s="29"/>
      <c r="P18" s="29"/>
      <c r="Q18" s="29"/>
      <c r="R18" s="29"/>
      <c r="S18" s="29"/>
    </row>
    <row r="19" spans="2:19" ht="24.75" customHeight="1">
      <c r="B19" s="15">
        <v>0</v>
      </c>
      <c r="C19" s="6" t="s">
        <v>31</v>
      </c>
      <c r="D19" s="29" t="s">
        <v>45</v>
      </c>
      <c r="E19" s="30"/>
      <c r="F19" s="30"/>
      <c r="G19" s="30"/>
      <c r="H19" s="30"/>
      <c r="I19" s="30"/>
      <c r="J19" s="30"/>
      <c r="K19" s="30"/>
      <c r="L19" s="30"/>
      <c r="M19" s="30"/>
      <c r="N19" s="30"/>
      <c r="O19" s="30"/>
      <c r="P19" s="30"/>
      <c r="Q19" s="30"/>
      <c r="R19" s="30"/>
      <c r="S19" s="30"/>
    </row>
    <row r="20" spans="2:19" ht="12" customHeight="1">
      <c r="C20" s="8"/>
    </row>
    <row r="21" spans="2:19" ht="27.75" customHeight="1">
      <c r="B21" s="9" t="s">
        <v>10</v>
      </c>
      <c r="C21" s="6" t="s">
        <v>32</v>
      </c>
      <c r="D21" s="29" t="s">
        <v>39</v>
      </c>
      <c r="E21" s="30"/>
      <c r="F21" s="30"/>
      <c r="G21" s="30"/>
      <c r="H21" s="30"/>
      <c r="I21" s="30"/>
      <c r="J21" s="30"/>
      <c r="K21" s="30"/>
      <c r="L21" s="30"/>
      <c r="M21" s="30"/>
      <c r="N21" s="30"/>
      <c r="O21" s="30"/>
      <c r="P21" s="30"/>
      <c r="Q21" s="30"/>
      <c r="R21" s="30"/>
      <c r="S21" s="30"/>
    </row>
    <row r="22" spans="2:19" ht="23.25">
      <c r="B22" s="9" t="s">
        <v>10</v>
      </c>
      <c r="C22" s="6" t="s">
        <v>33</v>
      </c>
      <c r="D22" s="29" t="s">
        <v>38</v>
      </c>
      <c r="E22" s="30"/>
      <c r="F22" s="30"/>
      <c r="G22" s="30"/>
      <c r="H22" s="30"/>
      <c r="I22" s="30"/>
      <c r="J22" s="30"/>
      <c r="K22" s="30"/>
      <c r="L22" s="30"/>
      <c r="M22" s="30"/>
      <c r="N22" s="30"/>
      <c r="O22" s="30"/>
      <c r="P22" s="30"/>
      <c r="Q22" s="30"/>
      <c r="R22" s="30"/>
      <c r="S22" s="30"/>
    </row>
    <row r="23" spans="2:19" ht="48.75" customHeight="1">
      <c r="B23" s="9">
        <v>2.7183000000000002</v>
      </c>
      <c r="C23" s="6" t="s">
        <v>34</v>
      </c>
      <c r="D23" s="29" t="s">
        <v>46</v>
      </c>
      <c r="E23" s="30"/>
      <c r="F23" s="30"/>
      <c r="G23" s="30"/>
      <c r="H23" s="30"/>
      <c r="I23" s="30"/>
      <c r="J23" s="30"/>
      <c r="K23" s="30"/>
      <c r="L23" s="30"/>
      <c r="M23" s="30"/>
      <c r="N23" s="30"/>
      <c r="O23" s="30"/>
      <c r="P23" s="30"/>
      <c r="Q23" s="30"/>
      <c r="R23" s="30"/>
      <c r="S23" s="30"/>
    </row>
    <row r="25" spans="2:19" ht="25.5">
      <c r="B25" s="9" t="s">
        <v>1</v>
      </c>
      <c r="C25" s="5"/>
    </row>
    <row r="26" spans="2:19" ht="23.25">
      <c r="B26" s="10" t="s">
        <v>2</v>
      </c>
      <c r="C26" s="11"/>
      <c r="D26" s="36" t="s">
        <v>3</v>
      </c>
      <c r="E26" s="36"/>
      <c r="F26" s="36"/>
      <c r="G26" s="36"/>
      <c r="H26" s="36"/>
      <c r="I26" s="36"/>
      <c r="J26" s="36"/>
      <c r="K26" s="36"/>
      <c r="L26" s="36"/>
      <c r="M26" s="36"/>
      <c r="N26" s="36"/>
      <c r="O26" s="36"/>
      <c r="P26" s="36"/>
      <c r="Q26" s="36"/>
      <c r="R26" s="36"/>
      <c r="S26" s="36"/>
    </row>
    <row r="27" spans="2:19" ht="23.25">
      <c r="B27" s="10" t="s">
        <v>4</v>
      </c>
      <c r="C27" s="11"/>
      <c r="D27" s="36" t="s">
        <v>11</v>
      </c>
      <c r="E27" s="36"/>
      <c r="F27" s="36"/>
      <c r="G27" s="36"/>
      <c r="H27" s="36"/>
      <c r="I27" s="36"/>
      <c r="J27" s="36"/>
      <c r="K27" s="36"/>
      <c r="L27" s="36"/>
      <c r="M27" s="36"/>
      <c r="N27" s="36"/>
      <c r="O27" s="36"/>
      <c r="P27" s="36"/>
      <c r="Q27" s="36"/>
      <c r="R27" s="36"/>
      <c r="S27" s="36"/>
    </row>
    <row r="28" spans="2:19" ht="23.25">
      <c r="B28" s="10" t="s">
        <v>5</v>
      </c>
      <c r="C28" s="11"/>
      <c r="D28" s="36" t="s">
        <v>6</v>
      </c>
      <c r="E28" s="36"/>
      <c r="F28" s="36"/>
      <c r="G28" s="36"/>
      <c r="H28" s="36"/>
      <c r="I28" s="36"/>
      <c r="J28" s="36"/>
      <c r="K28" s="36"/>
      <c r="L28" s="36"/>
      <c r="M28" s="36"/>
      <c r="N28" s="36"/>
      <c r="O28" s="36"/>
      <c r="P28" s="36"/>
      <c r="Q28" s="36"/>
      <c r="R28" s="36"/>
      <c r="S28" s="36"/>
    </row>
    <row r="29" spans="2:19" ht="23.25">
      <c r="B29" s="10" t="s">
        <v>7</v>
      </c>
      <c r="C29" s="11"/>
      <c r="D29" s="36" t="s">
        <v>8</v>
      </c>
      <c r="E29" s="36"/>
      <c r="F29" s="36"/>
      <c r="G29" s="36"/>
      <c r="H29" s="36"/>
      <c r="I29" s="36"/>
      <c r="J29" s="36"/>
      <c r="K29" s="36"/>
      <c r="L29" s="36"/>
      <c r="M29" s="36"/>
      <c r="N29" s="36"/>
      <c r="O29" s="36"/>
      <c r="P29" s="36"/>
      <c r="Q29" s="36"/>
      <c r="R29" s="36"/>
      <c r="S29" s="36"/>
    </row>
    <row r="30" spans="2:19" ht="23.25">
      <c r="B30" s="10" t="s">
        <v>15</v>
      </c>
      <c r="C30" s="11"/>
      <c r="D30" s="36" t="s">
        <v>9</v>
      </c>
      <c r="E30" s="36"/>
      <c r="F30" s="36"/>
      <c r="G30" s="36"/>
      <c r="H30" s="36"/>
      <c r="I30" s="36"/>
      <c r="J30" s="36"/>
      <c r="K30" s="36"/>
      <c r="L30" s="36"/>
      <c r="M30" s="36"/>
      <c r="N30" s="36"/>
      <c r="O30" s="36"/>
      <c r="P30" s="36"/>
      <c r="Q30" s="36"/>
      <c r="R30" s="36"/>
      <c r="S30" s="36"/>
    </row>
    <row r="32" spans="2:19" ht="30">
      <c r="D32" s="41" t="s">
        <v>16</v>
      </c>
      <c r="E32" s="41"/>
      <c r="F32" s="41"/>
      <c r="G32" s="41"/>
      <c r="H32" s="41"/>
      <c r="I32" s="41"/>
      <c r="J32" s="16">
        <f>((B13*EXP(-B19*B15))*NORMSDIST(J41))</f>
        <v>9.1973637238335524</v>
      </c>
    </row>
    <row r="33" spans="4:19" ht="30" customHeight="1">
      <c r="D33" s="41" t="s">
        <v>17</v>
      </c>
      <c r="E33" s="41"/>
      <c r="F33" s="41"/>
      <c r="G33" s="41"/>
      <c r="H33" s="41"/>
      <c r="I33" s="41"/>
      <c r="J33" s="16">
        <f>((B14*EXP(-B16*B15)*NORMSDIST(J43)))</f>
        <v>5.868818032854505</v>
      </c>
    </row>
    <row r="34" spans="4:19" ht="39.75" customHeight="1">
      <c r="D34" s="32" t="s">
        <v>24</v>
      </c>
      <c r="E34" s="32"/>
      <c r="F34" s="32"/>
      <c r="G34" s="32"/>
      <c r="H34" s="32"/>
      <c r="I34" s="32"/>
      <c r="J34" s="18">
        <f>((B13*EXP(-B19*B15))*NORMSDIST(J41)) - ((B14*EXP(-B16*B15)*NORMSDIST(J43)))</f>
        <v>3.3285456909790474</v>
      </c>
      <c r="K34" s="34" t="s">
        <v>42</v>
      </c>
      <c r="L34" s="35"/>
      <c r="M34" s="35"/>
      <c r="N34" s="35"/>
      <c r="O34" s="35"/>
      <c r="P34" s="35"/>
      <c r="Q34" s="35"/>
      <c r="R34" s="35"/>
      <c r="S34" s="35"/>
    </row>
    <row r="35" spans="4:19" ht="26.25">
      <c r="D35" s="32" t="s">
        <v>47</v>
      </c>
      <c r="E35" s="32"/>
      <c r="F35" s="32"/>
      <c r="G35" s="32"/>
      <c r="H35" s="32"/>
      <c r="I35" s="33"/>
      <c r="J35" s="17">
        <f>J34/B14</f>
        <v>0.22190304606526984</v>
      </c>
    </row>
    <row r="37" spans="4:19">
      <c r="D37" s="31" t="s">
        <v>20</v>
      </c>
      <c r="E37" s="31"/>
      <c r="F37" s="31"/>
      <c r="G37" s="31"/>
      <c r="H37" s="31"/>
      <c r="I37" s="31"/>
      <c r="J37" s="12">
        <f>(LN(B13/B14)+(((B16-B19)+(POWER(B17,2)/2))*B15))</f>
        <v>0.16075</v>
      </c>
    </row>
    <row r="39" spans="4:19">
      <c r="D39" s="31" t="s">
        <v>13</v>
      </c>
      <c r="E39" s="31"/>
      <c r="F39" s="31"/>
      <c r="G39" s="31"/>
      <c r="H39" s="31"/>
      <c r="I39" s="31"/>
      <c r="J39" s="12">
        <f>B17*SQRT(B15)</f>
        <v>0.55901699437494745</v>
      </c>
    </row>
    <row r="41" spans="4:19">
      <c r="D41" s="31" t="s">
        <v>12</v>
      </c>
      <c r="E41" s="31"/>
      <c r="F41" s="31"/>
      <c r="G41" s="31"/>
      <c r="H41" s="31"/>
      <c r="I41" s="31"/>
      <c r="J41" s="12">
        <f>J37/J39</f>
        <v>0.28755834190647295</v>
      </c>
    </row>
    <row r="43" spans="4:19">
      <c r="D43" s="31" t="s">
        <v>14</v>
      </c>
      <c r="E43" s="31"/>
      <c r="F43" s="31"/>
      <c r="G43" s="31"/>
      <c r="H43" s="31"/>
      <c r="I43" s="31"/>
      <c r="J43" s="12">
        <f>J41-(B17*SQRT(B15))</f>
        <v>-0.2714586524684745</v>
      </c>
    </row>
    <row r="44" spans="4:19">
      <c r="D44" s="19"/>
      <c r="E44" s="19"/>
      <c r="F44" s="19"/>
      <c r="G44" s="19"/>
      <c r="H44" s="19"/>
      <c r="I44" s="19"/>
      <c r="J44" s="22"/>
    </row>
    <row r="45" spans="4:19" ht="30" customHeight="1">
      <c r="E45" s="37" t="s">
        <v>51</v>
      </c>
      <c r="F45" s="37"/>
      <c r="G45" s="37"/>
      <c r="H45" s="37"/>
      <c r="I45" s="37"/>
      <c r="J45" s="37"/>
      <c r="K45" s="24"/>
      <c r="L45" s="24"/>
      <c r="M45" s="24"/>
      <c r="N45" s="24"/>
      <c r="O45" s="24"/>
      <c r="P45" s="24"/>
      <c r="Q45" s="24"/>
      <c r="R45" s="24"/>
      <c r="S45" s="24"/>
    </row>
    <row r="46" spans="4:19" s="23" customFormat="1" ht="34.5" customHeight="1">
      <c r="E46" s="45" t="s">
        <v>52</v>
      </c>
      <c r="F46" s="45"/>
      <c r="G46" s="4" t="s">
        <v>53</v>
      </c>
      <c r="H46" s="45" t="s">
        <v>54</v>
      </c>
      <c r="I46" s="45"/>
      <c r="J46" s="4" t="s">
        <v>55</v>
      </c>
    </row>
    <row r="47" spans="4:19" ht="30" customHeight="1">
      <c r="E47" s="42">
        <v>0</v>
      </c>
      <c r="F47" s="42"/>
      <c r="G47" s="25">
        <f>$B$18</f>
        <v>3</v>
      </c>
      <c r="H47" s="43">
        <f>J47/G47</f>
        <v>0</v>
      </c>
      <c r="I47" s="44"/>
      <c r="J47" s="26">
        <f>$J$34*E47</f>
        <v>0</v>
      </c>
    </row>
    <row r="48" spans="4:19" ht="30" customHeight="1">
      <c r="E48" s="42">
        <v>0</v>
      </c>
      <c r="F48" s="42"/>
      <c r="G48" s="25">
        <f>$B$18</f>
        <v>3</v>
      </c>
      <c r="H48" s="43">
        <f>J48/G48</f>
        <v>0</v>
      </c>
      <c r="I48" s="44"/>
      <c r="J48" s="26">
        <f>$J$34*E48</f>
        <v>0</v>
      </c>
    </row>
    <row r="49" spans="5:10" ht="30" customHeight="1">
      <c r="E49" s="42">
        <v>0</v>
      </c>
      <c r="F49" s="42"/>
      <c r="G49" s="25">
        <f>$B$18</f>
        <v>3</v>
      </c>
      <c r="H49" s="43">
        <f>J49/G49</f>
        <v>0</v>
      </c>
      <c r="I49" s="44"/>
      <c r="J49" s="26">
        <f>$J$34*E49</f>
        <v>0</v>
      </c>
    </row>
    <row r="50" spans="5:10" ht="30" customHeight="1">
      <c r="E50" s="42">
        <v>0</v>
      </c>
      <c r="F50" s="42"/>
      <c r="G50" s="25">
        <f>$B$18</f>
        <v>3</v>
      </c>
      <c r="H50" s="43">
        <f>J50/G50</f>
        <v>0</v>
      </c>
      <c r="I50" s="44"/>
      <c r="J50" s="26">
        <f>$J$34*E50</f>
        <v>0</v>
      </c>
    </row>
    <row r="51" spans="5:10" ht="30" customHeight="1">
      <c r="E51" s="42">
        <v>0</v>
      </c>
      <c r="F51" s="42"/>
      <c r="G51" s="25">
        <f>$B$18</f>
        <v>3</v>
      </c>
      <c r="H51" s="43">
        <f>J51/G51</f>
        <v>0</v>
      </c>
      <c r="I51" s="44"/>
      <c r="J51" s="26">
        <f>$J$34*E51</f>
        <v>0</v>
      </c>
    </row>
  </sheetData>
  <sheetProtection password="CA8F" sheet="1" objects="1" scenarios="1" selectLockedCells="1"/>
  <mergeCells count="44">
    <mergeCell ref="E51:F51"/>
    <mergeCell ref="H51:I51"/>
    <mergeCell ref="E49:F49"/>
    <mergeCell ref="H49:I49"/>
    <mergeCell ref="E50:F50"/>
    <mergeCell ref="H50:I50"/>
    <mergeCell ref="E47:F47"/>
    <mergeCell ref="H47:I47"/>
    <mergeCell ref="E48:F48"/>
    <mergeCell ref="H48:I48"/>
    <mergeCell ref="H46:I46"/>
    <mergeCell ref="E46:F46"/>
    <mergeCell ref="E45:J45"/>
    <mergeCell ref="B1:S1"/>
    <mergeCell ref="D15:S15"/>
    <mergeCell ref="D43:I43"/>
    <mergeCell ref="D32:I32"/>
    <mergeCell ref="D33:I33"/>
    <mergeCell ref="D34:I34"/>
    <mergeCell ref="D37:I37"/>
    <mergeCell ref="D22:S22"/>
    <mergeCell ref="D23:S23"/>
    <mergeCell ref="D39:I39"/>
    <mergeCell ref="D41:I41"/>
    <mergeCell ref="D35:I35"/>
    <mergeCell ref="K34:S34"/>
    <mergeCell ref="D30:S30"/>
    <mergeCell ref="D26:S26"/>
    <mergeCell ref="D27:S27"/>
    <mergeCell ref="D28:S28"/>
    <mergeCell ref="D29:S29"/>
    <mergeCell ref="D19:S19"/>
    <mergeCell ref="D21:S21"/>
    <mergeCell ref="D13:S13"/>
    <mergeCell ref="D18:S18"/>
    <mergeCell ref="D17:S17"/>
    <mergeCell ref="D14:S14"/>
    <mergeCell ref="D16:S16"/>
    <mergeCell ref="D2:J2"/>
    <mergeCell ref="D10:S10"/>
    <mergeCell ref="D9:S9"/>
    <mergeCell ref="D5:S5"/>
    <mergeCell ref="D6:S6"/>
    <mergeCell ref="D8:S8"/>
  </mergeCells>
  <phoneticPr fontId="1" type="noConversion"/>
  <printOptions horizontalCentered="1" verticalCentered="1"/>
  <pageMargins left="0.19" right="0.22" top="0.88" bottom="0.77" header="0.32" footer="0.37"/>
  <pageSetup scale="45" orientation="portrait" blackAndWhite="1" verticalDpi="1200" r:id="rId1"/>
  <headerFooter alignWithMargins="0">
    <oddHeader>&amp;C&amp;"Arial,Bold"&amp;14Courtesy of Stock Informatics
www.StockInformatics.com</oddHeader>
    <oddFooter>&amp;L&amp;14Data Informatics, LLC
(208) 726-4636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BSM - Dividends</vt:lpstr>
    </vt:vector>
  </TitlesOfParts>
  <Company>First Bank of Idaho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Minford</dc:creator>
  <cp:lastModifiedBy>Peter Minford</cp:lastModifiedBy>
  <cp:lastPrinted>2011-12-07T20:30:55Z</cp:lastPrinted>
  <dcterms:created xsi:type="dcterms:W3CDTF">2005-09-17T22:36:32Z</dcterms:created>
  <dcterms:modified xsi:type="dcterms:W3CDTF">2023-02-03T02:08:26Z</dcterms:modified>
</cp:coreProperties>
</file>