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exc\Documents\Collateral - Assessments\Containers Assessments\"/>
    </mc:Choice>
  </mc:AlternateContent>
  <xr:revisionPtr revIDLastSave="0" documentId="13_ncr:1_{49D8865F-67DD-43CF-AE40-AD1D57255FE6}" xr6:coauthVersionLast="46" xr6:coauthVersionMax="46" xr10:uidLastSave="{00000000-0000-0000-0000-000000000000}"/>
  <bookViews>
    <workbookView xWindow="-110" yWindow="-110" windowWidth="25820" windowHeight="15620" tabRatio="928" activeTab="14" xr2:uid="{00000000-000D-0000-FFFF-FFFF00000000}"/>
  </bookViews>
  <sheets>
    <sheet name="Title Page" sheetId="30" r:id="rId1"/>
    <sheet name="Instructions" sheetId="2" r:id="rId2"/>
    <sheet name="GAP Summary" sheetId="27" r:id="rId3"/>
    <sheet name="Chart" sheetId="31" r:id="rId4"/>
    <sheet name="Lead" sheetId="33" r:id="rId5"/>
    <sheet name="CC" sheetId="21" r:id="rId6"/>
    <sheet name="DFD" sheetId="26" r:id="rId7"/>
    <sheet name="CI" sheetId="25" r:id="rId8"/>
    <sheet name="CT" sheetId="24" r:id="rId9"/>
    <sheet name="CM" sheetId="23" r:id="rId10"/>
    <sheet name="Infra" sheetId="22" r:id="rId11"/>
    <sheet name="CD" sheetId="18" r:id="rId12"/>
    <sheet name="Sec" sheetId="32" r:id="rId13"/>
    <sheet name="Notes" sheetId="29" r:id="rId14"/>
    <sheet name="Gap Analysis" sheetId="40" r:id="rId15"/>
    <sheet name="Maturity Gap Survey" sheetId="45" r:id="rId16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40" l="1"/>
  <c r="H3" i="40"/>
  <c r="I3" i="40"/>
  <c r="J3" i="40"/>
  <c r="K3" i="40"/>
  <c r="L3" i="40"/>
  <c r="F3" i="40"/>
  <c r="D12" i="40"/>
  <c r="D13" i="40"/>
  <c r="D10" i="40"/>
  <c r="D7" i="40"/>
  <c r="D6" i="40"/>
  <c r="D9" i="40"/>
  <c r="D22" i="40"/>
  <c r="D24" i="40"/>
  <c r="D23" i="40"/>
  <c r="D16" i="40"/>
  <c r="D11" i="40"/>
  <c r="D8" i="40"/>
  <c r="D14" i="40"/>
  <c r="D18" i="40"/>
  <c r="D15" i="40"/>
  <c r="D17" i="40"/>
  <c r="D5" i="40"/>
  <c r="D19" i="40"/>
  <c r="D21" i="40"/>
  <c r="D20" i="40"/>
  <c r="C7" i="31"/>
  <c r="C8" i="31"/>
  <c r="C9" i="31"/>
  <c r="C10" i="31"/>
  <c r="C11" i="31"/>
  <c r="C12" i="31"/>
  <c r="C13" i="31"/>
  <c r="C14" i="31"/>
  <c r="D5" i="22"/>
  <c r="D6" i="22"/>
  <c r="D7" i="22"/>
  <c r="D5" i="25"/>
  <c r="D6" i="25"/>
  <c r="D7" i="25"/>
  <c r="D8" i="25"/>
  <c r="D5" i="26"/>
  <c r="D6" i="26"/>
  <c r="D7" i="26"/>
  <c r="D8" i="26"/>
  <c r="D9" i="26"/>
  <c r="D5" i="21"/>
  <c r="D6" i="21"/>
  <c r="D7" i="21"/>
  <c r="D8" i="21"/>
  <c r="D5" i="33"/>
  <c r="D6" i="33"/>
  <c r="D4" i="26" l="1"/>
  <c r="D4" i="33" l="1"/>
  <c r="C11" i="26"/>
  <c r="B11" i="26"/>
  <c r="D8" i="33" l="1"/>
  <c r="F4" i="27" l="1"/>
  <c r="F5" i="27"/>
  <c r="B6" i="27"/>
  <c r="C6" i="27"/>
  <c r="F6" i="27"/>
  <c r="F7" i="27"/>
  <c r="F8" i="27"/>
  <c r="F9" i="27"/>
  <c r="F10" i="27"/>
  <c r="F11" i="27"/>
  <c r="F12" i="27"/>
  <c r="F14" i="27" l="1"/>
  <c r="D5" i="23" l="1"/>
  <c r="C8" i="33" l="1"/>
  <c r="C4" i="27" s="1"/>
  <c r="B8" i="33"/>
  <c r="B4" i="27" s="1"/>
  <c r="D4" i="27" l="1"/>
  <c r="C6" i="31" s="1"/>
  <c r="C12" i="32"/>
  <c r="C12" i="27" s="1"/>
  <c r="B12" i="32"/>
  <c r="B12" i="27" s="1"/>
  <c r="D10" i="32"/>
  <c r="D9" i="32"/>
  <c r="D8" i="32"/>
  <c r="D7" i="32"/>
  <c r="D6" i="32"/>
  <c r="D5" i="32"/>
  <c r="D4" i="32"/>
  <c r="D12" i="32" l="1"/>
  <c r="D4" i="22"/>
  <c r="B9" i="22"/>
  <c r="B10" i="27" s="1"/>
  <c r="C9" i="22"/>
  <c r="C10" i="27" s="1"/>
  <c r="D12" i="27" l="1"/>
  <c r="D9" i="22"/>
  <c r="D10" i="27" s="1"/>
  <c r="D4" i="25" l="1"/>
  <c r="D4" i="18"/>
  <c r="D6" i="18"/>
  <c r="D7" i="18"/>
  <c r="D6" i="24" l="1"/>
  <c r="D4" i="21"/>
  <c r="D5" i="24"/>
  <c r="D4" i="24"/>
  <c r="B10" i="21" l="1"/>
  <c r="B5" i="27" s="1"/>
  <c r="C10" i="21"/>
  <c r="C5" i="27" s="1"/>
  <c r="B7" i="23"/>
  <c r="B9" i="27" s="1"/>
  <c r="C7" i="23"/>
  <c r="C9" i="27" s="1"/>
  <c r="B9" i="18"/>
  <c r="B11" i="27" s="1"/>
  <c r="C9" i="18"/>
  <c r="C11" i="27" s="1"/>
  <c r="B9" i="24"/>
  <c r="B8" i="27" s="1"/>
  <c r="C9" i="24"/>
  <c r="C8" i="27" s="1"/>
  <c r="B10" i="25"/>
  <c r="B7" i="27" s="1"/>
  <c r="C10" i="25"/>
  <c r="C7" i="27" s="1"/>
  <c r="D7" i="24"/>
  <c r="D4" i="23"/>
  <c r="D5" i="18"/>
  <c r="B14" i="27" l="1"/>
  <c r="C14" i="27"/>
  <c r="D10" i="21"/>
  <c r="D5" i="27" s="1"/>
  <c r="D7" i="23"/>
  <c r="D9" i="18"/>
  <c r="D9" i="24"/>
  <c r="D10" i="25"/>
  <c r="D11" i="26"/>
  <c r="D11" i="27" l="1"/>
  <c r="D9" i="27"/>
  <c r="D8" i="27"/>
  <c r="D7" i="27"/>
  <c r="D6" i="27"/>
  <c r="E4" i="27" l="1"/>
  <c r="E12" i="27"/>
  <c r="E10" i="27"/>
  <c r="E11" i="27"/>
  <c r="E7" i="27"/>
  <c r="E5" i="27"/>
  <c r="E8" i="27"/>
  <c r="D14" i="27"/>
  <c r="E9" i="27"/>
  <c r="E6" i="27"/>
</calcChain>
</file>

<file path=xl/sharedStrings.xml><?xml version="1.0" encoding="utf-8"?>
<sst xmlns="http://schemas.openxmlformats.org/spreadsheetml/2006/main" count="321" uniqueCount="149">
  <si>
    <t>Best Practice Description</t>
  </si>
  <si>
    <t>Practice Level Average</t>
  </si>
  <si>
    <t>Average GAP</t>
  </si>
  <si>
    <r>
      <rPr>
        <b/>
        <sz val="11"/>
        <color theme="1"/>
        <rFont val="Calibri"/>
        <family val="2"/>
        <scheme val="minor"/>
      </rPr>
      <t>Practice Level Average</t>
    </r>
    <r>
      <rPr>
        <sz val="11"/>
        <color theme="1"/>
        <rFont val="Calibri"/>
        <family val="2"/>
        <scheme val="minor"/>
      </rPr>
      <t xml:space="preserve"> is the average practice level. </t>
    </r>
    <r>
      <rPr>
        <b/>
        <sz val="11"/>
        <color theme="1"/>
        <rFont val="Calibri"/>
        <family val="2"/>
        <scheme val="minor"/>
      </rPr>
      <t>** THIS IS COMPUTED ** DO NOT ENTER DATA **</t>
    </r>
    <r>
      <rPr>
        <sz val="11"/>
        <color theme="1"/>
        <rFont val="Calibri"/>
        <family val="2"/>
        <scheme val="minor"/>
      </rPr>
      <t xml:space="preserve"> Computed across all practices. Any "0" scores are not counted. INPUT ? indicates user did not enter data or  invalid data entry.</t>
    </r>
  </si>
  <si>
    <r>
      <rPr>
        <b/>
        <sz val="11"/>
        <color theme="1"/>
        <rFont val="Calibri"/>
        <family val="2"/>
        <scheme val="minor"/>
      </rPr>
      <t>Importance Level Average</t>
    </r>
    <r>
      <rPr>
        <sz val="11"/>
        <color theme="1"/>
        <rFont val="Calibri"/>
        <family val="2"/>
        <scheme val="minor"/>
      </rPr>
      <t xml:space="preserve"> is the average importance level. </t>
    </r>
    <r>
      <rPr>
        <b/>
        <sz val="11"/>
        <color theme="1"/>
        <rFont val="Calibri"/>
        <family val="2"/>
        <scheme val="minor"/>
      </rPr>
      <t>** THIS IS COMPUTED ** DO NOT ENTER DATA **</t>
    </r>
    <r>
      <rPr>
        <sz val="11"/>
        <color theme="1"/>
        <rFont val="Calibri"/>
        <family val="2"/>
        <scheme val="minor"/>
      </rPr>
      <t xml:space="preserve"> Computed across all practices. Any "0" scores are not counted. INPUT ? indicates user did not enter data or  invalid data entry.</t>
    </r>
  </si>
  <si>
    <r>
      <rPr>
        <b/>
        <sz val="11"/>
        <color theme="1"/>
        <rFont val="Calibri"/>
        <family val="2"/>
        <scheme val="minor"/>
      </rPr>
      <t xml:space="preserve">Average GAP Level </t>
    </r>
    <r>
      <rPr>
        <sz val="11"/>
        <color theme="1"/>
        <rFont val="Calibri"/>
        <family val="2"/>
        <scheme val="minor"/>
      </rPr>
      <t xml:space="preserve"> of the GAPs for this practice. *</t>
    </r>
    <r>
      <rPr>
        <b/>
        <sz val="11"/>
        <color theme="1"/>
        <rFont val="Calibri"/>
        <family val="2"/>
        <scheme val="minor"/>
      </rPr>
      <t>* THIS IS COMPUTED ** DO NOT ENTER DATA **</t>
    </r>
    <r>
      <rPr>
        <sz val="11"/>
        <color theme="1"/>
        <rFont val="Calibri"/>
        <family val="2"/>
        <scheme val="minor"/>
      </rPr>
      <t xml:space="preserve"> Computed across all practices. Any "NA" scores are not counted. NA indicates GAP not important.</t>
    </r>
  </si>
  <si>
    <t>Comments</t>
  </si>
  <si>
    <t>NA Not applivable or not available</t>
  </si>
  <si>
    <t>Other abbreviations and acronyms used in this document.</t>
  </si>
  <si>
    <t>Continuous Integration practices (CI)</t>
  </si>
  <si>
    <t>Continuous Delivery practices (CD)</t>
  </si>
  <si>
    <t>Continuous Testing practices (CT)</t>
  </si>
  <si>
    <t>Importance Average</t>
  </si>
  <si>
    <t>Importance  Average</t>
  </si>
  <si>
    <t>Continuous Monitoring practices (CM)</t>
  </si>
  <si>
    <t>To what extent does the organization practice this? 0=not sure, 1=Rarely, if ever;  2= Sometimes; 3=Most of the time;  4=Always; 5=We are really good at this.   Unsure  enter NA.</t>
  </si>
  <si>
    <t>How important is this practice to the organization?  0=not relevant, 1=not important, 2=nice to have, 3=important,     4=very important, 5=critical</t>
  </si>
  <si>
    <t>(G)                                             GAP</t>
  </si>
  <si>
    <t>Date:</t>
  </si>
  <si>
    <t>Assessment:</t>
  </si>
  <si>
    <t># Practices</t>
  </si>
  <si>
    <t>Total</t>
  </si>
  <si>
    <t>Collaborative Culture practices (CC)</t>
  </si>
  <si>
    <r>
      <t>Computed result is 1-15. =</t>
    </r>
    <r>
      <rPr>
        <b/>
        <sz val="8"/>
        <color theme="1"/>
        <rFont val="Calibri"/>
        <family val="2"/>
      </rPr>
      <t>ʄ([(</t>
    </r>
    <r>
      <rPr>
        <b/>
        <sz val="8"/>
        <color theme="1"/>
        <rFont val="Times New Roman"/>
        <family val="1"/>
      </rPr>
      <t>I</t>
    </r>
    <r>
      <rPr>
        <b/>
        <sz val="8"/>
        <color theme="1"/>
        <rFont val="Calibri"/>
        <family val="2"/>
        <scheme val="minor"/>
      </rPr>
      <t>),(P)]   A score 7.5 or higher indicates an important GAP.</t>
    </r>
  </si>
  <si>
    <t>Fields are write-protected so users don’t change cells they are not supposed to. PSWD "Best"</t>
  </si>
  <si>
    <t>To learn how to use this GAP Assessment tool refer to the Instructions worksheet.</t>
  </si>
  <si>
    <t>The tool takes input in the form of a survey. The user enters an importance level and practice level score for each practice.</t>
  </si>
  <si>
    <t>GAP scores are automatically calculated and  indicate  differences are between each current practice and the Best Practice.</t>
  </si>
  <si>
    <t>The results are automatically summarized on the GAP Summary sheet.</t>
  </si>
  <si>
    <t>Note that the practices scroll under the title block.  Scroll is necessary to get all of the practices.</t>
  </si>
  <si>
    <t>Only enter data in the YELLOW colored cells in the practices worksheets. Everything else is calculated  except Comments fields.</t>
  </si>
  <si>
    <r>
      <rPr>
        <b/>
        <sz val="11"/>
        <color theme="1"/>
        <rFont val="Calibri"/>
        <family val="2"/>
        <scheme val="minor"/>
      </rPr>
      <t xml:space="preserve">(P) Practice Level 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>**  ENTER DATA FOR THIS FIELD **</t>
    </r>
    <r>
      <rPr>
        <sz val="11"/>
        <color theme="1"/>
        <rFont val="Calibri"/>
        <family val="2"/>
        <scheme val="minor"/>
      </rPr>
      <t xml:space="preserve">  To what extent does the organization practice this? 0=not sure, 1=Rarely, if ever;  2= Sometimes; 3=Most of the time;  4=Always; 5=We are really good at this.   Unsure  enter NA. </t>
    </r>
  </si>
  <si>
    <r>
      <t xml:space="preserve">There are multiple practices worksheets following this one.  Each worksheet lists practices for different practice categories. For each practice enter the </t>
    </r>
    <r>
      <rPr>
        <b/>
        <sz val="11"/>
        <color theme="1"/>
        <rFont val="Calibri"/>
        <family val="2"/>
        <scheme val="minor"/>
      </rPr>
      <t>Importance</t>
    </r>
    <r>
      <rPr>
        <sz val="11"/>
        <color theme="1"/>
        <rFont val="Calibri"/>
        <family val="2"/>
        <scheme val="minor"/>
      </rPr>
      <t xml:space="preserve"> and Practice Level that most closely matches the DevOps environment being assessed.</t>
    </r>
  </si>
  <si>
    <t>NOTE ! the tool does not detect if the user enters an  Importance or Practice Level value out of range or fractions!</t>
  </si>
  <si>
    <t>Explaination of fields and data:</t>
  </si>
  <si>
    <r>
      <rPr>
        <b/>
        <sz val="11"/>
        <color theme="1"/>
        <rFont val="Calibri"/>
        <family val="2"/>
        <scheme val="minor"/>
      </rPr>
      <t>(I) Importance</t>
    </r>
    <r>
      <rPr>
        <sz val="11"/>
        <color theme="1"/>
        <rFont val="Calibri"/>
        <family val="2"/>
        <scheme val="minor"/>
      </rPr>
      <t xml:space="preserve">      </t>
    </r>
    <r>
      <rPr>
        <b/>
        <sz val="11"/>
        <color theme="1"/>
        <rFont val="Calibri"/>
        <family val="2"/>
        <scheme val="minor"/>
      </rPr>
      <t>**  ENTER DATA FOR THIS FIELD **</t>
    </r>
    <r>
      <rPr>
        <sz val="11"/>
        <color theme="1"/>
        <rFont val="Calibri"/>
        <family val="2"/>
        <scheme val="minor"/>
      </rPr>
      <t xml:space="preserve">  How important is this practice to the organization?  0=not relevant, 1=not important, 2=nice to have, 3=important,     4=very important, 5=critical</t>
    </r>
  </si>
  <si>
    <r>
      <t xml:space="preserve">(G) GAP  </t>
    </r>
    <r>
      <rPr>
        <sz val="11"/>
        <color theme="1"/>
        <rFont val="Calibri"/>
        <family val="2"/>
        <scheme val="minor"/>
      </rPr>
      <t xml:space="preserve">=f[(P),(I)] </t>
    </r>
    <r>
      <rPr>
        <b/>
        <sz val="11"/>
        <color theme="1"/>
        <rFont val="Calibri"/>
        <family val="2"/>
        <scheme val="minor"/>
      </rPr>
      <t>** THIS IS COMPUTED ** DO NOT ENTER DATA **</t>
    </r>
    <r>
      <rPr>
        <sz val="11"/>
        <color theme="1"/>
        <rFont val="Calibri"/>
        <family val="2"/>
        <scheme val="minor"/>
      </rPr>
      <t xml:space="preserve"> Computed result is 1-15.  A score 7.5 or higher indicates an important GAP. A GAP score of NA  indicates this practice was not scored or it is not important to the GAP analysis.  A GAP score of #VALUE! Indicates user input  value for (P) or (I)  is out of range.</t>
    </r>
  </si>
  <si>
    <t>(P)
Practice Level</t>
  </si>
  <si>
    <t>(G)
GAP</t>
  </si>
  <si>
    <r>
      <rPr>
        <b/>
        <sz val="20"/>
        <color theme="1"/>
        <rFont val="Calibri"/>
        <family val="2"/>
        <scheme val="minor"/>
      </rPr>
      <t>(I)
Importance</t>
    </r>
    <r>
      <rPr>
        <b/>
        <sz val="11"/>
        <color theme="1"/>
        <rFont val="Calibri"/>
        <family val="2"/>
        <scheme val="minor"/>
      </rPr>
      <t/>
    </r>
  </si>
  <si>
    <t>Continuous Integration practices</t>
  </si>
  <si>
    <t>Continuous Delivery and Deployment practices</t>
  </si>
  <si>
    <t>Continuous Monitoring practices</t>
  </si>
  <si>
    <t>Continuous Testing practices</t>
  </si>
  <si>
    <t>Colloborative Culture practices</t>
  </si>
  <si>
    <r>
      <rPr>
        <b/>
        <sz val="11"/>
        <color theme="1"/>
        <rFont val="Calibri"/>
        <family val="2"/>
        <scheme val="minor"/>
      </rPr>
      <t>Comments</t>
    </r>
    <r>
      <rPr>
        <sz val="11"/>
        <color theme="1"/>
        <rFont val="Calibri"/>
        <family val="2"/>
        <scheme val="minor"/>
      </rPr>
      <t>: Optional. Enter any comments they feel are important related to the practice. Explain the "Why" for the choices and any note any actions.</t>
    </r>
  </si>
  <si>
    <t>Leadership practices (Lead)</t>
  </si>
  <si>
    <t>Leadership practices</t>
  </si>
  <si>
    <t>Importance</t>
  </si>
  <si>
    <t>Practice Level</t>
  </si>
  <si>
    <t>GAP</t>
  </si>
  <si>
    <t>Overall Assessment (Average)</t>
  </si>
  <si>
    <t>Continuous Integration  practices (CI)</t>
  </si>
  <si>
    <t>Design for DevOps Best Practice Description</t>
  </si>
  <si>
    <t>Continuous Delivery / Deployment practices (CD)</t>
  </si>
  <si>
    <t>Continuous Integration (CI)</t>
  </si>
  <si>
    <t>Continuous Testing (CT)</t>
  </si>
  <si>
    <t>Continuous Monitoring (CM)</t>
  </si>
  <si>
    <t>Continuous Delivery &amp; Deployment (CD)</t>
  </si>
  <si>
    <t>Security</t>
  </si>
  <si>
    <t>Enter any comments that are relevant to qualify or explain the scores entered for each practice.</t>
  </si>
  <si>
    <r>
      <t xml:space="preserve">To what extent does the organization practice this? 
</t>
    </r>
    <r>
      <rPr>
        <sz val="10"/>
        <color theme="1"/>
        <rFont val="Calibri"/>
        <family val="2"/>
        <scheme val="minor"/>
      </rPr>
      <t xml:space="preserve">0=Not Sure 
1=Rarely, if ever 
2= Sometimes 
3=Most of the Time 
4=Always
5=We are really good at this </t>
    </r>
  </si>
  <si>
    <r>
      <t xml:space="preserve">How important is this practice to the organization?  
</t>
    </r>
    <r>
      <rPr>
        <sz val="10"/>
        <color theme="1"/>
        <rFont val="Calibri"/>
        <family val="2"/>
        <scheme val="minor"/>
      </rPr>
      <t>0=Not Relevant
1=Not Important
2=Nice to Have
3=Important
4=Very Important
5=Critical</t>
    </r>
  </si>
  <si>
    <t>Test</t>
  </si>
  <si>
    <t>Design</t>
  </si>
  <si>
    <r>
      <t xml:space="preserve">(P)
</t>
    </r>
    <r>
      <rPr>
        <b/>
        <sz val="11"/>
        <color theme="1"/>
        <rFont val="Calibri"/>
        <family val="2"/>
        <scheme val="minor"/>
      </rPr>
      <t>Practice Level</t>
    </r>
  </si>
  <si>
    <r>
      <rPr>
        <b/>
        <sz val="20"/>
        <color theme="1"/>
        <rFont val="Calibri"/>
        <family val="2"/>
        <scheme val="minor"/>
      </rPr>
      <t xml:space="preserve">(I)
</t>
    </r>
    <r>
      <rPr>
        <b/>
        <sz val="11"/>
        <color theme="1"/>
        <rFont val="Calibri"/>
        <family val="2"/>
        <scheme val="minor"/>
      </rPr>
      <t>Importance</t>
    </r>
  </si>
  <si>
    <r>
      <rPr>
        <b/>
        <sz val="20"/>
        <color theme="1"/>
        <rFont val="Calibri"/>
        <family val="2"/>
        <scheme val="minor"/>
      </rPr>
      <t xml:space="preserve">(I)                 </t>
    </r>
    <r>
      <rPr>
        <b/>
        <sz val="10"/>
        <color theme="1"/>
        <rFont val="Calibri"/>
        <family val="2"/>
        <scheme val="minor"/>
      </rPr>
      <t>Importance</t>
    </r>
    <r>
      <rPr>
        <b/>
        <sz val="11"/>
        <color theme="1"/>
        <rFont val="Calibri"/>
        <family val="2"/>
        <scheme val="minor"/>
      </rPr>
      <t/>
    </r>
  </si>
  <si>
    <r>
      <t xml:space="preserve">(P)                          </t>
    </r>
    <r>
      <rPr>
        <b/>
        <sz val="11"/>
        <color theme="1"/>
        <rFont val="Calibri"/>
        <family val="2"/>
        <scheme val="minor"/>
      </rPr>
      <t>Practice Level</t>
    </r>
  </si>
  <si>
    <t>Leadership (Lead)</t>
  </si>
  <si>
    <t>Culture (CC)</t>
  </si>
  <si>
    <t>Elastic Infrastructure (EI)</t>
  </si>
  <si>
    <t>Continuous Security (CS)</t>
  </si>
  <si>
    <t>Application Design practices</t>
  </si>
  <si>
    <t>Elastic Infrastructure practices (EI)</t>
  </si>
  <si>
    <t>Elastric Infrastructure practices (EI)</t>
  </si>
  <si>
    <t>Elastic Infrastructure practices</t>
  </si>
  <si>
    <t>Continuous Security practices (CS)</t>
  </si>
  <si>
    <t>Containers  GAP Assessement</t>
  </si>
  <si>
    <t>© 2018-2021 Engineering DevOps Consulting, All rights reserved.</t>
  </si>
  <si>
    <t>This tools assesses Containers Practices GAPs across the following categories:</t>
  </si>
  <si>
    <t>GAP Assessment (INSTRUCTIONS)</t>
  </si>
  <si>
    <t>This GAP Assessment tool surveys current  practices and compares them to  industry best practices.</t>
  </si>
  <si>
    <t>Containers Practices GAP Summary</t>
  </si>
  <si>
    <t>Containers Practices  GAP Assessment Survey</t>
  </si>
  <si>
    <t>Ensure documentation and training cover the nine pillars of container best practices described in this Containers Gap Assessment.</t>
  </si>
  <si>
    <t>Maintain visibility into deployed containers to validate performance and ensure lessons learned are put into action.</t>
  </si>
  <si>
    <t>Leaders sponsor the use of containers with their teams,</t>
  </si>
  <si>
    <r>
      <t>(I)
Importance</t>
    </r>
    <r>
      <rPr>
        <b/>
        <sz val="11"/>
        <color theme="1"/>
        <rFont val="Calibri"/>
        <family val="2"/>
        <scheme val="minor"/>
      </rPr>
      <t/>
    </r>
  </si>
  <si>
    <t>Leadership Practices Description</t>
  </si>
  <si>
    <t xml:space="preserve">Containers Practices  GAP Assessment </t>
  </si>
  <si>
    <t>Containers Practices GAP Assessment</t>
  </si>
  <si>
    <t>Collaborative Culture Practices Description</t>
  </si>
  <si>
    <t>The culture encourages cross-functional collaboration, shared responsibilities and avoids silos between Dev, Ops and QA.</t>
  </si>
  <si>
    <t>The culture encourages learning from failures and co-operation between departments.</t>
  </si>
  <si>
    <t>Developers own the containers that are used to run their apps.</t>
  </si>
  <si>
    <t>Groups own their portion of the environment and exports it as a service.</t>
  </si>
  <si>
    <t>Containers are contracted deliverables between development and operations.</t>
  </si>
  <si>
    <t>Containers Practices  GAP Assessment</t>
  </si>
  <si>
    <t>Design for DevOps Practices Description</t>
  </si>
  <si>
    <t>Design For DevOps (DFD)</t>
  </si>
  <si>
    <t>Applications follow the 12factor.net model.</t>
  </si>
  <si>
    <t>Applications are as small and follow the single responsibility principal.</t>
  </si>
  <si>
    <t>Content is limited to what is needed at runtime.</t>
  </si>
  <si>
    <t>Container files have the least number of layers for readability.</t>
  </si>
  <si>
    <t>Build patterns include only dependencies needed for builds.</t>
  </si>
  <si>
    <t>CI  Practices Description</t>
  </si>
  <si>
    <t>Caching efficiency is increased by ordering things from least to most often changed.</t>
  </si>
  <si>
    <t>CI pipeline uses the same container platform and concepts as the applications.</t>
  </si>
  <si>
    <t>Images have tags following a standard.</t>
  </si>
  <si>
    <t>Automated pipelines move containers between environments.</t>
  </si>
  <si>
    <t>Layer 7 routing is used for cluster ingress, and application routing.</t>
  </si>
  <si>
    <t>Container images are built from one source code version.</t>
  </si>
  <si>
    <t>Place in a container everything a service or application needs for testing.</t>
  </si>
  <si>
    <t>Test using the same container definition that is deployed.</t>
  </si>
  <si>
    <t>Test the container before pushing it to a shared environment</t>
  </si>
  <si>
    <t>Statically test container contents before building the container.</t>
  </si>
  <si>
    <t>CT Practices Description</t>
  </si>
  <si>
    <t>CM Practices Description</t>
  </si>
  <si>
    <t xml:space="preserve">Agents are installed on host servers, which push commonly formatted monitoring log data to a centralized monitoring application.
</t>
  </si>
  <si>
    <t>Monitor applications instead of just infrastructure.</t>
  </si>
  <si>
    <t>RANK</t>
  </si>
  <si>
    <t>Application Design (DFD)</t>
  </si>
  <si>
    <t>Containers Practices  GAP Assesement</t>
  </si>
  <si>
    <t>Infrastructure Practices Description</t>
  </si>
  <si>
    <t>Container deployments declare resources needed (storage, compute, memory, network).</t>
  </si>
  <si>
    <t>Place specialized hardware containers in their own cluster.</t>
  </si>
  <si>
    <t>Use smaller clusters to reduce complexity between teams.</t>
  </si>
  <si>
    <t>Containers are decoupled from infrastructure.</t>
  </si>
  <si>
    <t>CD Practices Description</t>
  </si>
  <si>
    <t>Do not interact directly with the orchestration system.</t>
  </si>
  <si>
    <t>Use an orchestration system (E.g. Kubernetes or Docker Swarm)</t>
  </si>
  <si>
    <t>Use Green/Blue deployments ensure no downtime during a deployment.</t>
  </si>
  <si>
    <t>Do not modify containers between pipeline stages.</t>
  </si>
  <si>
    <t>Security Practices Description</t>
  </si>
  <si>
    <t>Deploy containers with signed images.</t>
  </si>
  <si>
    <t>Patch vulnerabilities by deploying new container versions.</t>
  </si>
  <si>
    <t>Encrypt traffic between containers.</t>
  </si>
  <si>
    <t>Do not store credentials in containers.</t>
  </si>
  <si>
    <t>Update base operating systems regularly.</t>
  </si>
  <si>
    <t>Ensure containers access only needed resources.</t>
  </si>
  <si>
    <t xml:space="preserve">Do not run containers as root user.	</t>
  </si>
  <si>
    <t>Practices Description</t>
  </si>
  <si>
    <t>Deployment</t>
  </si>
  <si>
    <t>Monitoring</t>
  </si>
  <si>
    <t>People</t>
  </si>
  <si>
    <t>Automation</t>
  </si>
  <si>
    <t>END OF SURVEY</t>
  </si>
  <si>
    <t>Containers Practices GAP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</si>
</sst>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8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9C57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4" borderId="2" applyNumberFormat="0" applyAlignment="0" applyProtection="0"/>
    <xf numFmtId="0" fontId="17" fillId="8" borderId="0" applyNumberFormat="0" applyBorder="0" applyAlignment="0" applyProtection="0"/>
  </cellStyleXfs>
  <cellXfs count="89">
    <xf numFmtId="0" fontId="0" fillId="0" borderId="0" xfId="0"/>
    <xf numFmtId="0" fontId="0" fillId="0" borderId="0" xfId="0" applyAlignment="1">
      <alignment wrapText="1"/>
    </xf>
    <xf numFmtId="1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Fill="1" applyBorder="1" applyAlignment="1">
      <alignment wrapText="1"/>
    </xf>
    <xf numFmtId="164" fontId="0" fillId="0" borderId="1" xfId="0" applyNumberForma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9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164" fontId="0" fillId="0" borderId="0" xfId="0" applyNumberFormat="1"/>
    <xf numFmtId="0" fontId="8" fillId="0" borderId="1" xfId="0" applyFont="1" applyBorder="1" applyAlignment="1">
      <alignment horizontal="center" wrapText="1"/>
    </xf>
    <xf numFmtId="0" fontId="8" fillId="0" borderId="0" xfId="0" applyFont="1"/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0" fillId="0" borderId="1" xfId="0" applyFont="1" applyBorder="1" applyAlignment="1">
      <alignment vertical="top" wrapText="1"/>
    </xf>
    <xf numFmtId="1" fontId="6" fillId="4" borderId="1" xfId="1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0" fillId="6" borderId="5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" fillId="0" borderId="0" xfId="0" applyFont="1"/>
    <xf numFmtId="1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8" fillId="0" borderId="0" xfId="0" applyFont="1" applyProtection="1"/>
    <xf numFmtId="0" fontId="0" fillId="0" borderId="0" xfId="0" applyProtection="1"/>
    <xf numFmtId="0" fontId="4" fillId="0" borderId="0" xfId="0" applyFont="1" applyProtection="1"/>
    <xf numFmtId="0" fontId="1" fillId="0" borderId="1" xfId="0" applyFont="1" applyBorder="1" applyAlignment="1" applyProtection="1">
      <alignment horizontal="right" wrapText="1"/>
    </xf>
    <xf numFmtId="14" fontId="1" fillId="0" borderId="1" xfId="0" applyNumberFormat="1" applyFont="1" applyBorder="1" applyAlignment="1" applyProtection="1">
      <alignment horizontal="right" wrapText="1"/>
    </xf>
    <xf numFmtId="0" fontId="0" fillId="0" borderId="1" xfId="0" applyBorder="1" applyProtection="1">
      <protection locked="0"/>
    </xf>
    <xf numFmtId="164" fontId="0" fillId="0" borderId="1" xfId="0" applyNumberFormat="1" applyBorder="1" applyAlignment="1" applyProtection="1">
      <alignment horizontal="center" vertical="center"/>
    </xf>
    <xf numFmtId="0" fontId="0" fillId="0" borderId="0" xfId="0" applyAlignment="1" applyProtection="1">
      <alignment wrapText="1"/>
      <protection locked="0"/>
    </xf>
    <xf numFmtId="0" fontId="15" fillId="0" borderId="0" xfId="0" applyFont="1" applyProtection="1"/>
    <xf numFmtId="0" fontId="0" fillId="2" borderId="1" xfId="0" applyFill="1" applyBorder="1" applyProtection="1">
      <protection locked="0"/>
    </xf>
    <xf numFmtId="0" fontId="10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>
      <alignment horizontal="right" wrapText="1"/>
    </xf>
    <xf numFmtId="0" fontId="2" fillId="0" borderId="4" xfId="0" applyFont="1" applyFill="1" applyBorder="1" applyAlignment="1">
      <alignment horizontal="center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6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3" borderId="3" xfId="0" applyFont="1" applyFill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7" fillId="2" borderId="1" xfId="1" applyNumberFormat="1" applyFont="1" applyFill="1" applyBorder="1" applyAlignment="1" applyProtection="1">
      <alignment horizontal="center" wrapText="1"/>
      <protection locked="0"/>
    </xf>
    <xf numFmtId="0" fontId="7" fillId="2" borderId="1" xfId="1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 textRotation="90"/>
    </xf>
    <xf numFmtId="0" fontId="15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7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17" fillId="8" borderId="1" xfId="2" applyBorder="1" applyAlignment="1">
      <alignment horizontal="center"/>
    </xf>
  </cellXfs>
  <cellStyles count="3">
    <cellStyle name="Input" xfId="1" builtinId="20"/>
    <cellStyle name="Neutral" xfId="2" builtinId="28"/>
    <cellStyle name="Normal" xfId="0" builtinId="0"/>
  </cellStyles>
  <dxfs count="780"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Containers Gap Assesement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Chart!$B$6:$B$14</c:f>
              <c:strCache>
                <c:ptCount val="9"/>
                <c:pt idx="0">
                  <c:v>Leadership practices (Lead)</c:v>
                </c:pt>
                <c:pt idx="1">
                  <c:v>Collaborative Culture practices (CC)</c:v>
                </c:pt>
                <c:pt idx="2">
                  <c:v>Application Design (DFD)</c:v>
                </c:pt>
                <c:pt idx="3">
                  <c:v>Continuous Integration practices (CI)</c:v>
                </c:pt>
                <c:pt idx="4">
                  <c:v>Continuous Testing practices (CT)</c:v>
                </c:pt>
                <c:pt idx="5">
                  <c:v>Continuous Monitoring practices (CM)</c:v>
                </c:pt>
                <c:pt idx="6">
                  <c:v>Elastric Infrastructure practices (EI)</c:v>
                </c:pt>
                <c:pt idx="7">
                  <c:v>Continuous Delivery / Deployment practices (CD)</c:v>
                </c:pt>
                <c:pt idx="8">
                  <c:v>Continuous Security practices (CS)</c:v>
                </c:pt>
              </c:strCache>
            </c:strRef>
          </c:cat>
          <c:val>
            <c:numRef>
              <c:f>Chart!$C$6:$C$14</c:f>
              <c:numCache>
                <c:formatCode>0.00</c:formatCode>
                <c:ptCount val="9"/>
                <c:pt idx="0">
                  <c:v>4.666666666666667</c:v>
                </c:pt>
                <c:pt idx="1">
                  <c:v>7.8</c:v>
                </c:pt>
                <c:pt idx="2">
                  <c:v>7.833333333333333</c:v>
                </c:pt>
                <c:pt idx="3">
                  <c:v>6.75</c:v>
                </c:pt>
                <c:pt idx="4">
                  <c:v>6.2777777777777786</c:v>
                </c:pt>
                <c:pt idx="5">
                  <c:v>6.3333333333333339</c:v>
                </c:pt>
                <c:pt idx="6">
                  <c:v>5.4583333333333339</c:v>
                </c:pt>
                <c:pt idx="7">
                  <c:v>6.666666666666667</c:v>
                </c:pt>
                <c:pt idx="8">
                  <c:v>9.4285714285714288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37-48D5-A0BD-E9E71C238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95730031"/>
        <c:axId val="695728783"/>
      </c:barChart>
      <c:catAx>
        <c:axId val="6957300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728783"/>
        <c:crosses val="autoZero"/>
        <c:auto val="1"/>
        <c:lblAlgn val="ctr"/>
        <c:lblOffset val="100"/>
        <c:noMultiLvlLbl val="0"/>
      </c:catAx>
      <c:valAx>
        <c:axId val="6957287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573003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3</xdr:row>
      <xdr:rowOff>3175</xdr:rowOff>
    </xdr:from>
    <xdr:to>
      <xdr:col>12</xdr:col>
      <xdr:colOff>466725</xdr:colOff>
      <xdr:row>17</xdr:row>
      <xdr:rowOff>168275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9297C52-5654-458F-ACCF-4AEB577E30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"/>
  <sheetViews>
    <sheetView zoomScale="90" zoomScaleNormal="90" workbookViewId="0">
      <selection activeCell="B13" sqref="B13"/>
    </sheetView>
  </sheetViews>
  <sheetFormatPr defaultColWidth="9.26953125" defaultRowHeight="14.5" x14ac:dyDescent="0.35"/>
  <cols>
    <col min="1" max="1" width="41.54296875" style="52" customWidth="1"/>
    <col min="2" max="2" width="39.6328125" style="52" customWidth="1"/>
    <col min="3" max="16384" width="9.26953125" style="52"/>
  </cols>
  <sheetData>
    <row r="1" spans="1:2" ht="23.5" x14ac:dyDescent="0.55000000000000004">
      <c r="A1" s="51" t="s">
        <v>78</v>
      </c>
    </row>
    <row r="4" spans="1:2" x14ac:dyDescent="0.35">
      <c r="A4" s="53" t="s">
        <v>79</v>
      </c>
    </row>
    <row r="6" spans="1:2" s="53" customFormat="1" ht="22.5" customHeight="1" x14ac:dyDescent="0.45">
      <c r="A6" s="54" t="s">
        <v>19</v>
      </c>
      <c r="B6" s="75"/>
    </row>
    <row r="7" spans="1:2" s="53" customFormat="1" ht="23.15" customHeight="1" x14ac:dyDescent="0.45">
      <c r="A7" s="55" t="s">
        <v>18</v>
      </c>
      <c r="B7" s="74"/>
    </row>
    <row r="9" spans="1:2" ht="32.15" customHeight="1" x14ac:dyDescent="0.35">
      <c r="A9" s="86" t="s">
        <v>80</v>
      </c>
      <c r="B9" s="86"/>
    </row>
    <row r="10" spans="1:2" ht="15.5" x14ac:dyDescent="0.35">
      <c r="A10" s="59"/>
      <c r="B10" s="59"/>
    </row>
    <row r="11" spans="1:2" ht="15.5" x14ac:dyDescent="0.35">
      <c r="A11" s="59" t="s">
        <v>47</v>
      </c>
      <c r="B11" s="59"/>
    </row>
    <row r="12" spans="1:2" ht="15.5" x14ac:dyDescent="0.35">
      <c r="A12" s="59" t="s">
        <v>44</v>
      </c>
      <c r="B12" s="59"/>
    </row>
    <row r="13" spans="1:2" ht="15.5" x14ac:dyDescent="0.35">
      <c r="A13" s="59" t="s">
        <v>73</v>
      </c>
      <c r="B13" s="59"/>
    </row>
    <row r="14" spans="1:2" ht="15.5" x14ac:dyDescent="0.35">
      <c r="A14" s="59" t="s">
        <v>40</v>
      </c>
      <c r="B14" s="59"/>
    </row>
    <row r="15" spans="1:2" ht="15.5" x14ac:dyDescent="0.35">
      <c r="A15" s="59" t="s">
        <v>43</v>
      </c>
      <c r="B15" s="59"/>
    </row>
    <row r="16" spans="1:2" ht="15.5" x14ac:dyDescent="0.35">
      <c r="A16" s="59" t="s">
        <v>42</v>
      </c>
      <c r="B16" s="59"/>
    </row>
    <row r="17" spans="1:2" ht="15.5" x14ac:dyDescent="0.35">
      <c r="A17" s="59" t="s">
        <v>76</v>
      </c>
      <c r="B17" s="59"/>
    </row>
    <row r="18" spans="1:2" ht="15.5" x14ac:dyDescent="0.35">
      <c r="A18" s="59" t="s">
        <v>41</v>
      </c>
      <c r="B18" s="59"/>
    </row>
    <row r="19" spans="1:2" ht="15.5" x14ac:dyDescent="0.35">
      <c r="A19" s="59" t="s">
        <v>77</v>
      </c>
    </row>
    <row r="20" spans="1:2" ht="29.25" customHeight="1" x14ac:dyDescent="0.35">
      <c r="A20" s="87" t="s">
        <v>25</v>
      </c>
      <c r="B20" s="87"/>
    </row>
  </sheetData>
  <mergeCells count="2">
    <mergeCell ref="A9:B9"/>
    <mergeCell ref="A20:B2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8"/>
  <sheetViews>
    <sheetView zoomScale="120" zoomScaleNormal="120" workbookViewId="0">
      <pane ySplit="3" topLeftCell="A4" activePane="bottomLeft" state="frozen"/>
      <selection pane="bottomLeft" activeCell="A4" sqref="A4:A5"/>
    </sheetView>
  </sheetViews>
  <sheetFormatPr defaultRowHeight="14.5" x14ac:dyDescent="0.35"/>
  <cols>
    <col min="1" max="1" width="61.08984375" style="1" customWidth="1"/>
    <col min="2" max="4" width="15.54296875" customWidth="1"/>
    <col min="5" max="5" width="40.08984375" style="1" customWidth="1"/>
  </cols>
  <sheetData>
    <row r="1" spans="1:5" ht="39.5" customHeight="1" x14ac:dyDescent="0.55000000000000004">
      <c r="A1" s="47" t="s">
        <v>91</v>
      </c>
      <c r="B1" s="82" t="s">
        <v>88</v>
      </c>
      <c r="C1" s="82" t="s">
        <v>37</v>
      </c>
      <c r="D1" s="83" t="s">
        <v>38</v>
      </c>
      <c r="E1"/>
    </row>
    <row r="2" spans="1:5" ht="60.65" hidden="1" customHeight="1" x14ac:dyDescent="0.5">
      <c r="A2" s="49" t="s">
        <v>118</v>
      </c>
      <c r="B2" s="32" t="s">
        <v>16</v>
      </c>
      <c r="C2" s="32" t="s">
        <v>15</v>
      </c>
      <c r="D2" s="33" t="s">
        <v>23</v>
      </c>
      <c r="E2" s="48" t="s">
        <v>6</v>
      </c>
    </row>
    <row r="3" spans="1:5" x14ac:dyDescent="0.35">
      <c r="A3" s="10"/>
      <c r="B3" s="11"/>
      <c r="C3" s="11"/>
      <c r="D3" s="11"/>
      <c r="E3" s="23"/>
    </row>
    <row r="4" spans="1:5" ht="41" customHeight="1" x14ac:dyDescent="0.35">
      <c r="A4" s="79" t="s">
        <v>120</v>
      </c>
      <c r="B4" s="28">
        <v>4.666666666666667</v>
      </c>
      <c r="C4" s="28">
        <v>3</v>
      </c>
      <c r="D4" s="2">
        <f t="shared" ref="D4:D5" si="0">IF((IF(C4=0,0,1)*IF(C4=1,3,1)*IF(C4=2,2,1)*IF(C4=3,1,1)*IF(C4=4,0,1)*IF(C4=5,0,1)*IF(C4&lt;0,"P out of range",1)*IF(C4&gt;5,"P out of range",1))*(IF(B4&lt;6,B4,0)*IF(B4&lt;0,"I out of range",1)*IF(B4&gt;5,"I out of range",1))=0,"NA",(IF(C4&lt;4,4-C4,0)*(IF(COUNTIF(C4,"NA")=1,0,1)))*((IF(COUNTIF(B4,"NA")=1,0,1))*IF(B4&lt;6,B4,0)))</f>
        <v>4.666666666666667</v>
      </c>
      <c r="E4" s="61"/>
    </row>
    <row r="5" spans="1:5" ht="41" customHeight="1" x14ac:dyDescent="0.35">
      <c r="A5" s="27" t="s">
        <v>119</v>
      </c>
      <c r="B5" s="28">
        <v>4</v>
      </c>
      <c r="C5" s="28">
        <v>2</v>
      </c>
      <c r="D5" s="2">
        <f t="shared" si="0"/>
        <v>8</v>
      </c>
      <c r="E5" s="61"/>
    </row>
    <row r="6" spans="1:5" x14ac:dyDescent="0.35">
      <c r="A6" s="3"/>
      <c r="B6" s="4"/>
      <c r="C6" s="4"/>
      <c r="D6" s="4"/>
      <c r="E6" s="23"/>
    </row>
    <row r="7" spans="1:5" ht="23.5" x14ac:dyDescent="0.55000000000000004">
      <c r="A7" s="20" t="s">
        <v>14</v>
      </c>
      <c r="B7" s="7">
        <f>IFERROR((IF((SUM(B$3:B6)/((COUNTA($A$3:$A6)-COUNTIF(B$3:B6,0)-(COUNTIF(B$3:B6,"")-2))))=0,"To Be Computed",((SUM(B$3:B6)/((COUNTA($A$3:$A6)-COUNTIF(B$3:B6,0)-(COUNTIF(B$3:B6,"")-2))))))),"INPUT ?")</f>
        <v>4.3333333333333339</v>
      </c>
      <c r="C7" s="7">
        <f>IFERROR((IF((SUM(C$3:C6)/((COUNTA($A$3:$A6)-COUNTIF(C$3:C6,0)-(COUNTIF(C$3:C6,"")-2))))=0,"To Be Computed",((SUM(C$3:C6)/((COUNTA($A$3:$A6)-COUNTIF(C$3:C6,0)-(COUNTIF(C$3:C6,"")-2))))))),"INPUT ?")</f>
        <v>2.5</v>
      </c>
      <c r="D7" s="7">
        <f>IFERROR(SUM(D3:D6)/(COUNTA(A3:A6)-COUNTIF(D3:D6,"NA")),"NA")</f>
        <v>6.3333333333333339</v>
      </c>
      <c r="E7" s="58"/>
    </row>
    <row r="8" spans="1:5" ht="29" x14ac:dyDescent="0.35">
      <c r="B8" s="78" t="s">
        <v>13</v>
      </c>
      <c r="C8" s="78" t="s">
        <v>1</v>
      </c>
      <c r="D8" s="78" t="s">
        <v>2</v>
      </c>
    </row>
  </sheetData>
  <conditionalFormatting sqref="D4">
    <cfRule type="cellIs" dxfId="513" priority="139" operator="between">
      <formula>1</formula>
      <formula>3</formula>
    </cfRule>
    <cfRule type="cellIs" dxfId="512" priority="140" operator="between">
      <formula>1</formula>
      <formula>3</formula>
    </cfRule>
    <cfRule type="cellIs" dxfId="511" priority="141" operator="between">
      <formula>3.9</formula>
      <formula>6.899</formula>
    </cfRule>
    <cfRule type="cellIs" dxfId="510" priority="142" operator="greaterThan">
      <formula>6.9</formula>
    </cfRule>
    <cfRule type="cellIs" dxfId="509" priority="143" stopIfTrue="1" operator="equal">
      <formula>"NA"</formula>
    </cfRule>
  </conditionalFormatting>
  <conditionalFormatting sqref="D5">
    <cfRule type="cellIs" dxfId="508" priority="69" operator="between">
      <formula>1</formula>
      <formula>3</formula>
    </cfRule>
    <cfRule type="cellIs" dxfId="507" priority="70" operator="between">
      <formula>1</formula>
      <formula>3</formula>
    </cfRule>
    <cfRule type="cellIs" dxfId="506" priority="71" operator="between">
      <formula>3.9</formula>
      <formula>6.899</formula>
    </cfRule>
    <cfRule type="cellIs" dxfId="505" priority="72" operator="greaterThan">
      <formula>6.9</formula>
    </cfRule>
    <cfRule type="cellIs" dxfId="504" priority="73" stopIfTrue="1" operator="equal">
      <formula>"NA"</formula>
    </cfRule>
  </conditionalFormatting>
  <conditionalFormatting sqref="B4:C5">
    <cfRule type="cellIs" dxfId="503" priority="60" operator="between">
      <formula>0.1</formula>
      <formula>5.1</formula>
    </cfRule>
    <cfRule type="cellIs" dxfId="502" priority="6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0"/>
  <sheetViews>
    <sheetView zoomScale="120" zoomScaleNormal="120" workbookViewId="0">
      <pane ySplit="3" topLeftCell="A4" activePane="bottomLeft" state="frozen"/>
      <selection pane="bottomLeft" activeCell="A4" sqref="A4:A7"/>
    </sheetView>
  </sheetViews>
  <sheetFormatPr defaultRowHeight="14.5" x14ac:dyDescent="0.35"/>
  <cols>
    <col min="1" max="1" width="62.7265625" style="1" customWidth="1"/>
    <col min="2" max="3" width="19.81640625" customWidth="1"/>
    <col min="4" max="4" width="16" customWidth="1"/>
    <col min="5" max="5" width="37.6328125" style="25" customWidth="1"/>
    <col min="6" max="6" width="5.54296875" customWidth="1"/>
  </cols>
  <sheetData>
    <row r="1" spans="1:5" ht="39" customHeight="1" x14ac:dyDescent="0.55000000000000004">
      <c r="A1" s="47" t="s">
        <v>123</v>
      </c>
      <c r="B1" s="82" t="s">
        <v>88</v>
      </c>
      <c r="C1" s="82" t="s">
        <v>37</v>
      </c>
      <c r="D1" s="83" t="s">
        <v>38</v>
      </c>
      <c r="E1" s="68"/>
    </row>
    <row r="2" spans="1:5" ht="60.65" hidden="1" customHeight="1" x14ac:dyDescent="0.5">
      <c r="A2" s="49" t="s">
        <v>124</v>
      </c>
      <c r="B2" s="32" t="s">
        <v>16</v>
      </c>
      <c r="C2" s="32" t="s">
        <v>15</v>
      </c>
      <c r="D2" s="33" t="s">
        <v>23</v>
      </c>
      <c r="E2" s="69" t="s">
        <v>6</v>
      </c>
    </row>
    <row r="3" spans="1:5" x14ac:dyDescent="0.35">
      <c r="A3" s="10"/>
      <c r="B3" s="11"/>
      <c r="C3" s="11"/>
      <c r="D3" s="11"/>
      <c r="E3" s="70"/>
    </row>
    <row r="4" spans="1:5" ht="30.5" customHeight="1" x14ac:dyDescent="0.35">
      <c r="A4" s="27" t="s">
        <v>128</v>
      </c>
      <c r="B4" s="28">
        <v>4.666666666666667</v>
      </c>
      <c r="C4" s="28">
        <v>3</v>
      </c>
      <c r="D4" s="2">
        <f>IF((IF(C4=0,0,1)*IF(C4=1,3,1)*IF(C4=2,2,1)*IF(C4=3,1,1)*IF(C4=4,0,1)*IF(C4=5,0,1)*IF(C4&lt;0,"P out of range",1)*IF(C4&gt;5,"P out of range",1))*(IF(B4&lt;6,B4,0)*IF(B4&lt;0,"I out of range",1)*IF(B4&gt;5,"I out of range",1))=0,"NA",(IF(C4&lt;4,4-C4,0)*(IF(COUNTIF(C4,"NA")=1,0,1)))*((IF(COUNTIF(B4,"NA")=1,0,1))*IF(B4&lt;6,B4,0)))</f>
        <v>4.666666666666667</v>
      </c>
      <c r="E4" s="61"/>
    </row>
    <row r="5" spans="1:5" ht="30.5" customHeight="1" x14ac:dyDescent="0.35">
      <c r="A5" s="27" t="s">
        <v>125</v>
      </c>
      <c r="B5" s="28">
        <v>4</v>
      </c>
      <c r="C5" s="28">
        <v>2</v>
      </c>
      <c r="D5" s="2">
        <f t="shared" ref="D5:D7" si="0">IF((IF(C5=0,0,1)*IF(C5=1,3,1)*IF(C5=2,2,1)*IF(C5=3,1,1)*IF(C5=4,0,1)*IF(C5=5,0,1)*IF(C5&lt;0,"P out of range",1)*IF(C5&gt;5,"P out of range",1))*(IF(B5&lt;6,B5,0)*IF(B5&lt;0,"I out of range",1)*IF(B5&gt;5,"I out of range",1))=0,"NA",(IF(C5&lt;4,4-C5,0)*(IF(COUNTIF(C5,"NA")=1,0,1)))*((IF(COUNTIF(B5,"NA")=1,0,1))*IF(B5&lt;6,B5,0)))</f>
        <v>8</v>
      </c>
      <c r="E5" s="61"/>
    </row>
    <row r="6" spans="1:5" ht="30.5" customHeight="1" x14ac:dyDescent="0.35">
      <c r="A6" s="27" t="s">
        <v>126</v>
      </c>
      <c r="B6" s="28">
        <v>4.5</v>
      </c>
      <c r="C6" s="28">
        <v>3</v>
      </c>
      <c r="D6" s="2">
        <f t="shared" si="0"/>
        <v>4.5</v>
      </c>
      <c r="E6" s="61"/>
    </row>
    <row r="7" spans="1:5" ht="30.5" customHeight="1" x14ac:dyDescent="0.35">
      <c r="A7" s="27" t="s">
        <v>127</v>
      </c>
      <c r="B7" s="28">
        <v>4.666666666666667</v>
      </c>
      <c r="C7" s="28">
        <v>3</v>
      </c>
      <c r="D7" s="2">
        <f t="shared" si="0"/>
        <v>4.666666666666667</v>
      </c>
      <c r="E7" s="61"/>
    </row>
    <row r="8" spans="1:5" x14ac:dyDescent="0.35">
      <c r="A8" s="3"/>
      <c r="B8" s="4"/>
      <c r="C8" s="4"/>
      <c r="D8" s="4"/>
      <c r="E8" s="70"/>
    </row>
    <row r="9" spans="1:5" ht="23.5" x14ac:dyDescent="0.55000000000000004">
      <c r="A9" s="20" t="s">
        <v>74</v>
      </c>
      <c r="B9" s="7">
        <f>IFERROR((IF((SUM(B$3:B8)/((COUNTA($A$3:$A8)-COUNTIF(B$3:B8,0)-(COUNTIF(B$3:B8,"")-2))))=0,"To Be Computed",((SUM(B$3:B8)/((COUNTA($A$3:$A8)-COUNTIF(B$3:B8,0)-(COUNTIF(B$3:B8,"")-2))))))),"INPUT ?")</f>
        <v>4.4583333333333339</v>
      </c>
      <c r="C9" s="7">
        <f>IFERROR((IF((SUM(C$3:C8)/((COUNTA($A$3:$A8)-COUNTIF(C$3:C8,0)-(COUNTIF(C$3:C8,"")-2))))=0,"To Be Computed",((SUM(C$3:C8)/((COUNTA($A$3:$A8)-COUNTIF(C$3:C8,0)-(COUNTIF(C$3:C8,"")-2))))))),"INPUT ?")</f>
        <v>2.75</v>
      </c>
      <c r="D9" s="7">
        <f>IFERROR(SUM(D3:D8)/(COUNTA(A3:A8)-COUNTIF(D3:D8,"NA")),"NA")</f>
        <v>5.4583333333333339</v>
      </c>
      <c r="E9" s="71"/>
    </row>
    <row r="10" spans="1:5" x14ac:dyDescent="0.35">
      <c r="B10" s="78" t="s">
        <v>12</v>
      </c>
      <c r="C10" s="78" t="s">
        <v>1</v>
      </c>
      <c r="D10" s="78" t="s">
        <v>2</v>
      </c>
    </row>
  </sheetData>
  <conditionalFormatting sqref="D4:D7">
    <cfRule type="cellIs" dxfId="501" priority="47" operator="between">
      <formula>1</formula>
      <formula>3</formula>
    </cfRule>
    <cfRule type="cellIs" dxfId="500" priority="48" operator="between">
      <formula>1</formula>
      <formula>3</formula>
    </cfRule>
    <cfRule type="cellIs" dxfId="499" priority="49" operator="between">
      <formula>3.9</formula>
      <formula>6.899</formula>
    </cfRule>
    <cfRule type="cellIs" dxfId="498" priority="50" operator="greaterThan">
      <formula>6.9</formula>
    </cfRule>
    <cfRule type="cellIs" dxfId="497" priority="51" stopIfTrue="1" operator="equal">
      <formula>"NA"</formula>
    </cfRule>
  </conditionalFormatting>
  <conditionalFormatting sqref="B4:C7">
    <cfRule type="cellIs" dxfId="496" priority="10" operator="between">
      <formula>0.1</formula>
      <formula>5.1</formula>
    </cfRule>
    <cfRule type="cellIs" dxfId="495" priority="1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0"/>
  <sheetViews>
    <sheetView zoomScale="120" zoomScaleNormal="120" workbookViewId="0">
      <pane ySplit="3" topLeftCell="A4" activePane="bottomLeft" state="frozen"/>
      <selection pane="bottomLeft" activeCell="A4" sqref="A4:A7"/>
    </sheetView>
  </sheetViews>
  <sheetFormatPr defaultRowHeight="14.5" x14ac:dyDescent="0.35"/>
  <cols>
    <col min="1" max="1" width="59.453125" style="1" customWidth="1"/>
    <col min="2" max="4" width="16.36328125" customWidth="1"/>
    <col min="5" max="5" width="39.36328125" style="1" customWidth="1"/>
    <col min="6" max="6" width="4.90625" customWidth="1"/>
  </cols>
  <sheetData>
    <row r="1" spans="1:5" ht="43" customHeight="1" x14ac:dyDescent="0.55000000000000004">
      <c r="A1" s="47" t="s">
        <v>98</v>
      </c>
      <c r="B1" s="82" t="s">
        <v>88</v>
      </c>
      <c r="C1" s="82" t="s">
        <v>37</v>
      </c>
      <c r="D1" s="83" t="s">
        <v>38</v>
      </c>
      <c r="E1"/>
    </row>
    <row r="2" spans="1:5" ht="60.65" hidden="1" customHeight="1" x14ac:dyDescent="0.5">
      <c r="A2" s="49" t="s">
        <v>129</v>
      </c>
      <c r="B2" s="32" t="s">
        <v>16</v>
      </c>
      <c r="C2" s="32" t="s">
        <v>15</v>
      </c>
      <c r="D2" s="33" t="s">
        <v>23</v>
      </c>
      <c r="E2" s="48" t="s">
        <v>6</v>
      </c>
    </row>
    <row r="3" spans="1:5" x14ac:dyDescent="0.35">
      <c r="A3" s="10"/>
      <c r="B3" s="11"/>
      <c r="C3" s="11"/>
      <c r="D3" s="11"/>
      <c r="E3" s="23"/>
    </row>
    <row r="4" spans="1:5" ht="34.5" customHeight="1" x14ac:dyDescent="0.35">
      <c r="A4" s="27" t="s">
        <v>133</v>
      </c>
      <c r="B4" s="28">
        <v>4.333333333333333</v>
      </c>
      <c r="C4" s="28">
        <v>4</v>
      </c>
      <c r="D4" s="2" t="str">
        <f t="shared" ref="D4:D7" si="0">IF((IF(C4=0,0,1)*IF(C4=1,3,1)*IF(C4=2,2,1)*IF(C4=3,1,1)*IF(C4=4,0,1)*IF(C4=5,0,1)*IF(C4&lt;0,"P out of range",1)*IF(C4&gt;5,"P out of range",1))*(IF(B4&lt;6,B4,0)*IF(B4&lt;0,"I out of range",1)*IF(B4&gt;5,"I out of range",1))=0,"NA",(IF(C4&lt;4,4-C4,0)*(IF(COUNTIF(C4,"NA")=1,0,1)))*((IF(COUNTIF(B4,"NA")=1,0,1))*IF(B4&lt;6,B4,0)))</f>
        <v>NA</v>
      </c>
      <c r="E4" s="61"/>
    </row>
    <row r="5" spans="1:5" ht="34.5" customHeight="1" x14ac:dyDescent="0.35">
      <c r="A5" s="27" t="s">
        <v>130</v>
      </c>
      <c r="B5" s="28">
        <v>3</v>
      </c>
      <c r="C5" s="28">
        <v>3</v>
      </c>
      <c r="D5" s="2">
        <f t="shared" si="0"/>
        <v>3</v>
      </c>
      <c r="E5" s="61"/>
    </row>
    <row r="6" spans="1:5" ht="34.5" customHeight="1" x14ac:dyDescent="0.35">
      <c r="A6" s="27" t="s">
        <v>131</v>
      </c>
      <c r="B6" s="28">
        <v>4</v>
      </c>
      <c r="C6" s="28">
        <v>3</v>
      </c>
      <c r="D6" s="2">
        <f t="shared" si="0"/>
        <v>4</v>
      </c>
      <c r="E6" s="61"/>
    </row>
    <row r="7" spans="1:5" ht="34.5" customHeight="1" x14ac:dyDescent="0.35">
      <c r="A7" s="27" t="s">
        <v>132</v>
      </c>
      <c r="B7" s="28">
        <v>4.333333333333333</v>
      </c>
      <c r="C7" s="28">
        <v>1</v>
      </c>
      <c r="D7" s="2">
        <f t="shared" si="0"/>
        <v>13</v>
      </c>
      <c r="E7" s="61"/>
    </row>
    <row r="8" spans="1:5" x14ac:dyDescent="0.35">
      <c r="A8" s="3"/>
      <c r="B8" s="4"/>
      <c r="C8" s="4"/>
      <c r="D8" s="4"/>
      <c r="E8" s="23"/>
    </row>
    <row r="9" spans="1:5" ht="23.5" x14ac:dyDescent="0.55000000000000004">
      <c r="A9" s="20" t="s">
        <v>10</v>
      </c>
      <c r="B9" s="7">
        <f>IFERROR((IF((SUM(B$3:B8)/((COUNTA($A$3:$A8)-COUNTIF(B$3:B8,0)-(COUNTIF(B$3:B8,"")-2))))=0,"To Be Computed",((SUM(B$3:B8)/((COUNTA($A$3:$A8)-COUNTIF(B$3:B8,0)-(COUNTIF(B$3:B8,"")-2))))))),"INPUT ?")</f>
        <v>3.9166666666666661</v>
      </c>
      <c r="C9" s="7">
        <f>IFERROR((IF((SUM(C$3:C8)/((COUNTA($A$3:$A8)-COUNTIF(C$3:C8,0)-(COUNTIF(C$3:C8,"")-2))))=0,"To Be Computed",((SUM(C$3:C8)/((COUNTA($A$3:$A8)-COUNTIF(C$3:C8,0)-(COUNTIF(C$3:C8,"")-2))))))),"INPUT ?")</f>
        <v>2.75</v>
      </c>
      <c r="D9" s="7">
        <f>IFERROR(SUM(D3:D8)/(COUNTA(A3:A8)-COUNTIF(D3:D8,"NA")),"NA")</f>
        <v>6.666666666666667</v>
      </c>
      <c r="E9" s="58"/>
    </row>
    <row r="10" spans="1:5" ht="29" x14ac:dyDescent="0.35">
      <c r="B10" s="78" t="s">
        <v>12</v>
      </c>
      <c r="C10" s="78" t="s">
        <v>1</v>
      </c>
      <c r="D10" s="78" t="s">
        <v>2</v>
      </c>
    </row>
  </sheetData>
  <conditionalFormatting sqref="D5">
    <cfRule type="cellIs" dxfId="494" priority="162" operator="between">
      <formula>1</formula>
      <formula>3</formula>
    </cfRule>
    <cfRule type="cellIs" dxfId="493" priority="163" operator="between">
      <formula>1</formula>
      <formula>3</formula>
    </cfRule>
    <cfRule type="cellIs" dxfId="492" priority="164" operator="between">
      <formula>3.9</formula>
      <formula>6.899</formula>
    </cfRule>
    <cfRule type="cellIs" dxfId="491" priority="165" operator="greaterThan">
      <formula>6.9</formula>
    </cfRule>
    <cfRule type="cellIs" dxfId="490" priority="166" stopIfTrue="1" operator="equal">
      <formula>"NA"</formula>
    </cfRule>
  </conditionalFormatting>
  <conditionalFormatting sqref="D7">
    <cfRule type="cellIs" dxfId="489" priority="134" operator="between">
      <formula>1</formula>
      <formula>3</formula>
    </cfRule>
    <cfRule type="cellIs" dxfId="488" priority="135" operator="between">
      <formula>1</formula>
      <formula>3</formula>
    </cfRule>
    <cfRule type="cellIs" dxfId="487" priority="136" operator="between">
      <formula>3.9</formula>
      <formula>6.899</formula>
    </cfRule>
    <cfRule type="cellIs" dxfId="486" priority="137" operator="greaterThan">
      <formula>6.9</formula>
    </cfRule>
    <cfRule type="cellIs" dxfId="485" priority="138" stopIfTrue="1" operator="equal">
      <formula>"NA"</formula>
    </cfRule>
  </conditionalFormatting>
  <conditionalFormatting sqref="D6">
    <cfRule type="cellIs" dxfId="484" priority="120" operator="between">
      <formula>1</formula>
      <formula>3</formula>
    </cfRule>
    <cfRule type="cellIs" dxfId="483" priority="121" operator="between">
      <formula>1</formula>
      <formula>3</formula>
    </cfRule>
    <cfRule type="cellIs" dxfId="482" priority="122" operator="between">
      <formula>3.9</formula>
      <formula>6.899</formula>
    </cfRule>
    <cfRule type="cellIs" dxfId="481" priority="123" operator="greaterThan">
      <formula>6.9</formula>
    </cfRule>
    <cfRule type="cellIs" dxfId="480" priority="124" stopIfTrue="1" operator="equal">
      <formula>"NA"</formula>
    </cfRule>
  </conditionalFormatting>
  <conditionalFormatting sqref="D4">
    <cfRule type="cellIs" dxfId="479" priority="64" operator="between">
      <formula>1</formula>
      <formula>3</formula>
    </cfRule>
    <cfRule type="cellIs" dxfId="478" priority="65" operator="between">
      <formula>1</formula>
      <formula>3</formula>
    </cfRule>
    <cfRule type="cellIs" dxfId="477" priority="66" operator="between">
      <formula>3.9</formula>
      <formula>6.899</formula>
    </cfRule>
    <cfRule type="cellIs" dxfId="476" priority="67" operator="greaterThan">
      <formula>6.9</formula>
    </cfRule>
    <cfRule type="cellIs" dxfId="475" priority="68" stopIfTrue="1" operator="equal">
      <formula>"NA"</formula>
    </cfRule>
  </conditionalFormatting>
  <conditionalFormatting sqref="B4:C7">
    <cfRule type="cellIs" dxfId="474" priority="1" operator="between">
      <formula>0.1</formula>
      <formula>5.1</formula>
    </cfRule>
    <cfRule type="cellIs" dxfId="473" priority="2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13"/>
  <sheetViews>
    <sheetView zoomScale="120" zoomScaleNormal="120" workbookViewId="0">
      <pane ySplit="3" topLeftCell="A4" activePane="bottomLeft" state="frozen"/>
      <selection pane="bottomLeft" activeCell="A4" sqref="A4:A10"/>
    </sheetView>
  </sheetViews>
  <sheetFormatPr defaultRowHeight="14.5" x14ac:dyDescent="0.35"/>
  <cols>
    <col min="1" max="1" width="58.36328125" style="31" customWidth="1"/>
    <col min="2" max="4" width="16.54296875" customWidth="1"/>
    <col min="5" max="5" width="39.26953125" style="31" customWidth="1"/>
    <col min="6" max="6" width="5.6328125" customWidth="1"/>
  </cols>
  <sheetData>
    <row r="1" spans="1:5" ht="40" customHeight="1" x14ac:dyDescent="0.55000000000000004">
      <c r="A1" s="47" t="s">
        <v>98</v>
      </c>
      <c r="B1" s="82" t="s">
        <v>88</v>
      </c>
      <c r="C1" s="82" t="s">
        <v>37</v>
      </c>
      <c r="D1" s="83" t="s">
        <v>38</v>
      </c>
      <c r="E1"/>
    </row>
    <row r="2" spans="1:5" ht="60.65" hidden="1" customHeight="1" x14ac:dyDescent="0.5">
      <c r="A2" s="49" t="s">
        <v>134</v>
      </c>
      <c r="B2" s="32" t="s">
        <v>16</v>
      </c>
      <c r="C2" s="32" t="s">
        <v>15</v>
      </c>
      <c r="D2" s="33" t="s">
        <v>23</v>
      </c>
      <c r="E2" s="48" t="s">
        <v>6</v>
      </c>
    </row>
    <row r="3" spans="1:5" x14ac:dyDescent="0.35">
      <c r="A3" s="10"/>
      <c r="B3" s="11"/>
      <c r="C3" s="11"/>
      <c r="D3" s="11"/>
      <c r="E3" s="23"/>
    </row>
    <row r="4" spans="1:5" ht="31.5" customHeight="1" x14ac:dyDescent="0.35">
      <c r="A4" s="27" t="s">
        <v>141</v>
      </c>
      <c r="B4" s="28">
        <v>5</v>
      </c>
      <c r="C4" s="28">
        <v>2</v>
      </c>
      <c r="D4" s="2">
        <f t="shared" ref="D4:D9" si="0">IF((IF(C4=0,0,1)*IF(C4=1,3,1)*IF(C4=2,2,1)*IF(C4=3,1,1)*IF(C4=4,0,1)*IF(C4=5,0,1)*IF(C4&lt;0,"P out of range",1)*IF(C4&gt;5,"P out of range",1))*(IF(B4&lt;6,B4,0)*IF(B4&lt;0,"I out of range",1)*IF(B4&gt;5,"I out of range",1))=0,"NA",(IF(C4&lt;4,4-C4,0)*(IF(COUNTIF(C4,"NA")=1,0,1)))*((IF(COUNTIF(B4,"NA")=1,0,1))*IF(B4&lt;6,B4,0)))</f>
        <v>10</v>
      </c>
      <c r="E4" s="61"/>
    </row>
    <row r="5" spans="1:5" ht="31.5" customHeight="1" x14ac:dyDescent="0.35">
      <c r="A5" s="27" t="s">
        <v>135</v>
      </c>
      <c r="B5" s="28">
        <v>4</v>
      </c>
      <c r="C5" s="28">
        <v>1</v>
      </c>
      <c r="D5" s="2">
        <f t="shared" si="0"/>
        <v>12</v>
      </c>
      <c r="E5" s="61"/>
    </row>
    <row r="6" spans="1:5" ht="31.5" customHeight="1" x14ac:dyDescent="0.35">
      <c r="A6" s="27" t="s">
        <v>136</v>
      </c>
      <c r="B6" s="28">
        <v>4</v>
      </c>
      <c r="C6" s="28">
        <v>1</v>
      </c>
      <c r="D6" s="2">
        <f t="shared" si="0"/>
        <v>12</v>
      </c>
      <c r="E6" s="61"/>
    </row>
    <row r="7" spans="1:5" ht="31.5" customHeight="1" x14ac:dyDescent="0.35">
      <c r="A7" s="27" t="s">
        <v>137</v>
      </c>
      <c r="B7" s="28">
        <v>4</v>
      </c>
      <c r="C7" s="28">
        <v>1.6666666666666667</v>
      </c>
      <c r="D7" s="2">
        <f t="shared" si="0"/>
        <v>9.3333333333333321</v>
      </c>
      <c r="E7" s="61"/>
    </row>
    <row r="8" spans="1:5" ht="31.5" customHeight="1" x14ac:dyDescent="0.35">
      <c r="A8" s="27" t="s">
        <v>138</v>
      </c>
      <c r="B8" s="28">
        <v>4</v>
      </c>
      <c r="C8" s="28">
        <v>2.6666666666666665</v>
      </c>
      <c r="D8" s="2">
        <f t="shared" si="0"/>
        <v>5.3333333333333339</v>
      </c>
      <c r="E8" s="61"/>
    </row>
    <row r="9" spans="1:5" ht="31.5" customHeight="1" x14ac:dyDescent="0.35">
      <c r="A9" s="27" t="s">
        <v>139</v>
      </c>
      <c r="B9" s="28">
        <v>4</v>
      </c>
      <c r="C9" s="28">
        <v>1.6666666666666667</v>
      </c>
      <c r="D9" s="2">
        <f t="shared" si="0"/>
        <v>9.3333333333333321</v>
      </c>
      <c r="E9" s="61"/>
    </row>
    <row r="10" spans="1:5" ht="31.5" customHeight="1" x14ac:dyDescent="0.35">
      <c r="A10" s="27" t="s">
        <v>140</v>
      </c>
      <c r="B10" s="28">
        <v>4</v>
      </c>
      <c r="C10" s="28">
        <v>2</v>
      </c>
      <c r="D10" s="2">
        <f>IF((IF(C10=0,0,1)*IF(C10=1,3,1)*IF(C10=2,2,1)*IF(C10=3,1,1)*IF(C10=4,0,1)*IF(C10=5,0,1)*IF(C10&lt;0,"P out of range",1)*IF(C10&gt;5,"P out of range",1))*(IF(B10&lt;6,B10,0)*IF(B10&lt;0,"I out of range",1)*IF(B10&gt;5,"I out of range",1))=0,"NA",(IF(C10&lt;4,4-C10,0)*(IF(COUNTIF(C10,"NA")=1,0,1)))*((IF(COUNTIF(B10,"NA")=1,0,1))*IF(B10&lt;6,B10,0)))</f>
        <v>8</v>
      </c>
      <c r="E10" s="61"/>
    </row>
    <row r="11" spans="1:5" x14ac:dyDescent="0.35">
      <c r="A11" s="3"/>
      <c r="B11" s="4"/>
      <c r="C11" s="4"/>
      <c r="D11" s="4"/>
      <c r="E11" s="23"/>
    </row>
    <row r="12" spans="1:5" ht="23.5" x14ac:dyDescent="0.55000000000000004">
      <c r="A12" s="20" t="s">
        <v>77</v>
      </c>
      <c r="B12" s="7">
        <f>IFERROR((IF((SUM(B$3:B11)/((COUNTA($A$3:$A11)-COUNTIF(B$3:B11,0)-(COUNTIF(B$3:B11,"")-2))))=0,"To Be Computed",((SUM(B$3:B11)/((COUNTA($A$3:$A11)-COUNTIF(B$3:B11,0)-(COUNTIF(B$3:B11,"")-2))))))),"INPUT ?")</f>
        <v>4.1428571428571432</v>
      </c>
      <c r="C12" s="7">
        <f>IFERROR((IF((SUM(C$3:C11)/((COUNTA($A$3:$A11)-COUNTIF(C$3:C11,0)-(COUNTIF(C$3:C11,"")-2))))=0,"To Be Computed",((SUM(C$3:C11)/((COUNTA($A$3:$A11)-COUNTIF(C$3:C11,0)-(COUNTIF(C$3:C11,"")-2))))))),"INPUT ?")</f>
        <v>1.7142857142857142</v>
      </c>
      <c r="D12" s="7">
        <f>IFERROR(SUM(D3:D11)/(COUNTA(A3:A11)-COUNTIF(D3:D11,"NA")),"NA")</f>
        <v>9.4285714285714288</v>
      </c>
      <c r="E12" s="58"/>
    </row>
    <row r="13" spans="1:5" ht="29" x14ac:dyDescent="0.35">
      <c r="B13" s="78" t="s">
        <v>12</v>
      </c>
      <c r="C13" s="78" t="s">
        <v>1</v>
      </c>
      <c r="D13" s="78" t="s">
        <v>2</v>
      </c>
    </row>
  </sheetData>
  <conditionalFormatting sqref="D5">
    <cfRule type="cellIs" dxfId="472" priority="171" operator="between">
      <formula>1</formula>
      <formula>3</formula>
    </cfRule>
    <cfRule type="cellIs" dxfId="471" priority="172" operator="between">
      <formula>1</formula>
      <formula>3</formula>
    </cfRule>
    <cfRule type="cellIs" dxfId="470" priority="173" operator="between">
      <formula>3.9</formula>
      <formula>6.899</formula>
    </cfRule>
    <cfRule type="cellIs" dxfId="469" priority="174" operator="greaterThan">
      <formula>6.9</formula>
    </cfRule>
    <cfRule type="cellIs" dxfId="468" priority="175" stopIfTrue="1" operator="equal">
      <formula>"NA"</formula>
    </cfRule>
  </conditionalFormatting>
  <conditionalFormatting sqref="D7">
    <cfRule type="cellIs" dxfId="467" priority="157" operator="between">
      <formula>1</formula>
      <formula>3</formula>
    </cfRule>
    <cfRule type="cellIs" dxfId="466" priority="158" operator="between">
      <formula>1</formula>
      <formula>3</formula>
    </cfRule>
    <cfRule type="cellIs" dxfId="465" priority="159" operator="between">
      <formula>3.9</formula>
      <formula>6.899</formula>
    </cfRule>
    <cfRule type="cellIs" dxfId="464" priority="160" operator="greaterThan">
      <formula>6.9</formula>
    </cfRule>
    <cfRule type="cellIs" dxfId="463" priority="161" stopIfTrue="1" operator="equal">
      <formula>"NA"</formula>
    </cfRule>
  </conditionalFormatting>
  <conditionalFormatting sqref="D6">
    <cfRule type="cellIs" dxfId="462" priority="143" operator="between">
      <formula>1</formula>
      <formula>3</formula>
    </cfRule>
    <cfRule type="cellIs" dxfId="461" priority="144" operator="between">
      <formula>1</formula>
      <formula>3</formula>
    </cfRule>
    <cfRule type="cellIs" dxfId="460" priority="145" operator="between">
      <formula>3.9</formula>
      <formula>6.899</formula>
    </cfRule>
    <cfRule type="cellIs" dxfId="459" priority="146" operator="greaterThan">
      <formula>6.9</formula>
    </cfRule>
    <cfRule type="cellIs" dxfId="458" priority="147" stopIfTrue="1" operator="equal">
      <formula>"NA"</formula>
    </cfRule>
  </conditionalFormatting>
  <conditionalFormatting sqref="D10">
    <cfRule type="cellIs" dxfId="457" priority="129" operator="between">
      <formula>1</formula>
      <formula>3</formula>
    </cfRule>
    <cfRule type="cellIs" dxfId="456" priority="130" operator="between">
      <formula>1</formula>
      <formula>3</formula>
    </cfRule>
    <cfRule type="cellIs" dxfId="455" priority="131" operator="between">
      <formula>3.9</formula>
      <formula>6.899</formula>
    </cfRule>
    <cfRule type="cellIs" dxfId="454" priority="132" operator="greaterThan">
      <formula>6.9</formula>
    </cfRule>
    <cfRule type="cellIs" dxfId="453" priority="133" stopIfTrue="1" operator="equal">
      <formula>"NA"</formula>
    </cfRule>
  </conditionalFormatting>
  <conditionalFormatting sqref="D9">
    <cfRule type="cellIs" dxfId="452" priority="115" operator="between">
      <formula>1</formula>
      <formula>3</formula>
    </cfRule>
    <cfRule type="cellIs" dxfId="451" priority="116" operator="between">
      <formula>1</formula>
      <formula>3</formula>
    </cfRule>
    <cfRule type="cellIs" dxfId="450" priority="117" operator="between">
      <formula>3.9</formula>
      <formula>6.899</formula>
    </cfRule>
    <cfRule type="cellIs" dxfId="449" priority="118" operator="greaterThan">
      <formula>6.9</formula>
    </cfRule>
    <cfRule type="cellIs" dxfId="448" priority="119" stopIfTrue="1" operator="equal">
      <formula>"NA"</formula>
    </cfRule>
  </conditionalFormatting>
  <conditionalFormatting sqref="D8">
    <cfRule type="cellIs" dxfId="447" priority="101" operator="between">
      <formula>1</formula>
      <formula>3</formula>
    </cfRule>
    <cfRule type="cellIs" dxfId="446" priority="102" operator="between">
      <formula>1</formula>
      <formula>3</formula>
    </cfRule>
    <cfRule type="cellIs" dxfId="445" priority="103" operator="between">
      <formula>3.9</formula>
      <formula>6.899</formula>
    </cfRule>
    <cfRule type="cellIs" dxfId="444" priority="104" operator="greaterThan">
      <formula>6.9</formula>
    </cfRule>
    <cfRule type="cellIs" dxfId="443" priority="105" stopIfTrue="1" operator="equal">
      <formula>"NA"</formula>
    </cfRule>
  </conditionalFormatting>
  <conditionalFormatting sqref="D4">
    <cfRule type="cellIs" dxfId="442" priority="87" operator="between">
      <formula>1</formula>
      <formula>3</formula>
    </cfRule>
    <cfRule type="cellIs" dxfId="441" priority="88" operator="between">
      <formula>1</formula>
      <formula>3</formula>
    </cfRule>
    <cfRule type="cellIs" dxfId="440" priority="89" operator="between">
      <formula>3.9</formula>
      <formula>6.899</formula>
    </cfRule>
    <cfRule type="cellIs" dxfId="439" priority="90" operator="greaterThan">
      <formula>6.9</formula>
    </cfRule>
    <cfRule type="cellIs" dxfId="438" priority="91" stopIfTrue="1" operator="equal">
      <formula>"NA"</formula>
    </cfRule>
  </conditionalFormatting>
  <conditionalFormatting sqref="B4:C10">
    <cfRule type="cellIs" dxfId="437" priority="10" operator="between">
      <formula>0.1</formula>
      <formula>5.1</formula>
    </cfRule>
    <cfRule type="cellIs" dxfId="436" priority="1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"/>
  <sheetViews>
    <sheetView zoomScale="80" zoomScaleNormal="80" workbookViewId="0">
      <selection activeCell="I30" sqref="I30"/>
    </sheetView>
  </sheetViews>
  <sheetFormatPr defaultRowHeight="14.5" x14ac:dyDescent="0.35"/>
  <cols>
    <col min="1" max="1" width="9.7265625" bestFit="1" customWidth="1"/>
  </cols>
  <sheetData>
    <row r="2" spans="1:1" x14ac:dyDescent="0.35">
      <c r="A2" s="50" t="s">
        <v>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A13817-AF13-4C38-B8DA-4FDD79BBED9C}">
  <dimension ref="A1:L25"/>
  <sheetViews>
    <sheetView tabSelected="1" zoomScaleNormal="100" workbookViewId="0">
      <pane ySplit="3" topLeftCell="A4" activePane="bottomLeft" state="frozen"/>
      <selection pane="bottomLeft" activeCell="A11" sqref="A11"/>
    </sheetView>
  </sheetViews>
  <sheetFormatPr defaultRowHeight="14.5" x14ac:dyDescent="0.35"/>
  <cols>
    <col min="1" max="1" width="72.36328125" style="31" customWidth="1"/>
    <col min="2" max="4" width="12.6328125" customWidth="1"/>
    <col min="5" max="5" width="40.81640625" style="31" hidden="1" customWidth="1"/>
    <col min="6" max="12" width="4.90625" style="35" customWidth="1"/>
  </cols>
  <sheetData>
    <row r="1" spans="1:12" ht="72.5" customHeight="1" x14ac:dyDescent="0.55000000000000004">
      <c r="A1" s="47" t="s">
        <v>148</v>
      </c>
      <c r="B1" s="40" t="s">
        <v>66</v>
      </c>
      <c r="C1" s="41" t="s">
        <v>65</v>
      </c>
      <c r="D1" s="30" t="s">
        <v>38</v>
      </c>
      <c r="E1"/>
      <c r="F1" s="76" t="s">
        <v>59</v>
      </c>
      <c r="G1" s="76" t="s">
        <v>64</v>
      </c>
      <c r="H1" s="76" t="s">
        <v>145</v>
      </c>
      <c r="I1" s="76" t="s">
        <v>146</v>
      </c>
      <c r="J1" s="76" t="s">
        <v>143</v>
      </c>
      <c r="K1" s="76" t="s">
        <v>63</v>
      </c>
      <c r="L1" s="76" t="s">
        <v>144</v>
      </c>
    </row>
    <row r="2" spans="1:12" ht="78.5" hidden="1" customHeight="1" x14ac:dyDescent="0.5">
      <c r="A2" s="49" t="s">
        <v>53</v>
      </c>
      <c r="B2" s="32" t="s">
        <v>16</v>
      </c>
      <c r="C2" s="32" t="s">
        <v>15</v>
      </c>
      <c r="D2" s="33" t="s">
        <v>23</v>
      </c>
      <c r="E2" s="48" t="s">
        <v>6</v>
      </c>
    </row>
    <row r="3" spans="1:12" ht="12" customHeight="1" x14ac:dyDescent="0.35">
      <c r="A3" s="10"/>
      <c r="B3" s="11"/>
      <c r="C3" s="11"/>
      <c r="D3" s="4"/>
      <c r="E3" s="23"/>
      <c r="F3" s="85">
        <f>SUM(F4:F25)</f>
        <v>10</v>
      </c>
      <c r="G3" s="85">
        <f t="shared" ref="G3:L3" si="0">SUM(G4:G25)</f>
        <v>6</v>
      </c>
      <c r="H3" s="85">
        <f t="shared" si="0"/>
        <v>4</v>
      </c>
      <c r="I3" s="85">
        <f t="shared" si="0"/>
        <v>3</v>
      </c>
      <c r="J3" s="85">
        <f t="shared" si="0"/>
        <v>3</v>
      </c>
      <c r="K3" s="85">
        <f t="shared" si="0"/>
        <v>1</v>
      </c>
      <c r="L3" s="85">
        <f t="shared" si="0"/>
        <v>1</v>
      </c>
    </row>
    <row r="4" spans="1:12" ht="12" customHeight="1" x14ac:dyDescent="0.35">
      <c r="A4" s="10"/>
      <c r="B4" s="11"/>
      <c r="C4" s="11"/>
      <c r="D4" s="4"/>
      <c r="E4" s="23"/>
      <c r="F4" s="73"/>
      <c r="G4" s="73"/>
      <c r="H4" s="73"/>
      <c r="I4" s="73"/>
      <c r="J4" s="73"/>
      <c r="K4" s="73"/>
      <c r="L4" s="73"/>
    </row>
    <row r="5" spans="1:12" ht="21" customHeight="1" x14ac:dyDescent="0.35">
      <c r="A5" s="27" t="s">
        <v>97</v>
      </c>
      <c r="B5" s="28">
        <v>4</v>
      </c>
      <c r="C5" s="28">
        <v>1</v>
      </c>
      <c r="D5" s="2">
        <f t="shared" ref="D5:D24" si="1">IF((IF(C5=0,0,1)*IF(C5=1,3,1)*IF(C5=2,2,1)*IF(C5=3,1,1)*IF(C5=4,0,1)*IF(C5=5,0,1)*IF(C5&lt;0,"P out of range",1)*IF(C5&gt;5,"P out of range",1))*(IF(B5&lt;6,B5,0)*IF(B5&lt;0,"I out of range",1)*IF(B5&gt;5,"I out of range",1))=0,"NA",(IF(C5&lt;4,4-C5,0)*(IF(COUNTIF(C5,"NA")=1,0,1)))*((IF(COUNTIF(B5,"NA")=1,0,1))*IF(B5&lt;6,B5,0)))</f>
        <v>12</v>
      </c>
      <c r="E5" s="61"/>
      <c r="F5" s="88">
        <v>1</v>
      </c>
      <c r="G5" s="84"/>
      <c r="H5" s="84">
        <v>1</v>
      </c>
      <c r="I5" s="84"/>
      <c r="J5" s="84"/>
      <c r="K5" s="84"/>
      <c r="L5" s="84"/>
    </row>
    <row r="6" spans="1:12" ht="21" customHeight="1" x14ac:dyDescent="0.35">
      <c r="A6" s="27" t="s">
        <v>135</v>
      </c>
      <c r="B6" s="28">
        <v>4</v>
      </c>
      <c r="C6" s="28">
        <v>1</v>
      </c>
      <c r="D6" s="2">
        <f t="shared" si="1"/>
        <v>12</v>
      </c>
      <c r="E6" s="61"/>
      <c r="F6" s="88">
        <v>1</v>
      </c>
      <c r="G6" s="84"/>
      <c r="H6" s="84"/>
      <c r="I6" s="84"/>
      <c r="J6" s="84"/>
      <c r="K6" s="84"/>
      <c r="L6" s="84"/>
    </row>
    <row r="7" spans="1:12" ht="21" customHeight="1" x14ac:dyDescent="0.35">
      <c r="A7" s="27" t="s">
        <v>136</v>
      </c>
      <c r="B7" s="28">
        <v>4</v>
      </c>
      <c r="C7" s="28">
        <v>1</v>
      </c>
      <c r="D7" s="2">
        <f t="shared" si="1"/>
        <v>12</v>
      </c>
      <c r="E7" s="61"/>
      <c r="F7" s="88">
        <v>1</v>
      </c>
      <c r="G7" s="84"/>
      <c r="H7" s="84"/>
      <c r="I7" s="84"/>
      <c r="J7" s="84">
        <v>1</v>
      </c>
      <c r="K7" s="84"/>
      <c r="L7" s="84"/>
    </row>
    <row r="8" spans="1:12" ht="25" customHeight="1" x14ac:dyDescent="0.35">
      <c r="A8" s="27" t="s">
        <v>112</v>
      </c>
      <c r="B8" s="28">
        <v>5</v>
      </c>
      <c r="C8" s="28">
        <v>2</v>
      </c>
      <c r="D8" s="2">
        <f t="shared" si="1"/>
        <v>10</v>
      </c>
      <c r="E8" s="61"/>
      <c r="F8" s="88">
        <v>1</v>
      </c>
      <c r="G8" s="84"/>
      <c r="H8" s="84"/>
      <c r="I8" s="84"/>
      <c r="J8" s="84"/>
      <c r="K8" s="84"/>
      <c r="L8" s="84"/>
    </row>
    <row r="9" spans="1:12" ht="25" customHeight="1" x14ac:dyDescent="0.35">
      <c r="A9" s="27" t="s">
        <v>141</v>
      </c>
      <c r="B9" s="28">
        <v>5</v>
      </c>
      <c r="C9" s="28">
        <v>2</v>
      </c>
      <c r="D9" s="2">
        <f t="shared" si="1"/>
        <v>10</v>
      </c>
      <c r="E9" s="61"/>
      <c r="F9" s="88">
        <v>1</v>
      </c>
      <c r="G9" s="84"/>
      <c r="H9" s="84"/>
      <c r="I9" s="84"/>
      <c r="J9" s="84"/>
      <c r="K9" s="84"/>
      <c r="L9" s="84"/>
    </row>
    <row r="10" spans="1:12" ht="25" customHeight="1" x14ac:dyDescent="0.35">
      <c r="A10" s="27" t="s">
        <v>137</v>
      </c>
      <c r="B10" s="28">
        <v>4</v>
      </c>
      <c r="C10" s="28">
        <v>1.6666666666666667</v>
      </c>
      <c r="D10" s="2">
        <f t="shared" si="1"/>
        <v>9.3333333333333321</v>
      </c>
      <c r="E10" s="61"/>
      <c r="F10" s="88">
        <v>1</v>
      </c>
      <c r="G10" s="84"/>
      <c r="H10" s="84"/>
      <c r="I10" s="84"/>
      <c r="J10" s="84"/>
      <c r="K10" s="84"/>
      <c r="L10" s="84"/>
    </row>
    <row r="11" spans="1:12" ht="20" customHeight="1" x14ac:dyDescent="0.35">
      <c r="A11" s="27" t="s">
        <v>110</v>
      </c>
      <c r="B11" s="28">
        <v>4</v>
      </c>
      <c r="C11" s="28">
        <v>2</v>
      </c>
      <c r="D11" s="2">
        <f t="shared" si="1"/>
        <v>8</v>
      </c>
      <c r="E11" s="61"/>
      <c r="F11" s="88">
        <v>1</v>
      </c>
      <c r="G11" s="84"/>
      <c r="H11" s="84"/>
      <c r="I11" s="84">
        <v>1</v>
      </c>
      <c r="J11" s="84"/>
      <c r="K11" s="84"/>
      <c r="L11" s="84"/>
    </row>
    <row r="12" spans="1:12" ht="26" customHeight="1" x14ac:dyDescent="0.35">
      <c r="A12" s="27" t="s">
        <v>140</v>
      </c>
      <c r="B12" s="28">
        <v>4</v>
      </c>
      <c r="C12" s="28">
        <v>2</v>
      </c>
      <c r="D12" s="2">
        <f t="shared" si="1"/>
        <v>8</v>
      </c>
      <c r="E12" s="61"/>
      <c r="F12" s="88">
        <v>1</v>
      </c>
      <c r="G12" s="84"/>
      <c r="H12" s="84"/>
      <c r="I12" s="84"/>
      <c r="J12" s="84"/>
      <c r="K12" s="84"/>
      <c r="L12" s="84"/>
    </row>
    <row r="13" spans="1:12" ht="25" customHeight="1" x14ac:dyDescent="0.35">
      <c r="A13" s="27" t="s">
        <v>139</v>
      </c>
      <c r="B13" s="28">
        <v>4</v>
      </c>
      <c r="C13" s="28">
        <v>1.6666666666666667</v>
      </c>
      <c r="D13" s="2">
        <f t="shared" si="1"/>
        <v>9.3333333333333321</v>
      </c>
      <c r="E13" s="61"/>
      <c r="F13" s="88">
        <v>1</v>
      </c>
      <c r="G13" s="88">
        <v>1</v>
      </c>
      <c r="H13" s="84"/>
      <c r="I13" s="84"/>
      <c r="J13" s="84"/>
      <c r="K13" s="84"/>
      <c r="L13" s="84"/>
    </row>
    <row r="14" spans="1:12" ht="20" customHeight="1" x14ac:dyDescent="0.35">
      <c r="A14" s="27" t="s">
        <v>105</v>
      </c>
      <c r="B14" s="28">
        <v>4</v>
      </c>
      <c r="C14" s="28">
        <v>2</v>
      </c>
      <c r="D14" s="2">
        <f t="shared" si="1"/>
        <v>8</v>
      </c>
      <c r="E14" s="61"/>
      <c r="F14" s="88">
        <v>1</v>
      </c>
      <c r="G14" s="88">
        <v>1</v>
      </c>
      <c r="H14" s="84"/>
      <c r="I14" s="84"/>
      <c r="J14" s="84"/>
      <c r="K14" s="84"/>
      <c r="L14" s="84"/>
    </row>
    <row r="15" spans="1:12" ht="21" customHeight="1" x14ac:dyDescent="0.35">
      <c r="A15" s="27" t="s">
        <v>102</v>
      </c>
      <c r="B15" s="28">
        <v>5</v>
      </c>
      <c r="C15" s="28">
        <v>2</v>
      </c>
      <c r="D15" s="2">
        <f t="shared" si="1"/>
        <v>10</v>
      </c>
      <c r="E15" s="64"/>
      <c r="F15" s="84"/>
      <c r="G15" s="88">
        <v>1</v>
      </c>
      <c r="H15" s="84"/>
      <c r="I15" s="84"/>
      <c r="J15" s="84"/>
      <c r="K15" s="84"/>
      <c r="L15" s="84"/>
    </row>
    <row r="16" spans="1:12" ht="21" customHeight="1" x14ac:dyDescent="0.35">
      <c r="A16" s="27" t="s">
        <v>113</v>
      </c>
      <c r="B16" s="28">
        <v>4.666666666666667</v>
      </c>
      <c r="C16" s="28">
        <v>1.3333333333333333</v>
      </c>
      <c r="D16" s="2">
        <f t="shared" si="1"/>
        <v>12.444444444444446</v>
      </c>
      <c r="E16" s="64"/>
      <c r="F16" s="84"/>
      <c r="G16" s="88">
        <v>1</v>
      </c>
      <c r="H16" s="84"/>
      <c r="I16" s="84"/>
      <c r="J16" s="84"/>
      <c r="K16" s="84">
        <v>1</v>
      </c>
      <c r="L16" s="84"/>
    </row>
    <row r="17" spans="1:12" ht="21" customHeight="1" x14ac:dyDescent="0.35">
      <c r="A17" s="27" t="s">
        <v>101</v>
      </c>
      <c r="B17" s="28">
        <v>5</v>
      </c>
      <c r="C17" s="28">
        <v>2</v>
      </c>
      <c r="D17" s="2">
        <f t="shared" si="1"/>
        <v>10</v>
      </c>
      <c r="E17" s="61"/>
      <c r="F17" s="84"/>
      <c r="G17" s="88">
        <v>1</v>
      </c>
      <c r="H17" s="84"/>
      <c r="I17" s="84"/>
      <c r="J17" s="84"/>
      <c r="K17" s="84"/>
      <c r="L17" s="84"/>
    </row>
    <row r="18" spans="1:12" ht="21" customHeight="1" x14ac:dyDescent="0.35">
      <c r="A18" s="27" t="s">
        <v>103</v>
      </c>
      <c r="B18" s="28">
        <v>5</v>
      </c>
      <c r="C18" s="28">
        <v>2</v>
      </c>
      <c r="D18" s="2">
        <f t="shared" si="1"/>
        <v>10</v>
      </c>
      <c r="E18" s="64"/>
      <c r="F18" s="84"/>
      <c r="G18" s="88">
        <v>1</v>
      </c>
      <c r="H18" s="84"/>
      <c r="I18" s="84"/>
      <c r="J18" s="84"/>
      <c r="K18" s="84"/>
      <c r="L18" s="84"/>
    </row>
    <row r="19" spans="1:12" ht="21" customHeight="1" x14ac:dyDescent="0.35">
      <c r="A19" s="27" t="s">
        <v>96</v>
      </c>
      <c r="B19" s="28">
        <v>5</v>
      </c>
      <c r="C19" s="28">
        <v>2</v>
      </c>
      <c r="D19" s="2">
        <f t="shared" si="1"/>
        <v>10</v>
      </c>
      <c r="E19" s="61"/>
      <c r="F19" s="84"/>
      <c r="G19" s="84"/>
      <c r="H19" s="88">
        <v>1</v>
      </c>
      <c r="I19" s="84"/>
      <c r="J19" s="84"/>
      <c r="K19" s="84"/>
      <c r="L19" s="84"/>
    </row>
    <row r="20" spans="1:12" ht="39" customHeight="1" x14ac:dyDescent="0.35">
      <c r="A20" s="27" t="s">
        <v>85</v>
      </c>
      <c r="B20" s="28">
        <v>4</v>
      </c>
      <c r="C20" s="28">
        <v>2</v>
      </c>
      <c r="D20" s="2">
        <f t="shared" si="1"/>
        <v>8</v>
      </c>
      <c r="E20" s="64"/>
      <c r="F20" s="84"/>
      <c r="G20" s="84"/>
      <c r="H20" s="88">
        <v>1</v>
      </c>
      <c r="I20" s="84"/>
      <c r="J20" s="84"/>
      <c r="K20" s="84"/>
      <c r="L20" s="84"/>
    </row>
    <row r="21" spans="1:12" ht="20" customHeight="1" x14ac:dyDescent="0.35">
      <c r="A21" s="27" t="s">
        <v>94</v>
      </c>
      <c r="B21" s="28">
        <v>4</v>
      </c>
      <c r="C21" s="28">
        <v>2</v>
      </c>
      <c r="D21" s="2">
        <f t="shared" si="1"/>
        <v>8</v>
      </c>
      <c r="E21" s="64"/>
      <c r="F21" s="84"/>
      <c r="G21" s="84"/>
      <c r="H21" s="88">
        <v>1</v>
      </c>
      <c r="I21" s="84"/>
      <c r="J21" s="84"/>
      <c r="K21" s="84"/>
      <c r="L21" s="84"/>
    </row>
    <row r="22" spans="1:12" ht="21" customHeight="1" x14ac:dyDescent="0.35">
      <c r="A22" s="27" t="s">
        <v>132</v>
      </c>
      <c r="B22" s="28">
        <v>4.333333333333333</v>
      </c>
      <c r="C22" s="28">
        <v>1</v>
      </c>
      <c r="D22" s="2">
        <f t="shared" si="1"/>
        <v>13</v>
      </c>
      <c r="E22" s="61"/>
      <c r="F22" s="84"/>
      <c r="G22" s="84"/>
      <c r="H22" s="84"/>
      <c r="I22" s="84">
        <v>1</v>
      </c>
      <c r="J22" s="84">
        <v>1</v>
      </c>
      <c r="K22" s="84"/>
      <c r="L22" s="84"/>
    </row>
    <row r="23" spans="1:12" ht="39" customHeight="1" x14ac:dyDescent="0.35">
      <c r="A23" s="27" t="s">
        <v>119</v>
      </c>
      <c r="B23" s="28">
        <v>4</v>
      </c>
      <c r="C23" s="28">
        <v>2</v>
      </c>
      <c r="D23" s="2">
        <f t="shared" si="1"/>
        <v>8</v>
      </c>
      <c r="E23" s="61"/>
      <c r="F23" s="84"/>
      <c r="G23" s="84"/>
      <c r="H23" s="84"/>
      <c r="I23" s="84">
        <v>1</v>
      </c>
      <c r="J23" s="84"/>
      <c r="K23" s="84"/>
      <c r="L23" s="84">
        <v>1</v>
      </c>
    </row>
    <row r="24" spans="1:12" ht="26" customHeight="1" x14ac:dyDescent="0.35">
      <c r="A24" s="27" t="s">
        <v>125</v>
      </c>
      <c r="B24" s="28">
        <v>4</v>
      </c>
      <c r="C24" s="28">
        <v>2</v>
      </c>
      <c r="D24" s="2">
        <f t="shared" si="1"/>
        <v>8</v>
      </c>
      <c r="E24" s="61"/>
      <c r="F24" s="84"/>
      <c r="G24" s="84"/>
      <c r="H24" s="84"/>
      <c r="I24" s="84"/>
      <c r="J24" s="84">
        <v>1</v>
      </c>
      <c r="K24" s="84"/>
      <c r="L24" s="84"/>
    </row>
    <row r="25" spans="1:12" x14ac:dyDescent="0.35">
      <c r="A25" s="3"/>
      <c r="B25" s="3"/>
      <c r="C25" s="3"/>
      <c r="D25" s="4"/>
      <c r="E25" s="23"/>
      <c r="F25" s="23"/>
      <c r="G25" s="23"/>
      <c r="H25" s="23"/>
      <c r="I25" s="23"/>
      <c r="J25" s="23"/>
      <c r="K25" s="23"/>
      <c r="L25" s="23"/>
    </row>
  </sheetData>
  <sortState xmlns:xlrd2="http://schemas.microsoft.com/office/spreadsheetml/2017/richdata2" ref="A16:L24">
    <sortCondition descending="1" ref="D16:D24"/>
    <sortCondition descending="1" ref="B16:B24"/>
  </sortState>
  <conditionalFormatting sqref="B21:B24 B17 B7:B15">
    <cfRule type="cellIs" dxfId="435" priority="210" operator="between">
      <formula>0.1</formula>
      <formula>5.1</formula>
    </cfRule>
    <cfRule type="cellIs" dxfId="434" priority="211" operator="equal">
      <formula>0</formula>
    </cfRule>
  </conditionalFormatting>
  <conditionalFormatting sqref="B18:B19">
    <cfRule type="cellIs" dxfId="433" priority="155" operator="between">
      <formula>0.1</formula>
      <formula>5.1</formula>
    </cfRule>
    <cfRule type="cellIs" dxfId="432" priority="156" operator="equal">
      <formula>0</formula>
    </cfRule>
  </conditionalFormatting>
  <conditionalFormatting sqref="D19 D22 D17 D7:D15">
    <cfRule type="cellIs" dxfId="431" priority="212" operator="between">
      <formula>1</formula>
      <formula>3</formula>
    </cfRule>
    <cfRule type="cellIs" dxfId="430" priority="213" operator="between">
      <formula>1</formula>
      <formula>3</formula>
    </cfRule>
    <cfRule type="cellIs" dxfId="429" priority="214" operator="between">
      <formula>3.9</formula>
      <formula>6.899</formula>
    </cfRule>
    <cfRule type="cellIs" dxfId="428" priority="215" operator="greaterThan">
      <formula>6.9</formula>
    </cfRule>
    <cfRule type="cellIs" dxfId="427" priority="216" stopIfTrue="1" operator="equal">
      <formula>"NA"</formula>
    </cfRule>
  </conditionalFormatting>
  <conditionalFormatting sqref="B16">
    <cfRule type="cellIs" dxfId="426" priority="203" operator="between">
      <formula>0.1</formula>
      <formula>5.1</formula>
    </cfRule>
    <cfRule type="cellIs" dxfId="425" priority="204" operator="equal">
      <formula>0</formula>
    </cfRule>
  </conditionalFormatting>
  <conditionalFormatting sqref="B10">
    <cfRule type="cellIs" dxfId="424" priority="134" operator="between">
      <formula>0.1</formula>
      <formula>5.1</formula>
    </cfRule>
    <cfRule type="cellIs" dxfId="423" priority="135" operator="equal">
      <formula>0</formula>
    </cfRule>
  </conditionalFormatting>
  <conditionalFormatting sqref="B20">
    <cfRule type="cellIs" dxfId="422" priority="120" operator="between">
      <formula>0.1</formula>
      <formula>5.1</formula>
    </cfRule>
    <cfRule type="cellIs" dxfId="421" priority="121" operator="equal">
      <formula>0</formula>
    </cfRule>
  </conditionalFormatting>
  <conditionalFormatting sqref="D10">
    <cfRule type="cellIs" dxfId="420" priority="136" operator="between">
      <formula>1</formula>
      <formula>3</formula>
    </cfRule>
    <cfRule type="cellIs" dxfId="419" priority="137" operator="between">
      <formula>1</formula>
      <formula>3</formula>
    </cfRule>
    <cfRule type="cellIs" dxfId="418" priority="138" operator="between">
      <formula>3.9</formula>
      <formula>6.899</formula>
    </cfRule>
    <cfRule type="cellIs" dxfId="417" priority="139" operator="greaterThan">
      <formula>6.9</formula>
    </cfRule>
    <cfRule type="cellIs" dxfId="416" priority="140" stopIfTrue="1" operator="equal">
      <formula>"NA"</formula>
    </cfRule>
  </conditionalFormatting>
  <conditionalFormatting sqref="D16">
    <cfRule type="cellIs" dxfId="415" priority="205" operator="between">
      <formula>1</formula>
      <formula>3</formula>
    </cfRule>
    <cfRule type="cellIs" dxfId="414" priority="206" operator="between">
      <formula>1</formula>
      <formula>3</formula>
    </cfRule>
    <cfRule type="cellIs" dxfId="413" priority="207" operator="between">
      <formula>3.9</formula>
      <formula>6.899</formula>
    </cfRule>
    <cfRule type="cellIs" dxfId="412" priority="208" operator="greaterThan">
      <formula>6.9</formula>
    </cfRule>
    <cfRule type="cellIs" dxfId="411" priority="209" stopIfTrue="1" operator="equal">
      <formula>"NA"</formula>
    </cfRule>
  </conditionalFormatting>
  <conditionalFormatting sqref="D5:D6">
    <cfRule type="cellIs" dxfId="410" priority="198" operator="between">
      <formula>1</formula>
      <formula>3</formula>
    </cfRule>
    <cfRule type="cellIs" dxfId="409" priority="199" operator="between">
      <formula>1</formula>
      <formula>3</formula>
    </cfRule>
    <cfRule type="cellIs" dxfId="408" priority="200" operator="between">
      <formula>3.9</formula>
      <formula>6.899</formula>
    </cfRule>
    <cfRule type="cellIs" dxfId="407" priority="201" operator="greaterThan">
      <formula>6.9</formula>
    </cfRule>
    <cfRule type="cellIs" dxfId="406" priority="202" stopIfTrue="1" operator="equal">
      <formula>"NA"</formula>
    </cfRule>
  </conditionalFormatting>
  <conditionalFormatting sqref="B5:B6">
    <cfRule type="cellIs" dxfId="405" priority="196" operator="between">
      <formula>0.1</formula>
      <formula>5.1</formula>
    </cfRule>
    <cfRule type="cellIs" dxfId="404" priority="197" operator="equal">
      <formula>0</formula>
    </cfRule>
  </conditionalFormatting>
  <conditionalFormatting sqref="B19">
    <cfRule type="cellIs" dxfId="403" priority="176" operator="between">
      <formula>0.1</formula>
      <formula>5.1</formula>
    </cfRule>
    <cfRule type="cellIs" dxfId="402" priority="177" operator="equal">
      <formula>0</formula>
    </cfRule>
  </conditionalFormatting>
  <conditionalFormatting sqref="B15">
    <cfRule type="cellIs" dxfId="401" priority="162" operator="between">
      <formula>0.1</formula>
      <formula>5.1</formula>
    </cfRule>
    <cfRule type="cellIs" dxfId="400" priority="163" operator="equal">
      <formula>0</formula>
    </cfRule>
  </conditionalFormatting>
  <conditionalFormatting sqref="D18:D19">
    <cfRule type="cellIs" dxfId="399" priority="157" operator="between">
      <formula>1</formula>
      <formula>3</formula>
    </cfRule>
    <cfRule type="cellIs" dxfId="398" priority="158" operator="between">
      <formula>1</formula>
      <formula>3</formula>
    </cfRule>
    <cfRule type="cellIs" dxfId="397" priority="159" operator="between">
      <formula>3.9</formula>
      <formula>6.899</formula>
    </cfRule>
    <cfRule type="cellIs" dxfId="396" priority="160" operator="greaterThan">
      <formula>6.9</formula>
    </cfRule>
    <cfRule type="cellIs" dxfId="395" priority="161" stopIfTrue="1" operator="equal">
      <formula>"NA"</formula>
    </cfRule>
  </conditionalFormatting>
  <conditionalFormatting sqref="D8">
    <cfRule type="cellIs" dxfId="394" priority="150" operator="between">
      <formula>1</formula>
      <formula>3</formula>
    </cfRule>
    <cfRule type="cellIs" dxfId="393" priority="151" operator="between">
      <formula>1</formula>
      <formula>3</formula>
    </cfRule>
    <cfRule type="cellIs" dxfId="392" priority="152" operator="between">
      <formula>3.9</formula>
      <formula>6.899</formula>
    </cfRule>
    <cfRule type="cellIs" dxfId="391" priority="153" operator="greaterThan">
      <formula>6.9</formula>
    </cfRule>
    <cfRule type="cellIs" dxfId="390" priority="154" stopIfTrue="1" operator="equal">
      <formula>"NA"</formula>
    </cfRule>
  </conditionalFormatting>
  <conditionalFormatting sqref="B8">
    <cfRule type="cellIs" dxfId="389" priority="148" operator="between">
      <formula>0.1</formula>
      <formula>5.1</formula>
    </cfRule>
    <cfRule type="cellIs" dxfId="388" priority="149" operator="equal">
      <formula>0</formula>
    </cfRule>
  </conditionalFormatting>
  <conditionalFormatting sqref="B9">
    <cfRule type="cellIs" dxfId="387" priority="146" operator="between">
      <formula>0.1</formula>
      <formula>5.1</formula>
    </cfRule>
    <cfRule type="cellIs" dxfId="386" priority="147" operator="equal">
      <formula>0</formula>
    </cfRule>
  </conditionalFormatting>
  <conditionalFormatting sqref="D9">
    <cfRule type="cellIs" dxfId="385" priority="141" operator="between">
      <formula>1</formula>
      <formula>3</formula>
    </cfRule>
    <cfRule type="cellIs" dxfId="384" priority="142" operator="between">
      <formula>1</formula>
      <formula>3</formula>
    </cfRule>
    <cfRule type="cellIs" dxfId="383" priority="143" operator="between">
      <formula>3.9</formula>
      <formula>6.899</formula>
    </cfRule>
    <cfRule type="cellIs" dxfId="382" priority="144" operator="greaterThan">
      <formula>6.9</formula>
    </cfRule>
    <cfRule type="cellIs" dxfId="381" priority="145" stopIfTrue="1" operator="equal">
      <formula>"NA"</formula>
    </cfRule>
  </conditionalFormatting>
  <conditionalFormatting sqref="D20">
    <cfRule type="cellIs" dxfId="380" priority="122" operator="between">
      <formula>1</formula>
      <formula>3</formula>
    </cfRule>
    <cfRule type="cellIs" dxfId="379" priority="123" operator="between">
      <formula>1</formula>
      <formula>3</formula>
    </cfRule>
    <cfRule type="cellIs" dxfId="378" priority="124" operator="between">
      <formula>3.9</formula>
      <formula>6.899</formula>
    </cfRule>
    <cfRule type="cellIs" dxfId="377" priority="125" operator="greaterThan">
      <formula>6.9</formula>
    </cfRule>
    <cfRule type="cellIs" dxfId="376" priority="126" stopIfTrue="1" operator="equal">
      <formula>"NA"</formula>
    </cfRule>
  </conditionalFormatting>
  <conditionalFormatting sqref="D23">
    <cfRule type="cellIs" dxfId="375" priority="26" operator="between">
      <formula>1</formula>
      <formula>3</formula>
    </cfRule>
    <cfRule type="cellIs" dxfId="374" priority="27" operator="between">
      <formula>1</formula>
      <formula>3</formula>
    </cfRule>
    <cfRule type="cellIs" dxfId="373" priority="28" operator="between">
      <formula>3.9</formula>
      <formula>6.899</formula>
    </cfRule>
    <cfRule type="cellIs" dxfId="372" priority="29" operator="greaterThan">
      <formula>6.9</formula>
    </cfRule>
    <cfRule type="cellIs" dxfId="371" priority="30" stopIfTrue="1" operator="equal">
      <formula>"NA"</formula>
    </cfRule>
  </conditionalFormatting>
  <conditionalFormatting sqref="D21:D22">
    <cfRule type="cellIs" dxfId="370" priority="16" operator="between">
      <formula>1</formula>
      <formula>3</formula>
    </cfRule>
    <cfRule type="cellIs" dxfId="369" priority="17" operator="between">
      <formula>1</formula>
      <formula>3</formula>
    </cfRule>
    <cfRule type="cellIs" dxfId="368" priority="18" operator="between">
      <formula>3.9</formula>
      <formula>6.899</formula>
    </cfRule>
    <cfRule type="cellIs" dxfId="367" priority="19" operator="greaterThan">
      <formula>6.9</formula>
    </cfRule>
    <cfRule type="cellIs" dxfId="366" priority="20" stopIfTrue="1" operator="equal">
      <formula>"NA"</formula>
    </cfRule>
  </conditionalFormatting>
  <conditionalFormatting sqref="D24">
    <cfRule type="cellIs" dxfId="365" priority="4" operator="between">
      <formula>1</formula>
      <formula>3</formula>
    </cfRule>
    <cfRule type="cellIs" dxfId="364" priority="5" operator="between">
      <formula>1</formula>
      <formula>3</formula>
    </cfRule>
    <cfRule type="cellIs" dxfId="363" priority="6" operator="between">
      <formula>3.9</formula>
      <formula>6.899</formula>
    </cfRule>
    <cfRule type="cellIs" dxfId="362" priority="7" operator="greaterThan">
      <formula>6.9</formula>
    </cfRule>
    <cfRule type="cellIs" dxfId="361" priority="8" stopIfTrue="1" operator="equal">
      <formula>"NA"</formula>
    </cfRule>
  </conditionalFormatting>
  <conditionalFormatting sqref="C5:C24">
    <cfRule type="cellIs" dxfId="360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30B68-302D-49B2-9A50-30CE3F8D92F2}">
  <dimension ref="A1:D52"/>
  <sheetViews>
    <sheetView zoomScale="90" zoomScaleNormal="90" workbookViewId="0">
      <pane ySplit="2" topLeftCell="A43" activePane="bottomLeft" state="frozenSplit"/>
      <selection pane="bottomLeft" activeCell="C57" sqref="C57"/>
    </sheetView>
  </sheetViews>
  <sheetFormatPr defaultRowHeight="14.5" x14ac:dyDescent="0.35"/>
  <cols>
    <col min="1" max="1" width="74.90625" style="31" customWidth="1"/>
    <col min="2" max="2" width="29.7265625" customWidth="1"/>
    <col min="3" max="3" width="29.81640625" customWidth="1"/>
    <col min="4" max="4" width="43.453125" style="31" customWidth="1"/>
  </cols>
  <sheetData>
    <row r="1" spans="1:4" ht="56.25" customHeight="1" x14ac:dyDescent="0.6">
      <c r="A1" s="47" t="s">
        <v>84</v>
      </c>
      <c r="B1" s="40" t="s">
        <v>39</v>
      </c>
      <c r="C1" s="41" t="s">
        <v>37</v>
      </c>
      <c r="D1" s="65" t="s">
        <v>6</v>
      </c>
    </row>
    <row r="2" spans="1:4" ht="110.25" customHeight="1" x14ac:dyDescent="0.5">
      <c r="A2" s="66" t="s">
        <v>142</v>
      </c>
      <c r="B2" s="72" t="s">
        <v>62</v>
      </c>
      <c r="C2" s="72" t="s">
        <v>61</v>
      </c>
      <c r="D2" s="49" t="s">
        <v>60</v>
      </c>
    </row>
    <row r="3" spans="1:4" ht="34.5" customHeight="1" x14ac:dyDescent="0.35">
      <c r="A3" s="67" t="s">
        <v>69</v>
      </c>
      <c r="B3" s="11"/>
      <c r="C3" s="11"/>
      <c r="D3" s="23"/>
    </row>
    <row r="4" spans="1:4" ht="36" customHeight="1" x14ac:dyDescent="0.35">
      <c r="A4" s="27" t="s">
        <v>87</v>
      </c>
      <c r="B4" s="28"/>
      <c r="C4" s="28"/>
      <c r="D4" s="61"/>
    </row>
    <row r="5" spans="1:4" ht="36" customHeight="1" x14ac:dyDescent="0.35">
      <c r="A5" s="27" t="s">
        <v>85</v>
      </c>
      <c r="B5" s="28"/>
      <c r="C5" s="28"/>
      <c r="D5" s="61"/>
    </row>
    <row r="6" spans="1:4" ht="36" customHeight="1" x14ac:dyDescent="0.35">
      <c r="A6" s="27" t="s">
        <v>86</v>
      </c>
      <c r="B6" s="28"/>
      <c r="C6" s="28"/>
      <c r="D6" s="61"/>
    </row>
    <row r="7" spans="1:4" ht="30.75" customHeight="1" x14ac:dyDescent="0.35">
      <c r="A7" s="67" t="s">
        <v>70</v>
      </c>
      <c r="B7" s="4"/>
      <c r="C7" s="4"/>
      <c r="D7" s="23"/>
    </row>
    <row r="8" spans="1:4" ht="32" customHeight="1" x14ac:dyDescent="0.35">
      <c r="A8" s="27" t="s">
        <v>93</v>
      </c>
      <c r="B8" s="28"/>
      <c r="C8" s="28"/>
      <c r="D8" s="61"/>
    </row>
    <row r="9" spans="1:4" ht="32" customHeight="1" x14ac:dyDescent="0.35">
      <c r="A9" s="27" t="s">
        <v>94</v>
      </c>
      <c r="B9" s="28"/>
      <c r="C9" s="28"/>
      <c r="D9" s="61"/>
    </row>
    <row r="10" spans="1:4" ht="32" customHeight="1" x14ac:dyDescent="0.35">
      <c r="A10" s="27" t="s">
        <v>95</v>
      </c>
      <c r="B10" s="28"/>
      <c r="C10" s="28"/>
      <c r="D10" s="61"/>
    </row>
    <row r="11" spans="1:4" ht="32" customHeight="1" x14ac:dyDescent="0.35">
      <c r="A11" s="27" t="s">
        <v>96</v>
      </c>
      <c r="B11" s="28"/>
      <c r="C11" s="28"/>
      <c r="D11" s="61"/>
    </row>
    <row r="12" spans="1:4" ht="32" customHeight="1" x14ac:dyDescent="0.35">
      <c r="A12" s="27" t="s">
        <v>97</v>
      </c>
      <c r="B12" s="28"/>
      <c r="C12" s="28"/>
      <c r="D12" s="77"/>
    </row>
    <row r="13" spans="1:4" ht="24" customHeight="1" x14ac:dyDescent="0.35">
      <c r="A13" s="67" t="s">
        <v>100</v>
      </c>
      <c r="B13" s="11"/>
      <c r="C13" s="11"/>
      <c r="D13" s="23"/>
    </row>
    <row r="14" spans="1:4" ht="28.5" customHeight="1" x14ac:dyDescent="0.35">
      <c r="A14" s="27" t="s">
        <v>101</v>
      </c>
      <c r="B14" s="28"/>
      <c r="C14" s="28"/>
      <c r="D14" s="61"/>
    </row>
    <row r="15" spans="1:4" ht="28.5" customHeight="1" x14ac:dyDescent="0.35">
      <c r="A15" s="27" t="s">
        <v>102</v>
      </c>
      <c r="B15" s="28"/>
      <c r="C15" s="28"/>
      <c r="D15" s="77"/>
    </row>
    <row r="16" spans="1:4" ht="28.5" customHeight="1" x14ac:dyDescent="0.35">
      <c r="A16" s="27" t="s">
        <v>103</v>
      </c>
      <c r="B16" s="28"/>
      <c r="C16" s="28"/>
      <c r="D16" s="77"/>
    </row>
    <row r="17" spans="1:4" ht="28.5" customHeight="1" x14ac:dyDescent="0.35">
      <c r="A17" s="27" t="s">
        <v>105</v>
      </c>
      <c r="B17" s="28"/>
      <c r="C17" s="28"/>
      <c r="D17" s="77"/>
    </row>
    <row r="18" spans="1:4" ht="28.5" customHeight="1" x14ac:dyDescent="0.35">
      <c r="A18" s="27" t="s">
        <v>107</v>
      </c>
      <c r="B18" s="28"/>
      <c r="C18" s="28"/>
      <c r="D18" s="61"/>
    </row>
    <row r="19" spans="1:4" ht="28.5" customHeight="1" x14ac:dyDescent="0.35">
      <c r="A19" s="27" t="s">
        <v>104</v>
      </c>
      <c r="B19" s="28"/>
      <c r="C19" s="28"/>
      <c r="D19" s="61"/>
    </row>
    <row r="20" spans="1:4" ht="21" x14ac:dyDescent="0.35">
      <c r="A20" s="67" t="s">
        <v>55</v>
      </c>
      <c r="B20" s="11"/>
      <c r="C20" s="11"/>
      <c r="D20" s="23"/>
    </row>
    <row r="21" spans="1:4" ht="25" customHeight="1" x14ac:dyDescent="0.35">
      <c r="A21" s="27" t="s">
        <v>108</v>
      </c>
      <c r="B21" s="28"/>
      <c r="C21" s="28"/>
      <c r="D21" s="77"/>
    </row>
    <row r="22" spans="1:4" ht="25" customHeight="1" x14ac:dyDescent="0.35">
      <c r="A22" s="27" t="s">
        <v>112</v>
      </c>
      <c r="B22" s="28"/>
      <c r="C22" s="28"/>
      <c r="D22" s="77"/>
    </row>
    <row r="23" spans="1:4" ht="25" customHeight="1" x14ac:dyDescent="0.35">
      <c r="A23" s="27" t="s">
        <v>109</v>
      </c>
      <c r="B23" s="28"/>
      <c r="C23" s="28"/>
      <c r="D23" s="77"/>
    </row>
    <row r="24" spans="1:4" ht="25" customHeight="1" x14ac:dyDescent="0.35">
      <c r="A24" s="27" t="s">
        <v>110</v>
      </c>
      <c r="B24" s="28"/>
      <c r="C24" s="28"/>
      <c r="D24" s="77"/>
    </row>
    <row r="25" spans="1:4" ht="25" customHeight="1" x14ac:dyDescent="0.35">
      <c r="A25" s="27" t="s">
        <v>111</v>
      </c>
      <c r="B25" s="28"/>
      <c r="C25" s="28"/>
      <c r="D25" s="77"/>
    </row>
    <row r="26" spans="1:4" ht="21" x14ac:dyDescent="0.35">
      <c r="A26" s="67" t="s">
        <v>56</v>
      </c>
      <c r="B26" s="11"/>
      <c r="C26" s="11"/>
      <c r="D26" s="23"/>
    </row>
    <row r="27" spans="1:4" ht="20.5" customHeight="1" x14ac:dyDescent="0.35">
      <c r="A27" s="27" t="s">
        <v>116</v>
      </c>
      <c r="B27" s="28"/>
      <c r="C27" s="28"/>
      <c r="D27" s="77"/>
    </row>
    <row r="28" spans="1:4" ht="20.5" customHeight="1" x14ac:dyDescent="0.35">
      <c r="A28" s="27" t="s">
        <v>113</v>
      </c>
      <c r="B28" s="28"/>
      <c r="C28" s="28"/>
      <c r="D28" s="77"/>
    </row>
    <row r="29" spans="1:4" ht="20.5" customHeight="1" x14ac:dyDescent="0.35">
      <c r="A29" s="27" t="s">
        <v>114</v>
      </c>
      <c r="B29" s="28"/>
      <c r="C29" s="28"/>
      <c r="D29" s="77"/>
    </row>
    <row r="30" spans="1:4" ht="20.5" customHeight="1" x14ac:dyDescent="0.35">
      <c r="A30" s="27" t="s">
        <v>115</v>
      </c>
      <c r="B30" s="28"/>
      <c r="C30" s="28"/>
      <c r="D30" s="77"/>
    </row>
    <row r="31" spans="1:4" ht="21" x14ac:dyDescent="0.35">
      <c r="A31" s="67" t="s">
        <v>57</v>
      </c>
      <c r="B31" s="11"/>
      <c r="C31" s="11"/>
      <c r="D31" s="23"/>
    </row>
    <row r="32" spans="1:4" ht="34" customHeight="1" x14ac:dyDescent="0.35">
      <c r="A32" s="79" t="s">
        <v>120</v>
      </c>
      <c r="B32" s="28"/>
      <c r="C32" s="28"/>
      <c r="D32" s="77"/>
    </row>
    <row r="33" spans="1:4" ht="34" customHeight="1" x14ac:dyDescent="0.35">
      <c r="A33" s="27" t="s">
        <v>119</v>
      </c>
      <c r="B33" s="28"/>
      <c r="C33" s="28"/>
      <c r="D33" s="77"/>
    </row>
    <row r="34" spans="1:4" ht="34" customHeight="1" x14ac:dyDescent="0.35">
      <c r="A34" s="67" t="s">
        <v>71</v>
      </c>
      <c r="B34" s="11"/>
      <c r="C34" s="11"/>
      <c r="D34" s="23"/>
    </row>
    <row r="35" spans="1:4" ht="34" customHeight="1" x14ac:dyDescent="0.35">
      <c r="A35" s="27" t="s">
        <v>128</v>
      </c>
      <c r="B35" s="28"/>
      <c r="C35" s="28"/>
      <c r="D35" s="77"/>
    </row>
    <row r="36" spans="1:4" ht="34" customHeight="1" x14ac:dyDescent="0.35">
      <c r="A36" s="27" t="s">
        <v>125</v>
      </c>
      <c r="B36" s="28"/>
      <c r="C36" s="28"/>
      <c r="D36" s="77"/>
    </row>
    <row r="37" spans="1:4" ht="34" customHeight="1" x14ac:dyDescent="0.35">
      <c r="A37" s="27" t="s">
        <v>126</v>
      </c>
      <c r="B37" s="28"/>
      <c r="C37" s="28"/>
      <c r="D37" s="77"/>
    </row>
    <row r="38" spans="1:4" ht="34" customHeight="1" x14ac:dyDescent="0.35">
      <c r="A38" s="27" t="s">
        <v>127</v>
      </c>
      <c r="B38" s="28"/>
      <c r="C38" s="28"/>
      <c r="D38" s="77"/>
    </row>
    <row r="39" spans="1:4" ht="21" x14ac:dyDescent="0.35">
      <c r="A39" s="67" t="s">
        <v>58</v>
      </c>
      <c r="B39" s="11"/>
      <c r="C39" s="11"/>
      <c r="D39" s="23"/>
    </row>
    <row r="40" spans="1:4" ht="30" customHeight="1" x14ac:dyDescent="0.35">
      <c r="A40" s="27" t="s">
        <v>133</v>
      </c>
      <c r="B40" s="28"/>
      <c r="C40" s="28"/>
      <c r="D40" s="77"/>
    </row>
    <row r="41" spans="1:4" ht="30" customHeight="1" x14ac:dyDescent="0.35">
      <c r="A41" s="27" t="s">
        <v>130</v>
      </c>
      <c r="B41" s="28"/>
      <c r="C41" s="28"/>
      <c r="D41" s="77"/>
    </row>
    <row r="42" spans="1:4" ht="30" customHeight="1" x14ac:dyDescent="0.35">
      <c r="A42" s="27" t="s">
        <v>131</v>
      </c>
      <c r="B42" s="28"/>
      <c r="C42" s="28"/>
      <c r="D42" s="77"/>
    </row>
    <row r="43" spans="1:4" ht="30" customHeight="1" x14ac:dyDescent="0.35">
      <c r="A43" s="27" t="s">
        <v>132</v>
      </c>
      <c r="B43" s="28"/>
      <c r="C43" s="28"/>
      <c r="D43" s="77"/>
    </row>
    <row r="44" spans="1:4" ht="21" x14ac:dyDescent="0.35">
      <c r="A44" s="67" t="s">
        <v>72</v>
      </c>
      <c r="B44" s="11"/>
      <c r="C44" s="11"/>
      <c r="D44" s="23"/>
    </row>
    <row r="45" spans="1:4" ht="36.75" customHeight="1" x14ac:dyDescent="0.35">
      <c r="A45" s="27" t="s">
        <v>141</v>
      </c>
      <c r="B45" s="28"/>
      <c r="C45" s="28"/>
      <c r="D45" s="77"/>
    </row>
    <row r="46" spans="1:4" ht="34.5" customHeight="1" x14ac:dyDescent="0.35">
      <c r="A46" s="27" t="s">
        <v>135</v>
      </c>
      <c r="B46" s="28"/>
      <c r="C46" s="28"/>
      <c r="D46" s="61"/>
    </row>
    <row r="47" spans="1:4" ht="33" customHeight="1" x14ac:dyDescent="0.35">
      <c r="A47" s="27" t="s">
        <v>136</v>
      </c>
      <c r="B47" s="28"/>
      <c r="C47" s="28"/>
      <c r="D47" s="61"/>
    </row>
    <row r="48" spans="1:4" ht="50.25" customHeight="1" x14ac:dyDescent="0.35">
      <c r="A48" s="27" t="s">
        <v>137</v>
      </c>
      <c r="B48" s="28"/>
      <c r="C48" s="28"/>
      <c r="D48" s="61"/>
    </row>
    <row r="49" spans="1:4" ht="34.5" customHeight="1" x14ac:dyDescent="0.35">
      <c r="A49" s="27" t="s">
        <v>138</v>
      </c>
      <c r="B49" s="28"/>
      <c r="C49" s="28"/>
      <c r="D49" s="61"/>
    </row>
    <row r="50" spans="1:4" ht="33" customHeight="1" x14ac:dyDescent="0.35">
      <c r="A50" s="27" t="s">
        <v>139</v>
      </c>
      <c r="B50" s="28"/>
      <c r="C50" s="28"/>
      <c r="D50" s="61"/>
    </row>
    <row r="51" spans="1:4" ht="33" customHeight="1" x14ac:dyDescent="0.35">
      <c r="A51" s="27" t="s">
        <v>140</v>
      </c>
      <c r="B51" s="28"/>
      <c r="C51" s="28"/>
      <c r="D51" s="61"/>
    </row>
    <row r="52" spans="1:4" ht="21" x14ac:dyDescent="0.35">
      <c r="A52" s="67" t="s">
        <v>147</v>
      </c>
      <c r="B52" s="11"/>
      <c r="C52" s="11"/>
      <c r="D52" s="23"/>
    </row>
  </sheetData>
  <conditionalFormatting sqref="C5">
    <cfRule type="cellIs" dxfId="359" priority="613" operator="equal">
      <formula>5</formula>
    </cfRule>
    <cfRule type="cellIs" dxfId="358" priority="614" operator="equal">
      <formula>4</formula>
    </cfRule>
    <cfRule type="cellIs" dxfId="357" priority="615" operator="equal">
      <formula>3</formula>
    </cfRule>
    <cfRule type="cellIs" dxfId="356" priority="616" operator="equal">
      <formula>2</formula>
    </cfRule>
    <cfRule type="cellIs" dxfId="355" priority="617" operator="equal">
      <formula>1</formula>
    </cfRule>
    <cfRule type="cellIs" dxfId="354" priority="619" operator="equal">
      <formula>""</formula>
    </cfRule>
  </conditionalFormatting>
  <conditionalFormatting sqref="C5">
    <cfRule type="cellIs" dxfId="353" priority="618" stopIfTrue="1" operator="equal">
      <formula>0</formula>
    </cfRule>
  </conditionalFormatting>
  <conditionalFormatting sqref="B5">
    <cfRule type="cellIs" dxfId="352" priority="611" operator="between">
      <formula>0.1</formula>
      <formula>5.1</formula>
    </cfRule>
    <cfRule type="cellIs" dxfId="351" priority="612" operator="equal">
      <formula>0</formula>
    </cfRule>
  </conditionalFormatting>
  <conditionalFormatting sqref="C6">
    <cfRule type="cellIs" dxfId="350" priority="595" operator="equal">
      <formula>5</formula>
    </cfRule>
    <cfRule type="cellIs" dxfId="349" priority="596" operator="equal">
      <formula>4</formula>
    </cfRule>
    <cfRule type="cellIs" dxfId="348" priority="597" operator="equal">
      <formula>3</formula>
    </cfRule>
    <cfRule type="cellIs" dxfId="347" priority="598" operator="equal">
      <formula>2</formula>
    </cfRule>
    <cfRule type="cellIs" dxfId="346" priority="599" operator="equal">
      <formula>1</formula>
    </cfRule>
    <cfRule type="cellIs" dxfId="345" priority="601" operator="equal">
      <formula>""</formula>
    </cfRule>
  </conditionalFormatting>
  <conditionalFormatting sqref="C6">
    <cfRule type="cellIs" dxfId="344" priority="600" stopIfTrue="1" operator="equal">
      <formula>0</formula>
    </cfRule>
  </conditionalFormatting>
  <conditionalFormatting sqref="B6">
    <cfRule type="cellIs" dxfId="343" priority="593" operator="between">
      <formula>0.1</formula>
      <formula>5.1</formula>
    </cfRule>
    <cfRule type="cellIs" dxfId="342" priority="594" operator="equal">
      <formula>0</formula>
    </cfRule>
  </conditionalFormatting>
  <conditionalFormatting sqref="C4">
    <cfRule type="cellIs" dxfId="341" priority="586" operator="equal">
      <formula>5</formula>
    </cfRule>
    <cfRule type="cellIs" dxfId="340" priority="587" operator="equal">
      <formula>4</formula>
    </cfRule>
    <cfRule type="cellIs" dxfId="339" priority="588" operator="equal">
      <formula>3</formula>
    </cfRule>
    <cfRule type="cellIs" dxfId="338" priority="589" operator="equal">
      <formula>2</formula>
    </cfRule>
    <cfRule type="cellIs" dxfId="337" priority="590" operator="equal">
      <formula>1</formula>
    </cfRule>
    <cfRule type="cellIs" dxfId="336" priority="592" operator="equal">
      <formula>""</formula>
    </cfRule>
  </conditionalFormatting>
  <conditionalFormatting sqref="C4">
    <cfRule type="cellIs" dxfId="335" priority="591" stopIfTrue="1" operator="equal">
      <formula>0</formula>
    </cfRule>
  </conditionalFormatting>
  <conditionalFormatting sqref="B4">
    <cfRule type="cellIs" dxfId="334" priority="584" operator="between">
      <formula>0.1</formula>
      <formula>5.1</formula>
    </cfRule>
    <cfRule type="cellIs" dxfId="333" priority="585" operator="equal">
      <formula>0</formula>
    </cfRule>
  </conditionalFormatting>
  <conditionalFormatting sqref="C12">
    <cfRule type="cellIs" dxfId="332" priority="577" operator="equal">
      <formula>5</formula>
    </cfRule>
    <cfRule type="cellIs" dxfId="331" priority="578" operator="equal">
      <formula>4</formula>
    </cfRule>
    <cfRule type="cellIs" dxfId="330" priority="579" operator="equal">
      <formula>3</formula>
    </cfRule>
    <cfRule type="cellIs" dxfId="329" priority="580" operator="equal">
      <formula>2</formula>
    </cfRule>
    <cfRule type="cellIs" dxfId="328" priority="581" operator="equal">
      <formula>1</formula>
    </cfRule>
    <cfRule type="cellIs" dxfId="327" priority="583" operator="equal">
      <formula>""</formula>
    </cfRule>
  </conditionalFormatting>
  <conditionalFormatting sqref="C12">
    <cfRule type="cellIs" dxfId="326" priority="582" stopIfTrue="1" operator="equal">
      <formula>0</formula>
    </cfRule>
  </conditionalFormatting>
  <conditionalFormatting sqref="B12">
    <cfRule type="cellIs" dxfId="325" priority="575" operator="between">
      <formula>0.1</formula>
      <formula>5.1</formula>
    </cfRule>
    <cfRule type="cellIs" dxfId="324" priority="576" operator="equal">
      <formula>0</formula>
    </cfRule>
  </conditionalFormatting>
  <conditionalFormatting sqref="C9">
    <cfRule type="cellIs" dxfId="323" priority="559" operator="equal">
      <formula>5</formula>
    </cfRule>
    <cfRule type="cellIs" dxfId="322" priority="560" operator="equal">
      <formula>4</formula>
    </cfRule>
    <cfRule type="cellIs" dxfId="321" priority="561" operator="equal">
      <formula>3</formula>
    </cfRule>
    <cfRule type="cellIs" dxfId="320" priority="562" operator="equal">
      <formula>2</formula>
    </cfRule>
    <cfRule type="cellIs" dxfId="319" priority="563" operator="equal">
      <formula>1</formula>
    </cfRule>
    <cfRule type="cellIs" dxfId="318" priority="565" operator="equal">
      <formula>""</formula>
    </cfRule>
  </conditionalFormatting>
  <conditionalFormatting sqref="C9">
    <cfRule type="cellIs" dxfId="317" priority="564" stopIfTrue="1" operator="equal">
      <formula>0</formula>
    </cfRule>
  </conditionalFormatting>
  <conditionalFormatting sqref="B9">
    <cfRule type="cellIs" dxfId="316" priority="557" operator="between">
      <formula>0.1</formula>
      <formula>5.1</formula>
    </cfRule>
    <cfRule type="cellIs" dxfId="315" priority="558" operator="equal">
      <formula>0</formula>
    </cfRule>
  </conditionalFormatting>
  <conditionalFormatting sqref="C11">
    <cfRule type="cellIs" dxfId="314" priority="550" operator="equal">
      <formula>5</formula>
    </cfRule>
    <cfRule type="cellIs" dxfId="313" priority="551" operator="equal">
      <formula>4</formula>
    </cfRule>
    <cfRule type="cellIs" dxfId="312" priority="552" operator="equal">
      <formula>3</formula>
    </cfRule>
    <cfRule type="cellIs" dxfId="311" priority="553" operator="equal">
      <formula>2</formula>
    </cfRule>
    <cfRule type="cellIs" dxfId="310" priority="554" operator="equal">
      <formula>1</formula>
    </cfRule>
    <cfRule type="cellIs" dxfId="309" priority="556" operator="equal">
      <formula>""</formula>
    </cfRule>
  </conditionalFormatting>
  <conditionalFormatting sqref="C11">
    <cfRule type="cellIs" dxfId="308" priority="555" stopIfTrue="1" operator="equal">
      <formula>0</formula>
    </cfRule>
  </conditionalFormatting>
  <conditionalFormatting sqref="B11">
    <cfRule type="cellIs" dxfId="307" priority="548" operator="between">
      <formula>0.1</formula>
      <formula>5.1</formula>
    </cfRule>
    <cfRule type="cellIs" dxfId="306" priority="549" operator="equal">
      <formula>0</formula>
    </cfRule>
  </conditionalFormatting>
  <conditionalFormatting sqref="C10">
    <cfRule type="cellIs" dxfId="305" priority="541" operator="equal">
      <formula>5</formula>
    </cfRule>
    <cfRule type="cellIs" dxfId="304" priority="542" operator="equal">
      <formula>4</formula>
    </cfRule>
    <cfRule type="cellIs" dxfId="303" priority="543" operator="equal">
      <formula>3</formula>
    </cfRule>
    <cfRule type="cellIs" dxfId="302" priority="544" operator="equal">
      <formula>2</formula>
    </cfRule>
    <cfRule type="cellIs" dxfId="301" priority="545" operator="equal">
      <formula>1</formula>
    </cfRule>
    <cfRule type="cellIs" dxfId="300" priority="547" operator="equal">
      <formula>""</formula>
    </cfRule>
  </conditionalFormatting>
  <conditionalFormatting sqref="C10">
    <cfRule type="cellIs" dxfId="299" priority="546" stopIfTrue="1" operator="equal">
      <formula>0</formula>
    </cfRule>
  </conditionalFormatting>
  <conditionalFormatting sqref="B10">
    <cfRule type="cellIs" dxfId="298" priority="539" operator="between">
      <formula>0.1</formula>
      <formula>5.1</formula>
    </cfRule>
    <cfRule type="cellIs" dxfId="297" priority="540" operator="equal">
      <formula>0</formula>
    </cfRule>
  </conditionalFormatting>
  <conditionalFormatting sqref="C8">
    <cfRule type="cellIs" dxfId="296" priority="532" operator="equal">
      <formula>5</formula>
    </cfRule>
    <cfRule type="cellIs" dxfId="295" priority="533" operator="equal">
      <formula>4</formula>
    </cfRule>
    <cfRule type="cellIs" dxfId="294" priority="534" operator="equal">
      <formula>3</formula>
    </cfRule>
    <cfRule type="cellIs" dxfId="293" priority="535" operator="equal">
      <formula>2</formula>
    </cfRule>
    <cfRule type="cellIs" dxfId="292" priority="536" operator="equal">
      <formula>1</formula>
    </cfRule>
    <cfRule type="cellIs" dxfId="291" priority="538" operator="equal">
      <formula>""</formula>
    </cfRule>
  </conditionalFormatting>
  <conditionalFormatting sqref="C8">
    <cfRule type="cellIs" dxfId="290" priority="537" stopIfTrue="1" operator="equal">
      <formula>0</formula>
    </cfRule>
  </conditionalFormatting>
  <conditionalFormatting sqref="B8">
    <cfRule type="cellIs" dxfId="289" priority="530" operator="between">
      <formula>0.1</formula>
      <formula>5.1</formula>
    </cfRule>
    <cfRule type="cellIs" dxfId="288" priority="531" operator="equal">
      <formula>0</formula>
    </cfRule>
  </conditionalFormatting>
  <conditionalFormatting sqref="C14">
    <cfRule type="cellIs" dxfId="287" priority="523" operator="equal">
      <formula>5</formula>
    </cfRule>
    <cfRule type="cellIs" dxfId="286" priority="524" operator="equal">
      <formula>4</formula>
    </cfRule>
    <cfRule type="cellIs" dxfId="285" priority="525" operator="equal">
      <formula>3</formula>
    </cfRule>
    <cfRule type="cellIs" dxfId="284" priority="526" operator="equal">
      <formula>2</formula>
    </cfRule>
    <cfRule type="cellIs" dxfId="283" priority="527" operator="equal">
      <formula>1</formula>
    </cfRule>
    <cfRule type="cellIs" dxfId="282" priority="529" operator="equal">
      <formula>""</formula>
    </cfRule>
  </conditionalFormatting>
  <conditionalFormatting sqref="C14">
    <cfRule type="cellIs" dxfId="281" priority="528" stopIfTrue="1" operator="equal">
      <formula>0</formula>
    </cfRule>
  </conditionalFormatting>
  <conditionalFormatting sqref="B14">
    <cfRule type="cellIs" dxfId="280" priority="521" operator="between">
      <formula>0.1</formula>
      <formula>5.1</formula>
    </cfRule>
    <cfRule type="cellIs" dxfId="279" priority="522" operator="equal">
      <formula>0</formula>
    </cfRule>
  </conditionalFormatting>
  <conditionalFormatting sqref="C16">
    <cfRule type="cellIs" dxfId="278" priority="514" operator="equal">
      <formula>5</formula>
    </cfRule>
    <cfRule type="cellIs" dxfId="277" priority="515" operator="equal">
      <formula>4</formula>
    </cfRule>
    <cfRule type="cellIs" dxfId="276" priority="516" operator="equal">
      <formula>3</formula>
    </cfRule>
    <cfRule type="cellIs" dxfId="275" priority="517" operator="equal">
      <formula>2</formula>
    </cfRule>
    <cfRule type="cellIs" dxfId="274" priority="518" operator="equal">
      <formula>1</formula>
    </cfRule>
    <cfRule type="cellIs" dxfId="273" priority="520" operator="equal">
      <formula>""</formula>
    </cfRule>
  </conditionalFormatting>
  <conditionalFormatting sqref="C16">
    <cfRule type="cellIs" dxfId="272" priority="519" stopIfTrue="1" operator="equal">
      <formula>0</formula>
    </cfRule>
  </conditionalFormatting>
  <conditionalFormatting sqref="B16">
    <cfRule type="cellIs" dxfId="271" priority="512" operator="between">
      <formula>0.1</formula>
      <formula>5.1</formula>
    </cfRule>
    <cfRule type="cellIs" dxfId="270" priority="513" operator="equal">
      <formula>0</formula>
    </cfRule>
  </conditionalFormatting>
  <conditionalFormatting sqref="C19">
    <cfRule type="cellIs" dxfId="269" priority="505" operator="equal">
      <formula>5</formula>
    </cfRule>
    <cfRule type="cellIs" dxfId="268" priority="506" operator="equal">
      <formula>4</formula>
    </cfRule>
    <cfRule type="cellIs" dxfId="267" priority="507" operator="equal">
      <formula>3</formula>
    </cfRule>
    <cfRule type="cellIs" dxfId="266" priority="508" operator="equal">
      <formula>2</formula>
    </cfRule>
    <cfRule type="cellIs" dxfId="265" priority="509" operator="equal">
      <formula>1</formula>
    </cfRule>
    <cfRule type="cellIs" dxfId="264" priority="511" operator="equal">
      <formula>""</formula>
    </cfRule>
  </conditionalFormatting>
  <conditionalFormatting sqref="C19">
    <cfRule type="cellIs" dxfId="263" priority="510" stopIfTrue="1" operator="equal">
      <formula>0</formula>
    </cfRule>
  </conditionalFormatting>
  <conditionalFormatting sqref="B19">
    <cfRule type="cellIs" dxfId="262" priority="503" operator="between">
      <formula>0.1</formula>
      <formula>5.1</formula>
    </cfRule>
    <cfRule type="cellIs" dxfId="261" priority="504" operator="equal">
      <formula>0</formula>
    </cfRule>
  </conditionalFormatting>
  <conditionalFormatting sqref="C18">
    <cfRule type="cellIs" dxfId="260" priority="496" operator="equal">
      <formula>5</formula>
    </cfRule>
    <cfRule type="cellIs" dxfId="259" priority="497" operator="equal">
      <formula>4</formula>
    </cfRule>
    <cfRule type="cellIs" dxfId="258" priority="498" operator="equal">
      <formula>3</formula>
    </cfRule>
    <cfRule type="cellIs" dxfId="257" priority="499" operator="equal">
      <formula>2</formula>
    </cfRule>
    <cfRule type="cellIs" dxfId="256" priority="500" operator="equal">
      <formula>1</formula>
    </cfRule>
    <cfRule type="cellIs" dxfId="255" priority="502" operator="equal">
      <formula>""</formula>
    </cfRule>
  </conditionalFormatting>
  <conditionalFormatting sqref="C18">
    <cfRule type="cellIs" dxfId="254" priority="501" stopIfTrue="1" operator="equal">
      <formula>0</formula>
    </cfRule>
  </conditionalFormatting>
  <conditionalFormatting sqref="B18">
    <cfRule type="cellIs" dxfId="253" priority="494" operator="between">
      <formula>0.1</formula>
      <formula>5.1</formula>
    </cfRule>
    <cfRule type="cellIs" dxfId="252" priority="495" operator="equal">
      <formula>0</formula>
    </cfRule>
  </conditionalFormatting>
  <conditionalFormatting sqref="C17">
    <cfRule type="cellIs" dxfId="251" priority="487" operator="equal">
      <formula>5</formula>
    </cfRule>
    <cfRule type="cellIs" dxfId="250" priority="488" operator="equal">
      <formula>4</formula>
    </cfRule>
    <cfRule type="cellIs" dxfId="249" priority="489" operator="equal">
      <formula>3</formula>
    </cfRule>
    <cfRule type="cellIs" dxfId="248" priority="490" operator="equal">
      <formula>2</formula>
    </cfRule>
    <cfRule type="cellIs" dxfId="247" priority="491" operator="equal">
      <formula>1</formula>
    </cfRule>
    <cfRule type="cellIs" dxfId="246" priority="493" operator="equal">
      <formula>""</formula>
    </cfRule>
  </conditionalFormatting>
  <conditionalFormatting sqref="C17">
    <cfRule type="cellIs" dxfId="245" priority="492" stopIfTrue="1" operator="equal">
      <formula>0</formula>
    </cfRule>
  </conditionalFormatting>
  <conditionalFormatting sqref="B17">
    <cfRule type="cellIs" dxfId="244" priority="485" operator="between">
      <formula>0.1</formula>
      <formula>5.1</formula>
    </cfRule>
    <cfRule type="cellIs" dxfId="243" priority="486" operator="equal">
      <formula>0</formula>
    </cfRule>
  </conditionalFormatting>
  <conditionalFormatting sqref="C15">
    <cfRule type="cellIs" dxfId="242" priority="469" operator="equal">
      <formula>5</formula>
    </cfRule>
    <cfRule type="cellIs" dxfId="241" priority="470" operator="equal">
      <formula>4</formula>
    </cfRule>
    <cfRule type="cellIs" dxfId="240" priority="471" operator="equal">
      <formula>3</formula>
    </cfRule>
    <cfRule type="cellIs" dxfId="239" priority="472" operator="equal">
      <formula>2</formula>
    </cfRule>
    <cfRule type="cellIs" dxfId="238" priority="473" operator="equal">
      <formula>1</formula>
    </cfRule>
    <cfRule type="cellIs" dxfId="237" priority="475" operator="equal">
      <formula>""</formula>
    </cfRule>
  </conditionalFormatting>
  <conditionalFormatting sqref="C15">
    <cfRule type="cellIs" dxfId="236" priority="474" stopIfTrue="1" operator="equal">
      <formula>0</formula>
    </cfRule>
  </conditionalFormatting>
  <conditionalFormatting sqref="B15">
    <cfRule type="cellIs" dxfId="235" priority="467" operator="between">
      <formula>0.1</formula>
      <formula>5.1</formula>
    </cfRule>
    <cfRule type="cellIs" dxfId="234" priority="468" operator="equal">
      <formula>0</formula>
    </cfRule>
  </conditionalFormatting>
  <conditionalFormatting sqref="C46">
    <cfRule type="cellIs" dxfId="233" priority="460" operator="equal">
      <formula>5</formula>
    </cfRule>
    <cfRule type="cellIs" dxfId="232" priority="461" operator="equal">
      <formula>4</formula>
    </cfRule>
    <cfRule type="cellIs" dxfId="231" priority="462" operator="equal">
      <formula>3</formula>
    </cfRule>
    <cfRule type="cellIs" dxfId="230" priority="463" operator="equal">
      <formula>2</formula>
    </cfRule>
    <cfRule type="cellIs" dxfId="229" priority="464" operator="equal">
      <formula>1</formula>
    </cfRule>
    <cfRule type="cellIs" dxfId="228" priority="466" operator="equal">
      <formula>""</formula>
    </cfRule>
  </conditionalFormatting>
  <conditionalFormatting sqref="C46">
    <cfRule type="cellIs" dxfId="227" priority="465" stopIfTrue="1" operator="equal">
      <formula>0</formula>
    </cfRule>
  </conditionalFormatting>
  <conditionalFormatting sqref="B46">
    <cfRule type="cellIs" dxfId="226" priority="458" operator="between">
      <formula>0.1</formula>
      <formula>5.1</formula>
    </cfRule>
    <cfRule type="cellIs" dxfId="225" priority="459" operator="equal">
      <formula>0</formula>
    </cfRule>
  </conditionalFormatting>
  <conditionalFormatting sqref="C48">
    <cfRule type="cellIs" dxfId="224" priority="451" operator="equal">
      <formula>5</formula>
    </cfRule>
    <cfRule type="cellIs" dxfId="223" priority="452" operator="equal">
      <formula>4</formula>
    </cfRule>
    <cfRule type="cellIs" dxfId="222" priority="453" operator="equal">
      <formula>3</formula>
    </cfRule>
    <cfRule type="cellIs" dxfId="221" priority="454" operator="equal">
      <formula>2</formula>
    </cfRule>
    <cfRule type="cellIs" dxfId="220" priority="455" operator="equal">
      <formula>1</formula>
    </cfRule>
    <cfRule type="cellIs" dxfId="219" priority="457" operator="equal">
      <formula>""</formula>
    </cfRule>
  </conditionalFormatting>
  <conditionalFormatting sqref="C48">
    <cfRule type="cellIs" dxfId="218" priority="456" stopIfTrue="1" operator="equal">
      <formula>0</formula>
    </cfRule>
  </conditionalFormatting>
  <conditionalFormatting sqref="B48">
    <cfRule type="cellIs" dxfId="217" priority="449" operator="between">
      <formula>0.1</formula>
      <formula>5.1</formula>
    </cfRule>
    <cfRule type="cellIs" dxfId="216" priority="450" operator="equal">
      <formula>0</formula>
    </cfRule>
  </conditionalFormatting>
  <conditionalFormatting sqref="B21">
    <cfRule type="cellIs" dxfId="215" priority="440" operator="between">
      <formula>0.1</formula>
      <formula>5.1</formula>
    </cfRule>
    <cfRule type="cellIs" dxfId="214" priority="441" operator="equal">
      <formula>0</formula>
    </cfRule>
  </conditionalFormatting>
  <conditionalFormatting sqref="C21">
    <cfRule type="cellIs" dxfId="213" priority="433" operator="equal">
      <formula>5</formula>
    </cfRule>
    <cfRule type="cellIs" dxfId="212" priority="434" operator="equal">
      <formula>4</formula>
    </cfRule>
    <cfRule type="cellIs" dxfId="211" priority="435" operator="equal">
      <formula>3</formula>
    </cfRule>
    <cfRule type="cellIs" dxfId="210" priority="436" operator="equal">
      <formula>2</formula>
    </cfRule>
    <cfRule type="cellIs" dxfId="209" priority="437" operator="equal">
      <formula>1</formula>
    </cfRule>
    <cfRule type="cellIs" dxfId="208" priority="439" operator="equal">
      <formula>""</formula>
    </cfRule>
  </conditionalFormatting>
  <conditionalFormatting sqref="C21">
    <cfRule type="cellIs" dxfId="207" priority="438" stopIfTrue="1" operator="equal">
      <formula>0</formula>
    </cfRule>
  </conditionalFormatting>
  <conditionalFormatting sqref="B22">
    <cfRule type="cellIs" dxfId="206" priority="431" operator="between">
      <formula>0.1</formula>
      <formula>5.1</formula>
    </cfRule>
    <cfRule type="cellIs" dxfId="205" priority="432" operator="equal">
      <formula>0</formula>
    </cfRule>
  </conditionalFormatting>
  <conditionalFormatting sqref="C22">
    <cfRule type="cellIs" dxfId="204" priority="424" operator="equal">
      <formula>5</formula>
    </cfRule>
    <cfRule type="cellIs" dxfId="203" priority="425" operator="equal">
      <formula>4</formula>
    </cfRule>
    <cfRule type="cellIs" dxfId="202" priority="426" operator="equal">
      <formula>3</formula>
    </cfRule>
    <cfRule type="cellIs" dxfId="201" priority="427" operator="equal">
      <formula>2</formula>
    </cfRule>
    <cfRule type="cellIs" dxfId="200" priority="428" operator="equal">
      <formula>1</formula>
    </cfRule>
    <cfRule type="cellIs" dxfId="199" priority="430" operator="equal">
      <formula>""</formula>
    </cfRule>
  </conditionalFormatting>
  <conditionalFormatting sqref="C22">
    <cfRule type="cellIs" dxfId="198" priority="429" stopIfTrue="1" operator="equal">
      <formula>0</formula>
    </cfRule>
  </conditionalFormatting>
  <conditionalFormatting sqref="B23">
    <cfRule type="cellIs" dxfId="197" priority="422" operator="between">
      <formula>0.1</formula>
      <formula>5.1</formula>
    </cfRule>
    <cfRule type="cellIs" dxfId="196" priority="423" operator="equal">
      <formula>0</formula>
    </cfRule>
  </conditionalFormatting>
  <conditionalFormatting sqref="C23">
    <cfRule type="cellIs" dxfId="195" priority="415" operator="equal">
      <formula>5</formula>
    </cfRule>
    <cfRule type="cellIs" dxfId="194" priority="416" operator="equal">
      <formula>4</formula>
    </cfRule>
    <cfRule type="cellIs" dxfId="193" priority="417" operator="equal">
      <formula>3</formula>
    </cfRule>
    <cfRule type="cellIs" dxfId="192" priority="418" operator="equal">
      <formula>2</formula>
    </cfRule>
    <cfRule type="cellIs" dxfId="191" priority="419" operator="equal">
      <formula>1</formula>
    </cfRule>
    <cfRule type="cellIs" dxfId="190" priority="421" operator="equal">
      <formula>""</formula>
    </cfRule>
  </conditionalFormatting>
  <conditionalFormatting sqref="C23">
    <cfRule type="cellIs" dxfId="189" priority="420" stopIfTrue="1" operator="equal">
      <formula>0</formula>
    </cfRule>
  </conditionalFormatting>
  <conditionalFormatting sqref="B24">
    <cfRule type="cellIs" dxfId="188" priority="413" operator="between">
      <formula>0.1</formula>
      <formula>5.1</formula>
    </cfRule>
    <cfRule type="cellIs" dxfId="187" priority="414" operator="equal">
      <formula>0</formula>
    </cfRule>
  </conditionalFormatting>
  <conditionalFormatting sqref="C24">
    <cfRule type="cellIs" dxfId="186" priority="406" operator="equal">
      <formula>5</formula>
    </cfRule>
    <cfRule type="cellIs" dxfId="185" priority="407" operator="equal">
      <formula>4</formula>
    </cfRule>
    <cfRule type="cellIs" dxfId="184" priority="408" operator="equal">
      <formula>3</formula>
    </cfRule>
    <cfRule type="cellIs" dxfId="183" priority="409" operator="equal">
      <formula>2</formula>
    </cfRule>
    <cfRule type="cellIs" dxfId="182" priority="410" operator="equal">
      <formula>1</formula>
    </cfRule>
    <cfRule type="cellIs" dxfId="181" priority="412" operator="equal">
      <formula>""</formula>
    </cfRule>
  </conditionalFormatting>
  <conditionalFormatting sqref="C24">
    <cfRule type="cellIs" dxfId="180" priority="411" stopIfTrue="1" operator="equal">
      <formula>0</formula>
    </cfRule>
  </conditionalFormatting>
  <conditionalFormatting sqref="B25">
    <cfRule type="cellIs" dxfId="179" priority="404" operator="between">
      <formula>0.1</formula>
      <formula>5.1</formula>
    </cfRule>
    <cfRule type="cellIs" dxfId="178" priority="405" operator="equal">
      <formula>0</formula>
    </cfRule>
  </conditionalFormatting>
  <conditionalFormatting sqref="C25">
    <cfRule type="cellIs" dxfId="177" priority="397" operator="equal">
      <formula>5</formula>
    </cfRule>
    <cfRule type="cellIs" dxfId="176" priority="398" operator="equal">
      <formula>4</formula>
    </cfRule>
    <cfRule type="cellIs" dxfId="175" priority="399" operator="equal">
      <formula>3</formula>
    </cfRule>
    <cfRule type="cellIs" dxfId="174" priority="400" operator="equal">
      <formula>2</formula>
    </cfRule>
    <cfRule type="cellIs" dxfId="173" priority="401" operator="equal">
      <formula>1</formula>
    </cfRule>
    <cfRule type="cellIs" dxfId="172" priority="403" operator="equal">
      <formula>""</formula>
    </cfRule>
  </conditionalFormatting>
  <conditionalFormatting sqref="C25">
    <cfRule type="cellIs" dxfId="171" priority="402" stopIfTrue="1" operator="equal">
      <formula>0</formula>
    </cfRule>
  </conditionalFormatting>
  <conditionalFormatting sqref="B27">
    <cfRule type="cellIs" dxfId="170" priority="341" operator="between">
      <formula>0.1</formula>
      <formula>5.1</formula>
    </cfRule>
    <cfRule type="cellIs" dxfId="169" priority="342" operator="equal">
      <formula>0</formula>
    </cfRule>
  </conditionalFormatting>
  <conditionalFormatting sqref="C27">
    <cfRule type="cellIs" dxfId="168" priority="334" operator="equal">
      <formula>5</formula>
    </cfRule>
    <cfRule type="cellIs" dxfId="167" priority="335" operator="equal">
      <formula>4</formula>
    </cfRule>
    <cfRule type="cellIs" dxfId="166" priority="336" operator="equal">
      <formula>3</formula>
    </cfRule>
    <cfRule type="cellIs" dxfId="165" priority="337" operator="equal">
      <formula>2</formula>
    </cfRule>
    <cfRule type="cellIs" dxfId="164" priority="338" operator="equal">
      <formula>1</formula>
    </cfRule>
    <cfRule type="cellIs" dxfId="163" priority="340" operator="equal">
      <formula>""</formula>
    </cfRule>
  </conditionalFormatting>
  <conditionalFormatting sqref="C27">
    <cfRule type="cellIs" dxfId="162" priority="339" stopIfTrue="1" operator="equal">
      <formula>0</formula>
    </cfRule>
  </conditionalFormatting>
  <conditionalFormatting sqref="B28">
    <cfRule type="cellIs" dxfId="161" priority="332" operator="between">
      <formula>0.1</formula>
      <formula>5.1</formula>
    </cfRule>
    <cfRule type="cellIs" dxfId="160" priority="333" operator="equal">
      <formula>0</formula>
    </cfRule>
  </conditionalFormatting>
  <conditionalFormatting sqref="C28">
    <cfRule type="cellIs" dxfId="159" priority="325" operator="equal">
      <formula>5</formula>
    </cfRule>
    <cfRule type="cellIs" dxfId="158" priority="326" operator="equal">
      <formula>4</formula>
    </cfRule>
    <cfRule type="cellIs" dxfId="157" priority="327" operator="equal">
      <formula>3</formula>
    </cfRule>
    <cfRule type="cellIs" dxfId="156" priority="328" operator="equal">
      <formula>2</formula>
    </cfRule>
    <cfRule type="cellIs" dxfId="155" priority="329" operator="equal">
      <formula>1</formula>
    </cfRule>
    <cfRule type="cellIs" dxfId="154" priority="331" operator="equal">
      <formula>""</formula>
    </cfRule>
  </conditionalFormatting>
  <conditionalFormatting sqref="C28">
    <cfRule type="cellIs" dxfId="153" priority="330" stopIfTrue="1" operator="equal">
      <formula>0</formula>
    </cfRule>
  </conditionalFormatting>
  <conditionalFormatting sqref="B29">
    <cfRule type="cellIs" dxfId="152" priority="323" operator="between">
      <formula>0.1</formula>
      <formula>5.1</formula>
    </cfRule>
    <cfRule type="cellIs" dxfId="151" priority="324" operator="equal">
      <formula>0</formula>
    </cfRule>
  </conditionalFormatting>
  <conditionalFormatting sqref="C29">
    <cfRule type="cellIs" dxfId="150" priority="316" operator="equal">
      <formula>5</formula>
    </cfRule>
    <cfRule type="cellIs" dxfId="149" priority="317" operator="equal">
      <formula>4</formula>
    </cfRule>
    <cfRule type="cellIs" dxfId="148" priority="318" operator="equal">
      <formula>3</formula>
    </cfRule>
    <cfRule type="cellIs" dxfId="147" priority="319" operator="equal">
      <formula>2</formula>
    </cfRule>
    <cfRule type="cellIs" dxfId="146" priority="320" operator="equal">
      <formula>1</formula>
    </cfRule>
    <cfRule type="cellIs" dxfId="145" priority="322" operator="equal">
      <formula>""</formula>
    </cfRule>
  </conditionalFormatting>
  <conditionalFormatting sqref="C29">
    <cfRule type="cellIs" dxfId="144" priority="321" stopIfTrue="1" operator="equal">
      <formula>0</formula>
    </cfRule>
  </conditionalFormatting>
  <conditionalFormatting sqref="B30">
    <cfRule type="cellIs" dxfId="143" priority="314" operator="between">
      <formula>0.1</formula>
      <formula>5.1</formula>
    </cfRule>
    <cfRule type="cellIs" dxfId="142" priority="315" operator="equal">
      <formula>0</formula>
    </cfRule>
  </conditionalFormatting>
  <conditionalFormatting sqref="C30">
    <cfRule type="cellIs" dxfId="141" priority="307" operator="equal">
      <formula>5</formula>
    </cfRule>
    <cfRule type="cellIs" dxfId="140" priority="308" operator="equal">
      <formula>4</formula>
    </cfRule>
    <cfRule type="cellIs" dxfId="139" priority="309" operator="equal">
      <formula>3</formula>
    </cfRule>
    <cfRule type="cellIs" dxfId="138" priority="310" operator="equal">
      <formula>2</formula>
    </cfRule>
    <cfRule type="cellIs" dxfId="137" priority="311" operator="equal">
      <formula>1</formula>
    </cfRule>
    <cfRule type="cellIs" dxfId="136" priority="313" operator="equal">
      <formula>""</formula>
    </cfRule>
  </conditionalFormatting>
  <conditionalFormatting sqref="C30">
    <cfRule type="cellIs" dxfId="135" priority="312" stopIfTrue="1" operator="equal">
      <formula>0</formula>
    </cfRule>
  </conditionalFormatting>
  <conditionalFormatting sqref="B32">
    <cfRule type="cellIs" dxfId="134" priority="260" operator="between">
      <formula>0.1</formula>
      <formula>5.1</formula>
    </cfRule>
    <cfRule type="cellIs" dxfId="133" priority="261" operator="equal">
      <formula>0</formula>
    </cfRule>
  </conditionalFormatting>
  <conditionalFormatting sqref="C32">
    <cfRule type="cellIs" dxfId="132" priority="253" operator="equal">
      <formula>5</formula>
    </cfRule>
    <cfRule type="cellIs" dxfId="131" priority="254" operator="equal">
      <formula>4</formula>
    </cfRule>
    <cfRule type="cellIs" dxfId="130" priority="255" operator="equal">
      <formula>3</formula>
    </cfRule>
    <cfRule type="cellIs" dxfId="129" priority="256" operator="equal">
      <formula>2</formula>
    </cfRule>
    <cfRule type="cellIs" dxfId="128" priority="257" operator="equal">
      <formula>1</formula>
    </cfRule>
    <cfRule type="cellIs" dxfId="127" priority="259" operator="equal">
      <formula>""</formula>
    </cfRule>
  </conditionalFormatting>
  <conditionalFormatting sqref="C32">
    <cfRule type="cellIs" dxfId="126" priority="258" stopIfTrue="1" operator="equal">
      <formula>0</formula>
    </cfRule>
  </conditionalFormatting>
  <conditionalFormatting sqref="B33">
    <cfRule type="cellIs" dxfId="125" priority="251" operator="between">
      <formula>0.1</formula>
      <formula>5.1</formula>
    </cfRule>
    <cfRule type="cellIs" dxfId="124" priority="252" operator="equal">
      <formula>0</formula>
    </cfRule>
  </conditionalFormatting>
  <conditionalFormatting sqref="C33">
    <cfRule type="cellIs" dxfId="123" priority="244" operator="equal">
      <formula>5</formula>
    </cfRule>
    <cfRule type="cellIs" dxfId="122" priority="245" operator="equal">
      <formula>4</formula>
    </cfRule>
    <cfRule type="cellIs" dxfId="121" priority="246" operator="equal">
      <formula>3</formula>
    </cfRule>
    <cfRule type="cellIs" dxfId="120" priority="247" operator="equal">
      <formula>2</formula>
    </cfRule>
    <cfRule type="cellIs" dxfId="119" priority="248" operator="equal">
      <formula>1</formula>
    </cfRule>
    <cfRule type="cellIs" dxfId="118" priority="250" operator="equal">
      <formula>""</formula>
    </cfRule>
  </conditionalFormatting>
  <conditionalFormatting sqref="C33">
    <cfRule type="cellIs" dxfId="117" priority="249" stopIfTrue="1" operator="equal">
      <formula>0</formula>
    </cfRule>
  </conditionalFormatting>
  <conditionalFormatting sqref="B35">
    <cfRule type="cellIs" dxfId="116" priority="197" operator="between">
      <formula>0.1</formula>
      <formula>5.1</formula>
    </cfRule>
    <cfRule type="cellIs" dxfId="115" priority="198" operator="equal">
      <formula>0</formula>
    </cfRule>
  </conditionalFormatting>
  <conditionalFormatting sqref="C35">
    <cfRule type="cellIs" dxfId="114" priority="190" operator="equal">
      <formula>5</formula>
    </cfRule>
    <cfRule type="cellIs" dxfId="113" priority="191" operator="equal">
      <formula>4</formula>
    </cfRule>
    <cfRule type="cellIs" dxfId="112" priority="192" operator="equal">
      <formula>3</formula>
    </cfRule>
    <cfRule type="cellIs" dxfId="111" priority="193" operator="equal">
      <formula>2</formula>
    </cfRule>
    <cfRule type="cellIs" dxfId="110" priority="194" operator="equal">
      <formula>1</formula>
    </cfRule>
    <cfRule type="cellIs" dxfId="109" priority="196" operator="equal">
      <formula>""</formula>
    </cfRule>
  </conditionalFormatting>
  <conditionalFormatting sqref="C35">
    <cfRule type="cellIs" dxfId="108" priority="195" stopIfTrue="1" operator="equal">
      <formula>0</formula>
    </cfRule>
  </conditionalFormatting>
  <conditionalFormatting sqref="B36">
    <cfRule type="cellIs" dxfId="107" priority="188" operator="between">
      <formula>0.1</formula>
      <formula>5.1</formula>
    </cfRule>
    <cfRule type="cellIs" dxfId="106" priority="189" operator="equal">
      <formula>0</formula>
    </cfRule>
  </conditionalFormatting>
  <conditionalFormatting sqref="C36">
    <cfRule type="cellIs" dxfId="105" priority="181" operator="equal">
      <formula>5</formula>
    </cfRule>
    <cfRule type="cellIs" dxfId="104" priority="182" operator="equal">
      <formula>4</formula>
    </cfRule>
    <cfRule type="cellIs" dxfId="103" priority="183" operator="equal">
      <formula>3</formula>
    </cfRule>
    <cfRule type="cellIs" dxfId="102" priority="184" operator="equal">
      <formula>2</formula>
    </cfRule>
    <cfRule type="cellIs" dxfId="101" priority="185" operator="equal">
      <formula>1</formula>
    </cfRule>
    <cfRule type="cellIs" dxfId="100" priority="187" operator="equal">
      <formula>""</formula>
    </cfRule>
  </conditionalFormatting>
  <conditionalFormatting sqref="C36">
    <cfRule type="cellIs" dxfId="99" priority="186" stopIfTrue="1" operator="equal">
      <formula>0</formula>
    </cfRule>
  </conditionalFormatting>
  <conditionalFormatting sqref="B37">
    <cfRule type="cellIs" dxfId="98" priority="179" operator="between">
      <formula>0.1</formula>
      <formula>5.1</formula>
    </cfRule>
    <cfRule type="cellIs" dxfId="97" priority="180" operator="equal">
      <formula>0</formula>
    </cfRule>
  </conditionalFormatting>
  <conditionalFormatting sqref="C37">
    <cfRule type="cellIs" dxfId="96" priority="172" operator="equal">
      <formula>5</formula>
    </cfRule>
    <cfRule type="cellIs" dxfId="95" priority="173" operator="equal">
      <formula>4</formula>
    </cfRule>
    <cfRule type="cellIs" dxfId="94" priority="174" operator="equal">
      <formula>3</formula>
    </cfRule>
    <cfRule type="cellIs" dxfId="93" priority="175" operator="equal">
      <formula>2</formula>
    </cfRule>
    <cfRule type="cellIs" dxfId="92" priority="176" operator="equal">
      <formula>1</formula>
    </cfRule>
    <cfRule type="cellIs" dxfId="91" priority="178" operator="equal">
      <formula>""</formula>
    </cfRule>
  </conditionalFormatting>
  <conditionalFormatting sqref="C37">
    <cfRule type="cellIs" dxfId="90" priority="177" stopIfTrue="1" operator="equal">
      <formula>0</formula>
    </cfRule>
  </conditionalFormatting>
  <conditionalFormatting sqref="B38">
    <cfRule type="cellIs" dxfId="89" priority="170" operator="between">
      <formula>0.1</formula>
      <formula>5.1</formula>
    </cfRule>
    <cfRule type="cellIs" dxfId="88" priority="171" operator="equal">
      <formula>0</formula>
    </cfRule>
  </conditionalFormatting>
  <conditionalFormatting sqref="C38">
    <cfRule type="cellIs" dxfId="87" priority="163" operator="equal">
      <formula>5</formula>
    </cfRule>
    <cfRule type="cellIs" dxfId="86" priority="164" operator="equal">
      <formula>4</formula>
    </cfRule>
    <cfRule type="cellIs" dxfId="85" priority="165" operator="equal">
      <formula>3</formula>
    </cfRule>
    <cfRule type="cellIs" dxfId="84" priority="166" operator="equal">
      <formula>2</formula>
    </cfRule>
    <cfRule type="cellIs" dxfId="83" priority="167" operator="equal">
      <formula>1</formula>
    </cfRule>
    <cfRule type="cellIs" dxfId="82" priority="169" operator="equal">
      <formula>""</formula>
    </cfRule>
  </conditionalFormatting>
  <conditionalFormatting sqref="C38">
    <cfRule type="cellIs" dxfId="81" priority="168" stopIfTrue="1" operator="equal">
      <formula>0</formula>
    </cfRule>
  </conditionalFormatting>
  <conditionalFormatting sqref="B40">
    <cfRule type="cellIs" dxfId="80" priority="116" operator="between">
      <formula>0.1</formula>
      <formula>5.1</formula>
    </cfRule>
    <cfRule type="cellIs" dxfId="79" priority="117" operator="equal">
      <formula>0</formula>
    </cfRule>
  </conditionalFormatting>
  <conditionalFormatting sqref="C40">
    <cfRule type="cellIs" dxfId="78" priority="109" operator="equal">
      <formula>5</formula>
    </cfRule>
    <cfRule type="cellIs" dxfId="77" priority="110" operator="equal">
      <formula>4</formula>
    </cfRule>
    <cfRule type="cellIs" dxfId="76" priority="111" operator="equal">
      <formula>3</formula>
    </cfRule>
    <cfRule type="cellIs" dxfId="75" priority="112" operator="equal">
      <formula>2</formula>
    </cfRule>
    <cfRule type="cellIs" dxfId="74" priority="113" operator="equal">
      <formula>1</formula>
    </cfRule>
    <cfRule type="cellIs" dxfId="73" priority="115" operator="equal">
      <formula>""</formula>
    </cfRule>
  </conditionalFormatting>
  <conditionalFormatting sqref="C40">
    <cfRule type="cellIs" dxfId="72" priority="114" stopIfTrue="1" operator="equal">
      <formula>0</formula>
    </cfRule>
  </conditionalFormatting>
  <conditionalFormatting sqref="B41">
    <cfRule type="cellIs" dxfId="71" priority="107" operator="between">
      <formula>0.1</formula>
      <formula>5.1</formula>
    </cfRule>
    <cfRule type="cellIs" dxfId="70" priority="108" operator="equal">
      <formula>0</formula>
    </cfRule>
  </conditionalFormatting>
  <conditionalFormatting sqref="C41">
    <cfRule type="cellIs" dxfId="69" priority="100" operator="equal">
      <formula>5</formula>
    </cfRule>
    <cfRule type="cellIs" dxfId="68" priority="101" operator="equal">
      <formula>4</formula>
    </cfRule>
    <cfRule type="cellIs" dxfId="67" priority="102" operator="equal">
      <formula>3</formula>
    </cfRule>
    <cfRule type="cellIs" dxfId="66" priority="103" operator="equal">
      <formula>2</formula>
    </cfRule>
    <cfRule type="cellIs" dxfId="65" priority="104" operator="equal">
      <formula>1</formula>
    </cfRule>
    <cfRule type="cellIs" dxfId="64" priority="106" operator="equal">
      <formula>""</formula>
    </cfRule>
  </conditionalFormatting>
  <conditionalFormatting sqref="C41">
    <cfRule type="cellIs" dxfId="63" priority="105" stopIfTrue="1" operator="equal">
      <formula>0</formula>
    </cfRule>
  </conditionalFormatting>
  <conditionalFormatting sqref="B42">
    <cfRule type="cellIs" dxfId="62" priority="98" operator="between">
      <formula>0.1</formula>
      <formula>5.1</formula>
    </cfRule>
    <cfRule type="cellIs" dxfId="61" priority="99" operator="equal">
      <formula>0</formula>
    </cfRule>
  </conditionalFormatting>
  <conditionalFormatting sqref="C42">
    <cfRule type="cellIs" dxfId="60" priority="91" operator="equal">
      <formula>5</formula>
    </cfRule>
    <cfRule type="cellIs" dxfId="59" priority="92" operator="equal">
      <formula>4</formula>
    </cfRule>
    <cfRule type="cellIs" dxfId="58" priority="93" operator="equal">
      <formula>3</formula>
    </cfRule>
    <cfRule type="cellIs" dxfId="57" priority="94" operator="equal">
      <formula>2</formula>
    </cfRule>
    <cfRule type="cellIs" dxfId="56" priority="95" operator="equal">
      <formula>1</formula>
    </cfRule>
    <cfRule type="cellIs" dxfId="55" priority="97" operator="equal">
      <formula>""</formula>
    </cfRule>
  </conditionalFormatting>
  <conditionalFormatting sqref="C42">
    <cfRule type="cellIs" dxfId="54" priority="96" stopIfTrue="1" operator="equal">
      <formula>0</formula>
    </cfRule>
  </conditionalFormatting>
  <conditionalFormatting sqref="B43">
    <cfRule type="cellIs" dxfId="53" priority="89" operator="between">
      <formula>0.1</formula>
      <formula>5.1</formula>
    </cfRule>
    <cfRule type="cellIs" dxfId="52" priority="90" operator="equal">
      <formula>0</formula>
    </cfRule>
  </conditionalFormatting>
  <conditionalFormatting sqref="C43">
    <cfRule type="cellIs" dxfId="51" priority="82" operator="equal">
      <formula>5</formula>
    </cfRule>
    <cfRule type="cellIs" dxfId="50" priority="83" operator="equal">
      <formula>4</formula>
    </cfRule>
    <cfRule type="cellIs" dxfId="49" priority="84" operator="equal">
      <formula>3</formula>
    </cfRule>
    <cfRule type="cellIs" dxfId="48" priority="85" operator="equal">
      <formula>2</formula>
    </cfRule>
    <cfRule type="cellIs" dxfId="47" priority="86" operator="equal">
      <formula>1</formula>
    </cfRule>
    <cfRule type="cellIs" dxfId="46" priority="88" operator="equal">
      <formula>""</formula>
    </cfRule>
  </conditionalFormatting>
  <conditionalFormatting sqref="C43">
    <cfRule type="cellIs" dxfId="45" priority="87" stopIfTrue="1" operator="equal">
      <formula>0</formula>
    </cfRule>
  </conditionalFormatting>
  <conditionalFormatting sqref="B45">
    <cfRule type="cellIs" dxfId="44" priority="53" operator="between">
      <formula>0.1</formula>
      <formula>5.1</formula>
    </cfRule>
    <cfRule type="cellIs" dxfId="43" priority="54" operator="equal">
      <formula>0</formula>
    </cfRule>
  </conditionalFormatting>
  <conditionalFormatting sqref="C45">
    <cfRule type="cellIs" dxfId="42" priority="46" operator="equal">
      <formula>5</formula>
    </cfRule>
    <cfRule type="cellIs" dxfId="41" priority="47" operator="equal">
      <formula>4</formula>
    </cfRule>
    <cfRule type="cellIs" dxfId="40" priority="48" operator="equal">
      <formula>3</formula>
    </cfRule>
    <cfRule type="cellIs" dxfId="39" priority="49" operator="equal">
      <formula>2</formula>
    </cfRule>
    <cfRule type="cellIs" dxfId="38" priority="50" operator="equal">
      <formula>1</formula>
    </cfRule>
    <cfRule type="cellIs" dxfId="37" priority="52" operator="equal">
      <formula>""</formula>
    </cfRule>
  </conditionalFormatting>
  <conditionalFormatting sqref="C45">
    <cfRule type="cellIs" dxfId="36" priority="51" stopIfTrue="1" operator="equal">
      <formula>0</formula>
    </cfRule>
  </conditionalFormatting>
  <conditionalFormatting sqref="C47">
    <cfRule type="cellIs" dxfId="35" priority="39" operator="equal">
      <formula>5</formula>
    </cfRule>
    <cfRule type="cellIs" dxfId="34" priority="40" operator="equal">
      <formula>4</formula>
    </cfRule>
    <cfRule type="cellIs" dxfId="33" priority="41" operator="equal">
      <formula>3</formula>
    </cfRule>
    <cfRule type="cellIs" dxfId="32" priority="42" operator="equal">
      <formula>2</formula>
    </cfRule>
    <cfRule type="cellIs" dxfId="31" priority="43" operator="equal">
      <formula>1</formula>
    </cfRule>
    <cfRule type="cellIs" dxfId="30" priority="45" operator="equal">
      <formula>""</formula>
    </cfRule>
  </conditionalFormatting>
  <conditionalFormatting sqref="C47">
    <cfRule type="cellIs" dxfId="29" priority="44" stopIfTrue="1" operator="equal">
      <formula>0</formula>
    </cfRule>
  </conditionalFormatting>
  <conditionalFormatting sqref="B47">
    <cfRule type="cellIs" dxfId="28" priority="37" operator="between">
      <formula>0.1</formula>
      <formula>5.1</formula>
    </cfRule>
    <cfRule type="cellIs" dxfId="27" priority="38" operator="equal">
      <formula>0</formula>
    </cfRule>
  </conditionalFormatting>
  <conditionalFormatting sqref="C49">
    <cfRule type="cellIs" dxfId="26" priority="30" operator="equal">
      <formula>5</formula>
    </cfRule>
    <cfRule type="cellIs" dxfId="25" priority="31" operator="equal">
      <formula>4</formula>
    </cfRule>
    <cfRule type="cellIs" dxfId="24" priority="32" operator="equal">
      <formula>3</formula>
    </cfRule>
    <cfRule type="cellIs" dxfId="23" priority="33" operator="equal">
      <formula>2</formula>
    </cfRule>
    <cfRule type="cellIs" dxfId="22" priority="34" operator="equal">
      <formula>1</formula>
    </cfRule>
    <cfRule type="cellIs" dxfId="21" priority="36" operator="equal">
      <formula>""</formula>
    </cfRule>
  </conditionalFormatting>
  <conditionalFormatting sqref="C49">
    <cfRule type="cellIs" dxfId="20" priority="35" stopIfTrue="1" operator="equal">
      <formula>0</formula>
    </cfRule>
  </conditionalFormatting>
  <conditionalFormatting sqref="B49">
    <cfRule type="cellIs" dxfId="19" priority="28" operator="between">
      <formula>0.1</formula>
      <formula>5.1</formula>
    </cfRule>
    <cfRule type="cellIs" dxfId="18" priority="29" operator="equal">
      <formula>0</formula>
    </cfRule>
  </conditionalFormatting>
  <conditionalFormatting sqref="C50">
    <cfRule type="cellIs" dxfId="17" priority="21" operator="equal">
      <formula>5</formula>
    </cfRule>
    <cfRule type="cellIs" dxfId="16" priority="22" operator="equal">
      <formula>4</formula>
    </cfRule>
    <cfRule type="cellIs" dxfId="15" priority="23" operator="equal">
      <formula>3</formula>
    </cfRule>
    <cfRule type="cellIs" dxfId="14" priority="24" operator="equal">
      <formula>2</formula>
    </cfRule>
    <cfRule type="cellIs" dxfId="13" priority="25" operator="equal">
      <formula>1</formula>
    </cfRule>
    <cfRule type="cellIs" dxfId="12" priority="27" operator="equal">
      <formula>""</formula>
    </cfRule>
  </conditionalFormatting>
  <conditionalFormatting sqref="C50">
    <cfRule type="cellIs" dxfId="11" priority="26" stopIfTrue="1" operator="equal">
      <formula>0</formula>
    </cfRule>
  </conditionalFormatting>
  <conditionalFormatting sqref="B50">
    <cfRule type="cellIs" dxfId="10" priority="19" operator="between">
      <formula>0.1</formula>
      <formula>5.1</formula>
    </cfRule>
    <cfRule type="cellIs" dxfId="9" priority="20" operator="equal">
      <formula>0</formula>
    </cfRule>
  </conditionalFormatting>
  <conditionalFormatting sqref="C51">
    <cfRule type="cellIs" dxfId="8" priority="12" operator="equal">
      <formula>5</formula>
    </cfRule>
    <cfRule type="cellIs" dxfId="7" priority="13" operator="equal">
      <formula>4</formula>
    </cfRule>
    <cfRule type="cellIs" dxfId="6" priority="14" operator="equal">
      <formula>3</formula>
    </cfRule>
    <cfRule type="cellIs" dxfId="5" priority="15" operator="equal">
      <formula>2</formula>
    </cfRule>
    <cfRule type="cellIs" dxfId="4" priority="16" operator="equal">
      <formula>1</formula>
    </cfRule>
    <cfRule type="cellIs" dxfId="3" priority="18" operator="equal">
      <formula>""</formula>
    </cfRule>
  </conditionalFormatting>
  <conditionalFormatting sqref="C51">
    <cfRule type="cellIs" dxfId="2" priority="17" stopIfTrue="1" operator="equal">
      <formula>0</formula>
    </cfRule>
  </conditionalFormatting>
  <conditionalFormatting sqref="B51">
    <cfRule type="cellIs" dxfId="1" priority="10" operator="between">
      <formula>0.1</formula>
      <formula>5.1</formula>
    </cfRule>
    <cfRule type="cellIs" dxfId="0" priority="11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3"/>
  <sheetViews>
    <sheetView zoomScale="90" zoomScaleNormal="90" workbookViewId="0">
      <selection activeCell="E16" sqref="E16"/>
    </sheetView>
  </sheetViews>
  <sheetFormatPr defaultRowHeight="14.5" x14ac:dyDescent="0.35"/>
  <cols>
    <col min="1" max="1" width="109.7265625" customWidth="1"/>
  </cols>
  <sheetData>
    <row r="1" spans="1:1" ht="23.5" x14ac:dyDescent="0.55000000000000004">
      <c r="A1" s="21" t="s">
        <v>81</v>
      </c>
    </row>
    <row r="2" spans="1:1" ht="23.5" x14ac:dyDescent="0.55000000000000004">
      <c r="A2" s="21"/>
    </row>
    <row r="3" spans="1:1" x14ac:dyDescent="0.35">
      <c r="A3" t="s">
        <v>82</v>
      </c>
    </row>
    <row r="4" spans="1:1" x14ac:dyDescent="0.35">
      <c r="A4" t="s">
        <v>26</v>
      </c>
    </row>
    <row r="5" spans="1:1" x14ac:dyDescent="0.35">
      <c r="A5" t="s">
        <v>27</v>
      </c>
    </row>
    <row r="6" spans="1:1" x14ac:dyDescent="0.35">
      <c r="A6" t="s">
        <v>28</v>
      </c>
    </row>
    <row r="7" spans="1:1" x14ac:dyDescent="0.35">
      <c r="A7" s="44" t="s">
        <v>29</v>
      </c>
    </row>
    <row r="8" spans="1:1" ht="29" x14ac:dyDescent="0.35">
      <c r="A8" s="25" t="s">
        <v>32</v>
      </c>
    </row>
    <row r="9" spans="1:1" ht="44.25" customHeight="1" x14ac:dyDescent="0.45">
      <c r="A9" s="9" t="s">
        <v>30</v>
      </c>
    </row>
    <row r="10" spans="1:1" x14ac:dyDescent="0.35">
      <c r="A10" s="24" t="s">
        <v>33</v>
      </c>
    </row>
    <row r="11" spans="1:1" ht="17.75" customHeight="1" x14ac:dyDescent="0.35">
      <c r="A11" s="8" t="s">
        <v>34</v>
      </c>
    </row>
    <row r="12" spans="1:1" ht="36" customHeight="1" x14ac:dyDescent="0.35">
      <c r="A12" s="22" t="s">
        <v>35</v>
      </c>
    </row>
    <row r="13" spans="1:1" ht="36" customHeight="1" x14ac:dyDescent="0.35">
      <c r="A13" s="22" t="s">
        <v>31</v>
      </c>
    </row>
    <row r="14" spans="1:1" ht="49.5" customHeight="1" x14ac:dyDescent="0.35">
      <c r="A14" s="5" t="s">
        <v>36</v>
      </c>
    </row>
    <row r="15" spans="1:1" ht="30" customHeight="1" x14ac:dyDescent="0.35">
      <c r="A15" s="6" t="s">
        <v>3</v>
      </c>
    </row>
    <row r="16" spans="1:1" ht="29.75" customHeight="1" x14ac:dyDescent="0.35">
      <c r="A16" s="6" t="s">
        <v>4</v>
      </c>
    </row>
    <row r="17" spans="1:1" ht="33.65" customHeight="1" x14ac:dyDescent="0.35">
      <c r="A17" s="6" t="s">
        <v>5</v>
      </c>
    </row>
    <row r="18" spans="1:1" ht="30" customHeight="1" x14ac:dyDescent="0.35">
      <c r="A18" s="6" t="s">
        <v>45</v>
      </c>
    </row>
    <row r="20" spans="1:1" x14ac:dyDescent="0.35">
      <c r="A20" s="24" t="s">
        <v>8</v>
      </c>
    </row>
    <row r="21" spans="1:1" x14ac:dyDescent="0.35">
      <c r="A21" s="26" t="s">
        <v>7</v>
      </c>
    </row>
    <row r="23" spans="1:1" x14ac:dyDescent="0.35">
      <c r="A23" s="2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"/>
  <sheetViews>
    <sheetView zoomScale="150" zoomScaleNormal="150" workbookViewId="0">
      <pane ySplit="3" topLeftCell="A4" activePane="bottomLeft" state="frozen"/>
      <selection pane="bottomLeft" sqref="A1:F14"/>
    </sheetView>
  </sheetViews>
  <sheetFormatPr defaultRowHeight="14.5" x14ac:dyDescent="0.35"/>
  <cols>
    <col min="1" max="1" width="41.1796875" style="31" customWidth="1"/>
    <col min="2" max="2" width="12.90625" customWidth="1"/>
    <col min="3" max="3" width="13.26953125" style="31" customWidth="1"/>
    <col min="4" max="4" width="12.26953125" style="31" customWidth="1"/>
    <col min="5" max="5" width="8.08984375" style="31" customWidth="1"/>
    <col min="6" max="6" width="5.6328125" style="35" customWidth="1"/>
    <col min="7" max="7" width="13.81640625" customWidth="1"/>
  </cols>
  <sheetData>
    <row r="1" spans="1:7" ht="56.15" customHeight="1" x14ac:dyDescent="0.55000000000000004">
      <c r="A1" s="47" t="s">
        <v>83</v>
      </c>
      <c r="B1" s="40" t="s">
        <v>67</v>
      </c>
      <c r="C1" s="41" t="s">
        <v>68</v>
      </c>
      <c r="D1" s="30" t="s">
        <v>17</v>
      </c>
      <c r="E1" s="34" t="s">
        <v>121</v>
      </c>
      <c r="F1" s="34" t="s">
        <v>20</v>
      </c>
      <c r="G1" s="80" t="s">
        <v>6</v>
      </c>
    </row>
    <row r="2" spans="1:7" ht="60.65" hidden="1" customHeight="1" x14ac:dyDescent="0.5">
      <c r="A2" s="49" t="s">
        <v>0</v>
      </c>
      <c r="B2" s="32" t="s">
        <v>16</v>
      </c>
      <c r="C2" s="32" t="s">
        <v>15</v>
      </c>
      <c r="D2" s="33" t="s">
        <v>23</v>
      </c>
      <c r="E2" s="34"/>
      <c r="F2" s="34"/>
      <c r="G2" s="48" t="s">
        <v>6</v>
      </c>
    </row>
    <row r="3" spans="1:7" ht="9.75" customHeight="1" x14ac:dyDescent="0.35">
      <c r="A3" s="13"/>
      <c r="B3" s="14"/>
      <c r="C3" s="15"/>
      <c r="D3" s="15"/>
      <c r="E3" s="37"/>
      <c r="F3" s="37"/>
      <c r="G3" s="15"/>
    </row>
    <row r="4" spans="1:7" x14ac:dyDescent="0.35">
      <c r="A4" s="62" t="s">
        <v>46</v>
      </c>
      <c r="B4" s="17">
        <f>Lead!B8</f>
        <v>3.3333333333333335</v>
      </c>
      <c r="C4" s="17">
        <f>Lead!C8</f>
        <v>2.6666666666666665</v>
      </c>
      <c r="D4" s="17">
        <f>Lead!D8</f>
        <v>4.666666666666667</v>
      </c>
      <c r="E4" s="45">
        <f>RANK(D4,D$3:D$13)</f>
        <v>9</v>
      </c>
      <c r="F4" s="46">
        <f>COUNTA(Lead!A3:A7)</f>
        <v>3</v>
      </c>
      <c r="G4" s="60"/>
    </row>
    <row r="5" spans="1:7" x14ac:dyDescent="0.35">
      <c r="A5" s="62" t="s">
        <v>22</v>
      </c>
      <c r="B5" s="17">
        <f>CC!B10</f>
        <v>4.4000000000000004</v>
      </c>
      <c r="C5" s="17">
        <f>CC!C10</f>
        <v>2.2000000000000002</v>
      </c>
      <c r="D5" s="17">
        <f>CC!D10</f>
        <v>7.8</v>
      </c>
      <c r="E5" s="45">
        <f>RANK(D5,D$3:D$13)</f>
        <v>3</v>
      </c>
      <c r="F5" s="46">
        <f>COUNTA(CC!A3:A9)</f>
        <v>5</v>
      </c>
      <c r="G5" s="60"/>
    </row>
    <row r="6" spans="1:7" x14ac:dyDescent="0.35">
      <c r="A6" s="62" t="s">
        <v>122</v>
      </c>
      <c r="B6" s="17">
        <f>DFD!B11</f>
        <v>4.166666666666667</v>
      </c>
      <c r="C6" s="17">
        <f>DFD!C11</f>
        <v>2.1666666666666665</v>
      </c>
      <c r="D6" s="17">
        <f>DFD!D11</f>
        <v>7.833333333333333</v>
      </c>
      <c r="E6" s="45">
        <f t="shared" ref="E6:E11" si="0">RANK(D6,D$3:D$13)</f>
        <v>2</v>
      </c>
      <c r="F6" s="46">
        <f>COUNTA(DFD!A3:A10)</f>
        <v>6</v>
      </c>
      <c r="G6" s="60"/>
    </row>
    <row r="7" spans="1:7" x14ac:dyDescent="0.35">
      <c r="A7" s="62" t="s">
        <v>9</v>
      </c>
      <c r="B7" s="17">
        <f>CI!B10</f>
        <v>4</v>
      </c>
      <c r="C7" s="17">
        <f>CI!C10</f>
        <v>2.8</v>
      </c>
      <c r="D7" s="17">
        <f>CI!D10</f>
        <v>6.75</v>
      </c>
      <c r="E7" s="45">
        <f t="shared" si="0"/>
        <v>4</v>
      </c>
      <c r="F7" s="46">
        <f>COUNTA(CI!A3:A9)</f>
        <v>5</v>
      </c>
      <c r="G7" s="60"/>
    </row>
    <row r="8" spans="1:7" x14ac:dyDescent="0.35">
      <c r="A8" s="62" t="s">
        <v>11</v>
      </c>
      <c r="B8" s="17">
        <f>CT!B9</f>
        <v>4.3333333333333339</v>
      </c>
      <c r="C8" s="17">
        <f>CT!C9</f>
        <v>2.583333333333333</v>
      </c>
      <c r="D8" s="17">
        <f>CT!D9</f>
        <v>6.2777777777777786</v>
      </c>
      <c r="E8" s="45">
        <f t="shared" si="0"/>
        <v>7</v>
      </c>
      <c r="F8" s="46">
        <f>COUNTA(CT!A3:A8)</f>
        <v>4</v>
      </c>
      <c r="G8" s="60"/>
    </row>
    <row r="9" spans="1:7" ht="15" customHeight="1" x14ac:dyDescent="0.35">
      <c r="A9" s="62" t="s">
        <v>14</v>
      </c>
      <c r="B9" s="17">
        <f>CM!B7</f>
        <v>4.3333333333333339</v>
      </c>
      <c r="C9" s="17">
        <f>CM!C7</f>
        <v>2.5</v>
      </c>
      <c r="D9" s="17">
        <f>CM!D7</f>
        <v>6.3333333333333339</v>
      </c>
      <c r="E9" s="45">
        <f t="shared" si="0"/>
        <v>6</v>
      </c>
      <c r="F9" s="46">
        <f>COUNTA(CM!A3:A6)</f>
        <v>2</v>
      </c>
      <c r="G9" s="60"/>
    </row>
    <row r="10" spans="1:7" x14ac:dyDescent="0.35">
      <c r="A10" s="62" t="s">
        <v>75</v>
      </c>
      <c r="B10" s="17">
        <f>Infra!B9</f>
        <v>4.4583333333333339</v>
      </c>
      <c r="C10" s="17">
        <f>Infra!C9</f>
        <v>2.75</v>
      </c>
      <c r="D10" s="17">
        <f>Infra!D9</f>
        <v>5.4583333333333339</v>
      </c>
      <c r="E10" s="45">
        <f t="shared" si="0"/>
        <v>8</v>
      </c>
      <c r="F10" s="46">
        <f>COUNTA(Infra!A3:A8)</f>
        <v>4</v>
      </c>
      <c r="G10" s="60"/>
    </row>
    <row r="11" spans="1:7" ht="15.65" customHeight="1" x14ac:dyDescent="0.35">
      <c r="A11" s="62" t="s">
        <v>54</v>
      </c>
      <c r="B11" s="17">
        <f>CD!B9</f>
        <v>3.9166666666666661</v>
      </c>
      <c r="C11" s="17">
        <f>CD!C9</f>
        <v>2.75</v>
      </c>
      <c r="D11" s="17">
        <f>CD!D9</f>
        <v>6.666666666666667</v>
      </c>
      <c r="E11" s="45">
        <f t="shared" si="0"/>
        <v>5</v>
      </c>
      <c r="F11" s="46">
        <f>COUNTA(CD!A3:A8)</f>
        <v>4</v>
      </c>
      <c r="G11" s="60"/>
    </row>
    <row r="12" spans="1:7" ht="15.65" customHeight="1" x14ac:dyDescent="0.35">
      <c r="A12" s="62" t="s">
        <v>77</v>
      </c>
      <c r="B12" s="17">
        <f>Sec!B12</f>
        <v>4.1428571428571432</v>
      </c>
      <c r="C12" s="17">
        <f>Sec!C12</f>
        <v>1.7142857142857142</v>
      </c>
      <c r="D12" s="17">
        <f>Sec!D12</f>
        <v>9.4285714285714288</v>
      </c>
      <c r="E12" s="45">
        <f t="shared" ref="E12" si="1">RANK(D12,D$3:D$13)</f>
        <v>1</v>
      </c>
      <c r="F12" s="46">
        <f>COUNTA(Sec!A3:A11)</f>
        <v>7</v>
      </c>
      <c r="G12" s="60"/>
    </row>
    <row r="13" spans="1:7" ht="8.25" customHeight="1" x14ac:dyDescent="0.35">
      <c r="A13" s="16"/>
      <c r="B13" s="16"/>
      <c r="C13" s="16"/>
      <c r="D13" s="16"/>
      <c r="E13" s="38"/>
      <c r="F13" s="38"/>
      <c r="G13" s="16"/>
    </row>
    <row r="14" spans="1:7" ht="15" thickBot="1" x14ac:dyDescent="0.4">
      <c r="A14" s="12" t="s">
        <v>51</v>
      </c>
      <c r="B14" s="17">
        <f>IFERROR((IF((SUM(B3:B13)/((COUNTA(A3:A13)-COUNTIF(B3:B13,0)-COUNTIF(B3:B13,"INPUT ?"))))=0,"INPUT ?",((SUM(B3:B13)/((COUNTA(A3:A13)-COUNTIF(B3:B13,0)-COUNTIF(B3:B13,"INPUT ?"))))))),"INPUT ?")</f>
        <v>4.1205026455026461</v>
      </c>
      <c r="C14" s="17">
        <f>IFERROR((IF((SUM(C3:C13)/((COUNTA(B3:B13)-COUNTIF(C3:C13,0)-COUNTIF(C3:C13,"INPUT ?"))))=0,"INPUT ?",((SUM(C3:C13)/((COUNTA(B3:B13)-COUNTIF(C3:C13,0)-COUNTIF(C3:C13,"INPUT ?"))))))),"INPUT ?")</f>
        <v>2.4589947089947088</v>
      </c>
      <c r="D14" s="18">
        <f>IFERROR(SUM(D3:D13)/(COUNTA(A3:A13)-COUNTIF(D3:D13,"NA")),"NA")</f>
        <v>6.8016313932980612</v>
      </c>
      <c r="E14" s="42"/>
      <c r="F14" s="36">
        <f>SUM(F3:F13)</f>
        <v>40</v>
      </c>
      <c r="G14" s="56"/>
    </row>
    <row r="15" spans="1:7" ht="15" thickBot="1" x14ac:dyDescent="0.4">
      <c r="A15" s="39"/>
      <c r="B15" s="78" t="s">
        <v>48</v>
      </c>
      <c r="C15" s="78" t="s">
        <v>49</v>
      </c>
      <c r="D15" s="78" t="s">
        <v>50</v>
      </c>
      <c r="E15" s="43"/>
      <c r="F15" s="63" t="s">
        <v>21</v>
      </c>
    </row>
    <row r="17" spans="2:2" x14ac:dyDescent="0.35">
      <c r="B17" s="19"/>
    </row>
  </sheetData>
  <conditionalFormatting sqref="C5:C11 C14">
    <cfRule type="containsText" dxfId="587" priority="21" operator="containsText" text="INPUT ?">
      <formula>NOT(ISERROR(SEARCH("INPUT ?",C5)))</formula>
    </cfRule>
    <cfRule type="cellIs" dxfId="586" priority="24" operator="lessThan">
      <formula>3</formula>
    </cfRule>
  </conditionalFormatting>
  <conditionalFormatting sqref="D14:E14 D5:D11">
    <cfRule type="containsText" dxfId="585" priority="22" operator="containsText" text="NA">
      <formula>NOT(ISERROR(SEARCH("NA",D5)))</formula>
    </cfRule>
    <cfRule type="cellIs" dxfId="584" priority="23" operator="greaterThan">
      <formula>7.4</formula>
    </cfRule>
  </conditionalFormatting>
  <conditionalFormatting sqref="B5:B11">
    <cfRule type="cellIs" dxfId="583" priority="16" operator="equal">
      <formula>"INPUT ?"</formula>
    </cfRule>
  </conditionalFormatting>
  <conditionalFormatting sqref="C5:C11">
    <cfRule type="cellIs" dxfId="582" priority="15" operator="between">
      <formula>4</formula>
      <formula>5</formula>
    </cfRule>
  </conditionalFormatting>
  <conditionalFormatting sqref="C14">
    <cfRule type="cellIs" dxfId="581" priority="14" operator="between">
      <formula>4</formula>
      <formula>5</formula>
    </cfRule>
  </conditionalFormatting>
  <conditionalFormatting sqref="C12">
    <cfRule type="containsText" dxfId="580" priority="10" operator="containsText" text="INPUT ?">
      <formula>NOT(ISERROR(SEARCH("INPUT ?",C12)))</formula>
    </cfRule>
    <cfRule type="cellIs" dxfId="579" priority="13" operator="lessThan">
      <formula>3</formula>
    </cfRule>
  </conditionalFormatting>
  <conditionalFormatting sqref="D12">
    <cfRule type="containsText" dxfId="578" priority="11" operator="containsText" text="NA">
      <formula>NOT(ISERROR(SEARCH("NA",D12)))</formula>
    </cfRule>
    <cfRule type="cellIs" dxfId="577" priority="12" operator="greaterThan">
      <formula>7.4</formula>
    </cfRule>
  </conditionalFormatting>
  <conditionalFormatting sqref="B12">
    <cfRule type="cellIs" dxfId="576" priority="9" operator="equal">
      <formula>"INPUT ?"</formula>
    </cfRule>
  </conditionalFormatting>
  <conditionalFormatting sqref="C12">
    <cfRule type="cellIs" dxfId="575" priority="8" operator="between">
      <formula>4</formula>
      <formula>5</formula>
    </cfRule>
  </conditionalFormatting>
  <conditionalFormatting sqref="C4">
    <cfRule type="containsText" dxfId="574" priority="4" operator="containsText" text="INPUT ?">
      <formula>NOT(ISERROR(SEARCH("INPUT ?",C4)))</formula>
    </cfRule>
    <cfRule type="cellIs" dxfId="573" priority="7" operator="lessThan">
      <formula>3</formula>
    </cfRule>
  </conditionalFormatting>
  <conditionalFormatting sqref="D4">
    <cfRule type="containsText" dxfId="572" priority="5" operator="containsText" text="NA">
      <formula>NOT(ISERROR(SEARCH("NA",D4)))</formula>
    </cfRule>
    <cfRule type="cellIs" dxfId="571" priority="6" operator="greaterThan">
      <formula>7.4</formula>
    </cfRule>
  </conditionalFormatting>
  <conditionalFormatting sqref="B4">
    <cfRule type="cellIs" dxfId="570" priority="3" operator="equal">
      <formula>"INPUT ?"</formula>
    </cfRule>
  </conditionalFormatting>
  <conditionalFormatting sqref="C4">
    <cfRule type="cellIs" dxfId="569" priority="2" operator="between">
      <formula>4</formula>
      <formula>5</formula>
    </cfRule>
  </conditionalFormatting>
  <conditionalFormatting sqref="E4:E12">
    <cfRule type="cellIs" dxfId="568" priority="1" operator="lessThan">
      <formula>4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6:C14"/>
  <sheetViews>
    <sheetView workbookViewId="0">
      <selection activeCell="C15" sqref="C15"/>
    </sheetView>
  </sheetViews>
  <sheetFormatPr defaultRowHeight="14.5" x14ac:dyDescent="0.35"/>
  <cols>
    <col min="2" max="2" width="46" customWidth="1"/>
    <col min="3" max="3" width="9.26953125" style="35"/>
  </cols>
  <sheetData>
    <row r="6" spans="2:3" x14ac:dyDescent="0.35">
      <c r="B6" s="62" t="s">
        <v>46</v>
      </c>
      <c r="C6" s="81">
        <f>'GAP Summary'!D4</f>
        <v>4.666666666666667</v>
      </c>
    </row>
    <row r="7" spans="2:3" x14ac:dyDescent="0.35">
      <c r="B7" s="62" t="s">
        <v>22</v>
      </c>
      <c r="C7" s="81">
        <f>'GAP Summary'!D5</f>
        <v>7.8</v>
      </c>
    </row>
    <row r="8" spans="2:3" x14ac:dyDescent="0.35">
      <c r="B8" s="62" t="s">
        <v>122</v>
      </c>
      <c r="C8" s="81">
        <f>'GAP Summary'!D6</f>
        <v>7.833333333333333</v>
      </c>
    </row>
    <row r="9" spans="2:3" x14ac:dyDescent="0.35">
      <c r="B9" s="62" t="s">
        <v>9</v>
      </c>
      <c r="C9" s="81">
        <f>'GAP Summary'!D7</f>
        <v>6.75</v>
      </c>
    </row>
    <row r="10" spans="2:3" x14ac:dyDescent="0.35">
      <c r="B10" s="62" t="s">
        <v>11</v>
      </c>
      <c r="C10" s="81">
        <f>'GAP Summary'!D8</f>
        <v>6.2777777777777786</v>
      </c>
    </row>
    <row r="11" spans="2:3" x14ac:dyDescent="0.35">
      <c r="B11" s="62" t="s">
        <v>14</v>
      </c>
      <c r="C11" s="81">
        <f>'GAP Summary'!D9</f>
        <v>6.3333333333333339</v>
      </c>
    </row>
    <row r="12" spans="2:3" x14ac:dyDescent="0.35">
      <c r="B12" s="62" t="s">
        <v>75</v>
      </c>
      <c r="C12" s="81">
        <f>'GAP Summary'!D10</f>
        <v>5.4583333333333339</v>
      </c>
    </row>
    <row r="13" spans="2:3" x14ac:dyDescent="0.35">
      <c r="B13" s="62" t="s">
        <v>54</v>
      </c>
      <c r="C13" s="81">
        <f>'GAP Summary'!D11</f>
        <v>6.666666666666667</v>
      </c>
    </row>
    <row r="14" spans="2:3" x14ac:dyDescent="0.35">
      <c r="B14" s="62" t="s">
        <v>77</v>
      </c>
      <c r="C14" s="81">
        <f>'GAP Summary'!D12</f>
        <v>9.4285714285714288</v>
      </c>
    </row>
  </sheetData>
  <sortState xmlns:xlrd2="http://schemas.microsoft.com/office/spreadsheetml/2017/richdata2" ref="B6:C14">
    <sortCondition ref="C6:C14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4"/>
  <sheetViews>
    <sheetView zoomScale="130" zoomScaleNormal="130" workbookViewId="0">
      <pane ySplit="3" topLeftCell="A4" activePane="bottomLeft" state="frozen"/>
      <selection pane="bottomLeft" activeCell="A4" sqref="A4:A6"/>
    </sheetView>
  </sheetViews>
  <sheetFormatPr defaultRowHeight="14.5" x14ac:dyDescent="0.35"/>
  <cols>
    <col min="1" max="1" width="64.7265625" style="31" customWidth="1"/>
    <col min="2" max="4" width="15.453125" customWidth="1"/>
    <col min="5" max="5" width="51.7265625" style="31" customWidth="1"/>
    <col min="6" max="6" width="1.7265625" customWidth="1"/>
  </cols>
  <sheetData>
    <row r="1" spans="1:5" ht="43" customHeight="1" x14ac:dyDescent="0.55000000000000004">
      <c r="A1" s="47" t="s">
        <v>90</v>
      </c>
      <c r="B1" s="82" t="s">
        <v>88</v>
      </c>
      <c r="C1" s="82" t="s">
        <v>37</v>
      </c>
      <c r="D1" s="83" t="s">
        <v>38</v>
      </c>
      <c r="E1"/>
    </row>
    <row r="2" spans="1:5" ht="89" customHeight="1" x14ac:dyDescent="0.5">
      <c r="A2" s="49" t="s">
        <v>89</v>
      </c>
      <c r="B2" s="32" t="s">
        <v>16</v>
      </c>
      <c r="C2" s="32" t="s">
        <v>15</v>
      </c>
      <c r="D2" s="33" t="s">
        <v>23</v>
      </c>
      <c r="E2" s="48" t="s">
        <v>6</v>
      </c>
    </row>
    <row r="3" spans="1:5" x14ac:dyDescent="0.35">
      <c r="A3" s="10"/>
      <c r="B3" s="11"/>
      <c r="C3" s="11"/>
      <c r="D3" s="11"/>
      <c r="E3" s="23"/>
    </row>
    <row r="4" spans="1:5" ht="31.5" customHeight="1" x14ac:dyDescent="0.35">
      <c r="A4" s="27" t="s">
        <v>87</v>
      </c>
      <c r="B4" s="28">
        <v>2</v>
      </c>
      <c r="C4" s="28">
        <v>3</v>
      </c>
      <c r="D4" s="2">
        <f t="shared" ref="D4:D6" si="0">IF((IF(C4=0,0,1)*IF(C4=1,3,1)*IF(C4=2,2,1)*IF(C4=3,1,1)*IF(C4=4,0,1)*IF(C4=5,0,1)*IF(C4&lt;0,"P out of range",1)*IF(C4&gt;5,"P out of range",1))*(IF(B4&lt;6,B4,0)*IF(B4&lt;0,"I out of range",1)*IF(B4&gt;5,"I out of range",1))=0,"NA",(IF(C4&lt;4,4-C4,0)*(IF(COUNTIF(C4,"NA")=1,0,1)))*((IF(COUNTIF(B4,"NA")=1,0,1))*IF(B4&lt;6,B4,0)))</f>
        <v>2</v>
      </c>
      <c r="E4" s="64"/>
    </row>
    <row r="5" spans="1:5" ht="35.75" customHeight="1" x14ac:dyDescent="0.35">
      <c r="A5" s="27" t="s">
        <v>85</v>
      </c>
      <c r="B5" s="28">
        <v>4</v>
      </c>
      <c r="C5" s="28">
        <v>2</v>
      </c>
      <c r="D5" s="2">
        <f t="shared" si="0"/>
        <v>8</v>
      </c>
      <c r="E5" s="64"/>
    </row>
    <row r="6" spans="1:5" ht="35" customHeight="1" x14ac:dyDescent="0.35">
      <c r="A6" s="27" t="s">
        <v>86</v>
      </c>
      <c r="B6" s="28">
        <v>4</v>
      </c>
      <c r="C6" s="28">
        <v>3</v>
      </c>
      <c r="D6" s="2">
        <f t="shared" si="0"/>
        <v>4</v>
      </c>
      <c r="E6" s="64"/>
    </row>
    <row r="7" spans="1:5" x14ac:dyDescent="0.35">
      <c r="A7" s="3"/>
      <c r="B7" s="4"/>
      <c r="C7" s="4"/>
      <c r="D7" s="4"/>
      <c r="E7" s="23"/>
    </row>
    <row r="8" spans="1:5" ht="23.5" x14ac:dyDescent="0.55000000000000004">
      <c r="A8" s="20" t="s">
        <v>46</v>
      </c>
      <c r="B8" s="57">
        <f>IFERROR((IF((SUM(B$3:B7)/((COUNTA($A$3:$A7)-COUNTIF(B$3:B7,0)-(COUNTIF(B$3:B7,"")-2))))=0,"To Be Computed",((SUM(B$3:B7)/((COUNTA($A$3:$A7)-COUNTIF(B$3:B7,0)-(COUNTIF(B$3:B7,"")-2))))))),"INPUT ?")</f>
        <v>3.3333333333333335</v>
      </c>
      <c r="C8" s="57">
        <f>IFERROR((IF((SUM(C$3:C7)/((COUNTA($A$3:$A7)-COUNTIF(C$3:C7,0)-(COUNTIF(C$3:C7,"")-2))))=0,"To Be Computed",((SUM(C$3:C7)/((COUNTA($A$3:$A7)-COUNTIF(C$3:C7,0)-(COUNTIF(C$3:C7,"")-2))))))),"INPUT ?")</f>
        <v>2.6666666666666665</v>
      </c>
      <c r="D8" s="7">
        <f>IFERROR(SUM(D3:D7)/(COUNTA(A3:A7)-COUNTIF(D3:D7,"NA")),"NA")</f>
        <v>4.666666666666667</v>
      </c>
      <c r="E8" s="58"/>
    </row>
    <row r="9" spans="1:5" ht="29" x14ac:dyDescent="0.35">
      <c r="A9" s="29"/>
      <c r="B9" s="78" t="s">
        <v>12</v>
      </c>
      <c r="C9" s="78" t="s">
        <v>1</v>
      </c>
      <c r="D9" s="78" t="s">
        <v>2</v>
      </c>
    </row>
    <row r="10" spans="1:5" x14ac:dyDescent="0.35">
      <c r="A10" s="29"/>
    </row>
    <row r="11" spans="1:5" x14ac:dyDescent="0.35">
      <c r="A11" s="29"/>
    </row>
    <row r="12" spans="1:5" x14ac:dyDescent="0.35">
      <c r="A12" s="29"/>
    </row>
    <row r="13" spans="1:5" x14ac:dyDescent="0.35">
      <c r="A13" s="29"/>
    </row>
    <row r="14" spans="1:5" x14ac:dyDescent="0.35">
      <c r="A14" s="29"/>
    </row>
  </sheetData>
  <conditionalFormatting sqref="D4:D6">
    <cfRule type="cellIs" dxfId="567" priority="181" operator="between">
      <formula>1</formula>
      <formula>3</formula>
    </cfRule>
    <cfRule type="cellIs" dxfId="566" priority="182" operator="between">
      <formula>1</formula>
      <formula>3</formula>
    </cfRule>
    <cfRule type="cellIs" dxfId="565" priority="183" operator="between">
      <formula>3.9</formula>
      <formula>6.899</formula>
    </cfRule>
    <cfRule type="cellIs" dxfId="564" priority="184" operator="greaterThan">
      <formula>6.9</formula>
    </cfRule>
    <cfRule type="cellIs" dxfId="563" priority="185" stopIfTrue="1" operator="equal">
      <formula>"NA"</formula>
    </cfRule>
  </conditionalFormatting>
  <conditionalFormatting sqref="B4:C6">
    <cfRule type="cellIs" dxfId="562" priority="46" operator="between">
      <formula>0.1</formula>
      <formula>5.1</formula>
    </cfRule>
    <cfRule type="cellIs" dxfId="561" priority="47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6"/>
  <sheetViews>
    <sheetView zoomScale="130" zoomScaleNormal="130" workbookViewId="0">
      <pane ySplit="3" topLeftCell="A4" activePane="bottomLeft" state="frozen"/>
      <selection pane="bottomLeft" activeCell="A4" sqref="A4:A8"/>
    </sheetView>
  </sheetViews>
  <sheetFormatPr defaultRowHeight="14.5" x14ac:dyDescent="0.35"/>
  <cols>
    <col min="1" max="1" width="63.7265625" style="31" customWidth="1"/>
    <col min="2" max="4" width="15.453125" customWidth="1"/>
    <col min="5" max="5" width="48.54296875" style="31" customWidth="1"/>
    <col min="6" max="6" width="3.6328125" customWidth="1"/>
  </cols>
  <sheetData>
    <row r="1" spans="1:5" ht="40" customHeight="1" x14ac:dyDescent="0.55000000000000004">
      <c r="A1" s="47" t="s">
        <v>91</v>
      </c>
      <c r="B1" s="82" t="s">
        <v>88</v>
      </c>
      <c r="C1" s="82" t="s">
        <v>37</v>
      </c>
      <c r="D1" s="83" t="s">
        <v>38</v>
      </c>
      <c r="E1"/>
    </row>
    <row r="2" spans="1:5" ht="97" hidden="1" customHeight="1" x14ac:dyDescent="0.5">
      <c r="A2" s="49" t="s">
        <v>92</v>
      </c>
      <c r="B2" s="32" t="s">
        <v>16</v>
      </c>
      <c r="C2" s="32" t="s">
        <v>15</v>
      </c>
      <c r="D2" s="33" t="s">
        <v>23</v>
      </c>
      <c r="E2" s="48" t="s">
        <v>6</v>
      </c>
    </row>
    <row r="3" spans="1:5" x14ac:dyDescent="0.35">
      <c r="A3" s="10"/>
      <c r="B3" s="11"/>
      <c r="C3" s="11"/>
      <c r="D3" s="11"/>
      <c r="E3" s="23"/>
    </row>
    <row r="4" spans="1:5" ht="40" customHeight="1" x14ac:dyDescent="0.35">
      <c r="A4" s="27" t="s">
        <v>93</v>
      </c>
      <c r="B4" s="28">
        <v>4</v>
      </c>
      <c r="C4" s="28">
        <v>3</v>
      </c>
      <c r="D4" s="2">
        <f t="shared" ref="D4:D8" si="0">IF((IF(C4=0,0,1)*IF(C4=1,3,1)*IF(C4=2,2,1)*IF(C4=3,1,1)*IF(C4=4,0,1)*IF(C4=5,0,1)*IF(C4&lt;0,"P out of range",1)*IF(C4&gt;5,"P out of range",1))*(IF(B4&lt;6,B4,0)*IF(B4&lt;0,"I out of range",1)*IF(B4&gt;5,"I out of range",1))=0,"NA",(IF(C4&lt;4,4-C4,0)*(IF(COUNTIF(C4,"NA")=1,0,1)))*((IF(COUNTIF(B4,"NA")=1,0,1))*IF(B4&lt;6,B4,0)))</f>
        <v>4</v>
      </c>
      <c r="E4" s="61"/>
    </row>
    <row r="5" spans="1:5" ht="29.9" customHeight="1" x14ac:dyDescent="0.35">
      <c r="A5" s="27" t="s">
        <v>94</v>
      </c>
      <c r="B5" s="28">
        <v>4</v>
      </c>
      <c r="C5" s="28">
        <v>2</v>
      </c>
      <c r="D5" s="2">
        <f t="shared" si="0"/>
        <v>8</v>
      </c>
      <c r="E5" s="61"/>
    </row>
    <row r="6" spans="1:5" ht="44.25" customHeight="1" x14ac:dyDescent="0.35">
      <c r="A6" s="27" t="s">
        <v>95</v>
      </c>
      <c r="B6" s="28">
        <v>5</v>
      </c>
      <c r="C6" s="28">
        <v>3</v>
      </c>
      <c r="D6" s="2">
        <f t="shared" si="0"/>
        <v>5</v>
      </c>
      <c r="E6" s="61"/>
    </row>
    <row r="7" spans="1:5" ht="33" customHeight="1" x14ac:dyDescent="0.35">
      <c r="A7" s="27" t="s">
        <v>96</v>
      </c>
      <c r="B7" s="28">
        <v>5</v>
      </c>
      <c r="C7" s="28">
        <v>2</v>
      </c>
      <c r="D7" s="2">
        <f t="shared" si="0"/>
        <v>10</v>
      </c>
      <c r="E7" s="61"/>
    </row>
    <row r="8" spans="1:5" ht="33" customHeight="1" x14ac:dyDescent="0.35">
      <c r="A8" s="27" t="s">
        <v>97</v>
      </c>
      <c r="B8" s="28">
        <v>4</v>
      </c>
      <c r="C8" s="28">
        <v>1</v>
      </c>
      <c r="D8" s="2">
        <f t="shared" si="0"/>
        <v>12</v>
      </c>
      <c r="E8" s="61"/>
    </row>
    <row r="9" spans="1:5" x14ac:dyDescent="0.35">
      <c r="A9" s="3"/>
      <c r="B9" s="4"/>
      <c r="C9" s="4"/>
      <c r="D9" s="4"/>
      <c r="E9" s="23"/>
    </row>
    <row r="10" spans="1:5" ht="23.5" x14ac:dyDescent="0.55000000000000004">
      <c r="A10" s="20" t="s">
        <v>22</v>
      </c>
      <c r="B10" s="57">
        <f>IFERROR((IF((SUM(B$3:B9)/((COUNTA($A$3:$A9)-COUNTIF(B$3:B9,0)-(COUNTIF(B$3:B9,"")-2))))=0,"To Be Computed",((SUM(B$3:B9)/((COUNTA($A$3:$A9)-COUNTIF(B$3:B9,0)-(COUNTIF(B$3:B9,"")-2))))))),"INPUT ?")</f>
        <v>4.4000000000000004</v>
      </c>
      <c r="C10" s="57">
        <f>IFERROR((IF((SUM(C$3:C9)/((COUNTA($A$3:$A9)-COUNTIF(C$3:C9,0)-(COUNTIF(C$3:C9,"")-2))))=0,"To Be Computed",((SUM(C$3:C9)/((COUNTA($A$3:$A9)-COUNTIF(C$3:C9,0)-(COUNTIF(C$3:C9,"")-2))))))),"INPUT ?")</f>
        <v>2.2000000000000002</v>
      </c>
      <c r="D10" s="7">
        <f>IFERROR(SUM(D3:D9)/(COUNTA(A3:A9)-COUNTIF(D3:D9,"NA")),"NA")</f>
        <v>7.8</v>
      </c>
      <c r="E10" s="58"/>
    </row>
    <row r="11" spans="1:5" ht="29" x14ac:dyDescent="0.35">
      <c r="A11" s="29"/>
      <c r="B11" s="78" t="s">
        <v>12</v>
      </c>
      <c r="C11" s="78" t="s">
        <v>1</v>
      </c>
      <c r="D11" s="78" t="s">
        <v>2</v>
      </c>
    </row>
    <row r="12" spans="1:5" x14ac:dyDescent="0.35">
      <c r="A12" s="29"/>
    </row>
    <row r="13" spans="1:5" x14ac:dyDescent="0.35">
      <c r="A13" s="29"/>
    </row>
    <row r="14" spans="1:5" x14ac:dyDescent="0.35">
      <c r="A14" s="29"/>
    </row>
    <row r="15" spans="1:5" x14ac:dyDescent="0.35">
      <c r="A15" s="29"/>
    </row>
    <row r="16" spans="1:5" x14ac:dyDescent="0.35">
      <c r="A16" s="29"/>
    </row>
  </sheetData>
  <conditionalFormatting sqref="D4:D8">
    <cfRule type="cellIs" dxfId="560" priority="271" operator="between">
      <formula>1</formula>
      <formula>3</formula>
    </cfRule>
    <cfRule type="cellIs" dxfId="559" priority="272" operator="between">
      <formula>1</formula>
      <formula>3</formula>
    </cfRule>
    <cfRule type="cellIs" dxfId="558" priority="273" operator="between">
      <formula>3.9</formula>
      <formula>6.899</formula>
    </cfRule>
    <cfRule type="cellIs" dxfId="557" priority="274" operator="greaterThan">
      <formula>6.9</formula>
    </cfRule>
    <cfRule type="cellIs" dxfId="556" priority="275" stopIfTrue="1" operator="equal">
      <formula>"NA"</formula>
    </cfRule>
  </conditionalFormatting>
  <conditionalFormatting sqref="B4:C8">
    <cfRule type="cellIs" dxfId="555" priority="1" operator="between">
      <formula>0.1</formula>
      <formula>5.1</formula>
    </cfRule>
    <cfRule type="cellIs" dxfId="554" priority="2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2"/>
  <sheetViews>
    <sheetView zoomScale="120" zoomScaleNormal="120" workbookViewId="0">
      <pane ySplit="3" topLeftCell="A4" activePane="bottomLeft" state="frozen"/>
      <selection pane="bottomLeft" activeCell="A4" sqref="A4:A9"/>
    </sheetView>
  </sheetViews>
  <sheetFormatPr defaultRowHeight="14.5" x14ac:dyDescent="0.35"/>
  <cols>
    <col min="1" max="1" width="60.36328125" style="31" customWidth="1"/>
    <col min="2" max="3" width="17.453125" customWidth="1"/>
    <col min="4" max="4" width="17.08984375" customWidth="1"/>
    <col min="5" max="5" width="38.36328125" style="31" customWidth="1"/>
    <col min="6" max="6" width="3.1796875" customWidth="1"/>
  </cols>
  <sheetData>
    <row r="1" spans="1:5" ht="48.5" customHeight="1" x14ac:dyDescent="0.55000000000000004">
      <c r="A1" s="47" t="s">
        <v>98</v>
      </c>
      <c r="B1" s="82" t="s">
        <v>88</v>
      </c>
      <c r="C1" s="82" t="s">
        <v>37</v>
      </c>
      <c r="D1" s="83" t="s">
        <v>38</v>
      </c>
      <c r="E1"/>
    </row>
    <row r="2" spans="1:5" ht="78.5" hidden="1" customHeight="1" x14ac:dyDescent="0.5">
      <c r="A2" s="49" t="s">
        <v>99</v>
      </c>
      <c r="B2" s="32" t="s">
        <v>16</v>
      </c>
      <c r="C2" s="32" t="s">
        <v>15</v>
      </c>
      <c r="D2" s="33" t="s">
        <v>23</v>
      </c>
      <c r="E2" s="48" t="s">
        <v>6</v>
      </c>
    </row>
    <row r="3" spans="1:5" ht="12" customHeight="1" x14ac:dyDescent="0.35">
      <c r="A3" s="10"/>
      <c r="B3" s="11"/>
      <c r="C3" s="11"/>
      <c r="D3" s="4"/>
      <c r="E3" s="23"/>
    </row>
    <row r="4" spans="1:5" ht="31" customHeight="1" x14ac:dyDescent="0.35">
      <c r="A4" s="27" t="s">
        <v>101</v>
      </c>
      <c r="B4" s="28">
        <v>5</v>
      </c>
      <c r="C4" s="28">
        <v>2</v>
      </c>
      <c r="D4" s="2">
        <f t="shared" ref="D4:D9" si="0">IF((IF(C4=0,0,1)*IF(C4=1,3,1)*IF(C4=2,2,1)*IF(C4=3,1,1)*IF(C4=4,0,1)*IF(C4=5,0,1)*IF(C4&lt;0,"P out of range",1)*IF(C4&gt;5,"P out of range",1))*(IF(B4&lt;6,B4,0)*IF(B4&lt;0,"I out of range",1)*IF(B4&gt;5,"I out of range",1))=0,"NA",(IF(C4&lt;4,4-C4,0)*(IF(COUNTIF(C4,"NA")=1,0,1)))*((IF(COUNTIF(B4,"NA")=1,0,1))*IF(B4&lt;6,B4,0)))</f>
        <v>10</v>
      </c>
      <c r="E4" s="64"/>
    </row>
    <row r="5" spans="1:5" ht="31" customHeight="1" x14ac:dyDescent="0.35">
      <c r="A5" s="27" t="s">
        <v>102</v>
      </c>
      <c r="B5" s="28">
        <v>5</v>
      </c>
      <c r="C5" s="28">
        <v>2</v>
      </c>
      <c r="D5" s="2">
        <f t="shared" si="0"/>
        <v>10</v>
      </c>
      <c r="E5" s="64"/>
    </row>
    <row r="6" spans="1:5" ht="31" customHeight="1" x14ac:dyDescent="0.35">
      <c r="A6" s="27" t="s">
        <v>103</v>
      </c>
      <c r="B6" s="28">
        <v>5</v>
      </c>
      <c r="C6" s="28">
        <v>2</v>
      </c>
      <c r="D6" s="2">
        <f t="shared" si="0"/>
        <v>10</v>
      </c>
      <c r="E6" s="64"/>
    </row>
    <row r="7" spans="1:5" ht="31" customHeight="1" x14ac:dyDescent="0.35">
      <c r="A7" s="27" t="s">
        <v>105</v>
      </c>
      <c r="B7" s="28">
        <v>4</v>
      </c>
      <c r="C7" s="28">
        <v>2</v>
      </c>
      <c r="D7" s="2">
        <f t="shared" si="0"/>
        <v>8</v>
      </c>
      <c r="E7" s="64"/>
    </row>
    <row r="8" spans="1:5" ht="31" customHeight="1" x14ac:dyDescent="0.35">
      <c r="A8" s="27" t="s">
        <v>107</v>
      </c>
      <c r="B8" s="28">
        <v>3</v>
      </c>
      <c r="C8" s="28">
        <v>3</v>
      </c>
      <c r="D8" s="2">
        <f t="shared" si="0"/>
        <v>3</v>
      </c>
      <c r="E8" s="64"/>
    </row>
    <row r="9" spans="1:5" ht="31" customHeight="1" x14ac:dyDescent="0.35">
      <c r="A9" s="27" t="s">
        <v>104</v>
      </c>
      <c r="B9" s="28">
        <v>3</v>
      </c>
      <c r="C9" s="28">
        <v>2</v>
      </c>
      <c r="D9" s="2">
        <f t="shared" si="0"/>
        <v>6</v>
      </c>
      <c r="E9" s="64"/>
    </row>
    <row r="10" spans="1:5" x14ac:dyDescent="0.35">
      <c r="A10" s="3"/>
      <c r="B10" s="3"/>
      <c r="C10" s="3"/>
      <c r="D10" s="4"/>
      <c r="E10" s="23"/>
    </row>
    <row r="11" spans="1:5" ht="23.5" x14ac:dyDescent="0.55000000000000004">
      <c r="A11" s="20" t="s">
        <v>100</v>
      </c>
      <c r="B11" s="7">
        <f>IFERROR((IF((SUM(B$3:B10)/((COUNTA($A$3:$A10)-COUNTIF(B$3:B10,0)-(COUNTIF(B$3:B10,"")-2))))=0,"To Be Computed",((SUM(B$3:B10)/((COUNTA($A$3:$A10)-COUNTIF(B$3:B10,0)-(COUNTIF(B$3:B10,"")-2))))))),"INPUT ?")</f>
        <v>4.166666666666667</v>
      </c>
      <c r="C11" s="7">
        <f>IFERROR((IF((SUM(C$3:C10)/((COUNTA($A$3:$A10)-COUNTIF(C$3:C10,0)-(COUNTIF(C$3:C10,"")-2))))=0,"To Be Computed",((SUM(C$3:C10)/((COUNTA($A$3:$A10)-COUNTIF(C$3:C10,0)-(COUNTIF(C$3:C10,"")-2))))))),"INPUT ?")</f>
        <v>2.1666666666666665</v>
      </c>
      <c r="D11" s="7">
        <f>IFERROR(SUM(D3:D10)/(COUNTA(A3:A10)-COUNTIF(D3:D10,"NA")),"NA")</f>
        <v>7.833333333333333</v>
      </c>
      <c r="E11" s="58"/>
    </row>
    <row r="12" spans="1:5" ht="29" x14ac:dyDescent="0.35">
      <c r="B12" s="78" t="s">
        <v>12</v>
      </c>
      <c r="C12" s="78" t="s">
        <v>1</v>
      </c>
      <c r="D12" s="78" t="s">
        <v>2</v>
      </c>
    </row>
  </sheetData>
  <conditionalFormatting sqref="B4">
    <cfRule type="cellIs" dxfId="553" priority="372" operator="between">
      <formula>0.1</formula>
      <formula>5.1</formula>
    </cfRule>
    <cfRule type="cellIs" dxfId="552" priority="373" operator="equal">
      <formula>0</formula>
    </cfRule>
  </conditionalFormatting>
  <conditionalFormatting sqref="B6">
    <cfRule type="cellIs" dxfId="551" priority="344" operator="between">
      <formula>0.1</formula>
      <formula>5.1</formula>
    </cfRule>
    <cfRule type="cellIs" dxfId="550" priority="345" operator="equal">
      <formula>0</formula>
    </cfRule>
  </conditionalFormatting>
  <conditionalFormatting sqref="D4:D9">
    <cfRule type="cellIs" dxfId="549" priority="255" operator="between">
      <formula>1</formula>
      <formula>3</formula>
    </cfRule>
    <cfRule type="cellIs" dxfId="548" priority="256" operator="between">
      <formula>1</formula>
      <formula>3</formula>
    </cfRule>
    <cfRule type="cellIs" dxfId="547" priority="257" operator="between">
      <formula>3.9</formula>
      <formula>6.899</formula>
    </cfRule>
    <cfRule type="cellIs" dxfId="546" priority="258" operator="greaterThan">
      <formula>6.9</formula>
    </cfRule>
    <cfRule type="cellIs" dxfId="545" priority="259" stopIfTrue="1" operator="equal">
      <formula>"NA"</formula>
    </cfRule>
  </conditionalFormatting>
  <conditionalFormatting sqref="B5">
    <cfRule type="cellIs" dxfId="544" priority="260" operator="between">
      <formula>0.1</formula>
      <formula>5.1</formula>
    </cfRule>
    <cfRule type="cellIs" dxfId="543" priority="261" operator="equal">
      <formula>0</formula>
    </cfRule>
  </conditionalFormatting>
  <conditionalFormatting sqref="B7:B8">
    <cfRule type="cellIs" dxfId="542" priority="57" operator="between">
      <formula>0.1</formula>
      <formula>5.1</formula>
    </cfRule>
    <cfRule type="cellIs" dxfId="541" priority="58" operator="equal">
      <formula>0</formula>
    </cfRule>
  </conditionalFormatting>
  <conditionalFormatting sqref="B9">
    <cfRule type="cellIs" dxfId="540" priority="3" operator="between">
      <formula>0.1</formula>
      <formula>5.1</formula>
    </cfRule>
    <cfRule type="cellIs" dxfId="539" priority="4" operator="equal">
      <formula>0</formula>
    </cfRule>
  </conditionalFormatting>
  <conditionalFormatting sqref="C4:C9">
    <cfRule type="cellIs" dxfId="538" priority="1" operator="greaterThan">
      <formula>0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"/>
  <sheetViews>
    <sheetView zoomScale="130" zoomScaleNormal="130" workbookViewId="0">
      <pane ySplit="3" topLeftCell="A4" activePane="bottomLeft" state="frozen"/>
      <selection pane="bottomLeft" activeCell="A4" sqref="A4:A8"/>
    </sheetView>
  </sheetViews>
  <sheetFormatPr defaultRowHeight="14.5" x14ac:dyDescent="0.35"/>
  <cols>
    <col min="1" max="1" width="57" style="31" customWidth="1"/>
    <col min="2" max="4" width="15.6328125" customWidth="1"/>
    <col min="5" max="5" width="37.36328125" style="31" customWidth="1"/>
    <col min="6" max="6" width="4.54296875" customWidth="1"/>
  </cols>
  <sheetData>
    <row r="1" spans="1:5" ht="41" customHeight="1" x14ac:dyDescent="0.55000000000000004">
      <c r="A1" s="47" t="s">
        <v>91</v>
      </c>
      <c r="B1" s="82" t="s">
        <v>88</v>
      </c>
      <c r="C1" s="82" t="s">
        <v>37</v>
      </c>
      <c r="D1" s="83" t="s">
        <v>38</v>
      </c>
      <c r="E1"/>
    </row>
    <row r="2" spans="1:5" ht="74.75" hidden="1" customHeight="1" x14ac:dyDescent="0.5">
      <c r="A2" s="49" t="s">
        <v>106</v>
      </c>
      <c r="B2" s="32" t="s">
        <v>16</v>
      </c>
      <c r="C2" s="32" t="s">
        <v>15</v>
      </c>
      <c r="D2" s="33" t="s">
        <v>23</v>
      </c>
      <c r="E2" s="48" t="s">
        <v>6</v>
      </c>
    </row>
    <row r="3" spans="1:5" ht="13.5" customHeight="1" x14ac:dyDescent="0.35">
      <c r="A3" s="10"/>
      <c r="B3" s="11"/>
      <c r="C3" s="11"/>
      <c r="D3" s="11"/>
      <c r="E3" s="23"/>
    </row>
    <row r="4" spans="1:5" ht="28" customHeight="1" x14ac:dyDescent="0.35">
      <c r="A4" s="27" t="s">
        <v>108</v>
      </c>
      <c r="B4" s="28">
        <v>5</v>
      </c>
      <c r="C4" s="28">
        <v>3</v>
      </c>
      <c r="D4" s="2">
        <f t="shared" ref="D4:D8" si="0">IF((IF(C4=0,0,1)*IF(C4=1,3,1)*IF(C4=2,2,1)*IF(C4=3,1,1)*IF(C4=4,0,1)*IF(C4=5,0,1)*IF(C4&lt;0,"P out of range",1)*IF(C4&gt;5,"P out of range",1))*(IF(B4&lt;6,B4,0)*IF(B4&lt;0,"I out of range",1)*IF(B4&gt;5,"I out of range",1))=0,"NA",(IF(C4&lt;4,4-C4,0)*(IF(COUNTIF(C4,"NA")=1,0,1)))*((IF(COUNTIF(B4,"NA")=1,0,1))*IF(B4&lt;6,B4,0)))</f>
        <v>5</v>
      </c>
      <c r="E4" s="61"/>
    </row>
    <row r="5" spans="1:5" ht="28" customHeight="1" x14ac:dyDescent="0.35">
      <c r="A5" s="27" t="s">
        <v>112</v>
      </c>
      <c r="B5" s="28">
        <v>5</v>
      </c>
      <c r="C5" s="28">
        <v>2</v>
      </c>
      <c r="D5" s="2">
        <f t="shared" si="0"/>
        <v>10</v>
      </c>
      <c r="E5" s="61"/>
    </row>
    <row r="6" spans="1:5" ht="28" customHeight="1" x14ac:dyDescent="0.35">
      <c r="A6" s="27" t="s">
        <v>109</v>
      </c>
      <c r="B6" s="28">
        <v>4</v>
      </c>
      <c r="C6" s="28">
        <v>3</v>
      </c>
      <c r="D6" s="2">
        <f t="shared" si="0"/>
        <v>4</v>
      </c>
      <c r="E6" s="61"/>
    </row>
    <row r="7" spans="1:5" ht="28" customHeight="1" x14ac:dyDescent="0.35">
      <c r="A7" s="27" t="s">
        <v>110</v>
      </c>
      <c r="B7" s="28">
        <v>4</v>
      </c>
      <c r="C7" s="28">
        <v>2</v>
      </c>
      <c r="D7" s="2">
        <f t="shared" si="0"/>
        <v>8</v>
      </c>
      <c r="E7" s="61"/>
    </row>
    <row r="8" spans="1:5" ht="28" customHeight="1" x14ac:dyDescent="0.35">
      <c r="A8" s="27" t="s">
        <v>111</v>
      </c>
      <c r="B8" s="28">
        <v>2</v>
      </c>
      <c r="C8" s="28">
        <v>4</v>
      </c>
      <c r="D8" s="2" t="str">
        <f t="shared" si="0"/>
        <v>NA</v>
      </c>
      <c r="E8" s="61"/>
    </row>
    <row r="9" spans="1:5" x14ac:dyDescent="0.35">
      <c r="A9" s="3"/>
      <c r="B9" s="4"/>
      <c r="C9" s="4"/>
      <c r="D9" s="4"/>
      <c r="E9" s="23"/>
    </row>
    <row r="10" spans="1:5" ht="23.5" x14ac:dyDescent="0.55000000000000004">
      <c r="A10" s="20" t="s">
        <v>52</v>
      </c>
      <c r="B10" s="7">
        <f>IFERROR((IF((SUM(B$3:B9)/((COUNTA($A$3:$A9)-COUNTIF(B$3:B9,0)-(COUNTIF(B$3:B9,"")-2))))=0,"To Be Computed",((SUM(B$3:B9)/((COUNTA($A$3:$A9)-COUNTIF(B$3:B9,0)-(COUNTIF(B$3:B9,"")-2))))))),"INPUT ?")</f>
        <v>4</v>
      </c>
      <c r="C10" s="7">
        <f>IFERROR((IF((SUM(C$3:C9)/((COUNTA($A$3:$A9)-COUNTIF(C$3:C9,0)-(COUNTIF(C$3:C9,"")-2))))=0,"To Be Computed",((SUM(C$3:C9)/((COUNTA($A$3:$A9)-COUNTIF(C$3:C9,0)-(COUNTIF(C$3:C9,"")-2))))))),"INPUT ?")</f>
        <v>2.8</v>
      </c>
      <c r="D10" s="7">
        <f>IFERROR(SUM(D3:D9)/(COUNTA(A3:A9)-COUNTIF(D3:D9,"NA")),"NA")</f>
        <v>6.75</v>
      </c>
      <c r="E10" s="58"/>
    </row>
    <row r="11" spans="1:5" ht="29" x14ac:dyDescent="0.35">
      <c r="B11" s="78" t="s">
        <v>12</v>
      </c>
      <c r="C11" s="78" t="s">
        <v>1</v>
      </c>
      <c r="D11" s="78" t="s">
        <v>2</v>
      </c>
    </row>
  </sheetData>
  <conditionalFormatting sqref="D4:D8">
    <cfRule type="cellIs" dxfId="537" priority="180" operator="between">
      <formula>1</formula>
      <formula>3</formula>
    </cfRule>
    <cfRule type="cellIs" dxfId="536" priority="181" operator="between">
      <formula>1</formula>
      <formula>3</formula>
    </cfRule>
    <cfRule type="cellIs" dxfId="535" priority="182" operator="between">
      <formula>3.9</formula>
      <formula>6.899</formula>
    </cfRule>
    <cfRule type="cellIs" dxfId="534" priority="183" operator="greaterThan">
      <formula>6.9</formula>
    </cfRule>
    <cfRule type="cellIs" dxfId="533" priority="184" stopIfTrue="1" operator="equal">
      <formula>"NA"</formula>
    </cfRule>
  </conditionalFormatting>
  <conditionalFormatting sqref="B4:C8">
    <cfRule type="cellIs" dxfId="532" priority="64" operator="between">
      <formula>0.1</formula>
      <formula>5.1</formula>
    </cfRule>
    <cfRule type="cellIs" dxfId="531" priority="65" operator="equal">
      <formula>0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0"/>
  <sheetViews>
    <sheetView zoomScale="120" zoomScaleNormal="120" workbookViewId="0">
      <pane ySplit="3" topLeftCell="A4" activePane="bottomLeft" state="frozen"/>
      <selection pane="bottomLeft" activeCell="A4" sqref="A4:A7"/>
    </sheetView>
  </sheetViews>
  <sheetFormatPr defaultRowHeight="14.5" x14ac:dyDescent="0.35"/>
  <cols>
    <col min="1" max="1" width="62.6328125" style="31" customWidth="1"/>
    <col min="2" max="3" width="16.7265625" customWidth="1"/>
    <col min="4" max="4" width="16.26953125" customWidth="1"/>
    <col min="5" max="5" width="40.54296875" style="31" customWidth="1"/>
    <col min="6" max="6" width="4.1796875" customWidth="1"/>
  </cols>
  <sheetData>
    <row r="1" spans="1:5" ht="48.5" customHeight="1" x14ac:dyDescent="0.55000000000000004">
      <c r="A1" s="47" t="s">
        <v>91</v>
      </c>
      <c r="B1" s="82" t="s">
        <v>88</v>
      </c>
      <c r="C1" s="82" t="s">
        <v>37</v>
      </c>
      <c r="D1" s="83" t="s">
        <v>38</v>
      </c>
      <c r="E1"/>
    </row>
    <row r="2" spans="1:5" ht="52.4" hidden="1" customHeight="1" x14ac:dyDescent="0.5">
      <c r="A2" s="49" t="s">
        <v>117</v>
      </c>
      <c r="B2" s="32" t="s">
        <v>16</v>
      </c>
      <c r="C2" s="32" t="s">
        <v>15</v>
      </c>
      <c r="D2" s="33" t="s">
        <v>23</v>
      </c>
      <c r="E2" s="48" t="s">
        <v>6</v>
      </c>
    </row>
    <row r="3" spans="1:5" x14ac:dyDescent="0.35">
      <c r="A3" s="10"/>
      <c r="B3" s="11"/>
      <c r="C3" s="11"/>
      <c r="D3" s="11"/>
      <c r="E3" s="23"/>
    </row>
    <row r="4" spans="1:5" ht="29" customHeight="1" x14ac:dyDescent="0.35">
      <c r="A4" s="27" t="s">
        <v>116</v>
      </c>
      <c r="B4" s="28">
        <v>5</v>
      </c>
      <c r="C4" s="28">
        <v>3</v>
      </c>
      <c r="D4" s="2">
        <f t="shared" ref="D4:D5" si="0">IF((IF(C4=0,0,1)*IF(C4=1,3,1)*IF(C4=2,2,1)*IF(C4=3,1,1)*IF(C4=4,0,1)*IF(C4=5,0,1)*IF(C4&lt;0,"P out of range",1)*IF(C4&gt;5,"P out of range",1))*(IF(B4&lt;6,B4,0)*IF(B4&lt;0,"I out of range",1)*IF(B4&gt;5,"I out of range",1))=0,"NA",(IF(C4&lt;4,4-C4,0)*(IF(COUNTIF(C4,"NA")=1,0,1)))*((IF(COUNTIF(B4,"NA")=1,0,1))*IF(B4&lt;6,B4,0)))</f>
        <v>5</v>
      </c>
      <c r="E4" s="61"/>
    </row>
    <row r="5" spans="1:5" ht="29" customHeight="1" x14ac:dyDescent="0.35">
      <c r="A5" s="27" t="s">
        <v>113</v>
      </c>
      <c r="B5" s="28">
        <v>4.666666666666667</v>
      </c>
      <c r="C5" s="28">
        <v>1.3333333333333333</v>
      </c>
      <c r="D5" s="2">
        <f t="shared" si="0"/>
        <v>12.444444444444446</v>
      </c>
      <c r="E5" s="61"/>
    </row>
    <row r="6" spans="1:5" ht="29" customHeight="1" x14ac:dyDescent="0.35">
      <c r="A6" s="27" t="s">
        <v>114</v>
      </c>
      <c r="B6" s="28">
        <v>4.666666666666667</v>
      </c>
      <c r="C6" s="28">
        <v>3</v>
      </c>
      <c r="D6" s="2">
        <f>IF((IF(C6=0,0,1)*IF(C6=1,3,1)*IF(C6=2,2,1)*IF(C6=3,1,1)*IF(C6=4,0,1)*IF(C6=5,0,1)*IF(C6&lt;0,"P out of range",1)*IF(C6&gt;5,"P out of range",1))*(IF(B6&lt;6,B6,0)*IF(B6&lt;0,"I out of range",1)*IF(B6&gt;5,"I out of range",1))=0,"NA",(IF(C6&lt;4,4-C6,0)*(IF(COUNTIF(C6,"NA")=1,0,1)))*((IF(COUNTIF(B6,"NA")=1,0,1))*IF(B6&lt;6,B6,0)))</f>
        <v>4.666666666666667</v>
      </c>
      <c r="E6" s="61"/>
    </row>
    <row r="7" spans="1:5" ht="29" customHeight="1" x14ac:dyDescent="0.35">
      <c r="A7" s="27" t="s">
        <v>115</v>
      </c>
      <c r="B7" s="28">
        <v>3</v>
      </c>
      <c r="C7" s="28">
        <v>3</v>
      </c>
      <c r="D7" s="2">
        <f>IF((IF(C7=0,0,1)*IF(C7=1,3,1)*IF(C7=2,2,1)*IF(C7=3,1,1)*IF(C7=4,0,1)*IF(C7=5,0,1)*IF(C7&lt;0,"P out of range",1)*IF(C7&gt;5,"P out of range",1))*(IF(B7&lt;6,B7,0)*IF(B7&lt;0,"I out of range",1)*IF(B7&gt;5,"I out of range",1))=0,"NA",(IF(C7&lt;4,4-C7,0)*(IF(COUNTIF(C7,"NA")=1,0,1)))*((IF(COUNTIF(B7,"NA")=1,0,1))*IF(B7&lt;6,B7,0)))</f>
        <v>3</v>
      </c>
      <c r="E7" s="61"/>
    </row>
    <row r="8" spans="1:5" x14ac:dyDescent="0.35">
      <c r="A8" s="3"/>
      <c r="B8" s="4"/>
      <c r="C8" s="4"/>
      <c r="D8" s="4"/>
      <c r="E8" s="23"/>
    </row>
    <row r="9" spans="1:5" ht="23.5" x14ac:dyDescent="0.55000000000000004">
      <c r="A9" s="20" t="s">
        <v>11</v>
      </c>
      <c r="B9" s="7">
        <f>IFERROR((IF((SUM(B$3:B8)/((COUNTA($A$3:$A8)-COUNTIF(B$3:B8,0)-(COUNTIF(B$3:B8,"")-2))))=0,"To Be Computed",((SUM(B$3:B8)/((COUNTA($A$3:$A8)-COUNTIF(B$3:B8,0)-(COUNTIF(B$3:B8,"")-2))))))),"INPUT ?")</f>
        <v>4.3333333333333339</v>
      </c>
      <c r="C9" s="7">
        <f>IFERROR((IF((SUM(C$3:C8)/((COUNTA($A$3:$A8)-COUNTIF(C$3:C8,0)-(COUNTIF(C$3:C8,"")-2))))=0,"To Be Computed",((SUM(C$3:C8)/((COUNTA($A$3:$A8)-COUNTIF(C$3:C8,0)-(COUNTIF(C$3:C8,"")-2))))))),"INPUT ?")</f>
        <v>2.583333333333333</v>
      </c>
      <c r="D9" s="7">
        <f>IFERROR(SUM(D3:D8)/(COUNTA(A3:A8)-COUNTIF(D3:D8,"NA")),"NA")</f>
        <v>6.2777777777777786</v>
      </c>
      <c r="E9" s="58"/>
    </row>
    <row r="10" spans="1:5" ht="29" x14ac:dyDescent="0.35">
      <c r="B10" s="78" t="s">
        <v>12</v>
      </c>
      <c r="C10" s="78" t="s">
        <v>1</v>
      </c>
      <c r="D10" s="78" t="s">
        <v>2</v>
      </c>
    </row>
  </sheetData>
  <conditionalFormatting sqref="D4 D7">
    <cfRule type="cellIs" dxfId="530" priority="167" operator="between">
      <formula>1</formula>
      <formula>3</formula>
    </cfRule>
    <cfRule type="cellIs" dxfId="529" priority="168" operator="between">
      <formula>1</formula>
      <formula>3</formula>
    </cfRule>
    <cfRule type="cellIs" dxfId="528" priority="169" operator="between">
      <formula>3.9</formula>
      <formula>6.899</formula>
    </cfRule>
    <cfRule type="cellIs" dxfId="527" priority="170" operator="greaterThan">
      <formula>6.9</formula>
    </cfRule>
    <cfRule type="cellIs" dxfId="526" priority="171" stopIfTrue="1" operator="equal">
      <formula>"NA"</formula>
    </cfRule>
  </conditionalFormatting>
  <conditionalFormatting sqref="B4:C7">
    <cfRule type="cellIs" dxfId="525" priority="172" operator="between">
      <formula>0.1</formula>
      <formula>5.1</formula>
    </cfRule>
    <cfRule type="cellIs" dxfId="524" priority="173" operator="equal">
      <formula>0</formula>
    </cfRule>
  </conditionalFormatting>
  <conditionalFormatting sqref="D5:D7">
    <cfRule type="cellIs" dxfId="523" priority="125" operator="between">
      <formula>1</formula>
      <formula>3</formula>
    </cfRule>
    <cfRule type="cellIs" dxfId="522" priority="126" operator="between">
      <formula>1</formula>
      <formula>3</formula>
    </cfRule>
    <cfRule type="cellIs" dxfId="521" priority="127" operator="between">
      <formula>3.9</formula>
      <formula>6.899</formula>
    </cfRule>
    <cfRule type="cellIs" dxfId="520" priority="128" operator="greaterThan">
      <formula>6.9</formula>
    </cfRule>
    <cfRule type="cellIs" dxfId="519" priority="129" stopIfTrue="1" operator="equal">
      <formula>"NA"</formula>
    </cfRule>
  </conditionalFormatting>
  <conditionalFormatting sqref="D6">
    <cfRule type="cellIs" dxfId="518" priority="69" operator="between">
      <formula>1</formula>
      <formula>3</formula>
    </cfRule>
    <cfRule type="cellIs" dxfId="517" priority="70" operator="between">
      <formula>1</formula>
      <formula>3</formula>
    </cfRule>
    <cfRule type="cellIs" dxfId="516" priority="71" operator="between">
      <formula>3.9</formula>
      <formula>6.899</formula>
    </cfRule>
    <cfRule type="cellIs" dxfId="515" priority="72" operator="greaterThan">
      <formula>6.9</formula>
    </cfRule>
    <cfRule type="cellIs" dxfId="514" priority="73" stopIfTrue="1" operator="equal">
      <formula>"NA"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Title Page</vt:lpstr>
      <vt:lpstr>Instructions</vt:lpstr>
      <vt:lpstr>GAP Summary</vt:lpstr>
      <vt:lpstr>Chart</vt:lpstr>
      <vt:lpstr>Lead</vt:lpstr>
      <vt:lpstr>CC</vt:lpstr>
      <vt:lpstr>DFD</vt:lpstr>
      <vt:lpstr>CI</vt:lpstr>
      <vt:lpstr>CT</vt:lpstr>
      <vt:lpstr>CM</vt:lpstr>
      <vt:lpstr>Infra</vt:lpstr>
      <vt:lpstr>CD</vt:lpstr>
      <vt:lpstr>Sec</vt:lpstr>
      <vt:lpstr>Notes</vt:lpstr>
      <vt:lpstr>Gap Analysis</vt:lpstr>
      <vt:lpstr>Maturity Gap Survey</vt:lpstr>
    </vt:vector>
  </TitlesOfParts>
  <Company>Spirent Communications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Containers Practices GAP Assessment</dc:title>
  <dc:creator>Marc Hornbeek</dc:creator>
  <cp:keywords>Engineering DevOps Consulting</cp:keywords>
  <cp:lastModifiedBy>Marc Hornbeek</cp:lastModifiedBy>
  <cp:lastPrinted>2018-05-20T01:36:33Z</cp:lastPrinted>
  <dcterms:created xsi:type="dcterms:W3CDTF">2014-09-26T17:36:05Z</dcterms:created>
  <dcterms:modified xsi:type="dcterms:W3CDTF">2021-04-17T17:29:08Z</dcterms:modified>
</cp:coreProperties>
</file>