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96" yWindow="48" windowWidth="13920" windowHeight="1047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'Sheet1'!$C$1:$K$38</definedName>
  </definedNames>
  <calcPr fullCalcOnLoad="1"/>
</workbook>
</file>

<file path=xl/sharedStrings.xml><?xml version="1.0" encoding="utf-8"?>
<sst xmlns="http://schemas.openxmlformats.org/spreadsheetml/2006/main" count="50" uniqueCount="42">
  <si>
    <t>FERMENTATION RE-START PROCEDURE</t>
  </si>
  <si>
    <t>UVAFERM 43</t>
  </si>
  <si>
    <t>50g/hl</t>
  </si>
  <si>
    <t>FORMULA</t>
  </si>
  <si>
    <t>ADDITION RATE</t>
  </si>
  <si>
    <t>CLIENT</t>
  </si>
  <si>
    <t>VARIETY</t>
  </si>
  <si>
    <t>GALLONS</t>
  </si>
  <si>
    <t>ANSWERS</t>
  </si>
  <si>
    <t>DATE</t>
  </si>
  <si>
    <t>TOTAL MIX</t>
  </si>
  <si>
    <t>UTILIZE NORMAL REHYDREATION PROCEDURE</t>
  </si>
  <si>
    <t xml:space="preserve">  CONTINUE UNTIL ALL IS ADDED</t>
  </si>
  <si>
    <t>#2 - ADD REHYDRATED YEAST TO STARTER MIX &amp; MAINTAIN 70-75 DEGREES</t>
  </si>
  <si>
    <t>1135g / 137.8HL</t>
  </si>
  <si>
    <t>ONLY ENTER DATA IN YELLOW BLOCKS</t>
  </si>
  <si>
    <t>BEFORE ADDING WINE TO STARTER, ADD YEAST HULLS</t>
  </si>
  <si>
    <t>Gals</t>
  </si>
  <si>
    <t>grams yeast x .016 = Liters water</t>
  </si>
  <si>
    <t>1.135 grams  x  Liters water</t>
  </si>
  <si>
    <t>grams</t>
  </si>
  <si>
    <t>Liters</t>
  </si>
  <si>
    <r>
      <t>SUGAR to 5</t>
    </r>
    <r>
      <rPr>
        <b/>
        <sz val="14"/>
        <rFont val="Calibri"/>
        <family val="2"/>
      </rPr>
      <t>⁰</t>
    </r>
    <r>
      <rPr>
        <b/>
        <sz val="10"/>
        <rFont val="Bookman Old Style"/>
        <family val="1"/>
      </rPr>
      <t xml:space="preserve"> Brix</t>
    </r>
  </si>
  <si>
    <t xml:space="preserve">.025 x Gallons wine = wine </t>
  </si>
  <si>
    <t xml:space="preserve">.025 x Gallons wine = water </t>
  </si>
  <si>
    <t>1.362 grams x Gallons of Mix</t>
  </si>
  <si>
    <t>181.6 grams x Gallons Mix</t>
  </si>
  <si>
    <t>454g yeast to 7.56L H2O</t>
  </si>
  <si>
    <t>Gallons/26.4 x 50 = grams yeast</t>
  </si>
  <si>
    <t>Gallons</t>
  </si>
  <si>
    <t>Can substitute 'Fermaid K' for ''Super Food Plus'</t>
  </si>
  <si>
    <t xml:space="preserve">Can substitute 'Go Ferm' for 'Start Up' </t>
  </si>
  <si>
    <t>3 lb 'SUPERFOOD-PLUS' / 1000G wine/water mix</t>
  </si>
  <si>
    <t>START UP'</t>
  </si>
  <si>
    <r>
      <t>WATER at 105</t>
    </r>
    <r>
      <rPr>
        <b/>
        <sz val="10"/>
        <rFont val="Calibri"/>
        <family val="2"/>
      </rPr>
      <t>⁰</t>
    </r>
    <r>
      <rPr>
        <b/>
        <sz val="10"/>
        <rFont val="Bookman Old Style"/>
        <family val="1"/>
      </rPr>
      <t>F</t>
    </r>
  </si>
  <si>
    <t>2.5% of the Gallons of STUCK WINE</t>
  </si>
  <si>
    <t>2.5% of the Gallons as WATER</t>
  </si>
  <si>
    <t>#1 - PREPARE STARTER MIX</t>
  </si>
  <si>
    <t xml:space="preserve">  ADD 20% of the STUCK WINE to the STARTER MIX  (.2 x Gallons of Stuck Wine)</t>
  </si>
  <si>
    <t>#3 - AFTER BRIX DROPS BY HALF   (5ºB dropping to 2.5ºB)</t>
  </si>
  <si>
    <t xml:space="preserve">  ADD 20% MORE of the STUCK WINE, EACH TIME AFTER BRIX DROPS BY HALF</t>
  </si>
  <si>
    <t>.908 grams x Gallons of Stuck Wine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</si>
</sst>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Bookman Old Style"/>
      <family val="1"/>
    </font>
    <font>
      <sz val="10"/>
      <name val="Bookman Old Style"/>
      <family val="1"/>
    </font>
    <font>
      <sz val="18"/>
      <name val="Bookman Old Style"/>
      <family val="1"/>
    </font>
    <font>
      <b/>
      <sz val="18"/>
      <name val="Bookman Old Style"/>
      <family val="1"/>
    </font>
    <font>
      <b/>
      <sz val="10"/>
      <name val="Calibri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2" fontId="2" fillId="33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2" fontId="2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15" xfId="0" applyFont="1" applyBorder="1" applyAlignment="1" applyProtection="1">
      <alignment vertical="center"/>
      <protection/>
    </xf>
    <xf numFmtId="0" fontId="3" fillId="0" borderId="16" xfId="0" applyFont="1" applyBorder="1" applyAlignment="1" applyProtection="1">
      <alignment vertical="center"/>
      <protection/>
    </xf>
    <xf numFmtId="2" fontId="3" fillId="0" borderId="17" xfId="0" applyNumberFormat="1" applyFont="1" applyFill="1" applyBorder="1" applyAlignment="1" applyProtection="1">
      <alignment vertical="center"/>
      <protection/>
    </xf>
    <xf numFmtId="0" fontId="2" fillId="34" borderId="18" xfId="0" applyFont="1" applyFill="1" applyBorder="1" applyAlignment="1" applyProtection="1">
      <alignment vertical="center"/>
      <protection/>
    </xf>
    <xf numFmtId="2" fontId="2" fillId="34" borderId="19" xfId="0" applyNumberFormat="1" applyFont="1" applyFill="1" applyBorder="1" applyAlignment="1" applyProtection="1">
      <alignment vertical="center"/>
      <protection/>
    </xf>
    <xf numFmtId="0" fontId="2" fillId="34" borderId="18" xfId="0" applyFont="1" applyFill="1" applyBorder="1" applyAlignment="1" applyProtection="1">
      <alignment horizontal="left" vertical="center"/>
      <protection/>
    </xf>
    <xf numFmtId="0" fontId="3" fillId="0" borderId="20" xfId="0" applyFont="1" applyBorder="1" applyAlignment="1" applyProtection="1">
      <alignment vertical="center"/>
      <protection/>
    </xf>
    <xf numFmtId="0" fontId="3" fillId="0" borderId="21" xfId="0" applyFont="1" applyBorder="1" applyAlignment="1" applyProtection="1">
      <alignment vertical="center"/>
      <protection/>
    </xf>
    <xf numFmtId="0" fontId="3" fillId="0" borderId="22" xfId="0" applyFont="1" applyBorder="1" applyAlignment="1" applyProtection="1">
      <alignment vertical="center"/>
      <protection/>
    </xf>
    <xf numFmtId="0" fontId="2" fillId="34" borderId="21" xfId="0" applyFont="1" applyFill="1" applyBorder="1" applyAlignment="1" applyProtection="1">
      <alignment horizontal="center" vertical="center"/>
      <protection/>
    </xf>
    <xf numFmtId="2" fontId="3" fillId="0" borderId="0" xfId="0" applyNumberFormat="1" applyFont="1" applyFill="1" applyBorder="1" applyAlignment="1" applyProtection="1">
      <alignment vertical="center"/>
      <protection/>
    </xf>
    <xf numFmtId="0" fontId="3" fillId="0" borderId="23" xfId="0" applyFont="1" applyBorder="1" applyAlignment="1" applyProtection="1">
      <alignment vertical="center"/>
      <protection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3" fillId="0" borderId="24" xfId="0" applyNumberFormat="1" applyFont="1" applyFill="1" applyBorder="1" applyAlignment="1" applyProtection="1">
      <alignment vertical="center"/>
      <protection/>
    </xf>
    <xf numFmtId="2" fontId="2" fillId="0" borderId="17" xfId="0" applyNumberFormat="1" applyFont="1" applyFill="1" applyBorder="1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 vertical="center"/>
      <protection/>
    </xf>
    <xf numFmtId="2" fontId="3" fillId="0" borderId="0" xfId="0" applyNumberFormat="1" applyFont="1" applyBorder="1" applyAlignment="1">
      <alignment vertical="center"/>
    </xf>
    <xf numFmtId="2" fontId="3" fillId="0" borderId="0" xfId="0" applyNumberFormat="1" applyFont="1" applyAlignment="1">
      <alignment vertical="center"/>
    </xf>
    <xf numFmtId="0" fontId="2" fillId="34" borderId="25" xfId="0" applyFont="1" applyFill="1" applyBorder="1" applyAlignment="1">
      <alignment vertical="center"/>
    </xf>
    <xf numFmtId="0" fontId="2" fillId="34" borderId="18" xfId="0" applyFont="1" applyFill="1" applyBorder="1" applyAlignment="1">
      <alignment vertical="center"/>
    </xf>
    <xf numFmtId="0" fontId="3" fillId="34" borderId="19" xfId="0" applyFont="1" applyFill="1" applyBorder="1" applyAlignment="1">
      <alignment vertical="center"/>
    </xf>
    <xf numFmtId="2" fontId="2" fillId="34" borderId="12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vertical="center" wrapText="1"/>
    </xf>
    <xf numFmtId="0" fontId="2" fillId="34" borderId="12" xfId="0" applyFont="1" applyFill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vertical="center"/>
    </xf>
    <xf numFmtId="0" fontId="3" fillId="0" borderId="30" xfId="0" applyFont="1" applyBorder="1" applyAlignment="1">
      <alignment horizontal="left" vertical="center"/>
    </xf>
    <xf numFmtId="0" fontId="3" fillId="0" borderId="28" xfId="0" applyFont="1" applyFill="1" applyBorder="1" applyAlignment="1">
      <alignment vertical="center"/>
    </xf>
    <xf numFmtId="0" fontId="3" fillId="0" borderId="30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/>
    </xf>
    <xf numFmtId="0" fontId="3" fillId="0" borderId="28" xfId="0" applyFont="1" applyBorder="1" applyAlignment="1" applyProtection="1">
      <alignment vertical="center"/>
      <protection/>
    </xf>
    <xf numFmtId="0" fontId="3" fillId="0" borderId="29" xfId="0" applyFont="1" applyBorder="1" applyAlignment="1" applyProtection="1">
      <alignment horizontal="left" vertical="center"/>
      <protection/>
    </xf>
    <xf numFmtId="0" fontId="3" fillId="0" borderId="3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28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left" vertical="center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3" fillId="0" borderId="33" xfId="0" applyFont="1" applyBorder="1" applyAlignment="1">
      <alignment vertical="center"/>
    </xf>
    <xf numFmtId="2" fontId="3" fillId="0" borderId="11" xfId="0" applyNumberFormat="1" applyFont="1" applyBorder="1" applyAlignment="1">
      <alignment vertical="center"/>
    </xf>
    <xf numFmtId="0" fontId="3" fillId="0" borderId="32" xfId="0" applyFont="1" applyBorder="1" applyAlignment="1">
      <alignment horizontal="left" vertical="center"/>
    </xf>
    <xf numFmtId="0" fontId="2" fillId="35" borderId="34" xfId="0" applyFont="1" applyFill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vertical="center"/>
      <protection/>
    </xf>
    <xf numFmtId="0" fontId="3" fillId="0" borderId="29" xfId="0" applyFont="1" applyBorder="1" applyAlignment="1" applyProtection="1">
      <alignment vertical="center"/>
      <protection/>
    </xf>
    <xf numFmtId="0" fontId="2" fillId="34" borderId="19" xfId="0" applyFont="1" applyFill="1" applyBorder="1" applyAlignment="1" applyProtection="1">
      <alignment vertical="center" wrapText="1"/>
      <protection/>
    </xf>
    <xf numFmtId="0" fontId="0" fillId="0" borderId="25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2" fillId="36" borderId="35" xfId="0" applyFont="1" applyFill="1" applyBorder="1" applyAlignment="1" applyProtection="1">
      <alignment horizontal="center" vertical="center" wrapText="1"/>
      <protection/>
    </xf>
    <xf numFmtId="0" fontId="0" fillId="0" borderId="36" xfId="0" applyFont="1" applyBorder="1" applyAlignment="1">
      <alignment horizontal="center" vertical="center" wrapText="1"/>
    </xf>
    <xf numFmtId="0" fontId="2" fillId="36" borderId="22" xfId="0" applyFont="1" applyFill="1" applyBorder="1" applyAlignment="1" applyProtection="1">
      <alignment horizontal="center" vertical="center" wrapText="1"/>
      <protection/>
    </xf>
    <xf numFmtId="0" fontId="2" fillId="34" borderId="19" xfId="0" applyFont="1" applyFill="1" applyBorder="1" applyAlignment="1" applyProtection="1" quotePrefix="1">
      <alignment vertical="center" wrapText="1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3" fillId="36" borderId="21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37" borderId="19" xfId="0" applyFont="1" applyFill="1" applyBorder="1" applyAlignment="1" applyProtection="1">
      <alignment horizontal="center" vertical="center" wrapText="1"/>
      <protection/>
    </xf>
    <xf numFmtId="0" fontId="2" fillId="37" borderId="25" xfId="0" applyFont="1" applyFill="1" applyBorder="1" applyAlignment="1">
      <alignment horizontal="center" vertical="center" wrapText="1"/>
    </xf>
    <xf numFmtId="0" fontId="2" fillId="35" borderId="35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>
      <alignment horizontal="center" vertical="center" wrapText="1"/>
    </xf>
    <xf numFmtId="0" fontId="2" fillId="37" borderId="18" xfId="0" applyFont="1" applyFill="1" applyBorder="1" applyAlignment="1">
      <alignment horizontal="center" vertical="center" wrapText="1"/>
    </xf>
    <xf numFmtId="0" fontId="2" fillId="37" borderId="19" xfId="0" applyFont="1" applyFill="1" applyBorder="1" applyAlignment="1" applyProtection="1">
      <alignment horizontal="left" vertical="center" wrapText="1"/>
      <protection/>
    </xf>
    <xf numFmtId="0" fontId="2" fillId="37" borderId="25" xfId="0" applyFont="1" applyFill="1" applyBorder="1" applyAlignment="1">
      <alignment horizontal="left" vertical="center" wrapText="1"/>
    </xf>
    <xf numFmtId="0" fontId="2" fillId="37" borderId="10" xfId="0" applyFont="1" applyFill="1" applyBorder="1" applyAlignment="1">
      <alignment horizontal="left" vertical="center" wrapText="1"/>
    </xf>
    <xf numFmtId="0" fontId="2" fillId="37" borderId="27" xfId="0" applyFont="1" applyFill="1" applyBorder="1" applyAlignment="1">
      <alignment horizontal="left" vertical="center" wrapText="1"/>
    </xf>
    <xf numFmtId="3" fontId="2" fillId="33" borderId="22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2" fillId="38" borderId="19" xfId="0" applyFont="1" applyFill="1" applyBorder="1" applyAlignment="1">
      <alignment horizontal="center" vertical="center"/>
    </xf>
    <xf numFmtId="0" fontId="2" fillId="38" borderId="25" xfId="0" applyFont="1" applyFill="1" applyBorder="1" applyAlignment="1">
      <alignment horizontal="center" vertical="center"/>
    </xf>
    <xf numFmtId="0" fontId="2" fillId="38" borderId="18" xfId="0" applyFont="1" applyFill="1" applyBorder="1" applyAlignment="1">
      <alignment horizontal="center" vertical="center"/>
    </xf>
    <xf numFmtId="0" fontId="2" fillId="36" borderId="19" xfId="0" applyFont="1" applyFill="1" applyBorder="1" applyAlignment="1" applyProtection="1">
      <alignment horizontal="center" vertical="center" wrapText="1"/>
      <protection/>
    </xf>
    <xf numFmtId="0" fontId="3" fillId="36" borderId="25" xfId="0" applyFont="1" applyFill="1" applyBorder="1" applyAlignment="1">
      <alignment horizontal="center" vertical="center" wrapText="1"/>
    </xf>
    <xf numFmtId="0" fontId="2" fillId="39" borderId="19" xfId="0" applyFont="1" applyFill="1" applyBorder="1" applyAlignment="1" applyProtection="1">
      <alignment horizontal="center" vertical="center" wrapText="1"/>
      <protection/>
    </xf>
    <xf numFmtId="0" fontId="3" fillId="39" borderId="25" xfId="0" applyFont="1" applyFill="1" applyBorder="1" applyAlignment="1">
      <alignment horizontal="center" vertical="center" wrapText="1"/>
    </xf>
    <xf numFmtId="0" fontId="3" fillId="39" borderId="18" xfId="0" applyFont="1" applyFill="1" applyBorder="1" applyAlignment="1">
      <alignment horizontal="center" vertical="center" wrapText="1"/>
    </xf>
    <xf numFmtId="0" fontId="2" fillId="34" borderId="35" xfId="0" applyFont="1" applyFill="1" applyBorder="1" applyAlignment="1" applyProtection="1">
      <alignment horizontal="center" vertical="center" wrapText="1"/>
      <protection/>
    </xf>
    <xf numFmtId="0" fontId="2" fillId="34" borderId="21" xfId="0" applyFont="1" applyFill="1" applyBorder="1" applyAlignment="1" applyProtection="1">
      <alignment horizontal="center" vertical="center" wrapText="1"/>
      <protection/>
    </xf>
    <xf numFmtId="0" fontId="2" fillId="36" borderId="26" xfId="0" applyFont="1" applyFill="1" applyBorder="1" applyAlignment="1" applyProtection="1">
      <alignment horizontal="left" vertical="center" wrapText="1"/>
      <protection/>
    </xf>
    <xf numFmtId="0" fontId="3" fillId="36" borderId="10" xfId="0" applyFont="1" applyFill="1" applyBorder="1" applyAlignment="1">
      <alignment horizontal="left" vertical="center" wrapText="1"/>
    </xf>
    <xf numFmtId="0" fontId="2" fillId="36" borderId="21" xfId="0" applyFont="1" applyFill="1" applyBorder="1" applyAlignment="1" applyProtection="1">
      <alignment horizontal="center" vertical="center"/>
      <protection/>
    </xf>
    <xf numFmtId="0" fontId="2" fillId="36" borderId="19" xfId="0" applyFont="1" applyFill="1" applyBorder="1" applyAlignment="1" applyProtection="1">
      <alignment horizontal="left" vertical="center" wrapText="1"/>
      <protection/>
    </xf>
    <xf numFmtId="0" fontId="3" fillId="36" borderId="25" xfId="0" applyFont="1" applyFill="1" applyBorder="1" applyAlignment="1">
      <alignment horizontal="left" vertical="center" wrapText="1"/>
    </xf>
    <xf numFmtId="2" fontId="2" fillId="37" borderId="19" xfId="0" applyNumberFormat="1" applyFont="1" applyFill="1" applyBorder="1" applyAlignment="1" applyProtection="1">
      <alignment horizontal="center" vertical="center" wrapText="1"/>
      <protection/>
    </xf>
    <xf numFmtId="0" fontId="2" fillId="37" borderId="18" xfId="0" applyFont="1" applyFill="1" applyBorder="1" applyAlignment="1">
      <alignment horizontal="left" vertical="center" wrapText="1"/>
    </xf>
    <xf numFmtId="0" fontId="5" fillId="34" borderId="26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 applyProtection="1">
      <alignment horizontal="center" vertical="center" wrapText="1"/>
      <protection locked="0"/>
    </xf>
    <xf numFmtId="0" fontId="2" fillId="33" borderId="25" xfId="0" applyFont="1" applyFill="1" applyBorder="1" applyAlignment="1" applyProtection="1">
      <alignment horizontal="center" vertical="center" wrapText="1"/>
      <protection locked="0"/>
    </xf>
    <xf numFmtId="0" fontId="2" fillId="33" borderId="18" xfId="0" applyFont="1" applyFill="1" applyBorder="1" applyAlignment="1" applyProtection="1">
      <alignment horizontal="center" vertical="center" wrapText="1"/>
      <protection locked="0"/>
    </xf>
    <xf numFmtId="0" fontId="2" fillId="36" borderId="18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5"/>
  <sheetViews>
    <sheetView tabSelected="1" zoomScalePageLayoutView="0" workbookViewId="0" topLeftCell="A1">
      <selection activeCell="D3" sqref="D3:I3"/>
    </sheetView>
  </sheetViews>
  <sheetFormatPr defaultColWidth="9.140625" defaultRowHeight="12.75"/>
  <cols>
    <col min="1" max="1" width="8.8515625" style="3" customWidth="1"/>
    <col min="2" max="2" width="3.140625" style="3" customWidth="1"/>
    <col min="3" max="3" width="8.28125" style="3" customWidth="1"/>
    <col min="4" max="4" width="13.140625" style="3" customWidth="1"/>
    <col min="5" max="5" width="8.8515625" style="3" customWidth="1"/>
    <col min="6" max="6" width="15.57421875" style="3" customWidth="1"/>
    <col min="7" max="7" width="16.7109375" style="3" customWidth="1"/>
    <col min="8" max="8" width="8.8515625" style="3" customWidth="1"/>
    <col min="9" max="9" width="27.7109375" style="3" customWidth="1"/>
    <col min="10" max="10" width="8.7109375" style="36" customWidth="1"/>
    <col min="11" max="11" width="8.7109375" style="2" customWidth="1"/>
    <col min="12" max="16384" width="8.8515625" style="3" customWidth="1"/>
  </cols>
  <sheetData>
    <row r="1" spans="2:11" ht="28.5" customHeight="1" thickBot="1" thickTop="1">
      <c r="B1" s="43"/>
      <c r="C1" s="106" t="s">
        <v>0</v>
      </c>
      <c r="D1" s="107"/>
      <c r="E1" s="107"/>
      <c r="F1" s="108"/>
      <c r="G1" s="108"/>
      <c r="H1" s="108"/>
      <c r="I1" s="108"/>
      <c r="J1" s="109"/>
      <c r="K1" s="44"/>
    </row>
    <row r="2" spans="2:11" ht="7.5" customHeight="1" thickTop="1">
      <c r="B2" s="45"/>
      <c r="C2" s="4"/>
      <c r="D2" s="5"/>
      <c r="E2" s="5"/>
      <c r="F2" s="5"/>
      <c r="G2" s="5"/>
      <c r="H2" s="5"/>
      <c r="I2" s="5"/>
      <c r="J2" s="5"/>
      <c r="K2" s="46"/>
    </row>
    <row r="3" spans="2:11" ht="17.25" customHeight="1">
      <c r="B3" s="45"/>
      <c r="C3" s="6"/>
      <c r="D3" s="86" t="s">
        <v>15</v>
      </c>
      <c r="E3" s="87"/>
      <c r="F3" s="87"/>
      <c r="G3" s="87"/>
      <c r="H3" s="87"/>
      <c r="I3" s="88"/>
      <c r="J3" s="41"/>
      <c r="K3" s="46"/>
    </row>
    <row r="4" spans="2:11" ht="6.75" customHeight="1" thickBot="1">
      <c r="B4" s="45"/>
      <c r="C4" s="7"/>
      <c r="D4" s="8"/>
      <c r="E4" s="8"/>
      <c r="F4" s="8"/>
      <c r="G4" s="8"/>
      <c r="H4" s="8"/>
      <c r="I4" s="8"/>
      <c r="J4" s="8"/>
      <c r="K4" s="46"/>
    </row>
    <row r="5" spans="2:11" ht="14.25" thickBot="1" thickTop="1">
      <c r="B5" s="47"/>
      <c r="C5" s="74" t="s">
        <v>5</v>
      </c>
      <c r="D5" s="75"/>
      <c r="E5" s="76"/>
      <c r="F5" s="39"/>
      <c r="G5" s="37" t="s">
        <v>6</v>
      </c>
      <c r="H5" s="38"/>
      <c r="I5" s="42" t="s">
        <v>7</v>
      </c>
      <c r="J5" s="40" t="s">
        <v>9</v>
      </c>
      <c r="K5" s="48"/>
    </row>
    <row r="6" spans="2:11" ht="19.5" customHeight="1" thickBot="1" thickTop="1">
      <c r="B6" s="49"/>
      <c r="C6" s="110"/>
      <c r="D6" s="111"/>
      <c r="E6" s="112"/>
      <c r="F6" s="110"/>
      <c r="G6" s="111"/>
      <c r="H6" s="112"/>
      <c r="I6" s="9">
        <v>60</v>
      </c>
      <c r="J6" s="10"/>
      <c r="K6" s="50"/>
    </row>
    <row r="7" spans="2:11" ht="6.75" customHeight="1" thickBot="1" thickTop="1">
      <c r="B7" s="49"/>
      <c r="C7" s="11"/>
      <c r="D7" s="11"/>
      <c r="E7" s="11"/>
      <c r="F7" s="11"/>
      <c r="G7" s="11"/>
      <c r="H7" s="11"/>
      <c r="I7" s="12"/>
      <c r="J7" s="13"/>
      <c r="K7" s="51"/>
    </row>
    <row r="8" spans="2:11" s="17" customFormat="1" ht="22.5" customHeight="1" thickBot="1" thickTop="1">
      <c r="B8" s="52"/>
      <c r="C8" s="77" t="s">
        <v>11</v>
      </c>
      <c r="D8" s="78"/>
      <c r="E8" s="78"/>
      <c r="F8" s="78"/>
      <c r="G8" s="78"/>
      <c r="H8" s="75"/>
      <c r="I8" s="76"/>
      <c r="J8" s="34"/>
      <c r="K8" s="53"/>
    </row>
    <row r="9" spans="2:11" s="17" customFormat="1" ht="14.25" thickBot="1" thickTop="1">
      <c r="B9" s="54"/>
      <c r="C9" s="15"/>
      <c r="D9" s="15"/>
      <c r="E9" s="15"/>
      <c r="F9" s="92" t="s">
        <v>4</v>
      </c>
      <c r="G9" s="113"/>
      <c r="H9" s="77" t="s">
        <v>3</v>
      </c>
      <c r="I9" s="81"/>
      <c r="J9" s="104" t="s">
        <v>8</v>
      </c>
      <c r="K9" s="81"/>
    </row>
    <row r="10" spans="2:11" s="17" customFormat="1" ht="14.25" thickBot="1" thickTop="1">
      <c r="B10" s="52"/>
      <c r="C10" s="14"/>
      <c r="D10" s="14"/>
      <c r="E10" s="14"/>
      <c r="F10" s="14"/>
      <c r="G10" s="14"/>
      <c r="H10" s="15"/>
      <c r="I10" s="16"/>
      <c r="J10" s="20"/>
      <c r="K10" s="53"/>
    </row>
    <row r="11" spans="2:11" s="17" customFormat="1" ht="14.25" thickBot="1" thickTop="1">
      <c r="B11" s="52"/>
      <c r="C11" s="14"/>
      <c r="D11" s="65" t="s">
        <v>1</v>
      </c>
      <c r="E11" s="67"/>
      <c r="F11" s="62" t="s">
        <v>2</v>
      </c>
      <c r="G11" s="63"/>
      <c r="H11" s="72" t="s">
        <v>28</v>
      </c>
      <c r="I11" s="73"/>
      <c r="J11" s="22">
        <f>I6/26.4*50</f>
        <v>113.63636363636364</v>
      </c>
      <c r="K11" s="21" t="s">
        <v>20</v>
      </c>
    </row>
    <row r="12" spans="2:11" s="17" customFormat="1" ht="14.25" thickBot="1" thickTop="1">
      <c r="B12" s="52"/>
      <c r="C12" s="14"/>
      <c r="D12" s="65" t="s">
        <v>34</v>
      </c>
      <c r="E12" s="67"/>
      <c r="F12" s="79" t="s">
        <v>27</v>
      </c>
      <c r="G12" s="80"/>
      <c r="H12" s="101" t="s">
        <v>18</v>
      </c>
      <c r="I12" s="73"/>
      <c r="J12" s="22">
        <f>J11*0.016</f>
        <v>1.8181818181818183</v>
      </c>
      <c r="K12" s="21" t="s">
        <v>21</v>
      </c>
    </row>
    <row r="13" spans="2:11" s="17" customFormat="1" ht="14.25" thickBot="1" thickTop="1">
      <c r="B13" s="52"/>
      <c r="C13" s="14"/>
      <c r="D13" s="71" t="s">
        <v>33</v>
      </c>
      <c r="E13" s="67"/>
      <c r="F13" s="79" t="s">
        <v>14</v>
      </c>
      <c r="G13" s="80"/>
      <c r="H13" s="72" t="s">
        <v>19</v>
      </c>
      <c r="I13" s="73"/>
      <c r="J13" s="22">
        <f>J12*1.13</f>
        <v>2.0545454545454547</v>
      </c>
      <c r="K13" s="21" t="s">
        <v>20</v>
      </c>
    </row>
    <row r="14" spans="2:11" s="17" customFormat="1" ht="14.25" thickBot="1" thickTop="1">
      <c r="B14" s="52"/>
      <c r="C14" s="14"/>
      <c r="D14" s="14"/>
      <c r="E14" s="14"/>
      <c r="F14" s="14"/>
      <c r="G14" s="14"/>
      <c r="H14" s="14"/>
      <c r="I14" s="24"/>
      <c r="J14" s="20"/>
      <c r="K14" s="64"/>
    </row>
    <row r="15" spans="2:11" s="17" customFormat="1" ht="14.25" thickBot="1" thickTop="1">
      <c r="B15" s="82" t="s">
        <v>37</v>
      </c>
      <c r="C15" s="83"/>
      <c r="D15" s="83"/>
      <c r="E15" s="105"/>
      <c r="F15" s="25"/>
      <c r="G15" s="25"/>
      <c r="H15" s="25"/>
      <c r="I15" s="24"/>
      <c r="J15" s="20"/>
      <c r="K15" s="64"/>
    </row>
    <row r="16" spans="2:11" s="17" customFormat="1" ht="14.25" thickBot="1" thickTop="1">
      <c r="B16" s="52"/>
      <c r="C16" s="14"/>
      <c r="D16" s="14"/>
      <c r="E16" s="14"/>
      <c r="F16" s="14"/>
      <c r="G16" s="14"/>
      <c r="H16" s="14"/>
      <c r="I16" s="24"/>
      <c r="J16" s="20"/>
      <c r="K16" s="64"/>
    </row>
    <row r="17" spans="2:11" s="17" customFormat="1" ht="14.25" thickBot="1" thickTop="1">
      <c r="B17" s="52"/>
      <c r="C17" s="14"/>
      <c r="D17" s="65" t="s">
        <v>35</v>
      </c>
      <c r="E17" s="66"/>
      <c r="F17" s="67"/>
      <c r="G17" s="14"/>
      <c r="H17" s="70" t="s">
        <v>23</v>
      </c>
      <c r="I17" s="69"/>
      <c r="J17" s="22">
        <f>I6*0.025</f>
        <v>1.5</v>
      </c>
      <c r="K17" s="21" t="s">
        <v>29</v>
      </c>
    </row>
    <row r="18" spans="2:11" s="17" customFormat="1" ht="14.25" thickBot="1" thickTop="1">
      <c r="B18" s="52"/>
      <c r="C18" s="14"/>
      <c r="D18" s="65" t="s">
        <v>36</v>
      </c>
      <c r="E18" s="66"/>
      <c r="F18" s="67"/>
      <c r="G18" s="14"/>
      <c r="H18" s="70" t="s">
        <v>24</v>
      </c>
      <c r="I18" s="69"/>
      <c r="J18" s="22">
        <f>I6*0.025</f>
        <v>1.5</v>
      </c>
      <c r="K18" s="21" t="s">
        <v>29</v>
      </c>
    </row>
    <row r="19" spans="2:11" s="17" customFormat="1" ht="14.25" thickBot="1" thickTop="1">
      <c r="B19" s="52"/>
      <c r="C19" s="14"/>
      <c r="D19" s="14"/>
      <c r="E19" s="14"/>
      <c r="F19" s="14"/>
      <c r="G19" s="14"/>
      <c r="H19" s="26"/>
      <c r="I19" s="27" t="s">
        <v>10</v>
      </c>
      <c r="J19" s="22">
        <f>J17+J18</f>
        <v>3</v>
      </c>
      <c r="K19" s="21" t="s">
        <v>29</v>
      </c>
    </row>
    <row r="20" spans="2:11" s="17" customFormat="1" ht="14.25" thickBot="1" thickTop="1">
      <c r="B20" s="52"/>
      <c r="C20" s="14"/>
      <c r="D20" s="65" t="s">
        <v>32</v>
      </c>
      <c r="E20" s="66"/>
      <c r="F20" s="66"/>
      <c r="G20" s="67"/>
      <c r="H20" s="68" t="s">
        <v>25</v>
      </c>
      <c r="I20" s="69"/>
      <c r="J20" s="22">
        <f>J19*1.362</f>
        <v>4.086</v>
      </c>
      <c r="K20" s="21" t="s">
        <v>20</v>
      </c>
    </row>
    <row r="21" spans="2:11" s="17" customFormat="1" ht="14.25" thickBot="1" thickTop="1">
      <c r="B21" s="52"/>
      <c r="C21" s="14"/>
      <c r="D21" s="65" t="s">
        <v>22</v>
      </c>
      <c r="E21" s="66"/>
      <c r="F21" s="67"/>
      <c r="G21" s="55"/>
      <c r="H21" s="70" t="s">
        <v>26</v>
      </c>
      <c r="I21" s="69"/>
      <c r="J21" s="22">
        <f>J19*181.6</f>
        <v>544.8</v>
      </c>
      <c r="K21" s="21" t="s">
        <v>20</v>
      </c>
    </row>
    <row r="22" spans="2:12" s="17" customFormat="1" ht="14.25" thickBot="1" thickTop="1">
      <c r="B22" s="52"/>
      <c r="C22" s="14"/>
      <c r="D22" s="14"/>
      <c r="E22" s="14"/>
      <c r="F22" s="14"/>
      <c r="G22" s="14"/>
      <c r="H22" s="14"/>
      <c r="I22" s="19"/>
      <c r="J22" s="20"/>
      <c r="K22" s="53"/>
      <c r="L22" s="14"/>
    </row>
    <row r="23" spans="2:11" s="17" customFormat="1" ht="20.25" customHeight="1" thickBot="1" thickTop="1">
      <c r="B23" s="77" t="s">
        <v>13</v>
      </c>
      <c r="C23" s="78"/>
      <c r="D23" s="78"/>
      <c r="E23" s="78"/>
      <c r="F23" s="78"/>
      <c r="G23" s="78"/>
      <c r="H23" s="78"/>
      <c r="I23" s="81"/>
      <c r="J23" s="28"/>
      <c r="K23" s="53"/>
    </row>
    <row r="24" spans="2:11" s="17" customFormat="1" ht="14.25" thickBot="1" thickTop="1">
      <c r="B24" s="52"/>
      <c r="C24" s="14"/>
      <c r="D24" s="14"/>
      <c r="E24" s="14"/>
      <c r="F24" s="14"/>
      <c r="G24" s="14"/>
      <c r="H24" s="14"/>
      <c r="I24" s="29"/>
      <c r="J24" s="20"/>
      <c r="K24" s="53"/>
    </row>
    <row r="25" spans="2:11" s="17" customFormat="1" ht="14.25" customHeight="1" thickBot="1" thickTop="1">
      <c r="B25" s="82" t="s">
        <v>39</v>
      </c>
      <c r="C25" s="83"/>
      <c r="D25" s="84"/>
      <c r="E25" s="84"/>
      <c r="F25" s="84"/>
      <c r="G25" s="85"/>
      <c r="H25" s="14"/>
      <c r="I25" s="29"/>
      <c r="J25" s="20"/>
      <c r="K25" s="53"/>
    </row>
    <row r="26" spans="2:11" s="17" customFormat="1" ht="14.25" customHeight="1" thickBot="1" thickTop="1">
      <c r="B26" s="56"/>
      <c r="C26" s="30"/>
      <c r="D26" s="31"/>
      <c r="E26" s="31"/>
      <c r="F26" s="31"/>
      <c r="G26" s="31"/>
      <c r="H26" s="14"/>
      <c r="I26" s="14"/>
      <c r="J26" s="32"/>
      <c r="K26" s="57"/>
    </row>
    <row r="27" spans="2:11" s="17" customFormat="1" ht="18.75" customHeight="1" thickBot="1" thickTop="1">
      <c r="B27" s="52"/>
      <c r="C27" s="14"/>
      <c r="D27" s="102" t="s">
        <v>38</v>
      </c>
      <c r="E27" s="103"/>
      <c r="F27" s="103"/>
      <c r="G27" s="103"/>
      <c r="H27" s="103"/>
      <c r="I27" s="103"/>
      <c r="J27" s="22">
        <f>I6*0.2</f>
        <v>12</v>
      </c>
      <c r="K27" s="23" t="s">
        <v>17</v>
      </c>
    </row>
    <row r="28" spans="2:11" s="17" customFormat="1" ht="23.25" customHeight="1" thickBot="1" thickTop="1">
      <c r="B28" s="52"/>
      <c r="C28" s="14"/>
      <c r="D28" s="99" t="s">
        <v>40</v>
      </c>
      <c r="E28" s="100"/>
      <c r="F28" s="100"/>
      <c r="G28" s="100"/>
      <c r="H28" s="100"/>
      <c r="I28" s="100"/>
      <c r="J28" s="22">
        <f>J27</f>
        <v>12</v>
      </c>
      <c r="K28" s="23" t="s">
        <v>17</v>
      </c>
    </row>
    <row r="29" spans="2:11" s="17" customFormat="1" ht="19.5" customHeight="1" thickBot="1" thickTop="1">
      <c r="B29" s="52"/>
      <c r="C29" s="14"/>
      <c r="D29" s="92" t="s">
        <v>12</v>
      </c>
      <c r="E29" s="93"/>
      <c r="F29" s="93"/>
      <c r="G29" s="93"/>
      <c r="H29" s="93"/>
      <c r="I29" s="93"/>
      <c r="J29" s="22">
        <f>J27</f>
        <v>12</v>
      </c>
      <c r="K29" s="23" t="s">
        <v>17</v>
      </c>
    </row>
    <row r="30" spans="2:11" s="17" customFormat="1" ht="14.25" thickBot="1" thickTop="1">
      <c r="B30" s="52"/>
      <c r="C30" s="14"/>
      <c r="D30" s="14"/>
      <c r="E30" s="14"/>
      <c r="F30" s="14"/>
      <c r="G30" s="14"/>
      <c r="H30" s="14"/>
      <c r="I30" s="14"/>
      <c r="J30" s="33"/>
      <c r="K30" s="58"/>
    </row>
    <row r="31" spans="2:11" s="17" customFormat="1" ht="14.25" thickBot="1" thickTop="1">
      <c r="B31" s="94" t="s">
        <v>16</v>
      </c>
      <c r="C31" s="95"/>
      <c r="D31" s="95"/>
      <c r="E31" s="95"/>
      <c r="F31" s="95"/>
      <c r="G31" s="96"/>
      <c r="H31" s="97" t="s">
        <v>41</v>
      </c>
      <c r="I31" s="98"/>
      <c r="J31" s="22">
        <f>I6*0.908</f>
        <v>54.480000000000004</v>
      </c>
      <c r="K31" s="23" t="s">
        <v>20</v>
      </c>
    </row>
    <row r="32" spans="2:11" s="17" customFormat="1" ht="6" customHeight="1" thickBot="1" thickTop="1">
      <c r="B32" s="52"/>
      <c r="C32" s="14"/>
      <c r="D32" s="14"/>
      <c r="E32" s="14"/>
      <c r="F32" s="14"/>
      <c r="G32" s="14"/>
      <c r="H32" s="14"/>
      <c r="I32" s="18"/>
      <c r="J32" s="34"/>
      <c r="K32" s="53"/>
    </row>
    <row r="33" spans="2:11" ht="18" customHeight="1" thickBot="1" thickTop="1">
      <c r="B33" s="45"/>
      <c r="C33" s="89" t="s">
        <v>30</v>
      </c>
      <c r="D33" s="90"/>
      <c r="E33" s="90"/>
      <c r="F33" s="90"/>
      <c r="G33" s="90"/>
      <c r="H33" s="90"/>
      <c r="I33" s="91"/>
      <c r="J33" s="35"/>
      <c r="K33" s="46"/>
    </row>
    <row r="34" spans="2:11" ht="21.75" customHeight="1" thickBot="1" thickTop="1">
      <c r="B34" s="59"/>
      <c r="C34" s="89" t="s">
        <v>31</v>
      </c>
      <c r="D34" s="90"/>
      <c r="E34" s="90"/>
      <c r="F34" s="90"/>
      <c r="G34" s="90"/>
      <c r="H34" s="90"/>
      <c r="I34" s="91"/>
      <c r="J34" s="60"/>
      <c r="K34" s="61"/>
    </row>
    <row r="35" spans="4:9" ht="13.5" thickTop="1">
      <c r="D35" s="1"/>
      <c r="I35" s="1"/>
    </row>
  </sheetData>
  <sheetProtection selectLockedCells="1"/>
  <protectedRanges>
    <protectedRange sqref="B6:K7 D3:G3" name="Range2"/>
  </protectedRanges>
  <mergeCells count="35">
    <mergeCell ref="B23:I23"/>
    <mergeCell ref="D27:I27"/>
    <mergeCell ref="J9:K9"/>
    <mergeCell ref="B15:E15"/>
    <mergeCell ref="C1:J1"/>
    <mergeCell ref="C6:E6"/>
    <mergeCell ref="F6:H6"/>
    <mergeCell ref="F9:G9"/>
    <mergeCell ref="H18:I18"/>
    <mergeCell ref="B25:G25"/>
    <mergeCell ref="H13:I13"/>
    <mergeCell ref="D3:I3"/>
    <mergeCell ref="C33:I33"/>
    <mergeCell ref="C34:I34"/>
    <mergeCell ref="D29:I29"/>
    <mergeCell ref="B31:G31"/>
    <mergeCell ref="H31:I31"/>
    <mergeCell ref="D28:I28"/>
    <mergeCell ref="H12:I12"/>
    <mergeCell ref="C5:E5"/>
    <mergeCell ref="C8:I8"/>
    <mergeCell ref="F12:G12"/>
    <mergeCell ref="F13:G13"/>
    <mergeCell ref="H17:I17"/>
    <mergeCell ref="D17:F17"/>
    <mergeCell ref="H9:I9"/>
    <mergeCell ref="D18:F18"/>
    <mergeCell ref="D20:G20"/>
    <mergeCell ref="D21:F21"/>
    <mergeCell ref="H20:I20"/>
    <mergeCell ref="H21:I21"/>
    <mergeCell ref="D11:E11"/>
    <mergeCell ref="D12:E12"/>
    <mergeCell ref="D13:E13"/>
    <mergeCell ref="H11:I1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camarillo custom crush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Norm</dc:creator>
  <cp:keywords/>
  <dc:description/>
  <cp:lastModifiedBy>John Daume</cp:lastModifiedBy>
  <cp:lastPrinted>2008-05-12T15:46:36Z</cp:lastPrinted>
  <dcterms:created xsi:type="dcterms:W3CDTF">2008-04-15T01:53:21Z</dcterms:created>
  <dcterms:modified xsi:type="dcterms:W3CDTF">2016-03-11T02:21:18Z</dcterms:modified>
  <cp:category/>
  <cp:version/>
  <cp:contentType/>
  <cp:contentStatus/>
</cp:coreProperties>
</file>