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gaisford\OneDrive - ROSSIGNOL\RACE 21-22\Canadian Race Order Forms\"/>
    </mc:Choice>
  </mc:AlternateContent>
  <bookViews>
    <workbookView xWindow="0" yWindow="0" windowWidth="22824" windowHeight="9396"/>
  </bookViews>
  <sheets>
    <sheet name="DLLK Bronze Race Form" sheetId="1" r:id="rId1"/>
    <sheet name="Formulas" sheetId="2" state="hidden" r:id="rId2"/>
  </sheets>
  <definedNames>
    <definedName name="ATHLETE_TYPE">Formulas!#REF!</definedName>
    <definedName name="_xlnm.Print_Area" localSheetId="0">'DLLK Bronze Race Form'!$A$1:$Z$123</definedName>
    <definedName name="SHIPPING_OPTIONS">Formulas!#REF!</definedName>
    <definedName name="SHIPTYPE_TO_COST">Formulas!#REF!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22" i="1" l="1"/>
  <c r="Y22" i="1"/>
  <c r="X22" i="1"/>
  <c r="Z21" i="1"/>
  <c r="Y21" i="1"/>
  <c r="X21" i="1"/>
  <c r="AA21" i="1" l="1"/>
  <c r="AA22" i="1"/>
  <c r="Y107" i="1" l="1"/>
  <c r="X107" i="1"/>
  <c r="Y106" i="1"/>
  <c r="Z106" i="1" s="1"/>
  <c r="AA106" i="1" s="1"/>
  <c r="X106" i="1"/>
  <c r="Y105" i="1"/>
  <c r="X105" i="1"/>
  <c r="Z105" i="1" l="1"/>
  <c r="AA105" i="1" s="1"/>
  <c r="Y102" i="1"/>
  <c r="X102" i="1"/>
  <c r="Y101" i="1"/>
  <c r="X101" i="1"/>
  <c r="Z101" i="1" l="1"/>
  <c r="AA101" i="1" s="1"/>
  <c r="X27" i="1" l="1"/>
  <c r="Y26" i="1"/>
  <c r="Z26" i="1" s="1"/>
  <c r="AA26" i="1" s="1"/>
  <c r="X26" i="1"/>
  <c r="Y24" i="1"/>
  <c r="Z24" i="1" s="1"/>
  <c r="X24" i="1"/>
  <c r="Y19" i="1" l="1"/>
  <c r="X19" i="1" l="1"/>
  <c r="Y112" i="1" l="1"/>
  <c r="Y111" i="1"/>
  <c r="X111" i="1"/>
  <c r="Y104" i="1"/>
  <c r="Z104" i="1" s="1"/>
  <c r="X104" i="1"/>
  <c r="Z102" i="1"/>
  <c r="Y27" i="1" l="1"/>
  <c r="Z27" i="1" s="1"/>
  <c r="Y23" i="1"/>
  <c r="X23" i="1"/>
  <c r="AA27" i="1" l="1"/>
  <c r="Z23" i="1"/>
  <c r="AA23" i="1" s="1"/>
  <c r="Y97" i="1"/>
  <c r="Z97" i="1" s="1"/>
  <c r="AA97" i="1" s="1"/>
  <c r="AA102" i="1" l="1"/>
  <c r="Y76" i="1" l="1"/>
  <c r="X76" i="1"/>
  <c r="Y39" i="1"/>
  <c r="Z39" i="1" s="1"/>
  <c r="Z76" i="1" l="1"/>
  <c r="AA76" i="1" s="1"/>
  <c r="Y33" i="1"/>
  <c r="X33" i="1"/>
  <c r="Z33" i="1" l="1"/>
  <c r="AA33" i="1" s="1"/>
  <c r="X31" i="1"/>
  <c r="Y31" i="1"/>
  <c r="X30" i="1"/>
  <c r="Z19" i="1" l="1"/>
  <c r="Z31" i="1"/>
  <c r="AA31" i="1" s="1"/>
  <c r="Z107" i="1"/>
  <c r="Y103" i="1"/>
  <c r="Z103" i="1" s="1"/>
  <c r="X103" i="1"/>
  <c r="Y100" i="1"/>
  <c r="Z100" i="1" s="1"/>
  <c r="X100" i="1"/>
  <c r="Y85" i="1"/>
  <c r="Z85" i="1" s="1"/>
  <c r="X85" i="1"/>
  <c r="Y82" i="1"/>
  <c r="Z82" i="1" s="1"/>
  <c r="X82" i="1"/>
  <c r="Y81" i="1"/>
  <c r="Z81" i="1" s="1"/>
  <c r="Y80" i="1"/>
  <c r="Z80" i="1" s="1"/>
  <c r="X80" i="1"/>
  <c r="Y79" i="1"/>
  <c r="Z79" i="1" s="1"/>
  <c r="X79" i="1"/>
  <c r="Y78" i="1"/>
  <c r="Z78" i="1" s="1"/>
  <c r="X78" i="1"/>
  <c r="Y77" i="1"/>
  <c r="Z77" i="1" s="1"/>
  <c r="X77" i="1"/>
  <c r="Y75" i="1"/>
  <c r="X75" i="1"/>
  <c r="Y74" i="1"/>
  <c r="Z74" i="1" s="1"/>
  <c r="X74" i="1"/>
  <c r="Y73" i="1"/>
  <c r="Z73" i="1" s="1"/>
  <c r="X73" i="1"/>
  <c r="Y72" i="1"/>
  <c r="Z72" i="1" s="1"/>
  <c r="X72" i="1"/>
  <c r="Y71" i="1"/>
  <c r="X71" i="1"/>
  <c r="Y52" i="1"/>
  <c r="Z52" i="1" s="1"/>
  <c r="X52" i="1"/>
  <c r="Y49" i="1"/>
  <c r="Z49" i="1" s="1"/>
  <c r="X49" i="1"/>
  <c r="Y46" i="1"/>
  <c r="Z46" i="1" s="1"/>
  <c r="X46" i="1"/>
  <c r="Y43" i="1"/>
  <c r="Z43" i="1" s="1"/>
  <c r="X43" i="1"/>
  <c r="Y40" i="1"/>
  <c r="X40" i="1"/>
  <c r="X39" i="1"/>
  <c r="Y38" i="1"/>
  <c r="Z38" i="1" s="1"/>
  <c r="X38" i="1"/>
  <c r="Y35" i="1"/>
  <c r="X35" i="1"/>
  <c r="Y34" i="1"/>
  <c r="Z34" i="1" s="1"/>
  <c r="X34" i="1"/>
  <c r="Y32" i="1"/>
  <c r="X32" i="1"/>
  <c r="Y30" i="1"/>
  <c r="Y25" i="1"/>
  <c r="Z25" i="1" s="1"/>
  <c r="X25" i="1"/>
  <c r="Y20" i="1"/>
  <c r="Z20" i="1" s="1"/>
  <c r="X20" i="1"/>
  <c r="Z117" i="1" l="1"/>
  <c r="Y117" i="1"/>
  <c r="Z71" i="1"/>
  <c r="Y120" i="1"/>
  <c r="Z30" i="1"/>
  <c r="Y118" i="1"/>
  <c r="Z35" i="1"/>
  <c r="AA35" i="1" s="1"/>
  <c r="Z40" i="1"/>
  <c r="AA40" i="1" s="1"/>
  <c r="Z32" i="1"/>
  <c r="AA32" i="1" s="1"/>
  <c r="Z118" i="1" l="1"/>
  <c r="Y114" i="1"/>
  <c r="Y113" i="1"/>
  <c r="Z113" i="1" l="1"/>
  <c r="AA113" i="1" s="1"/>
  <c r="Z114" i="1"/>
  <c r="AA114" i="1" s="1"/>
  <c r="AA20" i="1"/>
  <c r="AA46" i="1" l="1"/>
  <c r="Y88" i="1" l="1"/>
  <c r="Z88" i="1" l="1"/>
  <c r="E61" i="2" s="1"/>
  <c r="Z112" i="1"/>
  <c r="E80" i="2" s="1"/>
  <c r="Z111" i="1"/>
  <c r="E79" i="2" s="1"/>
  <c r="Y96" i="1"/>
  <c r="Y95" i="1"/>
  <c r="Y94" i="1"/>
  <c r="Y93" i="1"/>
  <c r="Y92" i="1"/>
  <c r="Y91" i="1"/>
  <c r="Y90" i="1"/>
  <c r="Y89" i="1"/>
  <c r="Y59" i="1"/>
  <c r="Y60" i="1"/>
  <c r="Y61" i="1"/>
  <c r="Y62" i="1"/>
  <c r="Y63" i="1"/>
  <c r="Y64" i="1"/>
  <c r="Y65" i="1"/>
  <c r="Y66" i="1"/>
  <c r="Y67" i="1"/>
  <c r="Y68" i="1"/>
  <c r="Y58" i="1"/>
  <c r="Y119" i="1" l="1"/>
  <c r="AA112" i="1"/>
  <c r="AA30" i="1"/>
  <c r="AA111" i="1"/>
  <c r="AA88" i="1"/>
  <c r="AA19" i="1"/>
  <c r="E19" i="2"/>
  <c r="Z66" i="1"/>
  <c r="E39" i="2" s="1"/>
  <c r="Z62" i="1"/>
  <c r="E35" i="2" s="1"/>
  <c r="Z92" i="1"/>
  <c r="E65" i="2" s="1"/>
  <c r="Z96" i="1"/>
  <c r="E69" i="2" s="1"/>
  <c r="Z58" i="1"/>
  <c r="Z65" i="1"/>
  <c r="E38" i="2" s="1"/>
  <c r="Z61" i="1"/>
  <c r="E34" i="2" s="1"/>
  <c r="Z89" i="1"/>
  <c r="AA89" i="1" s="1"/>
  <c r="Z93" i="1"/>
  <c r="E66" i="2" s="1"/>
  <c r="E70" i="2"/>
  <c r="E10" i="2"/>
  <c r="E18" i="2"/>
  <c r="AA49" i="1"/>
  <c r="Z68" i="1"/>
  <c r="Z64" i="1"/>
  <c r="Z60" i="1"/>
  <c r="E33" i="2" s="1"/>
  <c r="Z90" i="1"/>
  <c r="E63" i="2" s="1"/>
  <c r="Z94" i="1"/>
  <c r="E67" i="2" s="1"/>
  <c r="E8" i="2"/>
  <c r="AA43" i="1"/>
  <c r="E17" i="2"/>
  <c r="E25" i="2"/>
  <c r="Z67" i="1"/>
  <c r="E40" i="2" s="1"/>
  <c r="Z63" i="1"/>
  <c r="E36" i="2" s="1"/>
  <c r="Z59" i="1"/>
  <c r="E32" i="2" s="1"/>
  <c r="Z91" i="1"/>
  <c r="E64" i="2" s="1"/>
  <c r="Z95" i="1"/>
  <c r="E68" i="2" s="1"/>
  <c r="E16" i="2"/>
  <c r="Z119" i="1" l="1"/>
  <c r="E37" i="2"/>
  <c r="AA52" i="1"/>
  <c r="AA67" i="1"/>
  <c r="AA95" i="1"/>
  <c r="AA64" i="1"/>
  <c r="AA61" i="1"/>
  <c r="AA92" i="1"/>
  <c r="AA65" i="1"/>
  <c r="AA62" i="1"/>
  <c r="AA96" i="1"/>
  <c r="AA90" i="1"/>
  <c r="AA63" i="1"/>
  <c r="AA60" i="1"/>
  <c r="E9" i="2"/>
  <c r="AA94" i="1"/>
  <c r="AA39" i="1"/>
  <c r="AA66" i="1"/>
  <c r="AA59" i="1"/>
  <c r="AA38" i="1"/>
  <c r="AA91" i="1"/>
  <c r="AA34" i="1"/>
  <c r="AA93" i="1"/>
  <c r="E31" i="2"/>
  <c r="AA58" i="1"/>
  <c r="E41" i="2"/>
  <c r="AA68" i="1"/>
  <c r="E1" i="2"/>
  <c r="E13" i="2"/>
  <c r="E62" i="2"/>
  <c r="E22" i="2"/>
  <c r="Y110" i="1"/>
  <c r="Y121" i="1" s="1"/>
  <c r="X81" i="1"/>
  <c r="E4" i="2" l="1"/>
  <c r="AA24" i="1"/>
  <c r="E51" i="2"/>
  <c r="E50" i="2"/>
  <c r="AA72" i="1"/>
  <c r="E58" i="2"/>
  <c r="E73" i="2"/>
  <c r="Z75" i="1"/>
  <c r="AA71" i="1"/>
  <c r="E54" i="2"/>
  <c r="E74" i="2"/>
  <c r="E52" i="2"/>
  <c r="E48" i="2"/>
  <c r="AA82" i="1"/>
  <c r="E75" i="2"/>
  <c r="E2" i="2"/>
  <c r="E3" i="2"/>
  <c r="Z110" i="1"/>
  <c r="AA75" i="1" l="1"/>
  <c r="Z120" i="1"/>
  <c r="E78" i="2"/>
  <c r="Z121" i="1"/>
  <c r="E53" i="2"/>
  <c r="AA74" i="1"/>
  <c r="AA103" i="1"/>
  <c r="AA77" i="1"/>
  <c r="E47" i="2"/>
  <c r="AA73" i="1"/>
  <c r="AA81" i="1"/>
  <c r="AA110" i="1"/>
  <c r="AA79" i="1"/>
  <c r="AA100" i="1"/>
  <c r="AA104" i="1"/>
  <c r="E5" i="2"/>
  <c r="AA25" i="1"/>
  <c r="AA78" i="1"/>
  <c r="AA85" i="1"/>
  <c r="AA80" i="1"/>
  <c r="AA107" i="1"/>
  <c r="Y122" i="1"/>
  <c r="E45" i="2"/>
  <c r="E76" i="2"/>
  <c r="E55" i="2"/>
  <c r="E49" i="2"/>
  <c r="E46" i="2"/>
  <c r="E44" i="2"/>
  <c r="Z123" i="1" l="1"/>
  <c r="Z122" i="1"/>
</calcChain>
</file>

<file path=xl/sharedStrings.xml><?xml version="1.0" encoding="utf-8"?>
<sst xmlns="http://schemas.openxmlformats.org/spreadsheetml/2006/main" count="485" uniqueCount="268">
  <si>
    <t>Size</t>
  </si>
  <si>
    <t>Total</t>
  </si>
  <si>
    <t>SL</t>
  </si>
  <si>
    <t>JR</t>
  </si>
  <si>
    <t>50m</t>
  </si>
  <si>
    <t>DH</t>
  </si>
  <si>
    <t>SG</t>
  </si>
  <si>
    <t>Item #</t>
  </si>
  <si>
    <t>Plate</t>
  </si>
  <si>
    <t>Flex</t>
  </si>
  <si>
    <t>45m</t>
  </si>
  <si>
    <t>40m</t>
  </si>
  <si>
    <t>Event</t>
  </si>
  <si>
    <t>WC</t>
  </si>
  <si>
    <t xml:space="preserve">Hard </t>
  </si>
  <si>
    <t xml:space="preserve">Qty </t>
  </si>
  <si>
    <t>Factory</t>
  </si>
  <si>
    <t>Tweener</t>
  </si>
  <si>
    <t>GS</t>
  </si>
  <si>
    <t>30m</t>
  </si>
  <si>
    <t>Multi</t>
  </si>
  <si>
    <t>Name</t>
  </si>
  <si>
    <t>ZA</t>
  </si>
  <si>
    <t>ZB</t>
  </si>
  <si>
    <t>ZC</t>
  </si>
  <si>
    <t>ZA+</t>
  </si>
  <si>
    <t>ZJ+</t>
  </si>
  <si>
    <t>LINER</t>
  </si>
  <si>
    <t>5mm</t>
  </si>
  <si>
    <t>3mm</t>
  </si>
  <si>
    <t>BOOT SOLE LIFTER KIT</t>
  </si>
  <si>
    <t>FCIA005</t>
  </si>
  <si>
    <t>FCIA006</t>
  </si>
  <si>
    <t>FCIF001</t>
  </si>
  <si>
    <t>FCIF002</t>
  </si>
  <si>
    <t>FCIF003</t>
  </si>
  <si>
    <t>FCIF005</t>
  </si>
  <si>
    <t>INDEX</t>
  </si>
  <si>
    <t>1mm</t>
  </si>
  <si>
    <t xml:space="preserve">QTY </t>
  </si>
  <si>
    <t>LIFTER KIT</t>
  </si>
  <si>
    <t>R22 WC</t>
  </si>
  <si>
    <t>QTY</t>
  </si>
  <si>
    <t xml:space="preserve">Brake Width </t>
  </si>
  <si>
    <t>80mm</t>
  </si>
  <si>
    <t>73mm</t>
  </si>
  <si>
    <t>13m</t>
  </si>
  <si>
    <t>12m</t>
  </si>
  <si>
    <t>11m</t>
  </si>
  <si>
    <t xml:space="preserve">Size </t>
  </si>
  <si>
    <t>LACE UP LINER- R2016</t>
  </si>
  <si>
    <t xml:space="preserve">BC </t>
  </si>
  <si>
    <t>AB</t>
  </si>
  <si>
    <t>ON</t>
  </si>
  <si>
    <t>QC</t>
  </si>
  <si>
    <t>NL</t>
  </si>
  <si>
    <t>PEI</t>
  </si>
  <si>
    <t>NS</t>
  </si>
  <si>
    <t>SK</t>
  </si>
  <si>
    <t>YT</t>
  </si>
  <si>
    <t>NT</t>
  </si>
  <si>
    <t>PARENT</t>
  </si>
  <si>
    <t>COACH</t>
  </si>
  <si>
    <t>Med</t>
  </si>
  <si>
    <t>RACER $</t>
  </si>
  <si>
    <t>PX18 / SPX 15 ROCKERRACE(FIS GS/FIS SL 165cm)</t>
  </si>
  <si>
    <t>PX18 / SPX 15 ROCKERRACE (Tweener GS-incl screws)</t>
  </si>
  <si>
    <t>PX18 / SPX 15 ROCKERRACE (SL 150/157cm-incl screws)</t>
  </si>
  <si>
    <t>SPX 12 ROCKERRACE (Tweener GS-Incl screws)</t>
  </si>
  <si>
    <t>SPX 12 ROCKERRACE (SL 150/157cm incl screws)</t>
  </si>
  <si>
    <t>1998+</t>
  </si>
  <si>
    <t>SPX 15 / ROCKERRACE</t>
  </si>
  <si>
    <t>SPX 12 / ROCKERRACE</t>
  </si>
  <si>
    <t xml:space="preserve">SPX 10 / Junior </t>
  </si>
  <si>
    <t xml:space="preserve">NX JR 7 LIFTED / Junior </t>
  </si>
  <si>
    <t xml:space="preserve">NX JR 7 / Junior </t>
  </si>
  <si>
    <t>NB</t>
  </si>
  <si>
    <t>MB</t>
  </si>
  <si>
    <t>Cat</t>
  </si>
  <si>
    <t>FIS</t>
  </si>
  <si>
    <t>28m</t>
  </si>
  <si>
    <t>34m</t>
  </si>
  <si>
    <t>23m</t>
  </si>
  <si>
    <t>25m</t>
  </si>
  <si>
    <t>27m</t>
  </si>
  <si>
    <t>20m</t>
  </si>
  <si>
    <t>14m</t>
  </si>
  <si>
    <t>15m</t>
  </si>
  <si>
    <t>17m</t>
  </si>
  <si>
    <t>18m</t>
  </si>
  <si>
    <t>19m</t>
  </si>
  <si>
    <t>8m</t>
  </si>
  <si>
    <t>9m</t>
  </si>
  <si>
    <t>10m</t>
  </si>
  <si>
    <t>WC/FIS</t>
  </si>
  <si>
    <t>JR - MULTI EVENT</t>
  </si>
  <si>
    <t>YEAR OF BIRTH</t>
  </si>
  <si>
    <t>Canadian Race Department / Département Course</t>
  </si>
  <si>
    <t>CLUB</t>
  </si>
  <si>
    <t>NAME / NOM</t>
  </si>
  <si>
    <t>No plate</t>
  </si>
  <si>
    <t>U14/U16</t>
  </si>
  <si>
    <t>U12/U14</t>
  </si>
  <si>
    <t>U8/U10</t>
  </si>
  <si>
    <t>U16/FIS W</t>
  </si>
  <si>
    <t>XS</t>
  </si>
  <si>
    <t>S</t>
  </si>
  <si>
    <t>M</t>
  </si>
  <si>
    <t>L</t>
  </si>
  <si>
    <t>XL</t>
  </si>
  <si>
    <t>NAME</t>
  </si>
  <si>
    <t>Teen</t>
  </si>
  <si>
    <t>Flex/info</t>
  </si>
  <si>
    <t>Notes/Additon Info:</t>
  </si>
  <si>
    <t>TOTAL</t>
  </si>
  <si>
    <t>Speed Skis</t>
  </si>
  <si>
    <t>Tech Ski</t>
  </si>
  <si>
    <t>Bindings</t>
  </si>
  <si>
    <t>Boots</t>
  </si>
  <si>
    <t>Accessories</t>
  </si>
  <si>
    <t>Orders Total</t>
  </si>
  <si>
    <t>TOTAL SAVINGS:</t>
  </si>
  <si>
    <t>Order Form / Bon Commande BRONZE 2020/2021</t>
  </si>
  <si>
    <t xml:space="preserve">U16 </t>
  </si>
  <si>
    <t>FCJA018</t>
  </si>
  <si>
    <t>FCJA041</t>
  </si>
  <si>
    <t>FCJA045</t>
  </si>
  <si>
    <t>FCJA046</t>
  </si>
  <si>
    <t xml:space="preserve">PX 18 WC / ROCKERRACE </t>
  </si>
  <si>
    <t>LVILZ10</t>
  </si>
  <si>
    <t>R21 Pro</t>
  </si>
  <si>
    <t>PHONE #</t>
  </si>
  <si>
    <t>R22 Speed</t>
  </si>
  <si>
    <t>FCIF006</t>
  </si>
  <si>
    <t>ZSOFT+</t>
  </si>
  <si>
    <t>Model Year 21-22</t>
  </si>
  <si>
    <t>Model Year 19-20</t>
  </si>
  <si>
    <t xml:space="preserve"> EMAIL</t>
  </si>
  <si>
    <t xml:space="preserve">SKI SHOP </t>
  </si>
  <si>
    <t>Incl. 5mm LIFTERS KIT</t>
  </si>
  <si>
    <t>R21 Speed</t>
  </si>
  <si>
    <t>SL- Adult &amp;Tweener</t>
  </si>
  <si>
    <t>GS Adult &amp; Tweener</t>
  </si>
  <si>
    <t>DH/SG Adult &amp; Tweener</t>
  </si>
  <si>
    <t>GS - JR</t>
  </si>
  <si>
    <t>SL - JR</t>
  </si>
  <si>
    <t>DAFY1SG</t>
  </si>
  <si>
    <t>Model Year 17-18</t>
  </si>
  <si>
    <t>DAJYR12</t>
  </si>
  <si>
    <t>SPEED WC FIS DH</t>
  </si>
  <si>
    <t>SPEED WC FIS SG</t>
  </si>
  <si>
    <t>SPEED WC SG</t>
  </si>
  <si>
    <t>DAIYR12</t>
  </si>
  <si>
    <t>DAFYR12</t>
  </si>
  <si>
    <t>DAKGG01</t>
  </si>
  <si>
    <t>SPEED CRS WC FIS GS FACT.</t>
  </si>
  <si>
    <t>Model Year 18-19 (LTD QTY)</t>
  </si>
  <si>
    <t>DAHGA01</t>
  </si>
  <si>
    <t>SPEED WC FIS GS FACT.</t>
  </si>
  <si>
    <t>DAKGH01</t>
  </si>
  <si>
    <t xml:space="preserve">SPEED CRS WC FIS GS </t>
  </si>
  <si>
    <t>DAIGB01/DAHGB01</t>
  </si>
  <si>
    <t>Model Year 18-20 (LTD QTY)</t>
  </si>
  <si>
    <t>DAJGB01</t>
  </si>
  <si>
    <t xml:space="preserve">SPEED CRS WC GS </t>
  </si>
  <si>
    <t>DAJDP01</t>
  </si>
  <si>
    <t xml:space="preserve">SPEED WC GS </t>
  </si>
  <si>
    <t>DAJAH01</t>
  </si>
  <si>
    <t>DAKAI01</t>
  </si>
  <si>
    <t>DAKAI02</t>
  </si>
  <si>
    <t>SPEED OMG WC FIS SL</t>
  </si>
  <si>
    <t>SPEED OMG WC SL</t>
  </si>
  <si>
    <t>DAJDM02</t>
  </si>
  <si>
    <t>SPEED CRS TEAM GS</t>
  </si>
  <si>
    <t>DAJAF01</t>
  </si>
  <si>
    <t>SPEED OMG TEAM SL</t>
  </si>
  <si>
    <t>DAJAV01</t>
  </si>
  <si>
    <t>SPEED TEAM PRO</t>
  </si>
  <si>
    <t>TEAM COMP</t>
  </si>
  <si>
    <t>DAJBB03</t>
  </si>
  <si>
    <t>LBJ9240</t>
  </si>
  <si>
    <t>WOLRD CUP RS</t>
  </si>
  <si>
    <t>LBJ9250</t>
  </si>
  <si>
    <t>LBJ9260</t>
  </si>
  <si>
    <t>LBJ9290</t>
  </si>
  <si>
    <t>LBJ9280</t>
  </si>
  <si>
    <t>LBJ9300</t>
  </si>
  <si>
    <t>LBI1310</t>
  </si>
  <si>
    <t xml:space="preserve">RS 110 SC </t>
  </si>
  <si>
    <t>LBI5010</t>
  </si>
  <si>
    <t>RS 90 SC</t>
  </si>
  <si>
    <t>LBI5030</t>
  </si>
  <si>
    <t>RS 70 SC</t>
  </si>
  <si>
    <t>LVELZ10</t>
  </si>
  <si>
    <t>LVELZ20</t>
  </si>
  <si>
    <t>LBJ5120</t>
  </si>
  <si>
    <t>RSJ 65 SP</t>
  </si>
  <si>
    <t>DKKB100</t>
  </si>
  <si>
    <t>F-TEAM CARGO BAG</t>
  </si>
  <si>
    <t>DKKB101</t>
  </si>
  <si>
    <t>F-TEAM CABIN BAG</t>
  </si>
  <si>
    <t>DKKB102</t>
  </si>
  <si>
    <t>50L (60 x 32 x 32 cm)</t>
  </si>
  <si>
    <t>130L (81x 41 x 40 cm)</t>
  </si>
  <si>
    <t xml:space="preserve">F-TEAM 2P WHEELED BAG </t>
  </si>
  <si>
    <t>DKKB103</t>
  </si>
  <si>
    <t>F-TEAM EXT 2P PADDED</t>
  </si>
  <si>
    <t>Fits Skis 170-210 cm</t>
  </si>
  <si>
    <t>Fits Skis 160-210 cm</t>
  </si>
  <si>
    <t>LKHB202</t>
  </si>
  <si>
    <t>BIG TRAVEL BAG</t>
  </si>
  <si>
    <t>LKIB101</t>
  </si>
  <si>
    <t>HEATED BAG 110V</t>
  </si>
  <si>
    <t>140L (72 x 49 x 40 cm)</t>
  </si>
  <si>
    <t>LKIB102</t>
  </si>
  <si>
    <t>95L (70 x 49 x 28 cm)</t>
  </si>
  <si>
    <t>LKIB104</t>
  </si>
  <si>
    <t>LANGE BOOT BACKPACK</t>
  </si>
  <si>
    <t>LANGE RACER BAG</t>
  </si>
  <si>
    <t>25L (29 x 14 x 61 cm)</t>
  </si>
  <si>
    <t>LKIB105</t>
  </si>
  <si>
    <t>LANGE PRO BOOT BAG</t>
  </si>
  <si>
    <t>45L (40x 26 x 40 cm)</t>
  </si>
  <si>
    <t>LKKB100</t>
  </si>
  <si>
    <t>LANGE RACER BAG SMALL</t>
  </si>
  <si>
    <t>75L (36 x 38 60 cm)</t>
  </si>
  <si>
    <t>DDJ1010</t>
  </si>
  <si>
    <t>SPEED GS - SG Sr</t>
  </si>
  <si>
    <t>DDH1010</t>
  </si>
  <si>
    <t>SPEED GS - SG Sr (Model Year 2019)</t>
  </si>
  <si>
    <t>DDJ1020</t>
  </si>
  <si>
    <t>SPEED SL Sr</t>
  </si>
  <si>
    <t>DDH1020</t>
  </si>
  <si>
    <t>SPEED SL Sr (Model Year 2019)</t>
  </si>
  <si>
    <t>DDJ6000</t>
  </si>
  <si>
    <t>SPEED GS - SG Jr</t>
  </si>
  <si>
    <t>DDH6010</t>
  </si>
  <si>
    <t>SPEED GS - SG Jr  (Model Year 2019)</t>
  </si>
  <si>
    <t>DDJ6010</t>
  </si>
  <si>
    <t>SPEED SL Jr</t>
  </si>
  <si>
    <t>DDH6020</t>
  </si>
  <si>
    <t>SPEED SL Jr (Model Year 2019)</t>
  </si>
  <si>
    <t>DKJP102</t>
  </si>
  <si>
    <t>KERMA HAND PROTECTION</t>
  </si>
  <si>
    <t>DKJP100</t>
  </si>
  <si>
    <t>DKJP101</t>
  </si>
  <si>
    <t>DKJP103</t>
  </si>
  <si>
    <t>DKJP104</t>
  </si>
  <si>
    <t>KERMA LEG PROTECT SR</t>
  </si>
  <si>
    <t>KERMA LEG PROTECT JR</t>
  </si>
  <si>
    <t>KERMA FOREARM PROTECTION SR</t>
  </si>
  <si>
    <t xml:space="preserve"> KERMA FOREARM PROTECTION JR</t>
  </si>
  <si>
    <t xml:space="preserve">SPEED WC FIS GS </t>
  </si>
  <si>
    <t>DAJY1DH</t>
  </si>
  <si>
    <t>DAJY2DH</t>
  </si>
  <si>
    <t>DAJY1SG</t>
  </si>
  <si>
    <t>DAHY1DH</t>
  </si>
  <si>
    <t>DAHY2DH</t>
  </si>
  <si>
    <t>VEUILLEZ INSCRIRE VOS QUANTITÉS DÉSIRÉES DANS LES BOÎTES JAUNES CI-DESSOUS UNIQUEMENT, LE FORMULAIRE CALCULERA LE RESTE!</t>
  </si>
  <si>
    <t>MAP</t>
  </si>
  <si>
    <t xml:space="preserve">65L - 110V / 12V </t>
  </si>
  <si>
    <t>KERMA POLES</t>
  </si>
  <si>
    <t>KERMA PROTECTION</t>
  </si>
  <si>
    <t>LANGE ADULT BOOTS/BOTTES</t>
  </si>
  <si>
    <t>LANGE JR. BOOTS/BOTTES</t>
  </si>
  <si>
    <t>LOOK BINDING / FIXATIONS</t>
  </si>
  <si>
    <t>BAGS / SACS</t>
  </si>
  <si>
    <t>PLEASE ENTER YOUR DESIRED QUANTATIES IN THE YELLOW BOXES BELOW ONLY, THE FORM WILL CALCULATE THE REST!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</si>
</sst>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_([$$-409]* #,##0.00_);_([$$-409]* \(#,##0.00\);_([$$-409]* &quot;-&quot;??_);_(@_)"/>
    <numFmt numFmtId="167" formatCode="&quot;$&quot;#,##0.0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sz val="9"/>
      <color rgb="FF0070C0"/>
      <name val="Arial"/>
      <family val="2"/>
    </font>
    <font>
      <b/>
      <sz val="6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22"/>
      <color rgb="FFFFFF00"/>
      <name val="Stencil"/>
      <family val="5"/>
    </font>
    <font>
      <b/>
      <sz val="18"/>
      <color rgb="FFFF0000"/>
      <name val="Stencil"/>
      <family val="5"/>
    </font>
    <font>
      <b/>
      <sz val="9"/>
      <color rgb="FFFF0000"/>
      <name val="Arial"/>
      <family val="2"/>
    </font>
    <font>
      <b/>
      <sz val="10"/>
      <color rgb="FFFFFF00"/>
      <name val="Arial"/>
      <family val="2"/>
    </font>
    <font>
      <u/>
      <sz val="7"/>
      <color theme="1"/>
      <name val="Arial"/>
      <family val="2"/>
    </font>
    <font>
      <b/>
      <sz val="9"/>
      <color rgb="FFFFFF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CCFF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54">
    <xf numFmtId="0" fontId="0" fillId="0" borderId="0" xfId="0"/>
    <xf numFmtId="0" fontId="4" fillId="2" borderId="7" xfId="0" applyFont="1" applyFill="1" applyBorder="1" applyAlignment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7" xfId="0" applyFont="1" applyBorder="1" applyProtection="1"/>
    <xf numFmtId="0" fontId="4" fillId="0" borderId="7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center"/>
    </xf>
    <xf numFmtId="164" fontId="4" fillId="0" borderId="7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6" fillId="0" borderId="15" xfId="0" applyFont="1" applyFill="1" applyBorder="1" applyProtection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0" borderId="0" xfId="1" applyFont="1" applyBorder="1" applyAlignment="1" applyProtection="1">
      <alignment vertical="center"/>
    </xf>
    <xf numFmtId="0" fontId="12" fillId="0" borderId="0" xfId="0" applyFont="1" applyProtection="1"/>
    <xf numFmtId="0" fontId="14" fillId="2" borderId="0" xfId="0" applyFont="1" applyFill="1" applyBorder="1" applyAlignment="1">
      <alignment vertical="center"/>
    </xf>
    <xf numFmtId="0" fontId="8" fillId="5" borderId="0" xfId="0" applyFont="1" applyFill="1" applyBorder="1" applyAlignment="1" applyProtection="1">
      <alignment horizontal="center" vertical="center"/>
    </xf>
    <xf numFmtId="0" fontId="18" fillId="4" borderId="15" xfId="0" applyFont="1" applyFill="1" applyBorder="1" applyAlignment="1" applyProtection="1">
      <alignment horizontal="center" vertical="center"/>
      <protection locked="0"/>
    </xf>
    <xf numFmtId="44" fontId="14" fillId="2" borderId="7" xfId="3" applyNumberFormat="1" applyFont="1" applyFill="1" applyBorder="1" applyAlignment="1" applyProtection="1">
      <alignment horizontal="center" vertical="center"/>
    </xf>
    <xf numFmtId="44" fontId="8" fillId="0" borderId="7" xfId="3" applyNumberFormat="1" applyFont="1" applyBorder="1" applyAlignment="1" applyProtection="1">
      <alignment horizontal="center" vertical="center"/>
    </xf>
    <xf numFmtId="0" fontId="18" fillId="4" borderId="7" xfId="0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Border="1" applyAlignment="1" applyProtection="1">
      <alignment vertical="center"/>
    </xf>
    <xf numFmtId="44" fontId="14" fillId="2" borderId="9" xfId="3" applyNumberFormat="1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vertical="center"/>
    </xf>
    <xf numFmtId="44" fontId="10" fillId="0" borderId="3" xfId="0" applyNumberFormat="1" applyFont="1" applyBorder="1" applyAlignment="1" applyProtection="1">
      <alignment horizontal="center" vertical="center"/>
    </xf>
    <xf numFmtId="44" fontId="8" fillId="0" borderId="3" xfId="0" applyNumberFormat="1" applyFont="1" applyBorder="1" applyAlignment="1" applyProtection="1">
      <alignment horizontal="center" vertical="center"/>
    </xf>
    <xf numFmtId="0" fontId="18" fillId="4" borderId="3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vertical="center"/>
    </xf>
    <xf numFmtId="44" fontId="10" fillId="0" borderId="7" xfId="0" applyNumberFormat="1" applyFont="1" applyBorder="1" applyAlignment="1" applyProtection="1">
      <alignment horizontal="center" vertical="center"/>
    </xf>
    <xf numFmtId="0" fontId="8" fillId="5" borderId="14" xfId="0" applyFont="1" applyFill="1" applyBorder="1" applyAlignment="1" applyProtection="1">
      <alignment horizontal="center" vertical="center"/>
    </xf>
    <xf numFmtId="44" fontId="8" fillId="0" borderId="1" xfId="0" applyNumberFormat="1" applyFont="1" applyBorder="1" applyAlignment="1" applyProtection="1">
      <alignment horizontal="center" vertical="center"/>
    </xf>
    <xf numFmtId="44" fontId="14" fillId="0" borderId="7" xfId="0" applyNumberFormat="1" applyFont="1" applyBorder="1" applyAlignment="1" applyProtection="1">
      <alignment horizontal="center" vertical="center"/>
    </xf>
    <xf numFmtId="44" fontId="8" fillId="0" borderId="5" xfId="0" applyNumberFormat="1" applyFont="1" applyBorder="1" applyAlignment="1" applyProtection="1">
      <alignment horizontal="center" vertical="center"/>
    </xf>
    <xf numFmtId="44" fontId="14" fillId="0" borderId="5" xfId="0" applyNumberFormat="1" applyFont="1" applyBorder="1" applyAlignment="1" applyProtection="1">
      <alignment horizontal="center" vertical="center"/>
    </xf>
    <xf numFmtId="44" fontId="8" fillId="2" borderId="5" xfId="0" applyNumberFormat="1" applyFont="1" applyFill="1" applyBorder="1" applyAlignment="1" applyProtection="1">
      <alignment horizontal="center" vertical="center"/>
    </xf>
    <xf numFmtId="1" fontId="8" fillId="6" borderId="0" xfId="4" applyNumberFormat="1" applyFont="1" applyFill="1" applyBorder="1" applyAlignment="1" applyProtection="1">
      <alignment horizontal="center" vertical="center"/>
    </xf>
    <xf numFmtId="1" fontId="18" fillId="4" borderId="3" xfId="4" applyNumberFormat="1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 vertical="center"/>
    </xf>
    <xf numFmtId="166" fontId="10" fillId="0" borderId="3" xfId="3" applyNumberFormat="1" applyFont="1" applyBorder="1" applyAlignment="1" applyProtection="1">
      <alignment horizontal="center" vertical="center"/>
    </xf>
    <xf numFmtId="166" fontId="8" fillId="0" borderId="4" xfId="3" applyNumberFormat="1" applyFont="1" applyBorder="1" applyAlignment="1" applyProtection="1">
      <alignment horizontal="center" vertical="center"/>
    </xf>
    <xf numFmtId="1" fontId="18" fillId="4" borderId="7" xfId="4" applyNumberFormat="1" applyFont="1" applyFill="1" applyBorder="1" applyAlignment="1" applyProtection="1">
      <alignment horizontal="center" vertical="center"/>
      <protection locked="0"/>
    </xf>
    <xf numFmtId="1" fontId="18" fillId="4" borderId="8" xfId="4" applyNumberFormat="1" applyFont="1" applyFill="1" applyBorder="1" applyAlignment="1" applyProtection="1">
      <alignment horizontal="center" vertical="center"/>
      <protection locked="0"/>
    </xf>
    <xf numFmtId="1" fontId="18" fillId="4" borderId="5" xfId="4" applyNumberFormat="1" applyFont="1" applyFill="1" applyBorder="1" applyAlignment="1" applyProtection="1">
      <alignment horizontal="center" vertical="center"/>
      <protection locked="0"/>
    </xf>
    <xf numFmtId="166" fontId="8" fillId="0" borderId="8" xfId="3" applyNumberFormat="1" applyFont="1" applyBorder="1" applyAlignment="1" applyProtection="1">
      <alignment horizontal="center" vertical="center"/>
    </xf>
    <xf numFmtId="166" fontId="10" fillId="0" borderId="7" xfId="3" applyNumberFormat="1" applyFont="1" applyBorder="1" applyAlignment="1" applyProtection="1">
      <alignment horizontal="center" vertical="center"/>
    </xf>
    <xf numFmtId="166" fontId="8" fillId="0" borderId="7" xfId="3" applyNumberFormat="1" applyFont="1" applyBorder="1" applyAlignment="1" applyProtection="1">
      <alignment horizontal="center" vertical="center"/>
    </xf>
    <xf numFmtId="1" fontId="18" fillId="6" borderId="10" xfId="4" applyNumberFormat="1" applyFont="1" applyFill="1" applyBorder="1" applyAlignment="1" applyProtection="1">
      <alignment horizontal="center" vertical="center"/>
      <protection locked="0"/>
    </xf>
    <xf numFmtId="166" fontId="14" fillId="2" borderId="7" xfId="3" applyNumberFormat="1" applyFont="1" applyFill="1" applyBorder="1" applyAlignment="1" applyProtection="1">
      <alignment horizontal="center" vertical="center"/>
    </xf>
    <xf numFmtId="166" fontId="8" fillId="2" borderId="8" xfId="3" applyNumberFormat="1" applyFont="1" applyFill="1" applyBorder="1" applyAlignment="1" applyProtection="1">
      <alignment horizontal="center" vertical="center"/>
    </xf>
    <xf numFmtId="166" fontId="14" fillId="0" borderId="3" xfId="0" applyNumberFormat="1" applyFont="1" applyBorder="1" applyAlignment="1" applyProtection="1">
      <alignment horizontal="center" vertical="center"/>
    </xf>
    <xf numFmtId="166" fontId="8" fillId="2" borderId="3" xfId="0" applyNumberFormat="1" applyFont="1" applyFill="1" applyBorder="1" applyAlignment="1" applyProtection="1">
      <alignment horizontal="center" vertical="center"/>
    </xf>
    <xf numFmtId="166" fontId="14" fillId="0" borderId="7" xfId="0" applyNumberFormat="1" applyFont="1" applyBorder="1" applyAlignment="1" applyProtection="1">
      <alignment horizontal="center" vertical="center"/>
    </xf>
    <xf numFmtId="166" fontId="8" fillId="2" borderId="7" xfId="0" applyNumberFormat="1" applyFont="1" applyFill="1" applyBorder="1" applyAlignment="1" applyProtection="1">
      <alignment horizontal="center" vertical="center"/>
    </xf>
    <xf numFmtId="166" fontId="14" fillId="0" borderId="9" xfId="0" applyNumberFormat="1" applyFont="1" applyBorder="1" applyAlignment="1" applyProtection="1">
      <alignment horizontal="center" vertical="center"/>
    </xf>
    <xf numFmtId="166" fontId="8" fillId="2" borderId="9" xfId="0" applyNumberFormat="1" applyFont="1" applyFill="1" applyBorder="1" applyAlignment="1" applyProtection="1">
      <alignment horizontal="center" vertical="center"/>
    </xf>
    <xf numFmtId="44" fontId="14" fillId="0" borderId="3" xfId="0" applyNumberFormat="1" applyFont="1" applyBorder="1" applyAlignment="1" applyProtection="1">
      <alignment horizontal="center" vertical="center"/>
    </xf>
    <xf numFmtId="44" fontId="14" fillId="0" borderId="9" xfId="0" applyNumberFormat="1" applyFont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44" fontId="8" fillId="2" borderId="3" xfId="0" applyNumberFormat="1" applyFont="1" applyFill="1" applyBorder="1" applyAlignment="1" applyProtection="1">
      <alignment horizontal="center" vertical="center"/>
    </xf>
    <xf numFmtId="44" fontId="8" fillId="2" borderId="1" xfId="0" applyNumberFormat="1" applyFont="1" applyFill="1" applyBorder="1" applyAlignment="1" applyProtection="1">
      <alignment horizontal="center" vertical="center"/>
    </xf>
    <xf numFmtId="44" fontId="8" fillId="2" borderId="9" xfId="0" applyNumberFormat="1" applyFont="1" applyFill="1" applyBorder="1" applyAlignment="1" applyProtection="1">
      <alignment horizontal="center" vertical="center"/>
    </xf>
    <xf numFmtId="44" fontId="10" fillId="2" borderId="9" xfId="0" applyNumberFormat="1" applyFont="1" applyFill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horizontal="left" vertical="top"/>
    </xf>
    <xf numFmtId="1" fontId="8" fillId="8" borderId="26" xfId="0" applyNumberFormat="1" applyFont="1" applyFill="1" applyBorder="1" applyAlignment="1" applyProtection="1">
      <alignment horizontal="center" vertical="center"/>
    </xf>
    <xf numFmtId="44" fontId="8" fillId="8" borderId="26" xfId="0" applyNumberFormat="1" applyFont="1" applyFill="1" applyBorder="1" applyAlignment="1" applyProtection="1">
      <alignment horizontal="center" vertical="center"/>
    </xf>
    <xf numFmtId="0" fontId="8" fillId="8" borderId="0" xfId="0" applyFont="1" applyFill="1" applyBorder="1" applyAlignment="1" applyProtection="1">
      <alignment horizontal="center" vertical="center"/>
    </xf>
    <xf numFmtId="0" fontId="8" fillId="8" borderId="25" xfId="0" applyFont="1" applyFill="1" applyBorder="1" applyAlignment="1" applyProtection="1">
      <alignment horizontal="center" vertical="center"/>
    </xf>
    <xf numFmtId="44" fontId="14" fillId="4" borderId="26" xfId="3" applyNumberFormat="1" applyFont="1" applyFill="1" applyBorder="1" applyAlignment="1" applyProtection="1">
      <alignment horizontal="center" vertical="center"/>
    </xf>
    <xf numFmtId="1" fontId="8" fillId="6" borderId="9" xfId="0" applyNumberFormat="1" applyFont="1" applyFill="1" applyBorder="1" applyAlignment="1" applyProtection="1">
      <alignment horizontal="center" vertical="center"/>
    </xf>
    <xf numFmtId="1" fontId="8" fillId="6" borderId="15" xfId="0" applyNumberFormat="1" applyFont="1" applyFill="1" applyBorder="1" applyAlignment="1" applyProtection="1">
      <alignment horizontal="center" vertical="center"/>
    </xf>
    <xf numFmtId="0" fontId="8" fillId="6" borderId="21" xfId="0" applyFont="1" applyFill="1" applyBorder="1" applyAlignment="1" applyProtection="1">
      <alignment vertical="center"/>
      <protection locked="0"/>
    </xf>
    <xf numFmtId="0" fontId="8" fillId="6" borderId="0" xfId="0" applyFont="1" applyFill="1" applyBorder="1" applyAlignment="1" applyProtection="1">
      <alignment vertical="center"/>
      <protection locked="0"/>
    </xf>
    <xf numFmtId="0" fontId="8" fillId="6" borderId="18" xfId="0" applyFont="1" applyFill="1" applyBorder="1" applyAlignment="1" applyProtection="1">
      <alignment vertical="center"/>
      <protection locked="0"/>
    </xf>
    <xf numFmtId="44" fontId="8" fillId="0" borderId="0" xfId="0" applyNumberFormat="1" applyFont="1" applyAlignment="1">
      <alignment horizontal="center" vertical="center"/>
    </xf>
    <xf numFmtId="44" fontId="8" fillId="2" borderId="0" xfId="0" applyNumberFormat="1" applyFont="1" applyFill="1" applyAlignment="1">
      <alignment horizontal="center" vertical="center"/>
    </xf>
    <xf numFmtId="44" fontId="10" fillId="0" borderId="0" xfId="1" applyNumberFormat="1" applyFont="1" applyBorder="1" applyAlignment="1" applyProtection="1">
      <alignment vertical="center"/>
    </xf>
    <xf numFmtId="44" fontId="12" fillId="0" borderId="0" xfId="0" applyNumberFormat="1" applyFont="1" applyProtection="1"/>
    <xf numFmtId="44" fontId="14" fillId="2" borderId="0" xfId="0" applyNumberFormat="1" applyFont="1" applyFill="1" applyBorder="1" applyAlignment="1">
      <alignment vertical="center"/>
    </xf>
    <xf numFmtId="0" fontId="14" fillId="4" borderId="3" xfId="0" applyFont="1" applyFill="1" applyBorder="1" applyAlignment="1" applyProtection="1">
      <alignment horizontal="center" vertical="center"/>
      <protection locked="0"/>
    </xf>
    <xf numFmtId="0" fontId="10" fillId="4" borderId="7" xfId="0" applyFont="1" applyFill="1" applyBorder="1" applyAlignment="1" applyProtection="1">
      <alignment horizontal="center" vertical="center"/>
      <protection locked="0"/>
    </xf>
    <xf numFmtId="0" fontId="14" fillId="4" borderId="7" xfId="0" applyFont="1" applyFill="1" applyBorder="1" applyAlignment="1" applyProtection="1">
      <alignment horizontal="center" vertical="center"/>
    </xf>
    <xf numFmtId="0" fontId="10" fillId="4" borderId="7" xfId="0" applyFont="1" applyFill="1" applyBorder="1" applyAlignment="1" applyProtection="1">
      <alignment horizontal="center" vertical="center"/>
    </xf>
    <xf numFmtId="166" fontId="8" fillId="0" borderId="7" xfId="0" applyNumberFormat="1" applyFont="1" applyBorder="1" applyAlignment="1" applyProtection="1">
      <alignment horizontal="center" vertical="center"/>
    </xf>
    <xf numFmtId="0" fontId="23" fillId="4" borderId="9" xfId="0" applyFont="1" applyFill="1" applyBorder="1" applyAlignment="1" applyProtection="1">
      <alignment horizontal="center" vertical="center"/>
      <protection locked="0"/>
    </xf>
    <xf numFmtId="44" fontId="27" fillId="0" borderId="3" xfId="0" applyNumberFormat="1" applyFont="1" applyBorder="1" applyAlignment="1" applyProtection="1">
      <alignment horizontal="center" vertical="center"/>
    </xf>
    <xf numFmtId="166" fontId="8" fillId="0" borderId="3" xfId="0" applyNumberFormat="1" applyFont="1" applyBorder="1" applyAlignment="1" applyProtection="1">
      <alignment horizontal="center" vertical="center"/>
    </xf>
    <xf numFmtId="0" fontId="14" fillId="9" borderId="4" xfId="0" applyNumberFormat="1" applyFont="1" applyFill="1" applyBorder="1" applyAlignment="1" applyProtection="1">
      <alignment horizontal="center" vertical="center"/>
    </xf>
    <xf numFmtId="1" fontId="14" fillId="9" borderId="7" xfId="0" applyNumberFormat="1" applyFont="1" applyFill="1" applyBorder="1" applyAlignment="1" applyProtection="1">
      <alignment horizontal="center" vertical="center"/>
    </xf>
    <xf numFmtId="0" fontId="14" fillId="9" borderId="4" xfId="0" applyFont="1" applyFill="1" applyBorder="1" applyAlignment="1" applyProtection="1">
      <alignment horizontal="center" vertical="center"/>
    </xf>
    <xf numFmtId="1" fontId="14" fillId="9" borderId="8" xfId="0" applyNumberFormat="1" applyFont="1" applyFill="1" applyBorder="1" applyAlignment="1" applyProtection="1">
      <alignment horizontal="center" vertical="center"/>
    </xf>
    <xf numFmtId="1" fontId="14" fillId="9" borderId="10" xfId="0" applyNumberFormat="1" applyFont="1" applyFill="1" applyBorder="1" applyAlignment="1" applyProtection="1">
      <alignment horizontal="center" vertical="center"/>
    </xf>
    <xf numFmtId="1" fontId="14" fillId="9" borderId="9" xfId="0" applyNumberFormat="1" applyFont="1" applyFill="1" applyBorder="1" applyAlignment="1" applyProtection="1">
      <alignment horizontal="center" vertical="center"/>
    </xf>
    <xf numFmtId="0" fontId="14" fillId="9" borderId="3" xfId="0" applyFont="1" applyFill="1" applyBorder="1" applyAlignment="1" applyProtection="1">
      <alignment horizontal="center" vertical="center"/>
    </xf>
    <xf numFmtId="0" fontId="8" fillId="9" borderId="4" xfId="0" applyFont="1" applyFill="1" applyBorder="1" applyAlignment="1" applyProtection="1">
      <alignment horizontal="center" vertical="center"/>
    </xf>
    <xf numFmtId="0" fontId="8" fillId="9" borderId="8" xfId="0" applyFont="1" applyFill="1" applyBorder="1" applyAlignment="1" applyProtection="1">
      <alignment horizontal="center" vertical="center"/>
    </xf>
    <xf numFmtId="165" fontId="8" fillId="9" borderId="3" xfId="0" applyNumberFormat="1" applyFont="1" applyFill="1" applyBorder="1" applyAlignment="1" applyProtection="1">
      <alignment horizontal="center" vertical="center"/>
    </xf>
    <xf numFmtId="1" fontId="8" fillId="9" borderId="3" xfId="0" applyNumberFormat="1" applyFont="1" applyFill="1" applyBorder="1" applyAlignment="1" applyProtection="1">
      <alignment horizontal="center" vertical="center"/>
    </xf>
    <xf numFmtId="165" fontId="8" fillId="9" borderId="7" xfId="0" applyNumberFormat="1" applyFont="1" applyFill="1" applyBorder="1" applyAlignment="1" applyProtection="1">
      <alignment horizontal="center" vertical="center"/>
    </xf>
    <xf numFmtId="1" fontId="8" fillId="9" borderId="7" xfId="0" applyNumberFormat="1" applyFont="1" applyFill="1" applyBorder="1" applyAlignment="1" applyProtection="1">
      <alignment horizontal="center" vertical="center"/>
    </xf>
    <xf numFmtId="1" fontId="8" fillId="9" borderId="9" xfId="0" applyNumberFormat="1" applyFont="1" applyFill="1" applyBorder="1" applyAlignment="1" applyProtection="1">
      <alignment horizontal="center" vertical="center"/>
    </xf>
    <xf numFmtId="0" fontId="8" fillId="9" borderId="7" xfId="0" applyFont="1" applyFill="1" applyBorder="1" applyAlignment="1" applyProtection="1">
      <alignment horizontal="center" vertical="center"/>
    </xf>
    <xf numFmtId="44" fontId="27" fillId="2" borderId="7" xfId="3" applyNumberFormat="1" applyFont="1" applyFill="1" applyBorder="1" applyAlignment="1" applyProtection="1">
      <alignment horizontal="center" vertical="center"/>
    </xf>
    <xf numFmtId="44" fontId="27" fillId="2" borderId="9" xfId="3" applyNumberFormat="1" applyFont="1" applyFill="1" applyBorder="1" applyAlignment="1" applyProtection="1">
      <alignment horizontal="center" vertical="center"/>
    </xf>
    <xf numFmtId="166" fontId="27" fillId="0" borderId="3" xfId="0" applyNumberFormat="1" applyFont="1" applyBorder="1" applyAlignment="1" applyProtection="1">
      <alignment horizontal="center" vertical="center"/>
    </xf>
    <xf numFmtId="166" fontId="27" fillId="0" borderId="7" xfId="0" applyNumberFormat="1" applyFont="1" applyBorder="1" applyAlignment="1" applyProtection="1">
      <alignment horizontal="center" vertical="center"/>
    </xf>
    <xf numFmtId="166" fontId="27" fillId="0" borderId="9" xfId="0" applyNumberFormat="1" applyFont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0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18" fillId="4" borderId="8" xfId="0" applyFont="1" applyFill="1" applyBorder="1" applyAlignment="1" applyProtection="1">
      <alignment horizontal="center" vertical="center"/>
      <protection locked="0"/>
    </xf>
    <xf numFmtId="0" fontId="8" fillId="3" borderId="16" xfId="0" applyFont="1" applyFill="1" applyBorder="1" applyAlignment="1" applyProtection="1">
      <alignment horizontal="center" vertical="center"/>
    </xf>
    <xf numFmtId="0" fontId="14" fillId="4" borderId="7" xfId="0" applyFont="1" applyFill="1" applyBorder="1" applyAlignment="1" applyProtection="1">
      <alignment horizontal="center" vertical="center"/>
      <protection locked="0"/>
    </xf>
    <xf numFmtId="0" fontId="10" fillId="6" borderId="33" xfId="1" applyFont="1" applyFill="1" applyBorder="1" applyAlignment="1" applyProtection="1">
      <alignment horizontal="right" vertical="center"/>
    </xf>
    <xf numFmtId="0" fontId="10" fillId="6" borderId="27" xfId="1" applyFont="1" applyFill="1" applyBorder="1" applyAlignment="1" applyProtection="1">
      <alignment horizontal="right" vertical="center"/>
    </xf>
    <xf numFmtId="0" fontId="10" fillId="6" borderId="27" xfId="0" applyFont="1" applyFill="1" applyBorder="1" applyAlignment="1" applyProtection="1">
      <alignment horizontal="right" vertical="center"/>
    </xf>
    <xf numFmtId="0" fontId="10" fillId="6" borderId="37" xfId="0" applyFont="1" applyFill="1" applyBorder="1" applyAlignment="1" applyProtection="1">
      <alignment horizontal="right" vertical="center"/>
    </xf>
    <xf numFmtId="0" fontId="8" fillId="0" borderId="9" xfId="0" applyFont="1" applyBorder="1" applyAlignment="1" applyProtection="1">
      <alignment vertical="center"/>
    </xf>
    <xf numFmtId="0" fontId="14" fillId="0" borderId="41" xfId="0" applyFont="1" applyBorder="1" applyAlignment="1" applyProtection="1">
      <alignment horizontal="center" vertical="center"/>
    </xf>
    <xf numFmtId="0" fontId="8" fillId="6" borderId="42" xfId="0" applyFont="1" applyFill="1" applyBorder="1" applyAlignment="1" applyProtection="1">
      <alignment horizontal="center" vertical="center"/>
    </xf>
    <xf numFmtId="0" fontId="10" fillId="0" borderId="22" xfId="0" applyFont="1" applyFill="1" applyBorder="1" applyAlignment="1" applyProtection="1">
      <alignment horizontal="center" vertical="center"/>
    </xf>
    <xf numFmtId="0" fontId="8" fillId="6" borderId="43" xfId="0" applyFont="1" applyFill="1" applyBorder="1" applyAlignment="1" applyProtection="1">
      <alignment horizontal="center" vertical="center"/>
    </xf>
    <xf numFmtId="0" fontId="8" fillId="5" borderId="42" xfId="0" applyFont="1" applyFill="1" applyBorder="1" applyAlignment="1" applyProtection="1">
      <alignment horizontal="center" vertical="center"/>
    </xf>
    <xf numFmtId="0" fontId="14" fillId="0" borderId="22" xfId="0" applyFont="1" applyBorder="1" applyAlignment="1" applyProtection="1">
      <alignment horizontal="center" vertical="center"/>
    </xf>
    <xf numFmtId="0" fontId="13" fillId="3" borderId="25" xfId="0" applyFont="1" applyFill="1" applyBorder="1" applyAlignment="1" applyProtection="1">
      <alignment horizontal="center" vertical="center"/>
    </xf>
    <xf numFmtId="0" fontId="13" fillId="3" borderId="26" xfId="0" applyFont="1" applyFill="1" applyBorder="1" applyAlignment="1" applyProtection="1">
      <alignment horizontal="center" vertical="center"/>
    </xf>
    <xf numFmtId="0" fontId="12" fillId="0" borderId="44" xfId="1" applyFont="1" applyBorder="1" applyAlignment="1" applyProtection="1">
      <alignment horizontal="center" vertical="center"/>
    </xf>
    <xf numFmtId="167" fontId="14" fillId="9" borderId="45" xfId="3" applyNumberFormat="1" applyFont="1" applyFill="1" applyBorder="1" applyAlignment="1" applyProtection="1">
      <alignment horizontal="center" vertical="center"/>
    </xf>
    <xf numFmtId="0" fontId="8" fillId="0" borderId="46" xfId="2" applyFont="1" applyBorder="1" applyAlignment="1" applyProtection="1">
      <alignment horizontal="center" vertical="center"/>
    </xf>
    <xf numFmtId="0" fontId="12" fillId="0" borderId="46" xfId="1" applyFont="1" applyBorder="1" applyAlignment="1" applyProtection="1">
      <alignment horizontal="center" vertical="center"/>
    </xf>
    <xf numFmtId="167" fontId="14" fillId="9" borderId="47" xfId="3" applyNumberFormat="1" applyFont="1" applyFill="1" applyBorder="1" applyAlignment="1" applyProtection="1">
      <alignment horizontal="center" vertical="center"/>
    </xf>
    <xf numFmtId="0" fontId="12" fillId="0" borderId="37" xfId="1" applyFont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18" fillId="4" borderId="49" xfId="0" applyFont="1" applyFill="1" applyBorder="1" applyAlignment="1" applyProtection="1">
      <alignment horizontal="center" vertical="center"/>
      <protection locked="0"/>
    </xf>
    <xf numFmtId="0" fontId="8" fillId="6" borderId="16" xfId="0" applyFont="1" applyFill="1" applyBorder="1" applyAlignment="1" applyProtection="1">
      <alignment vertical="center"/>
    </xf>
    <xf numFmtId="44" fontId="27" fillId="2" borderId="48" xfId="3" applyNumberFormat="1" applyFont="1" applyFill="1" applyBorder="1" applyAlignment="1" applyProtection="1">
      <alignment horizontal="center" vertical="center"/>
    </xf>
    <xf numFmtId="44" fontId="8" fillId="0" borderId="48" xfId="3" applyNumberFormat="1" applyFont="1" applyBorder="1" applyAlignment="1" applyProtection="1">
      <alignment horizontal="center" vertical="center"/>
    </xf>
    <xf numFmtId="0" fontId="14" fillId="9" borderId="48" xfId="0" applyNumberFormat="1" applyFont="1" applyFill="1" applyBorder="1" applyAlignment="1" applyProtection="1">
      <alignment horizontal="center" vertical="center"/>
    </xf>
    <xf numFmtId="1" fontId="14" fillId="9" borderId="48" xfId="0" applyNumberFormat="1" applyFont="1" applyFill="1" applyBorder="1" applyAlignment="1" applyProtection="1">
      <alignment horizontal="center" vertical="center"/>
    </xf>
    <xf numFmtId="167" fontId="14" fillId="9" borderId="50" xfId="3" applyNumberFormat="1" applyFont="1" applyFill="1" applyBorder="1" applyAlignment="1" applyProtection="1">
      <alignment horizontal="center" vertical="center"/>
    </xf>
    <xf numFmtId="0" fontId="13" fillId="3" borderId="15" xfId="1" applyFont="1" applyFill="1" applyBorder="1" applyAlignment="1" applyProtection="1">
      <alignment vertical="center"/>
    </xf>
    <xf numFmtId="0" fontId="12" fillId="2" borderId="15" xfId="1" applyFont="1" applyFill="1" applyBorder="1" applyAlignment="1" applyProtection="1">
      <alignment horizontal="center" vertical="center"/>
    </xf>
    <xf numFmtId="0" fontId="8" fillId="6" borderId="42" xfId="0" applyFont="1" applyFill="1" applyBorder="1" applyAlignment="1" applyProtection="1">
      <alignment vertical="center"/>
    </xf>
    <xf numFmtId="0" fontId="10" fillId="0" borderId="20" xfId="0" applyFont="1" applyFill="1" applyBorder="1" applyAlignment="1" applyProtection="1">
      <alignment horizontal="center" vertical="center"/>
    </xf>
    <xf numFmtId="0" fontId="8" fillId="6" borderId="43" xfId="0" applyFont="1" applyFill="1" applyBorder="1" applyAlignment="1">
      <alignment horizontal="center" vertical="center"/>
    </xf>
    <xf numFmtId="0" fontId="14" fillId="3" borderId="42" xfId="0" applyFont="1" applyFill="1" applyBorder="1" applyAlignment="1" applyProtection="1">
      <alignment vertical="center"/>
    </xf>
    <xf numFmtId="0" fontId="12" fillId="2" borderId="44" xfId="1" applyFont="1" applyFill="1" applyBorder="1" applyAlignment="1" applyProtection="1">
      <alignment horizontal="center" vertical="center"/>
    </xf>
    <xf numFmtId="167" fontId="14" fillId="9" borderId="45" xfId="0" applyNumberFormat="1" applyFont="1" applyFill="1" applyBorder="1" applyAlignment="1" applyProtection="1">
      <alignment horizontal="center" vertical="center"/>
    </xf>
    <xf numFmtId="0" fontId="15" fillId="2" borderId="44" xfId="1" applyFont="1" applyFill="1" applyBorder="1" applyAlignment="1" applyProtection="1">
      <alignment horizontal="center" vertical="center"/>
    </xf>
    <xf numFmtId="167" fontId="14" fillId="9" borderId="47" xfId="0" applyNumberFormat="1" applyFont="1" applyFill="1" applyBorder="1" applyAlignment="1" applyProtection="1">
      <alignment horizontal="center" vertical="center"/>
    </xf>
    <xf numFmtId="0" fontId="18" fillId="4" borderId="48" xfId="0" applyFont="1" applyFill="1" applyBorder="1" applyAlignment="1" applyProtection="1">
      <alignment horizontal="center" vertical="center"/>
      <protection locked="0"/>
    </xf>
    <xf numFmtId="44" fontId="10" fillId="0" borderId="48" xfId="0" applyNumberFormat="1" applyFont="1" applyBorder="1" applyAlignment="1" applyProtection="1">
      <alignment horizontal="center" vertical="center"/>
    </xf>
    <xf numFmtId="44" fontId="8" fillId="0" borderId="48" xfId="0" applyNumberFormat="1" applyFont="1" applyBorder="1" applyAlignment="1" applyProtection="1">
      <alignment horizontal="center" vertical="center"/>
    </xf>
    <xf numFmtId="167" fontId="14" fillId="9" borderId="50" xfId="0" applyNumberFormat="1" applyFont="1" applyFill="1" applyBorder="1" applyAlignment="1" applyProtection="1">
      <alignment horizontal="center" vertical="center"/>
    </xf>
    <xf numFmtId="0" fontId="13" fillId="3" borderId="13" xfId="0" applyFont="1" applyFill="1" applyBorder="1" applyAlignment="1" applyProtection="1">
      <alignment vertical="center"/>
    </xf>
    <xf numFmtId="0" fontId="13" fillId="3" borderId="0" xfId="0" applyFont="1" applyFill="1" applyBorder="1" applyAlignment="1" applyProtection="1">
      <alignment vertical="center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0" fontId="14" fillId="9" borderId="48" xfId="0" applyFont="1" applyFill="1" applyBorder="1" applyAlignment="1" applyProtection="1">
      <alignment horizontal="center" vertical="center"/>
    </xf>
    <xf numFmtId="0" fontId="14" fillId="5" borderId="42" xfId="0" applyFont="1" applyFill="1" applyBorder="1" applyAlignment="1" applyProtection="1">
      <alignment horizontal="center" vertical="center"/>
    </xf>
    <xf numFmtId="3" fontId="12" fillId="0" borderId="53" xfId="1" applyNumberFormat="1" applyFont="1" applyBorder="1" applyAlignment="1" applyProtection="1">
      <alignment horizontal="center" vertical="center"/>
    </xf>
    <xf numFmtId="0" fontId="14" fillId="5" borderId="16" xfId="0" applyFont="1" applyFill="1" applyBorder="1" applyAlignment="1" applyProtection="1">
      <alignment horizontal="center" vertical="center"/>
    </xf>
    <xf numFmtId="44" fontId="10" fillId="0" borderId="49" xfId="3" applyNumberFormat="1" applyFont="1" applyBorder="1" applyAlignment="1" applyProtection="1">
      <alignment horizontal="center" vertical="center"/>
    </xf>
    <xf numFmtId="44" fontId="8" fillId="0" borderId="49" xfId="3" applyNumberFormat="1" applyFont="1" applyBorder="1" applyAlignment="1" applyProtection="1">
      <alignment horizontal="center" vertical="center"/>
    </xf>
    <xf numFmtId="0" fontId="8" fillId="9" borderId="49" xfId="0" applyFont="1" applyFill="1" applyBorder="1" applyAlignment="1" applyProtection="1">
      <alignment horizontal="center" vertical="center"/>
    </xf>
    <xf numFmtId="167" fontId="8" fillId="9" borderId="54" xfId="0" applyNumberFormat="1" applyFont="1" applyFill="1" applyBorder="1" applyAlignment="1" applyProtection="1">
      <alignment horizontal="center" vertical="center"/>
    </xf>
    <xf numFmtId="0" fontId="10" fillId="2" borderId="22" xfId="0" applyFont="1" applyFill="1" applyBorder="1" applyAlignment="1" applyProtection="1">
      <alignment horizontal="center" vertical="center"/>
    </xf>
    <xf numFmtId="0" fontId="14" fillId="3" borderId="42" xfId="0" applyFont="1" applyFill="1" applyBorder="1" applyAlignment="1" applyProtection="1">
      <alignment horizontal="center" vertical="center"/>
    </xf>
    <xf numFmtId="3" fontId="12" fillId="0" borderId="37" xfId="1" applyNumberFormat="1" applyFont="1" applyBorder="1" applyAlignment="1" applyProtection="1">
      <alignment horizontal="center" vertical="center"/>
    </xf>
    <xf numFmtId="44" fontId="8" fillId="0" borderId="49" xfId="0" applyNumberFormat="1" applyFont="1" applyBorder="1" applyAlignment="1" applyProtection="1">
      <alignment horizontal="center" vertical="center"/>
    </xf>
    <xf numFmtId="0" fontId="12" fillId="2" borderId="14" xfId="1" applyFont="1" applyFill="1" applyBorder="1" applyAlignment="1" applyProtection="1">
      <alignment horizontal="center" vertical="center"/>
    </xf>
    <xf numFmtId="0" fontId="12" fillId="2" borderId="13" xfId="1" applyFont="1" applyFill="1" applyBorder="1" applyAlignment="1" applyProtection="1">
      <alignment horizontal="center" vertical="center"/>
    </xf>
    <xf numFmtId="0" fontId="8" fillId="3" borderId="42" xfId="0" applyFont="1" applyFill="1" applyBorder="1" applyAlignment="1" applyProtection="1">
      <alignment vertical="center"/>
    </xf>
    <xf numFmtId="0" fontId="12" fillId="0" borderId="53" xfId="1" applyFont="1" applyBorder="1" applyAlignment="1" applyProtection="1">
      <alignment horizontal="center" vertical="center"/>
    </xf>
    <xf numFmtId="0" fontId="8" fillId="3" borderId="16" xfId="0" applyFont="1" applyFill="1" applyBorder="1" applyAlignment="1" applyProtection="1">
      <alignment vertical="center"/>
    </xf>
    <xf numFmtId="44" fontId="10" fillId="0" borderId="49" xfId="0" applyNumberFormat="1" applyFont="1" applyBorder="1" applyAlignment="1" applyProtection="1">
      <alignment horizontal="center" vertical="center"/>
    </xf>
    <xf numFmtId="0" fontId="8" fillId="5" borderId="16" xfId="0" applyFont="1" applyFill="1" applyBorder="1" applyAlignment="1" applyProtection="1">
      <alignment horizontal="center" vertical="center"/>
    </xf>
    <xf numFmtId="0" fontId="8" fillId="9" borderId="55" xfId="0" applyFont="1" applyFill="1" applyBorder="1" applyAlignment="1" applyProtection="1">
      <alignment horizontal="center" vertical="center"/>
    </xf>
    <xf numFmtId="0" fontId="8" fillId="9" borderId="31" xfId="0" applyFont="1" applyFill="1" applyBorder="1" applyAlignment="1" applyProtection="1">
      <alignment horizontal="center" vertical="center"/>
    </xf>
    <xf numFmtId="167" fontId="8" fillId="9" borderId="32" xfId="0" applyNumberFormat="1" applyFont="1" applyFill="1" applyBorder="1" applyAlignment="1" applyProtection="1">
      <alignment horizontal="center" vertical="center"/>
    </xf>
    <xf numFmtId="0" fontId="8" fillId="5" borderId="22" xfId="0" applyFont="1" applyFill="1" applyBorder="1" applyAlignment="1" applyProtection="1">
      <alignment horizontal="center" vertical="center"/>
    </xf>
    <xf numFmtId="0" fontId="14" fillId="0" borderId="12" xfId="0" applyFont="1" applyBorder="1" applyAlignment="1" applyProtection="1">
      <alignment horizontal="center" vertical="center"/>
    </xf>
    <xf numFmtId="0" fontId="14" fillId="0" borderId="56" xfId="0" applyFont="1" applyBorder="1" applyAlignment="1" applyProtection="1">
      <alignment horizontal="center" vertical="center"/>
    </xf>
    <xf numFmtId="0" fontId="12" fillId="0" borderId="44" xfId="1" applyFont="1" applyFill="1" applyBorder="1" applyAlignment="1" applyProtection="1">
      <alignment horizontal="center" vertical="center"/>
    </xf>
    <xf numFmtId="167" fontId="8" fillId="9" borderId="45" xfId="0" applyNumberFormat="1" applyFont="1" applyFill="1" applyBorder="1" applyAlignment="1" applyProtection="1">
      <alignment horizontal="center" vertical="center"/>
    </xf>
    <xf numFmtId="0" fontId="12" fillId="0" borderId="46" xfId="1" applyFont="1" applyFill="1" applyBorder="1" applyAlignment="1" applyProtection="1">
      <alignment horizontal="center" vertical="center"/>
    </xf>
    <xf numFmtId="167" fontId="8" fillId="9" borderId="47" xfId="0" applyNumberFormat="1" applyFont="1" applyFill="1" applyBorder="1" applyAlignment="1" applyProtection="1">
      <alignment horizontal="center" vertical="center"/>
    </xf>
    <xf numFmtId="0" fontId="12" fillId="2" borderId="46" xfId="1" applyFont="1" applyFill="1" applyBorder="1" applyAlignment="1" applyProtection="1">
      <alignment horizontal="center" vertical="center"/>
    </xf>
    <xf numFmtId="0" fontId="12" fillId="2" borderId="37" xfId="1" applyFont="1" applyFill="1" applyBorder="1" applyAlignment="1" applyProtection="1">
      <alignment horizontal="center" vertical="center"/>
    </xf>
    <xf numFmtId="0" fontId="8" fillId="5" borderId="51" xfId="0" applyFont="1" applyFill="1" applyBorder="1" applyAlignment="1" applyProtection="1">
      <alignment horizontal="center" vertical="center"/>
    </xf>
    <xf numFmtId="44" fontId="14" fillId="0" borderId="38" xfId="0" applyNumberFormat="1" applyFont="1" applyBorder="1" applyAlignment="1" applyProtection="1">
      <alignment horizontal="center" vertical="center"/>
    </xf>
    <xf numFmtId="44" fontId="8" fillId="2" borderId="38" xfId="0" applyNumberFormat="1" applyFont="1" applyFill="1" applyBorder="1" applyAlignment="1" applyProtection="1">
      <alignment horizontal="center" vertical="center"/>
    </xf>
    <xf numFmtId="0" fontId="8" fillId="9" borderId="40" xfId="0" applyFont="1" applyFill="1" applyBorder="1" applyAlignment="1" applyProtection="1">
      <alignment horizontal="center" vertical="center"/>
    </xf>
    <xf numFmtId="167" fontId="8" fillId="9" borderId="50" xfId="0" applyNumberFormat="1" applyFont="1" applyFill="1" applyBorder="1" applyAlignment="1" applyProtection="1">
      <alignment horizontal="center" vertical="center"/>
    </xf>
    <xf numFmtId="0" fontId="14" fillId="2" borderId="22" xfId="0" applyFont="1" applyFill="1" applyBorder="1" applyAlignment="1" applyProtection="1">
      <alignment horizontal="center" vertical="center"/>
    </xf>
    <xf numFmtId="165" fontId="20" fillId="0" borderId="22" xfId="0" applyNumberFormat="1" applyFont="1" applyBorder="1" applyAlignment="1" applyProtection="1">
      <alignment horizontal="center" vertical="center"/>
    </xf>
    <xf numFmtId="0" fontId="14" fillId="3" borderId="22" xfId="0" applyFont="1" applyFill="1" applyBorder="1" applyAlignment="1" applyProtection="1">
      <alignment horizontal="center" vertical="center"/>
    </xf>
    <xf numFmtId="0" fontId="8" fillId="2" borderId="46" xfId="1" applyFont="1" applyFill="1" applyBorder="1" applyAlignment="1" applyProtection="1">
      <alignment horizontal="center" vertical="center"/>
    </xf>
    <xf numFmtId="0" fontId="18" fillId="4" borderId="40" xfId="0" applyFont="1" applyFill="1" applyBorder="1" applyAlignment="1" applyProtection="1">
      <alignment horizontal="center" vertical="center"/>
      <protection locked="0"/>
    </xf>
    <xf numFmtId="166" fontId="10" fillId="0" borderId="48" xfId="3" applyNumberFormat="1" applyFont="1" applyBorder="1" applyAlignment="1" applyProtection="1">
      <alignment horizontal="center" vertical="center"/>
    </xf>
    <xf numFmtId="166" fontId="8" fillId="0" borderId="40" xfId="3" applyNumberFormat="1" applyFont="1" applyBorder="1" applyAlignment="1" applyProtection="1">
      <alignment horizontal="center" vertical="center"/>
    </xf>
    <xf numFmtId="165" fontId="8" fillId="9" borderId="48" xfId="0" applyNumberFormat="1" applyFont="1" applyFill="1" applyBorder="1" applyAlignment="1" applyProtection="1">
      <alignment horizontal="center" vertical="center"/>
    </xf>
    <xf numFmtId="1" fontId="8" fillId="9" borderId="48" xfId="0" applyNumberFormat="1" applyFont="1" applyFill="1" applyBorder="1" applyAlignment="1" applyProtection="1">
      <alignment horizontal="center" vertical="center"/>
    </xf>
    <xf numFmtId="165" fontId="8" fillId="2" borderId="22" xfId="0" applyNumberFormat="1" applyFont="1" applyFill="1" applyBorder="1" applyAlignment="1" applyProtection="1">
      <alignment horizontal="center" vertical="center"/>
    </xf>
    <xf numFmtId="0" fontId="8" fillId="3" borderId="22" xfId="0" applyFont="1" applyFill="1" applyBorder="1" applyAlignment="1" applyProtection="1">
      <alignment horizontal="center" vertical="center"/>
    </xf>
    <xf numFmtId="0" fontId="8" fillId="6" borderId="38" xfId="0" applyFont="1" applyFill="1" applyBorder="1" applyAlignment="1" applyProtection="1">
      <alignment horizontal="center" vertical="center"/>
    </xf>
    <xf numFmtId="166" fontId="14" fillId="0" borderId="48" xfId="0" applyNumberFormat="1" applyFont="1" applyBorder="1" applyAlignment="1" applyProtection="1">
      <alignment horizontal="center" vertical="center"/>
    </xf>
    <xf numFmtId="166" fontId="8" fillId="0" borderId="48" xfId="0" applyNumberFormat="1" applyFont="1" applyBorder="1" applyAlignment="1" applyProtection="1">
      <alignment horizontal="center" vertical="center"/>
    </xf>
    <xf numFmtId="165" fontId="8" fillId="9" borderId="49" xfId="0" applyNumberFormat="1" applyFont="1" applyFill="1" applyBorder="1" applyAlignment="1" applyProtection="1">
      <alignment horizontal="center" vertical="center"/>
    </xf>
    <xf numFmtId="0" fontId="12" fillId="0" borderId="46" xfId="7" applyFont="1" applyBorder="1" applyAlignment="1" applyProtection="1">
      <alignment horizontal="center" vertical="center"/>
    </xf>
    <xf numFmtId="0" fontId="8" fillId="2" borderId="46" xfId="7" applyFont="1" applyFill="1" applyBorder="1" applyAlignment="1" applyProtection="1">
      <alignment horizontal="center" vertical="center"/>
    </xf>
    <xf numFmtId="0" fontId="12" fillId="0" borderId="46" xfId="7" applyFont="1" applyFill="1" applyBorder="1" applyAlignment="1" applyProtection="1">
      <alignment horizontal="center" vertical="center"/>
    </xf>
    <xf numFmtId="0" fontId="12" fillId="0" borderId="37" xfId="7" applyFont="1" applyFill="1" applyBorder="1" applyAlignment="1" applyProtection="1">
      <alignment horizontal="center" vertical="center"/>
    </xf>
    <xf numFmtId="166" fontId="8" fillId="2" borderId="48" xfId="0" applyNumberFormat="1" applyFont="1" applyFill="1" applyBorder="1" applyAlignment="1" applyProtection="1">
      <alignment horizontal="center" vertical="center"/>
    </xf>
    <xf numFmtId="0" fontId="20" fillId="0" borderId="22" xfId="0" applyFont="1" applyBorder="1" applyAlignment="1" applyProtection="1">
      <alignment horizontal="center" vertical="center"/>
    </xf>
    <xf numFmtId="0" fontId="12" fillId="0" borderId="57" xfId="1" applyFont="1" applyFill="1" applyBorder="1" applyAlignment="1" applyProtection="1">
      <alignment horizontal="center" vertical="center"/>
    </xf>
    <xf numFmtId="0" fontId="14" fillId="4" borderId="48" xfId="0" applyFont="1" applyFill="1" applyBorder="1" applyAlignment="1" applyProtection="1">
      <alignment horizontal="center" vertical="center"/>
      <protection locked="0"/>
    </xf>
    <xf numFmtId="0" fontId="14" fillId="4" borderId="48" xfId="0" applyFont="1" applyFill="1" applyBorder="1" applyAlignment="1" applyProtection="1">
      <alignment horizontal="center" vertical="center"/>
    </xf>
    <xf numFmtId="0" fontId="8" fillId="3" borderId="48" xfId="0" applyFont="1" applyFill="1" applyBorder="1" applyAlignment="1" applyProtection="1">
      <alignment horizontal="center" vertical="center"/>
    </xf>
    <xf numFmtId="166" fontId="27" fillId="0" borderId="48" xfId="0" applyNumberFormat="1" applyFont="1" applyBorder="1" applyAlignment="1" applyProtection="1">
      <alignment horizontal="center" vertical="center"/>
    </xf>
    <xf numFmtId="0" fontId="12" fillId="3" borderId="23" xfId="0" applyFont="1" applyFill="1" applyBorder="1" applyAlignment="1" applyProtection="1">
      <alignment horizontal="left" vertical="top"/>
    </xf>
    <xf numFmtId="0" fontId="21" fillId="3" borderId="24" xfId="0" applyFont="1" applyFill="1" applyBorder="1" applyAlignment="1" applyProtection="1">
      <alignment horizontal="left" vertical="top"/>
    </xf>
    <xf numFmtId="0" fontId="8" fillId="2" borderId="22" xfId="0" applyFont="1" applyFill="1" applyBorder="1" applyAlignment="1" applyProtection="1">
      <alignment horizontal="center" vertical="center"/>
    </xf>
    <xf numFmtId="167" fontId="8" fillId="9" borderId="45" xfId="3" applyNumberFormat="1" applyFont="1" applyFill="1" applyBorder="1" applyAlignment="1" applyProtection="1">
      <alignment horizontal="center" vertical="center"/>
    </xf>
    <xf numFmtId="0" fontId="12" fillId="0" borderId="44" xfId="5" applyFont="1" applyFill="1" applyBorder="1" applyAlignment="1" applyProtection="1">
      <alignment horizontal="center"/>
    </xf>
    <xf numFmtId="167" fontId="8" fillId="9" borderId="47" xfId="3" applyNumberFormat="1" applyFont="1" applyFill="1" applyBorder="1" applyAlignment="1" applyProtection="1">
      <alignment horizontal="center" vertical="center"/>
    </xf>
    <xf numFmtId="167" fontId="8" fillId="9" borderId="58" xfId="3" applyNumberFormat="1" applyFont="1" applyFill="1" applyBorder="1" applyAlignment="1" applyProtection="1">
      <alignment horizontal="center" vertical="center"/>
    </xf>
    <xf numFmtId="44" fontId="8" fillId="2" borderId="48" xfId="0" applyNumberFormat="1" applyFont="1" applyFill="1" applyBorder="1" applyAlignment="1" applyProtection="1">
      <alignment horizontal="center" vertical="center"/>
    </xf>
    <xf numFmtId="1" fontId="8" fillId="6" borderId="49" xfId="0" applyNumberFormat="1" applyFont="1" applyFill="1" applyBorder="1" applyAlignment="1" applyProtection="1">
      <alignment horizontal="center" vertical="center"/>
    </xf>
    <xf numFmtId="167" fontId="8" fillId="9" borderId="50" xfId="3" applyNumberFormat="1" applyFont="1" applyFill="1" applyBorder="1" applyAlignment="1" applyProtection="1">
      <alignment horizontal="center" vertical="center"/>
    </xf>
    <xf numFmtId="0" fontId="14" fillId="0" borderId="59" xfId="0" applyFont="1" applyBorder="1" applyAlignment="1" applyProtection="1">
      <alignment horizontal="center" vertical="center"/>
    </xf>
    <xf numFmtId="0" fontId="14" fillId="0" borderId="60" xfId="0" applyFont="1" applyBorder="1" applyAlignment="1" applyProtection="1">
      <alignment horizontal="center" vertical="center"/>
    </xf>
    <xf numFmtId="1" fontId="8" fillId="9" borderId="22" xfId="0" applyNumberFormat="1" applyFont="1" applyFill="1" applyBorder="1" applyAlignment="1" applyProtection="1">
      <alignment horizontal="center" vertical="center"/>
    </xf>
    <xf numFmtId="44" fontId="8" fillId="9" borderId="56" xfId="0" applyNumberFormat="1" applyFont="1" applyFill="1" applyBorder="1" applyAlignment="1" applyProtection="1">
      <alignment horizontal="center" vertical="center"/>
    </xf>
    <xf numFmtId="44" fontId="8" fillId="9" borderId="47" xfId="0" applyNumberFormat="1" applyFont="1" applyFill="1" applyBorder="1" applyAlignment="1" applyProtection="1">
      <alignment horizontal="center" vertical="center"/>
    </xf>
    <xf numFmtId="44" fontId="8" fillId="9" borderId="50" xfId="0" applyNumberFormat="1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  <xf numFmtId="0" fontId="8" fillId="6" borderId="21" xfId="0" applyFont="1" applyFill="1" applyBorder="1" applyAlignment="1" applyProtection="1">
      <alignment horizontal="center" vertical="center"/>
    </xf>
    <xf numFmtId="0" fontId="8" fillId="6" borderId="10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0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52" xfId="0" applyFont="1" applyFill="1" applyBorder="1" applyAlignment="1">
      <alignment horizontal="center" vertical="center"/>
    </xf>
    <xf numFmtId="0" fontId="8" fillId="6" borderId="42" xfId="0" applyFont="1" applyFill="1" applyBorder="1" applyAlignment="1">
      <alignment horizontal="center" vertical="center"/>
    </xf>
    <xf numFmtId="0" fontId="8" fillId="6" borderId="43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9" fillId="6" borderId="0" xfId="0" applyFont="1" applyFill="1" applyBorder="1" applyAlignment="1" applyProtection="1">
      <alignment horizontal="center" vertical="center"/>
    </xf>
    <xf numFmtId="0" fontId="15" fillId="0" borderId="1" xfId="1" applyFont="1" applyBorder="1" applyAlignment="1" applyProtection="1">
      <alignment horizontal="center" vertical="center"/>
    </xf>
    <xf numFmtId="0" fontId="15" fillId="0" borderId="4" xfId="1" applyFont="1" applyBorder="1" applyAlignment="1" applyProtection="1">
      <alignment horizontal="center" vertical="center"/>
    </xf>
    <xf numFmtId="0" fontId="8" fillId="6" borderId="19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9" fillId="6" borderId="19" xfId="0" applyFont="1" applyFill="1" applyBorder="1" applyAlignment="1" applyProtection="1">
      <alignment horizontal="center" vertical="center"/>
    </xf>
    <xf numFmtId="0" fontId="9" fillId="6" borderId="51" xfId="0" applyFont="1" applyFill="1" applyBorder="1" applyAlignment="1" applyProtection="1">
      <alignment horizontal="center" vertical="center"/>
    </xf>
    <xf numFmtId="0" fontId="8" fillId="6" borderId="51" xfId="0" applyFont="1" applyFill="1" applyBorder="1" applyAlignment="1" applyProtection="1">
      <alignment horizontal="center" vertical="center"/>
    </xf>
    <xf numFmtId="3" fontId="15" fillId="0" borderId="38" xfId="1" applyNumberFormat="1" applyFont="1" applyBorder="1" applyAlignment="1" applyProtection="1">
      <alignment horizontal="center" vertical="center"/>
    </xf>
    <xf numFmtId="3" fontId="15" fillId="0" borderId="39" xfId="1" applyNumberFormat="1" applyFont="1" applyBorder="1" applyAlignment="1" applyProtection="1">
      <alignment horizontal="center" vertical="center"/>
    </xf>
    <xf numFmtId="3" fontId="15" fillId="0" borderId="40" xfId="1" applyNumberFormat="1" applyFont="1" applyBorder="1" applyAlignment="1" applyProtection="1">
      <alignment horizontal="center" vertical="center"/>
    </xf>
    <xf numFmtId="0" fontId="17" fillId="0" borderId="19" xfId="0" applyFont="1" applyBorder="1" applyAlignment="1" applyProtection="1">
      <alignment horizontal="center" vertical="center"/>
    </xf>
    <xf numFmtId="0" fontId="17" fillId="0" borderId="51" xfId="0" applyFont="1" applyBorder="1" applyAlignment="1" applyProtection="1">
      <alignment horizontal="center" vertical="center"/>
    </xf>
    <xf numFmtId="0" fontId="14" fillId="0" borderId="22" xfId="0" applyFont="1" applyBorder="1" applyAlignment="1" applyProtection="1">
      <alignment horizontal="center" vertical="center"/>
    </xf>
    <xf numFmtId="0" fontId="8" fillId="0" borderId="22" xfId="0" applyFont="1" applyBorder="1"/>
    <xf numFmtId="0" fontId="9" fillId="6" borderId="16" xfId="0" applyFont="1" applyFill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38" xfId="0" applyFont="1" applyBorder="1" applyAlignment="1" applyProtection="1">
      <alignment horizontal="center" vertical="center"/>
    </xf>
    <xf numFmtId="0" fontId="8" fillId="0" borderId="39" xfId="0" applyFont="1" applyBorder="1" applyAlignment="1" applyProtection="1">
      <alignment horizontal="center" vertical="center"/>
    </xf>
    <xf numFmtId="0" fontId="8" fillId="0" borderId="40" xfId="0" applyFont="1" applyBorder="1" applyAlignment="1" applyProtection="1">
      <alignment horizontal="center" vertical="center"/>
    </xf>
    <xf numFmtId="0" fontId="8" fillId="0" borderId="48" xfId="0" applyFont="1" applyBorder="1" applyAlignment="1" applyProtection="1">
      <alignment horizontal="center" vertical="center"/>
    </xf>
    <xf numFmtId="0" fontId="16" fillId="0" borderId="48" xfId="0" applyFont="1" applyBorder="1"/>
    <xf numFmtId="0" fontId="8" fillId="0" borderId="19" xfId="0" applyFont="1" applyBorder="1" applyAlignment="1" applyProtection="1">
      <alignment horizontal="center" vertical="center"/>
    </xf>
    <xf numFmtId="0" fontId="8" fillId="0" borderId="51" xfId="0" applyFont="1" applyBorder="1" applyAlignment="1" applyProtection="1">
      <alignment horizontal="center" vertical="center"/>
    </xf>
    <xf numFmtId="0" fontId="17" fillId="0" borderId="38" xfId="0" applyFont="1" applyBorder="1" applyAlignment="1" applyProtection="1">
      <alignment horizontal="center" vertical="center"/>
    </xf>
    <xf numFmtId="0" fontId="17" fillId="0" borderId="40" xfId="0" applyFont="1" applyBorder="1" applyAlignment="1" applyProtection="1">
      <alignment horizontal="center" vertical="center"/>
    </xf>
    <xf numFmtId="0" fontId="15" fillId="0" borderId="5" xfId="1" applyFont="1" applyBorder="1" applyAlignment="1" applyProtection="1">
      <alignment horizontal="center" vertical="center"/>
    </xf>
    <xf numFmtId="0" fontId="15" fillId="0" borderId="8" xfId="1" applyFont="1" applyBorder="1" applyAlignment="1" applyProtection="1">
      <alignment horizontal="center" vertical="center"/>
    </xf>
    <xf numFmtId="0" fontId="15" fillId="0" borderId="6" xfId="1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center" vertical="center"/>
    </xf>
    <xf numFmtId="0" fontId="15" fillId="0" borderId="2" xfId="1" applyFont="1" applyBorder="1" applyAlignment="1" applyProtection="1">
      <alignment horizontal="center" vertical="center"/>
    </xf>
    <xf numFmtId="3" fontId="15" fillId="0" borderId="19" xfId="1" applyNumberFormat="1" applyFont="1" applyBorder="1" applyAlignment="1" applyProtection="1">
      <alignment horizontal="center" vertical="center"/>
    </xf>
    <xf numFmtId="0" fontId="16" fillId="0" borderId="51" xfId="0" applyFont="1" applyBorder="1"/>
    <xf numFmtId="0" fontId="15" fillId="0" borderId="38" xfId="1" applyFont="1" applyBorder="1" applyAlignment="1" applyProtection="1">
      <alignment horizontal="center" vertical="center"/>
    </xf>
    <xf numFmtId="0" fontId="15" fillId="0" borderId="39" xfId="1" applyFont="1" applyBorder="1" applyAlignment="1" applyProtection="1">
      <alignment horizontal="center" vertical="center"/>
    </xf>
    <xf numFmtId="0" fontId="15" fillId="0" borderId="40" xfId="1" applyFont="1" applyBorder="1" applyAlignment="1" applyProtection="1">
      <alignment horizontal="center" vertical="center"/>
    </xf>
    <xf numFmtId="0" fontId="16" fillId="0" borderId="40" xfId="0" applyFont="1" applyBorder="1"/>
    <xf numFmtId="0" fontId="16" fillId="0" borderId="8" xfId="0" applyFont="1" applyBorder="1"/>
    <xf numFmtId="0" fontId="8" fillId="6" borderId="20" xfId="0" applyFont="1" applyFill="1" applyBorder="1" applyAlignment="1" applyProtection="1">
      <alignment horizontal="center" vertical="center"/>
    </xf>
    <xf numFmtId="0" fontId="8" fillId="6" borderId="49" xfId="0" applyFont="1" applyFill="1" applyBorder="1" applyAlignment="1" applyProtection="1">
      <alignment horizontal="center" vertical="center"/>
    </xf>
    <xf numFmtId="0" fontId="20" fillId="0" borderId="22" xfId="0" applyFont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center" vertical="center"/>
    </xf>
    <xf numFmtId="0" fontId="17" fillId="0" borderId="8" xfId="0" applyFont="1" applyBorder="1" applyAlignment="1" applyProtection="1">
      <alignment horizontal="center" vertical="center"/>
    </xf>
    <xf numFmtId="0" fontId="8" fillId="7" borderId="20" xfId="0" applyFont="1" applyFill="1" applyBorder="1" applyAlignment="1" applyProtection="1">
      <alignment horizontal="center" vertical="center"/>
    </xf>
    <xf numFmtId="0" fontId="8" fillId="7" borderId="49" xfId="0" applyFont="1" applyFill="1" applyBorder="1" applyAlignment="1" applyProtection="1">
      <alignment horizontal="center" vertical="center"/>
    </xf>
    <xf numFmtId="0" fontId="8" fillId="6" borderId="52" xfId="0" applyFont="1" applyFill="1" applyBorder="1" applyAlignment="1" applyProtection="1">
      <alignment horizontal="center" vertical="center"/>
    </xf>
    <xf numFmtId="0" fontId="8" fillId="6" borderId="43" xfId="0" applyFont="1" applyFill="1" applyBorder="1" applyAlignment="1" applyProtection="1">
      <alignment horizontal="center" vertical="center"/>
    </xf>
    <xf numFmtId="0" fontId="17" fillId="0" borderId="19" xfId="0" applyFont="1" applyFill="1" applyBorder="1" applyAlignment="1" applyProtection="1">
      <alignment horizontal="center" vertical="center"/>
    </xf>
    <xf numFmtId="0" fontId="15" fillId="0" borderId="19" xfId="1" applyFont="1" applyBorder="1" applyAlignment="1" applyProtection="1">
      <alignment horizontal="center" vertical="center"/>
    </xf>
    <xf numFmtId="0" fontId="16" fillId="0" borderId="4" xfId="0" applyFont="1" applyBorder="1"/>
    <xf numFmtId="0" fontId="13" fillId="3" borderId="15" xfId="0" applyFont="1" applyFill="1" applyBorder="1" applyAlignment="1" applyProtection="1">
      <alignment horizontal="left" vertical="center"/>
    </xf>
    <xf numFmtId="0" fontId="15" fillId="0" borderId="7" xfId="1" applyFont="1" applyBorder="1" applyAlignment="1" applyProtection="1">
      <alignment horizontal="center" vertical="center"/>
    </xf>
    <xf numFmtId="0" fontId="8" fillId="6" borderId="30" xfId="0" applyFont="1" applyFill="1" applyBorder="1" applyAlignment="1">
      <alignment horizontal="center" vertical="center"/>
    </xf>
    <xf numFmtId="0" fontId="8" fillId="6" borderId="31" xfId="0" applyFont="1" applyFill="1" applyBorder="1" applyAlignment="1">
      <alignment horizontal="center" vertical="center"/>
    </xf>
    <xf numFmtId="0" fontId="8" fillId="6" borderId="32" xfId="0" applyFont="1" applyFill="1" applyBorder="1" applyAlignment="1">
      <alignment horizontal="center" vertical="center"/>
    </xf>
    <xf numFmtId="0" fontId="17" fillId="0" borderId="7" xfId="0" applyFont="1" applyBorder="1" applyAlignment="1" applyProtection="1">
      <alignment horizontal="center" vertical="center"/>
    </xf>
    <xf numFmtId="0" fontId="16" fillId="0" borderId="7" xfId="0" applyFont="1" applyBorder="1"/>
    <xf numFmtId="0" fontId="17" fillId="0" borderId="7" xfId="2" applyFont="1" applyBorder="1" applyAlignment="1" applyProtection="1">
      <alignment horizontal="center" vertical="center"/>
    </xf>
    <xf numFmtId="0" fontId="9" fillId="0" borderId="7" xfId="2" applyFont="1" applyBorder="1" applyAlignment="1" applyProtection="1">
      <alignment horizontal="center" vertical="center"/>
    </xf>
    <xf numFmtId="0" fontId="24" fillId="6" borderId="13" xfId="0" applyFont="1" applyFill="1" applyBorder="1" applyAlignment="1" applyProtection="1">
      <alignment horizontal="center" vertical="center"/>
    </xf>
    <xf numFmtId="0" fontId="24" fillId="6" borderId="0" xfId="0" applyFont="1" applyFill="1" applyBorder="1" applyAlignment="1" applyProtection="1">
      <alignment horizontal="center" vertical="center"/>
    </xf>
    <xf numFmtId="0" fontId="24" fillId="6" borderId="14" xfId="0" applyFont="1" applyFill="1" applyBorder="1" applyAlignment="1" applyProtection="1">
      <alignment horizontal="center" vertical="center"/>
    </xf>
    <xf numFmtId="0" fontId="28" fillId="3" borderId="13" xfId="0" applyFont="1" applyFill="1" applyBorder="1" applyAlignment="1" applyProtection="1">
      <alignment horizontal="center" vertical="center"/>
    </xf>
    <xf numFmtId="0" fontId="28" fillId="3" borderId="0" xfId="0" applyFont="1" applyFill="1" applyBorder="1" applyAlignment="1" applyProtection="1">
      <alignment horizontal="center" vertical="center"/>
    </xf>
    <xf numFmtId="0" fontId="28" fillId="3" borderId="14" xfId="0" applyFont="1" applyFill="1" applyBorder="1" applyAlignment="1" applyProtection="1">
      <alignment horizontal="center" vertical="center"/>
    </xf>
    <xf numFmtId="49" fontId="10" fillId="6" borderId="35" xfId="0" applyNumberFormat="1" applyFont="1" applyFill="1" applyBorder="1" applyAlignment="1" applyProtection="1">
      <alignment horizontal="center" vertical="center"/>
      <protection locked="0"/>
    </xf>
    <xf numFmtId="49" fontId="10" fillId="6" borderId="36" xfId="0" applyNumberFormat="1" applyFont="1" applyFill="1" applyBorder="1" applyAlignment="1" applyProtection="1">
      <alignment horizontal="center" vertical="center"/>
      <protection locked="0"/>
    </xf>
    <xf numFmtId="0" fontId="10" fillId="6" borderId="19" xfId="0" applyFont="1" applyFill="1" applyBorder="1" applyAlignment="1" applyProtection="1">
      <alignment horizontal="center"/>
    </xf>
    <xf numFmtId="0" fontId="10" fillId="6" borderId="16" xfId="0" applyFont="1" applyFill="1" applyBorder="1" applyAlignment="1" applyProtection="1">
      <alignment horizontal="center"/>
    </xf>
    <xf numFmtId="0" fontId="10" fillId="6" borderId="17" xfId="0" applyFont="1" applyFill="1" applyBorder="1" applyAlignment="1" applyProtection="1">
      <alignment horizontal="center"/>
    </xf>
    <xf numFmtId="0" fontId="9" fillId="2" borderId="7" xfId="0" applyFont="1" applyFill="1" applyBorder="1" applyAlignment="1" applyProtection="1">
      <alignment horizontal="center" vertical="center"/>
    </xf>
    <xf numFmtId="0" fontId="25" fillId="3" borderId="3" xfId="1" applyFont="1" applyFill="1" applyBorder="1" applyAlignment="1" applyProtection="1">
      <alignment horizontal="center" vertical="center"/>
    </xf>
    <xf numFmtId="0" fontId="25" fillId="3" borderId="7" xfId="1" applyFont="1" applyFill="1" applyBorder="1" applyAlignment="1" applyProtection="1">
      <alignment horizontal="center" vertical="center"/>
    </xf>
    <xf numFmtId="0" fontId="11" fillId="4" borderId="5" xfId="0" applyFont="1" applyFill="1" applyBorder="1" applyAlignment="1" applyProtection="1">
      <alignment horizontal="center" vertical="center"/>
      <protection locked="0"/>
    </xf>
    <xf numFmtId="0" fontId="11" fillId="4" borderId="6" xfId="0" applyFont="1" applyFill="1" applyBorder="1" applyAlignment="1" applyProtection="1">
      <alignment horizontal="center" vertical="center"/>
      <protection locked="0"/>
    </xf>
    <xf numFmtId="0" fontId="11" fillId="4" borderId="8" xfId="0" applyFont="1" applyFill="1" applyBorder="1" applyAlignment="1" applyProtection="1">
      <alignment horizontal="center" vertical="center"/>
      <protection locked="0"/>
    </xf>
    <xf numFmtId="0" fontId="11" fillId="4" borderId="5" xfId="1" applyFont="1" applyFill="1" applyBorder="1" applyAlignment="1" applyProtection="1">
      <alignment horizontal="center" vertical="center"/>
      <protection locked="0"/>
    </xf>
    <xf numFmtId="0" fontId="11" fillId="4" borderId="6" xfId="1" applyFont="1" applyFill="1" applyBorder="1" applyAlignment="1" applyProtection="1">
      <alignment horizontal="center" vertical="center"/>
      <protection locked="0"/>
    </xf>
    <xf numFmtId="0" fontId="11" fillId="4" borderId="8" xfId="1" applyFont="1" applyFill="1" applyBorder="1" applyAlignment="1" applyProtection="1">
      <alignment horizontal="center" vertical="center"/>
      <protection locked="0"/>
    </xf>
    <xf numFmtId="0" fontId="11" fillId="4" borderId="7" xfId="1" applyFont="1" applyFill="1" applyBorder="1" applyAlignment="1" applyProtection="1">
      <alignment horizontal="center" vertical="center"/>
      <protection locked="0"/>
    </xf>
    <xf numFmtId="0" fontId="11" fillId="4" borderId="11" xfId="1" applyFont="1" applyFill="1" applyBorder="1" applyAlignment="1" applyProtection="1">
      <alignment horizontal="center" vertical="center"/>
      <protection locked="0"/>
    </xf>
    <xf numFmtId="0" fontId="11" fillId="4" borderId="34" xfId="1" applyFont="1" applyFill="1" applyBorder="1" applyAlignment="1" applyProtection="1">
      <alignment horizontal="center" vertical="center"/>
      <protection locked="0"/>
    </xf>
    <xf numFmtId="0" fontId="11" fillId="4" borderId="12" xfId="1" applyFont="1" applyFill="1" applyBorder="1" applyAlignment="1" applyProtection="1">
      <alignment horizontal="center" vertical="center"/>
      <protection locked="0"/>
    </xf>
    <xf numFmtId="0" fontId="11" fillId="4" borderId="38" xfId="0" applyFont="1" applyFill="1" applyBorder="1" applyAlignment="1" applyProtection="1">
      <alignment horizontal="center"/>
      <protection locked="0"/>
    </xf>
    <xf numFmtId="0" fontId="11" fillId="4" borderId="39" xfId="0" applyFont="1" applyFill="1" applyBorder="1" applyAlignment="1" applyProtection="1">
      <alignment horizontal="center"/>
      <protection locked="0"/>
    </xf>
    <xf numFmtId="0" fontId="11" fillId="4" borderId="40" xfId="0" applyFont="1" applyFill="1" applyBorder="1" applyAlignment="1" applyProtection="1">
      <alignment horizontal="center"/>
      <protection locked="0"/>
    </xf>
    <xf numFmtId="0" fontId="11" fillId="4" borderId="5" xfId="0" applyFont="1" applyFill="1" applyBorder="1" applyAlignment="1" applyProtection="1">
      <alignment horizontal="center"/>
      <protection locked="0"/>
    </xf>
    <xf numFmtId="0" fontId="11" fillId="4" borderId="6" xfId="0" applyFont="1" applyFill="1" applyBorder="1" applyAlignment="1" applyProtection="1">
      <alignment horizontal="center"/>
      <protection locked="0"/>
    </xf>
    <xf numFmtId="0" fontId="10" fillId="6" borderId="7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</xf>
    <xf numFmtId="0" fontId="13" fillId="3" borderId="13" xfId="0" applyFont="1" applyFill="1" applyBorder="1" applyAlignment="1" applyProtection="1">
      <alignment horizontal="left" vertical="center"/>
    </xf>
    <xf numFmtId="0" fontId="13" fillId="3" borderId="0" xfId="0" applyFont="1" applyFill="1" applyBorder="1" applyAlignment="1" applyProtection="1">
      <alignment horizontal="left" vertical="center"/>
    </xf>
    <xf numFmtId="0" fontId="13" fillId="3" borderId="14" xfId="0" applyFont="1" applyFill="1" applyBorder="1" applyAlignment="1" applyProtection="1">
      <alignment horizontal="left" vertical="center"/>
    </xf>
    <xf numFmtId="0" fontId="13" fillId="3" borderId="15" xfId="1" applyFont="1" applyFill="1" applyBorder="1" applyAlignment="1" applyProtection="1">
      <alignment horizontal="left" vertical="center"/>
    </xf>
    <xf numFmtId="0" fontId="8" fillId="3" borderId="15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left" vertical="center"/>
    </xf>
    <xf numFmtId="0" fontId="26" fillId="3" borderId="9" xfId="1" applyFont="1" applyFill="1" applyBorder="1" applyAlignment="1" applyProtection="1">
      <alignment horizontal="center" vertical="center"/>
    </xf>
    <xf numFmtId="0" fontId="15" fillId="2" borderId="38" xfId="1" applyFont="1" applyFill="1" applyBorder="1" applyAlignment="1" applyProtection="1">
      <alignment horizontal="center" vertical="center"/>
    </xf>
    <xf numFmtId="0" fontId="15" fillId="0" borderId="16" xfId="1" applyFont="1" applyBorder="1" applyAlignment="1" applyProtection="1">
      <alignment horizontal="center" vertical="center"/>
    </xf>
    <xf numFmtId="0" fontId="15" fillId="0" borderId="51" xfId="1" applyFont="1" applyBorder="1" applyAlignment="1" applyProtection="1">
      <alignment horizontal="center" vertical="center"/>
    </xf>
    <xf numFmtId="0" fontId="11" fillId="4" borderId="8" xfId="0" applyFont="1" applyFill="1" applyBorder="1" applyAlignment="1" applyProtection="1">
      <alignment horizontal="center"/>
      <protection locked="0"/>
    </xf>
    <xf numFmtId="0" fontId="12" fillId="0" borderId="1" xfId="1" applyFont="1" applyBorder="1" applyAlignment="1" applyProtection="1">
      <alignment horizontal="center" vertical="center"/>
    </xf>
    <xf numFmtId="0" fontId="14" fillId="7" borderId="52" xfId="0" applyFont="1" applyFill="1" applyBorder="1" applyAlignment="1" applyProtection="1">
      <alignment horizontal="center" vertical="center"/>
    </xf>
    <xf numFmtId="0" fontId="14" fillId="7" borderId="43" xfId="0" applyFont="1" applyFill="1" applyBorder="1" applyAlignment="1" applyProtection="1">
      <alignment horizontal="center" vertical="center"/>
    </xf>
    <xf numFmtId="0" fontId="14" fillId="7" borderId="19" xfId="0" applyFont="1" applyFill="1" applyBorder="1" applyAlignment="1" applyProtection="1">
      <alignment horizontal="center" vertical="center"/>
    </xf>
    <xf numFmtId="0" fontId="14" fillId="7" borderId="51" xfId="0" applyFont="1" applyFill="1" applyBorder="1" applyAlignment="1" applyProtection="1">
      <alignment horizontal="center" vertical="center"/>
    </xf>
    <xf numFmtId="3" fontId="15" fillId="0" borderId="16" xfId="1" applyNumberFormat="1" applyFont="1" applyBorder="1" applyAlignment="1" applyProtection="1">
      <alignment horizontal="center" vertical="center"/>
    </xf>
    <xf numFmtId="3" fontId="15" fillId="0" borderId="51" xfId="1" applyNumberFormat="1" applyFont="1" applyBorder="1" applyAlignment="1" applyProtection="1">
      <alignment horizontal="center" vertical="center"/>
    </xf>
    <xf numFmtId="0" fontId="8" fillId="6" borderId="30" xfId="0" applyFont="1" applyFill="1" applyBorder="1" applyAlignment="1" applyProtection="1">
      <alignment horizontal="center" vertical="center"/>
    </xf>
    <xf numFmtId="0" fontId="8" fillId="6" borderId="31" xfId="0" applyFont="1" applyFill="1" applyBorder="1" applyAlignment="1" applyProtection="1">
      <alignment horizontal="center" vertical="center"/>
    </xf>
    <xf numFmtId="0" fontId="8" fillId="6" borderId="32" xfId="0" applyFont="1" applyFill="1" applyBorder="1" applyAlignment="1" applyProtection="1">
      <alignment horizontal="center" vertical="center"/>
    </xf>
    <xf numFmtId="0" fontId="8" fillId="6" borderId="9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horizontal="center" vertical="center"/>
    </xf>
    <xf numFmtId="0" fontId="18" fillId="4" borderId="1" xfId="0" applyFont="1" applyFill="1" applyBorder="1" applyAlignment="1" applyProtection="1">
      <alignment horizontal="center" vertical="center"/>
      <protection locked="0"/>
    </xf>
    <xf numFmtId="0" fontId="18" fillId="4" borderId="4" xfId="0" applyFont="1" applyFill="1" applyBorder="1" applyAlignment="1" applyProtection="1">
      <alignment horizontal="center" vertical="center"/>
      <protection locked="0"/>
    </xf>
    <xf numFmtId="0" fontId="18" fillId="4" borderId="5" xfId="0" applyFont="1" applyFill="1" applyBorder="1" applyAlignment="1" applyProtection="1">
      <alignment horizontal="center" vertical="center"/>
      <protection locked="0"/>
    </xf>
    <xf numFmtId="0" fontId="18" fillId="4" borderId="8" xfId="0" applyFont="1" applyFill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/>
    </xf>
    <xf numFmtId="0" fontId="14" fillId="6" borderId="52" xfId="0" applyFont="1" applyFill="1" applyBorder="1" applyAlignment="1" applyProtection="1">
      <alignment horizontal="center" vertical="center"/>
    </xf>
    <xf numFmtId="0" fontId="14" fillId="6" borderId="43" xfId="0" applyFont="1" applyFill="1" applyBorder="1" applyAlignment="1" applyProtection="1">
      <alignment horizontal="center" vertical="center"/>
    </xf>
    <xf numFmtId="0" fontId="14" fillId="6" borderId="19" xfId="0" applyFont="1" applyFill="1" applyBorder="1" applyAlignment="1" applyProtection="1">
      <alignment horizontal="center" vertical="center"/>
    </xf>
    <xf numFmtId="0" fontId="14" fillId="6" borderId="51" xfId="0" applyFont="1" applyFill="1" applyBorder="1" applyAlignment="1" applyProtection="1">
      <alignment horizontal="center" vertical="center"/>
    </xf>
    <xf numFmtId="0" fontId="17" fillId="0" borderId="19" xfId="0" applyFont="1" applyBorder="1" applyAlignment="1" applyProtection="1">
      <alignment horizontal="center" vertical="center" wrapText="1"/>
    </xf>
    <xf numFmtId="0" fontId="17" fillId="0" borderId="51" xfId="0" applyFont="1" applyBorder="1" applyAlignment="1" applyProtection="1">
      <alignment horizontal="center" vertical="center" wrapText="1"/>
    </xf>
    <xf numFmtId="0" fontId="30" fillId="3" borderId="14" xfId="0" applyFont="1" applyFill="1" applyBorder="1" applyAlignment="1" applyProtection="1">
      <alignment horizontal="center" vertical="center"/>
    </xf>
    <xf numFmtId="0" fontId="9" fillId="6" borderId="15" xfId="0" applyFont="1" applyFill="1" applyBorder="1" applyAlignment="1" applyProtection="1">
      <alignment horizontal="center" vertical="center"/>
    </xf>
    <xf numFmtId="0" fontId="9" fillId="6" borderId="9" xfId="0" applyFont="1" applyFill="1" applyBorder="1" applyAlignment="1" applyProtection="1">
      <alignment horizontal="center" vertical="center"/>
    </xf>
    <xf numFmtId="0" fontId="9" fillId="6" borderId="3" xfId="0" applyFont="1" applyFill="1" applyBorder="1" applyAlignment="1" applyProtection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8" fillId="6" borderId="13" xfId="0" applyFont="1" applyFill="1" applyBorder="1" applyAlignment="1" applyProtection="1">
      <alignment horizontal="center" vertical="center"/>
      <protection locked="0"/>
    </xf>
    <xf numFmtId="0" fontId="18" fillId="6" borderId="0" xfId="0" applyFont="1" applyFill="1" applyBorder="1" applyAlignment="1" applyProtection="1">
      <alignment horizontal="center" vertical="center"/>
      <protection locked="0"/>
    </xf>
    <xf numFmtId="0" fontId="18" fillId="6" borderId="14" xfId="0" applyFont="1" applyFill="1" applyBorder="1" applyAlignment="1" applyProtection="1">
      <alignment horizontal="center" vertical="center"/>
      <protection locked="0"/>
    </xf>
    <xf numFmtId="0" fontId="15" fillId="2" borderId="48" xfId="1" applyFont="1" applyFill="1" applyBorder="1" applyAlignment="1" applyProtection="1">
      <alignment horizontal="center" vertical="center"/>
    </xf>
    <xf numFmtId="0" fontId="8" fillId="7" borderId="52" xfId="0" applyFont="1" applyFill="1" applyBorder="1" applyAlignment="1" applyProtection="1">
      <alignment horizontal="center" vertical="center"/>
    </xf>
    <xf numFmtId="0" fontId="8" fillId="7" borderId="43" xfId="0" applyFont="1" applyFill="1" applyBorder="1" applyAlignment="1" applyProtection="1">
      <alignment horizontal="center" vertical="center"/>
    </xf>
    <xf numFmtId="0" fontId="29" fillId="6" borderId="0" xfId="0" applyFont="1" applyFill="1" applyBorder="1" applyAlignment="1" applyProtection="1">
      <alignment horizontal="center" vertical="center"/>
    </xf>
    <xf numFmtId="0" fontId="17" fillId="0" borderId="16" xfId="0" applyFont="1" applyFill="1" applyBorder="1" applyAlignment="1" applyProtection="1">
      <alignment horizontal="center" vertical="center"/>
    </xf>
    <xf numFmtId="0" fontId="19" fillId="0" borderId="22" xfId="0" applyFont="1" applyBorder="1" applyAlignment="1" applyProtection="1">
      <alignment horizontal="center" vertical="center"/>
    </xf>
    <xf numFmtId="0" fontId="16" fillId="0" borderId="22" xfId="0" applyFont="1" applyBorder="1"/>
    <xf numFmtId="0" fontId="22" fillId="2" borderId="7" xfId="0" applyFont="1" applyFill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18" fillId="4" borderId="38" xfId="0" applyFont="1" applyFill="1" applyBorder="1" applyAlignment="1" applyProtection="1">
      <alignment horizontal="center" vertical="center"/>
      <protection locked="0"/>
    </xf>
    <xf numFmtId="0" fontId="18" fillId="4" borderId="40" xfId="0" applyFont="1" applyFill="1" applyBorder="1" applyAlignment="1" applyProtection="1">
      <alignment horizontal="center" vertical="center"/>
      <protection locked="0"/>
    </xf>
    <xf numFmtId="0" fontId="17" fillId="0" borderId="39" xfId="0" applyFont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center" vertical="center"/>
    </xf>
    <xf numFmtId="0" fontId="8" fillId="6" borderId="1" xfId="0" applyFont="1" applyFill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12" fillId="0" borderId="5" xfId="1" applyFont="1" applyBorder="1" applyAlignment="1" applyProtection="1">
      <alignment horizontal="center" vertical="center"/>
    </xf>
    <xf numFmtId="0" fontId="12" fillId="0" borderId="8" xfId="1" applyFont="1" applyBorder="1" applyAlignment="1" applyProtection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</xf>
    <xf numFmtId="0" fontId="12" fillId="0" borderId="6" xfId="1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3" borderId="23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3" borderId="24" xfId="0" applyFont="1" applyFill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61" xfId="0" applyFont="1" applyBorder="1" applyAlignment="1" applyProtection="1">
      <alignment horizontal="center" vertical="center"/>
    </xf>
    <xf numFmtId="0" fontId="14" fillId="8" borderId="28" xfId="0" applyFont="1" applyFill="1" applyBorder="1" applyAlignment="1" applyProtection="1">
      <alignment horizontal="center" vertical="center"/>
    </xf>
    <xf numFmtId="0" fontId="14" fillId="8" borderId="29" xfId="0" applyFont="1" applyFill="1" applyBorder="1" applyAlignment="1" applyProtection="1">
      <alignment horizontal="center" vertical="center"/>
    </xf>
    <xf numFmtId="0" fontId="14" fillId="8" borderId="25" xfId="0" applyFont="1" applyFill="1" applyBorder="1" applyAlignment="1" applyProtection="1">
      <alignment horizontal="center" vertical="center"/>
    </xf>
    <xf numFmtId="0" fontId="14" fillId="4" borderId="7" xfId="0" applyFont="1" applyFill="1" applyBorder="1" applyAlignment="1" applyProtection="1">
      <alignment horizontal="center" vertical="center"/>
      <protection locked="0"/>
    </xf>
    <xf numFmtId="0" fontId="14" fillId="4" borderId="48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top"/>
    </xf>
    <xf numFmtId="0" fontId="13" fillId="3" borderId="0" xfId="0" applyFont="1" applyFill="1" applyBorder="1" applyAlignment="1" applyProtection="1">
      <alignment horizontal="center" vertical="top"/>
    </xf>
    <xf numFmtId="0" fontId="13" fillId="3" borderId="24" xfId="0" applyFont="1" applyFill="1" applyBorder="1" applyAlignment="1" applyProtection="1">
      <alignment horizontal="center" vertical="top"/>
    </xf>
    <xf numFmtId="0" fontId="21" fillId="6" borderId="23" xfId="0" applyFont="1" applyFill="1" applyBorder="1" applyAlignment="1" applyProtection="1">
      <alignment horizontal="center" vertical="top"/>
    </xf>
    <xf numFmtId="0" fontId="21" fillId="6" borderId="0" xfId="0" applyFont="1" applyFill="1" applyBorder="1" applyAlignment="1" applyProtection="1">
      <alignment horizontal="center" vertical="top"/>
    </xf>
    <xf numFmtId="0" fontId="21" fillId="6" borderId="24" xfId="0" applyFont="1" applyFill="1" applyBorder="1" applyAlignment="1" applyProtection="1">
      <alignment horizontal="center" vertical="top"/>
    </xf>
    <xf numFmtId="0" fontId="14" fillId="2" borderId="22" xfId="0" applyFont="1" applyFill="1" applyBorder="1" applyAlignment="1" applyProtection="1">
      <alignment horizontal="center" vertical="center"/>
      <protection locked="0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0" fontId="14" fillId="4" borderId="4" xfId="0" applyFont="1" applyFill="1" applyBorder="1" applyAlignment="1" applyProtection="1">
      <alignment horizontal="center" vertical="center"/>
      <protection locked="0"/>
    </xf>
    <xf numFmtId="0" fontId="14" fillId="2" borderId="11" xfId="0" applyFont="1" applyFill="1" applyBorder="1" applyAlignment="1" applyProtection="1">
      <alignment horizontal="center" vertical="center"/>
      <protection locked="0"/>
    </xf>
    <xf numFmtId="0" fontId="14" fillId="2" borderId="34" xfId="0" applyFont="1" applyFill="1" applyBorder="1" applyAlignment="1" applyProtection="1">
      <alignment horizontal="center" vertical="center"/>
      <protection locked="0"/>
    </xf>
    <xf numFmtId="0" fontId="14" fillId="2" borderId="12" xfId="0" applyFont="1" applyFill="1" applyBorder="1" applyAlignment="1" applyProtection="1">
      <alignment horizontal="center" vertical="center"/>
      <protection locked="0"/>
    </xf>
    <xf numFmtId="0" fontId="8" fillId="6" borderId="4" xfId="0" applyFont="1" applyFill="1" applyBorder="1" applyAlignment="1" applyProtection="1">
      <alignment horizontal="center" vertical="center"/>
    </xf>
    <xf numFmtId="0" fontId="9" fillId="2" borderId="38" xfId="0" applyFont="1" applyFill="1" applyBorder="1" applyAlignment="1" applyProtection="1">
      <alignment horizontal="center" vertical="center"/>
    </xf>
    <xf numFmtId="0" fontId="9" fillId="2" borderId="39" xfId="0" applyFont="1" applyFill="1" applyBorder="1" applyAlignment="1" applyProtection="1">
      <alignment horizontal="center" vertical="center"/>
    </xf>
    <xf numFmtId="0" fontId="9" fillId="2" borderId="40" xfId="0" applyFont="1" applyFill="1" applyBorder="1" applyAlignment="1" applyProtection="1">
      <alignment horizontal="center" vertical="center"/>
    </xf>
    <xf numFmtId="0" fontId="14" fillId="0" borderId="34" xfId="0" applyFont="1" applyBorder="1" applyAlignment="1" applyProtection="1">
      <alignment horizontal="center" vertical="center"/>
    </xf>
    <xf numFmtId="0" fontId="14" fillId="0" borderId="12" xfId="0" applyFont="1" applyBorder="1" applyAlignment="1" applyProtection="1">
      <alignment horizontal="center" vertical="center"/>
    </xf>
    <xf numFmtId="0" fontId="15" fillId="0" borderId="48" xfId="1" applyFont="1" applyBorder="1" applyAlignment="1" applyProtection="1">
      <alignment horizontal="center" vertical="center"/>
    </xf>
    <xf numFmtId="0" fontId="17" fillId="0" borderId="48" xfId="0" applyFont="1" applyBorder="1" applyAlignment="1" applyProtection="1">
      <alignment horizontal="center" vertical="center"/>
    </xf>
    <xf numFmtId="0" fontId="9" fillId="0" borderId="48" xfId="2" applyFont="1" applyBorder="1" applyAlignment="1" applyProtection="1">
      <alignment horizontal="center" vertical="center"/>
    </xf>
  </cellXfs>
  <cellStyles count="8">
    <cellStyle name="0,0_x000a__x000a_NA_x000a__x000a_" xfId="1"/>
    <cellStyle name="0,0_x000a__x000a_NA_x000a__x000a_ 10" xfId="7"/>
    <cellStyle name="0,0_x000a__x000a_NA_x000a__x000a__1213 Rossignol Alpine Price list Nov 9" xfId="6"/>
    <cellStyle name="0,0_x000a__x000a_NA_x000a__x000a__13-14 Dynastar Lange Price List_Jan24 CH" xfId="5"/>
    <cellStyle name="Comma" xfId="4" builtinId="3"/>
    <cellStyle name="Currency" xfId="3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CCFF"/>
      <color rgb="FFFF8447"/>
      <color rgb="FFFF9966"/>
      <color rgb="FFEF3B03"/>
      <color rgb="FFFF6600"/>
      <color rgb="FFFD65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81198</xdr:colOff>
      <xdr:row>0</xdr:row>
      <xdr:rowOff>96759</xdr:rowOff>
    </xdr:from>
    <xdr:to>
      <xdr:col>23</xdr:col>
      <xdr:colOff>271450</xdr:colOff>
      <xdr:row>0</xdr:row>
      <xdr:rowOff>654050</xdr:rowOff>
    </xdr:to>
    <xdr:pic>
      <xdr:nvPicPr>
        <xdr:cNvPr id="10" name="Image 9" descr="LOOK_720x267_72_RGB-720x267-41f09109-8d4d-4e0d-a5a2-e8d19d29b3a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62948" y="96759"/>
          <a:ext cx="1517402" cy="557291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  <xdr:twoCellAnchor editAs="oneCell">
    <xdr:from>
      <xdr:col>21</xdr:col>
      <xdr:colOff>285751</xdr:colOff>
      <xdr:row>52</xdr:row>
      <xdr:rowOff>1466</xdr:rowOff>
    </xdr:from>
    <xdr:to>
      <xdr:col>23</xdr:col>
      <xdr:colOff>408839</xdr:colOff>
      <xdr:row>52</xdr:row>
      <xdr:rowOff>527983</xdr:rowOff>
    </xdr:to>
    <xdr:pic>
      <xdr:nvPicPr>
        <xdr:cNvPr id="16" name="Image 15" descr="LOOK_720x267_72_RGB-720x267-41f09109-8d4d-4e0d-a5a2-e8d19d29b3a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1" y="10491666"/>
          <a:ext cx="1450238" cy="526517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  <xdr:twoCellAnchor editAs="oneCell">
    <xdr:from>
      <xdr:col>23</xdr:col>
      <xdr:colOff>424542</xdr:colOff>
      <xdr:row>0</xdr:row>
      <xdr:rowOff>778329</xdr:rowOff>
    </xdr:from>
    <xdr:to>
      <xdr:col>26</xdr:col>
      <xdr:colOff>0</xdr:colOff>
      <xdr:row>7</xdr:row>
      <xdr:rowOff>5444</xdr:rowOff>
    </xdr:to>
    <xdr:pic>
      <xdr:nvPicPr>
        <xdr:cNvPr id="6" name="Picture 5"/>
        <xdr:cNvPicPr preferRelativeResize="0">
          <a:picLocks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85" t="-3604" r="-8975" b="3604"/>
        <a:stretch/>
      </xdr:blipFill>
      <xdr:spPr>
        <a:xfrm flipH="1">
          <a:off x="7881256" y="778329"/>
          <a:ext cx="1110344" cy="101237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783771</xdr:rowOff>
    </xdr:from>
    <xdr:to>
      <xdr:col>1</xdr:col>
      <xdr:colOff>153258</xdr:colOff>
      <xdr:row>7</xdr:row>
      <xdr:rowOff>3131</xdr:rowOff>
    </xdr:to>
    <xdr:pic>
      <xdr:nvPicPr>
        <xdr:cNvPr id="8" name="Picture 7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8241" r="-8241"/>
        <a:stretch/>
      </xdr:blipFill>
      <xdr:spPr>
        <a:xfrm>
          <a:off x="0" y="783771"/>
          <a:ext cx="1108479" cy="1004617"/>
        </a:xfrm>
        <a:prstGeom prst="rect">
          <a:avLst/>
        </a:prstGeom>
      </xdr:spPr>
    </xdr:pic>
    <xdr:clientData/>
  </xdr:twoCellAnchor>
  <xdr:twoCellAnchor editAs="oneCell">
    <xdr:from>
      <xdr:col>0</xdr:col>
      <xdr:colOff>651212</xdr:colOff>
      <xdr:row>0</xdr:row>
      <xdr:rowOff>38099</xdr:rowOff>
    </xdr:from>
    <xdr:to>
      <xdr:col>5</xdr:col>
      <xdr:colOff>514349</xdr:colOff>
      <xdr:row>0</xdr:row>
      <xdr:rowOff>774700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51212" y="38099"/>
          <a:ext cx="1590337" cy="736601"/>
        </a:xfrm>
        <a:prstGeom prst="rect">
          <a:avLst/>
        </a:prstGeom>
        <a:ln>
          <a:noFill/>
        </a:ln>
        <a:effectLst>
          <a:reflection blurRad="12700" stA="30000" endPos="30000" dist="5000" dir="5400000" sy="-100000" algn="bl" rotWithShape="0"/>
        </a:effectLst>
        <a:scene3d>
          <a:camera prst="perspectiveContrastingLeftFacing">
            <a:rot lat="300000" lon="19800000" rev="0"/>
          </a:camera>
          <a:lightRig rig="threePt" dir="t">
            <a:rot lat="0" lon="0" rev="2700000"/>
          </a:lightRig>
        </a:scene3d>
        <a:sp3d>
          <a:bevelT w="63500" h="50800"/>
        </a:sp3d>
      </xdr:spPr>
    </xdr:pic>
    <xdr:clientData/>
  </xdr:twoCellAnchor>
  <xdr:twoCellAnchor editAs="oneCell">
    <xdr:from>
      <xdr:col>9</xdr:col>
      <xdr:colOff>82550</xdr:colOff>
      <xdr:row>0</xdr:row>
      <xdr:rowOff>88900</xdr:rowOff>
    </xdr:from>
    <xdr:to>
      <xdr:col>16</xdr:col>
      <xdr:colOff>63500</xdr:colOff>
      <xdr:row>0</xdr:row>
      <xdr:rowOff>704850</xdr:rowOff>
    </xdr:to>
    <xdr:pic>
      <xdr:nvPicPr>
        <xdr:cNvPr id="11" name="Picture 10"/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815" t="38372" r="20362" b="42442"/>
        <a:stretch/>
      </xdr:blipFill>
      <xdr:spPr>
        <a:xfrm>
          <a:off x="3606800" y="88900"/>
          <a:ext cx="1822450" cy="615950"/>
        </a:xfrm>
        <a:prstGeom prst="rect">
          <a:avLst/>
        </a:prstGeom>
        <a:ln>
          <a:noFill/>
        </a:ln>
        <a:effectLst>
          <a:reflection blurRad="12700" stA="30000" endPos="30000" dist="5000" dir="5400000" sy="-100000" algn="bl" rotWithShape="0"/>
        </a:effectLst>
        <a:scene3d>
          <a:camera prst="perspectiveContrastingLeftFacing">
            <a:rot lat="300000" lon="19800000" rev="0"/>
          </a:camera>
          <a:lightRig rig="threePt" dir="t">
            <a:rot lat="0" lon="0" rev="2700000"/>
          </a:lightRig>
        </a:scene3d>
        <a:sp3d>
          <a:bevelT w="63500" h="50800"/>
        </a:sp3d>
      </xdr:spPr>
    </xdr:pic>
    <xdr:clientData/>
  </xdr:twoCellAnchor>
  <xdr:twoCellAnchor editAs="oneCell">
    <xdr:from>
      <xdr:col>0</xdr:col>
      <xdr:colOff>838200</xdr:colOff>
      <xdr:row>52</xdr:row>
      <xdr:rowOff>6351</xdr:rowOff>
    </xdr:from>
    <xdr:to>
      <xdr:col>5</xdr:col>
      <xdr:colOff>647700</xdr:colOff>
      <xdr:row>56</xdr:row>
      <xdr:rowOff>69850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38200" y="10496551"/>
          <a:ext cx="1536700" cy="1244600"/>
        </a:xfrm>
        <a:prstGeom prst="rect">
          <a:avLst/>
        </a:prstGeom>
      </xdr:spPr>
    </xdr:pic>
    <xdr:clientData/>
  </xdr:twoCellAnchor>
  <xdr:twoCellAnchor editAs="oneCell">
    <xdr:from>
      <xdr:col>9</xdr:col>
      <xdr:colOff>254000</xdr:colOff>
      <xdr:row>52</xdr:row>
      <xdr:rowOff>44451</xdr:rowOff>
    </xdr:from>
    <xdr:to>
      <xdr:col>16</xdr:col>
      <xdr:colOff>50799</xdr:colOff>
      <xdr:row>52</xdr:row>
      <xdr:rowOff>603250</xdr:rowOff>
    </xdr:to>
    <xdr:pic>
      <xdr:nvPicPr>
        <xdr:cNvPr id="7" name="Picture 6"/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r="-2902" b="50282"/>
        <a:stretch/>
      </xdr:blipFill>
      <xdr:spPr>
        <a:xfrm>
          <a:off x="3778250" y="11220451"/>
          <a:ext cx="1638299" cy="558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3"/>
  <sheetViews>
    <sheetView showGridLines="0" showRowColHeaders="0" tabSelected="1" showRuler="0" zoomScaleNormal="100" zoomScaleSheetLayoutView="100" workbookViewId="0">
      <selection activeCell="AA1" sqref="AA1:AA1048576"/>
    </sheetView>
  </sheetViews>
  <sheetFormatPr defaultColWidth="8.6640625" defaultRowHeight="11.4" x14ac:dyDescent="0.3"/>
  <cols>
    <col min="1" max="1" width="14" style="13" bestFit="1" customWidth="1"/>
    <col min="2" max="2" width="4.44140625" style="13" customWidth="1"/>
    <col min="3" max="3" width="0.5546875" style="13" customWidth="1"/>
    <col min="4" max="4" width="1.6640625" style="13" customWidth="1"/>
    <col min="5" max="5" width="4.5546875" style="13" customWidth="1"/>
    <col min="6" max="6" width="15.44140625" style="13" customWidth="1"/>
    <col min="7" max="7" width="1.33203125" style="13" customWidth="1"/>
    <col min="8" max="8" width="6" style="13" customWidth="1"/>
    <col min="9" max="9" width="3.44140625" style="13" customWidth="1"/>
    <col min="10" max="10" width="4.109375" style="13" customWidth="1"/>
    <col min="11" max="11" width="4" style="13" bestFit="1" customWidth="1"/>
    <col min="12" max="13" width="3.6640625" style="13" customWidth="1"/>
    <col min="14" max="14" width="4" style="13" bestFit="1" customWidth="1"/>
    <col min="15" max="20" width="3.6640625" style="13" customWidth="1"/>
    <col min="21" max="21" width="0.109375" style="13" hidden="1" customWidth="1"/>
    <col min="22" max="22" width="10" style="13" bestFit="1" customWidth="1"/>
    <col min="23" max="23" width="9.33203125" style="13" bestFit="1" customWidth="1"/>
    <col min="24" max="24" width="7" style="13" customWidth="1"/>
    <col min="25" max="25" width="4.44140625" style="13" bestFit="1" customWidth="1"/>
    <col min="26" max="26" width="10.88671875" style="13" customWidth="1"/>
    <col min="27" max="27" width="8.21875" style="77" hidden="1" customWidth="1"/>
    <col min="28" max="31" width="8.6640625" style="13" customWidth="1"/>
    <col min="32" max="16384" width="8.6640625" style="13"/>
  </cols>
  <sheetData>
    <row r="1" spans="1:30" ht="64.2" customHeight="1" thickBot="1" x14ac:dyDescent="0.35">
      <c r="A1" s="309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1"/>
    </row>
    <row r="2" spans="1:30" ht="12" customHeight="1" x14ac:dyDescent="0.3">
      <c r="A2" s="328" t="s">
        <v>122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</row>
    <row r="3" spans="1:30" ht="9" customHeight="1" x14ac:dyDescent="0.3">
      <c r="A3" s="329"/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</row>
    <row r="4" spans="1:30" ht="5.7" customHeight="1" x14ac:dyDescent="0.3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</row>
    <row r="5" spans="1:30" ht="15.75" customHeight="1" x14ac:dyDescent="0.3">
      <c r="A5" s="329"/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</row>
    <row r="6" spans="1:30" ht="9" customHeight="1" x14ac:dyDescent="0.3">
      <c r="A6" s="329"/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B6" s="14"/>
    </row>
    <row r="7" spans="1:30" s="15" customFormat="1" ht="25.2" customHeight="1" thickBot="1" x14ac:dyDescent="0.35">
      <c r="A7" s="353" t="s">
        <v>97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353"/>
      <c r="W7" s="353"/>
      <c r="X7" s="353"/>
      <c r="Y7" s="353"/>
      <c r="Z7" s="353"/>
      <c r="AA7" s="78"/>
      <c r="AB7" s="16"/>
    </row>
    <row r="8" spans="1:30" s="18" customFormat="1" ht="19.95" customHeight="1" x14ac:dyDescent="0.2">
      <c r="A8" s="117" t="s">
        <v>99</v>
      </c>
      <c r="B8" s="337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9"/>
      <c r="Z8" s="322"/>
      <c r="AA8" s="79"/>
      <c r="AB8" s="17"/>
    </row>
    <row r="9" spans="1:30" s="18" customFormat="1" ht="19.95" customHeight="1" x14ac:dyDescent="0.2">
      <c r="A9" s="118" t="s">
        <v>61</v>
      </c>
      <c r="B9" s="333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4"/>
      <c r="W9" s="334"/>
      <c r="X9" s="334"/>
      <c r="Y9" s="335"/>
      <c r="Z9" s="323"/>
      <c r="AA9" s="80"/>
    </row>
    <row r="10" spans="1:30" s="18" customFormat="1" ht="19.95" customHeight="1" x14ac:dyDescent="0.2">
      <c r="A10" s="118" t="s">
        <v>98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23"/>
      <c r="AA10" s="80"/>
    </row>
    <row r="11" spans="1:30" s="18" customFormat="1" ht="19.95" customHeight="1" x14ac:dyDescent="0.2">
      <c r="A11" s="118" t="s">
        <v>62</v>
      </c>
      <c r="B11" s="336"/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23"/>
      <c r="AA11" s="80"/>
    </row>
    <row r="12" spans="1:30" s="18" customFormat="1" ht="19.95" customHeight="1" x14ac:dyDescent="0.25">
      <c r="A12" s="119" t="s">
        <v>137</v>
      </c>
      <c r="B12" s="343"/>
      <c r="C12" s="344"/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5" t="s">
        <v>131</v>
      </c>
      <c r="O12" s="345"/>
      <c r="P12" s="345"/>
      <c r="Q12" s="345"/>
      <c r="R12" s="343"/>
      <c r="S12" s="344"/>
      <c r="T12" s="344"/>
      <c r="U12" s="344"/>
      <c r="V12" s="344"/>
      <c r="W12" s="344"/>
      <c r="X12" s="344"/>
      <c r="Y12" s="357"/>
      <c r="Z12" s="323"/>
      <c r="AA12" s="80"/>
    </row>
    <row r="13" spans="1:30" s="18" customFormat="1" ht="19.95" customHeight="1" x14ac:dyDescent="0.2">
      <c r="A13" s="119" t="s">
        <v>138</v>
      </c>
      <c r="B13" s="330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2"/>
      <c r="Z13" s="323"/>
      <c r="AA13" s="80"/>
      <c r="AD13" s="15"/>
    </row>
    <row r="14" spans="1:30" s="18" customFormat="1" ht="19.95" customHeight="1" thickBot="1" x14ac:dyDescent="0.3">
      <c r="A14" s="120" t="s">
        <v>96</v>
      </c>
      <c r="B14" s="340"/>
      <c r="C14" s="341"/>
      <c r="D14" s="341"/>
      <c r="E14" s="341"/>
      <c r="F14" s="341"/>
      <c r="G14" s="341"/>
      <c r="H14" s="342"/>
      <c r="I14" s="324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6"/>
      <c r="AA14" s="80"/>
      <c r="AD14" s="15"/>
    </row>
    <row r="15" spans="1:30" s="18" customFormat="1" ht="19.95" customHeight="1" x14ac:dyDescent="0.2">
      <c r="A15" s="319" t="s">
        <v>267</v>
      </c>
      <c r="B15" s="320"/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1"/>
      <c r="AA15" s="80"/>
      <c r="AD15" s="15"/>
    </row>
    <row r="16" spans="1:30" s="18" customFormat="1" ht="19.95" customHeight="1" x14ac:dyDescent="0.2">
      <c r="A16" s="319" t="s">
        <v>258</v>
      </c>
      <c r="B16" s="320"/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1"/>
      <c r="AA16" s="80"/>
      <c r="AD16" s="15"/>
    </row>
    <row r="17" spans="1:27" s="19" customFormat="1" ht="13.8" customHeight="1" thickBot="1" x14ac:dyDescent="0.35">
      <c r="A17" s="307" t="s">
        <v>143</v>
      </c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121" t="s">
        <v>80</v>
      </c>
      <c r="O17" s="121" t="s">
        <v>81</v>
      </c>
      <c r="P17" s="121" t="s">
        <v>11</v>
      </c>
      <c r="Q17" s="121" t="s">
        <v>11</v>
      </c>
      <c r="R17" s="121" t="s">
        <v>10</v>
      </c>
      <c r="S17" s="121" t="s">
        <v>4</v>
      </c>
      <c r="T17" s="346"/>
      <c r="U17" s="346"/>
      <c r="V17" s="346"/>
      <c r="W17" s="346"/>
      <c r="X17" s="346"/>
      <c r="Y17" s="346"/>
      <c r="Z17" s="346"/>
      <c r="AA17" s="81"/>
    </row>
    <row r="18" spans="1:27" ht="13.8" customHeight="1" thickBot="1" x14ac:dyDescent="0.25">
      <c r="A18" s="122" t="s">
        <v>7</v>
      </c>
      <c r="B18" s="267" t="s">
        <v>12</v>
      </c>
      <c r="C18" s="268"/>
      <c r="D18" s="267" t="s">
        <v>21</v>
      </c>
      <c r="E18" s="267"/>
      <c r="F18" s="267"/>
      <c r="G18" s="267" t="s">
        <v>78</v>
      </c>
      <c r="H18" s="267"/>
      <c r="I18" s="267" t="s">
        <v>8</v>
      </c>
      <c r="J18" s="267"/>
      <c r="K18" s="267" t="s">
        <v>9</v>
      </c>
      <c r="L18" s="267"/>
      <c r="M18" s="123"/>
      <c r="N18" s="124">
        <v>186</v>
      </c>
      <c r="O18" s="124">
        <v>196</v>
      </c>
      <c r="P18" s="124">
        <v>203</v>
      </c>
      <c r="Q18" s="124">
        <v>209</v>
      </c>
      <c r="R18" s="124">
        <v>212</v>
      </c>
      <c r="S18" s="124">
        <v>218</v>
      </c>
      <c r="T18" s="125"/>
      <c r="U18" s="126"/>
      <c r="V18" s="127" t="s">
        <v>64</v>
      </c>
      <c r="W18" s="127" t="s">
        <v>259</v>
      </c>
      <c r="X18" s="128" t="s">
        <v>0</v>
      </c>
      <c r="Y18" s="129" t="s">
        <v>15</v>
      </c>
      <c r="Z18" s="129" t="s">
        <v>1</v>
      </c>
    </row>
    <row r="19" spans="1:27" ht="13.8" customHeight="1" x14ac:dyDescent="0.25">
      <c r="A19" s="130" t="s">
        <v>253</v>
      </c>
      <c r="B19" s="308" t="s">
        <v>5</v>
      </c>
      <c r="C19" s="313"/>
      <c r="D19" s="308" t="s">
        <v>149</v>
      </c>
      <c r="E19" s="308"/>
      <c r="F19" s="308"/>
      <c r="G19" s="312" t="s">
        <v>79</v>
      </c>
      <c r="H19" s="312"/>
      <c r="I19" s="315" t="s">
        <v>132</v>
      </c>
      <c r="J19" s="315"/>
      <c r="K19" s="308" t="s">
        <v>14</v>
      </c>
      <c r="L19" s="308"/>
      <c r="M19" s="327" t="s">
        <v>135</v>
      </c>
      <c r="N19" s="327"/>
      <c r="O19" s="327"/>
      <c r="P19" s="327"/>
      <c r="Q19" s="240"/>
      <c r="R19" s="242"/>
      <c r="S19" s="21"/>
      <c r="T19" s="112"/>
      <c r="U19" s="20"/>
      <c r="V19" s="51">
        <v>1000</v>
      </c>
      <c r="W19" s="23">
        <v>1199.95</v>
      </c>
      <c r="X19" s="90" t="str">
        <f>IF(S19&gt;0, S18,"")</f>
        <v/>
      </c>
      <c r="Y19" s="91" t="str">
        <f>IF(SUM(S19)&gt;0,SUM(S19),"")</f>
        <v/>
      </c>
      <c r="Z19" s="131" t="str">
        <f>IF(S19&gt;0,Y19*V19,"")</f>
        <v/>
      </c>
      <c r="AA19" s="81">
        <f t="shared" ref="AA19:AA27" si="0">IFERROR(SUM(W19*Y19)-Z19,)</f>
        <v>0</v>
      </c>
    </row>
    <row r="20" spans="1:27" ht="13.8" customHeight="1" x14ac:dyDescent="0.3">
      <c r="A20" s="132" t="s">
        <v>254</v>
      </c>
      <c r="B20" s="282" t="s">
        <v>5</v>
      </c>
      <c r="C20" s="283"/>
      <c r="D20" s="308" t="s">
        <v>149</v>
      </c>
      <c r="E20" s="308"/>
      <c r="F20" s="308"/>
      <c r="G20" s="298" t="s">
        <v>79</v>
      </c>
      <c r="H20" s="299"/>
      <c r="I20" s="315" t="s">
        <v>132</v>
      </c>
      <c r="J20" s="315"/>
      <c r="K20" s="282" t="s">
        <v>63</v>
      </c>
      <c r="L20" s="283"/>
      <c r="M20" s="327" t="s">
        <v>135</v>
      </c>
      <c r="N20" s="327"/>
      <c r="O20" s="327"/>
      <c r="P20" s="327"/>
      <c r="Q20" s="111"/>
      <c r="R20" s="112"/>
      <c r="S20" s="24"/>
      <c r="T20" s="112"/>
      <c r="U20" s="20"/>
      <c r="V20" s="22">
        <v>1000</v>
      </c>
      <c r="W20" s="23">
        <v>1199.95</v>
      </c>
      <c r="X20" s="92" t="str">
        <f>IF(S20&gt;0, S18,"")</f>
        <v/>
      </c>
      <c r="Y20" s="91" t="str">
        <f>IF(SUM(S20)&gt;0,SUM(S20),"")</f>
        <v/>
      </c>
      <c r="Z20" s="131" t="str">
        <f>IF(S20&gt;0,Y20*V20,"")</f>
        <v/>
      </c>
      <c r="AA20" s="81">
        <f t="shared" si="0"/>
        <v>0</v>
      </c>
    </row>
    <row r="21" spans="1:27" ht="13.8" hidden="1" customHeight="1" x14ac:dyDescent="0.3">
      <c r="A21" s="132" t="s">
        <v>256</v>
      </c>
      <c r="B21" s="282" t="s">
        <v>5</v>
      </c>
      <c r="C21" s="283"/>
      <c r="D21" s="308" t="s">
        <v>149</v>
      </c>
      <c r="E21" s="308"/>
      <c r="F21" s="308"/>
      <c r="G21" s="298" t="s">
        <v>79</v>
      </c>
      <c r="H21" s="299"/>
      <c r="I21" s="315" t="s">
        <v>140</v>
      </c>
      <c r="J21" s="315"/>
      <c r="K21" s="308" t="s">
        <v>14</v>
      </c>
      <c r="L21" s="308"/>
      <c r="M21" s="327" t="s">
        <v>136</v>
      </c>
      <c r="N21" s="327"/>
      <c r="O21" s="327"/>
      <c r="P21" s="327"/>
      <c r="Q21" s="111"/>
      <c r="R21" s="112"/>
      <c r="S21" s="24"/>
      <c r="T21" s="112"/>
      <c r="U21" s="20"/>
      <c r="V21" s="105">
        <v>775</v>
      </c>
      <c r="W21" s="23">
        <v>1199.95</v>
      </c>
      <c r="X21" s="92" t="str">
        <f>IF(S21&gt;0, S18,"")</f>
        <v/>
      </c>
      <c r="Y21" s="91" t="str">
        <f>IF(SUM(S21)&gt;0,SUM(S21),"")</f>
        <v/>
      </c>
      <c r="Z21" s="131" t="str">
        <f>IF(S21&gt;0,Y21*V21,"")</f>
        <v/>
      </c>
      <c r="AA21" s="81">
        <f t="shared" si="0"/>
        <v>0</v>
      </c>
    </row>
    <row r="22" spans="1:27" ht="13.8" hidden="1" customHeight="1" x14ac:dyDescent="0.3">
      <c r="A22" s="132" t="s">
        <v>257</v>
      </c>
      <c r="B22" s="282" t="s">
        <v>5</v>
      </c>
      <c r="C22" s="283"/>
      <c r="D22" s="308" t="s">
        <v>149</v>
      </c>
      <c r="E22" s="308"/>
      <c r="F22" s="308"/>
      <c r="G22" s="298" t="s">
        <v>79</v>
      </c>
      <c r="H22" s="299"/>
      <c r="I22" s="315" t="s">
        <v>140</v>
      </c>
      <c r="J22" s="315"/>
      <c r="K22" s="282" t="s">
        <v>63</v>
      </c>
      <c r="L22" s="283"/>
      <c r="M22" s="327" t="s">
        <v>136</v>
      </c>
      <c r="N22" s="327"/>
      <c r="O22" s="327"/>
      <c r="P22" s="327"/>
      <c r="Q22" s="111"/>
      <c r="R22" s="112"/>
      <c r="S22" s="24"/>
      <c r="T22" s="112"/>
      <c r="U22" s="20"/>
      <c r="V22" s="105">
        <v>775</v>
      </c>
      <c r="W22" s="23">
        <v>1199.95</v>
      </c>
      <c r="X22" s="92" t="str">
        <f>IF(S22&gt;0, S18,"")</f>
        <v/>
      </c>
      <c r="Y22" s="91" t="str">
        <f>IF(SUM(S22)&gt;0,SUM(S22),"")</f>
        <v/>
      </c>
      <c r="Z22" s="131" t="str">
        <f>IF(S22&gt;0,Y22*V22,"")</f>
        <v/>
      </c>
      <c r="AA22" s="81">
        <f t="shared" si="0"/>
        <v>0</v>
      </c>
    </row>
    <row r="23" spans="1:27" ht="13.8" customHeight="1" x14ac:dyDescent="0.25">
      <c r="A23" s="133" t="s">
        <v>255</v>
      </c>
      <c r="B23" s="308" t="s">
        <v>6</v>
      </c>
      <c r="C23" s="313"/>
      <c r="D23" s="308" t="s">
        <v>150</v>
      </c>
      <c r="E23" s="308"/>
      <c r="F23" s="308"/>
      <c r="G23" s="312" t="s">
        <v>79</v>
      </c>
      <c r="H23" s="312"/>
      <c r="I23" s="315" t="s">
        <v>132</v>
      </c>
      <c r="J23" s="315"/>
      <c r="K23" s="314" t="s">
        <v>13</v>
      </c>
      <c r="L23" s="314"/>
      <c r="M23" s="327" t="s">
        <v>135</v>
      </c>
      <c r="N23" s="327"/>
      <c r="O23" s="327"/>
      <c r="P23" s="327"/>
      <c r="Q23" s="24"/>
      <c r="R23" s="24"/>
      <c r="S23" s="243"/>
      <c r="T23" s="245"/>
      <c r="U23" s="25"/>
      <c r="V23" s="22">
        <v>1000</v>
      </c>
      <c r="W23" s="23">
        <v>1199.95</v>
      </c>
      <c r="X23" s="93" t="str">
        <f>IF(Q23,Q18,IF(R23,R18,""))</f>
        <v/>
      </c>
      <c r="Y23" s="91" t="str">
        <f>IF(SUM(Q23:R23)&gt;0,SUM(Q23:R23),"")</f>
        <v/>
      </c>
      <c r="Z23" s="131" t="str">
        <f>IFERROR(IF(Y23&lt;1,"",SUM(Y23*V23)),"")</f>
        <v/>
      </c>
      <c r="AA23" s="81">
        <f t="shared" si="0"/>
        <v>0</v>
      </c>
    </row>
    <row r="24" spans="1:27" ht="13.8" hidden="1" customHeight="1" x14ac:dyDescent="0.25">
      <c r="A24" s="133" t="s">
        <v>146</v>
      </c>
      <c r="B24" s="308" t="s">
        <v>6</v>
      </c>
      <c r="C24" s="313"/>
      <c r="D24" s="308" t="s">
        <v>150</v>
      </c>
      <c r="E24" s="308"/>
      <c r="F24" s="308"/>
      <c r="G24" s="312" t="s">
        <v>79</v>
      </c>
      <c r="H24" s="312"/>
      <c r="I24" s="315" t="s">
        <v>140</v>
      </c>
      <c r="J24" s="315"/>
      <c r="K24" s="308" t="s">
        <v>13</v>
      </c>
      <c r="L24" s="308"/>
      <c r="M24" s="327" t="s">
        <v>147</v>
      </c>
      <c r="N24" s="327"/>
      <c r="O24" s="327"/>
      <c r="P24" s="21"/>
      <c r="Q24" s="87"/>
      <c r="R24" s="316"/>
      <c r="S24" s="317"/>
      <c r="T24" s="318"/>
      <c r="U24" s="25"/>
      <c r="V24" s="105">
        <v>675</v>
      </c>
      <c r="W24" s="23">
        <v>1199.95</v>
      </c>
      <c r="X24" s="93" t="str">
        <f>IF(P24,P18,IF(Q24,Q18,""))</f>
        <v/>
      </c>
      <c r="Y24" s="91" t="str">
        <f>IF(SUM(P24,Q24)&gt;0,SUM(P24,Q24),"")</f>
        <v/>
      </c>
      <c r="Z24" s="131" t="str">
        <f>IFERROR(IF(Y24&lt;1,"",SUM(Y24*V24)),"")</f>
        <v/>
      </c>
      <c r="AA24" s="81">
        <f t="shared" si="0"/>
        <v>0</v>
      </c>
    </row>
    <row r="25" spans="1:27" ht="13.8" customHeight="1" x14ac:dyDescent="0.25">
      <c r="A25" s="133" t="s">
        <v>148</v>
      </c>
      <c r="B25" s="308" t="s">
        <v>6</v>
      </c>
      <c r="C25" s="313"/>
      <c r="D25" s="308" t="s">
        <v>151</v>
      </c>
      <c r="E25" s="308"/>
      <c r="F25" s="308"/>
      <c r="G25" s="312" t="s">
        <v>101</v>
      </c>
      <c r="H25" s="312"/>
      <c r="I25" s="315" t="s">
        <v>132</v>
      </c>
      <c r="J25" s="315"/>
      <c r="K25" s="308" t="s">
        <v>17</v>
      </c>
      <c r="L25" s="308"/>
      <c r="M25" s="111"/>
      <c r="N25" s="30"/>
      <c r="O25" s="30"/>
      <c r="P25" s="327" t="s">
        <v>135</v>
      </c>
      <c r="Q25" s="327"/>
      <c r="R25" s="327"/>
      <c r="S25" s="327"/>
      <c r="T25" s="112"/>
      <c r="U25" s="25"/>
      <c r="V25" s="26">
        <v>900</v>
      </c>
      <c r="W25" s="23">
        <v>1199.95</v>
      </c>
      <c r="X25" s="94" t="str">
        <f>IF(N25,N18,IF(O25,O18,""))</f>
        <v/>
      </c>
      <c r="Y25" s="95" t="str">
        <f>IF(SUM(N25:O25)&gt;0,SUM(N25:O25),"")</f>
        <v/>
      </c>
      <c r="Z25" s="134" t="str">
        <f>IFERROR(IF(Y25&lt;1,"",SUM(Y25*V25)),"")</f>
        <v/>
      </c>
      <c r="AA25" s="81">
        <f t="shared" si="0"/>
        <v>0</v>
      </c>
    </row>
    <row r="26" spans="1:27" ht="13.8" hidden="1" customHeight="1" x14ac:dyDescent="0.25">
      <c r="A26" s="133" t="s">
        <v>152</v>
      </c>
      <c r="B26" s="308" t="s">
        <v>6</v>
      </c>
      <c r="C26" s="313"/>
      <c r="D26" s="308" t="s">
        <v>151</v>
      </c>
      <c r="E26" s="308"/>
      <c r="F26" s="308"/>
      <c r="G26" s="312" t="s">
        <v>101</v>
      </c>
      <c r="H26" s="312"/>
      <c r="I26" s="315" t="s">
        <v>140</v>
      </c>
      <c r="J26" s="315"/>
      <c r="K26" s="308" t="s">
        <v>17</v>
      </c>
      <c r="L26" s="308"/>
      <c r="M26" s="111"/>
      <c r="N26" s="30"/>
      <c r="O26" s="30"/>
      <c r="P26" s="327" t="s">
        <v>136</v>
      </c>
      <c r="Q26" s="327"/>
      <c r="R26" s="327"/>
      <c r="S26" s="327"/>
      <c r="T26" s="111"/>
      <c r="U26" s="25"/>
      <c r="V26" s="106">
        <v>750</v>
      </c>
      <c r="W26" s="23">
        <v>1199.95</v>
      </c>
      <c r="X26" s="91" t="str">
        <f>IF(N26,N18,IF(O26,O18,""))</f>
        <v/>
      </c>
      <c r="Y26" s="95" t="str">
        <f>IF(SUM(N26:O26)&gt;0,SUM(N26:O26),"")</f>
        <v/>
      </c>
      <c r="Z26" s="134" t="str">
        <f>IFERROR(IF(Y26&lt;1,"",SUM(Y26*V26)),"")</f>
        <v/>
      </c>
      <c r="AA26" s="81">
        <f t="shared" si="0"/>
        <v>0</v>
      </c>
    </row>
    <row r="27" spans="1:27" ht="13.8" hidden="1" customHeight="1" thickBot="1" x14ac:dyDescent="0.3">
      <c r="A27" s="135" t="s">
        <v>153</v>
      </c>
      <c r="B27" s="451" t="s">
        <v>6</v>
      </c>
      <c r="C27" s="277"/>
      <c r="D27" s="451" t="s">
        <v>151</v>
      </c>
      <c r="E27" s="451"/>
      <c r="F27" s="451"/>
      <c r="G27" s="452" t="s">
        <v>101</v>
      </c>
      <c r="H27" s="452"/>
      <c r="I27" s="453" t="s">
        <v>140</v>
      </c>
      <c r="J27" s="453"/>
      <c r="K27" s="451" t="s">
        <v>17</v>
      </c>
      <c r="L27" s="451"/>
      <c r="M27" s="136"/>
      <c r="N27" s="137"/>
      <c r="O27" s="446" t="s">
        <v>147</v>
      </c>
      <c r="P27" s="447"/>
      <c r="Q27" s="447"/>
      <c r="R27" s="447"/>
      <c r="S27" s="448"/>
      <c r="T27" s="136"/>
      <c r="U27" s="138"/>
      <c r="V27" s="139">
        <v>675</v>
      </c>
      <c r="W27" s="140">
        <v>1199.95</v>
      </c>
      <c r="X27" s="141" t="str">
        <f>IF(N27&gt;0, N18,"")</f>
        <v/>
      </c>
      <c r="Y27" s="142" t="str">
        <f>IF(SUM(N27:O27)&gt;0,SUM(N27:O27),"")</f>
        <v/>
      </c>
      <c r="Z27" s="143" t="str">
        <f>IFERROR(IF(Y27&lt;1,"",SUM(Y27*V27)),"")</f>
        <v/>
      </c>
      <c r="AA27" s="81">
        <f t="shared" si="0"/>
        <v>0</v>
      </c>
    </row>
    <row r="28" spans="1:27" ht="13.8" customHeight="1" thickBot="1" x14ac:dyDescent="0.35">
      <c r="A28" s="350" t="s">
        <v>142</v>
      </c>
      <c r="B28" s="350"/>
      <c r="C28" s="350"/>
      <c r="D28" s="350"/>
      <c r="E28" s="350"/>
      <c r="F28" s="350"/>
      <c r="G28" s="350"/>
      <c r="H28" s="350"/>
      <c r="I28" s="350"/>
      <c r="J28" s="350"/>
      <c r="K28" s="350"/>
      <c r="L28" s="350"/>
      <c r="M28" s="144"/>
      <c r="N28" s="145" t="s">
        <v>85</v>
      </c>
      <c r="O28" s="145" t="s">
        <v>82</v>
      </c>
      <c r="P28" s="145" t="s">
        <v>83</v>
      </c>
      <c r="Q28" s="145" t="s">
        <v>84</v>
      </c>
      <c r="R28" s="145" t="s">
        <v>19</v>
      </c>
      <c r="S28" s="145" t="s">
        <v>19</v>
      </c>
      <c r="T28" s="352"/>
      <c r="U28" s="352"/>
      <c r="V28" s="352"/>
      <c r="W28" s="352"/>
      <c r="X28" s="352"/>
      <c r="Y28" s="352"/>
      <c r="Z28" s="352"/>
    </row>
    <row r="29" spans="1:27" ht="13.8" customHeight="1" thickBot="1" x14ac:dyDescent="0.25">
      <c r="A29" s="122" t="s">
        <v>7</v>
      </c>
      <c r="B29" s="267" t="s">
        <v>12</v>
      </c>
      <c r="C29" s="268"/>
      <c r="D29" s="267" t="s">
        <v>21</v>
      </c>
      <c r="E29" s="267"/>
      <c r="F29" s="267"/>
      <c r="G29" s="267" t="s">
        <v>78</v>
      </c>
      <c r="H29" s="267"/>
      <c r="I29" s="267" t="s">
        <v>8</v>
      </c>
      <c r="J29" s="267"/>
      <c r="K29" s="267" t="s">
        <v>9</v>
      </c>
      <c r="L29" s="267"/>
      <c r="M29" s="146"/>
      <c r="N29" s="124">
        <v>170</v>
      </c>
      <c r="O29" s="147">
        <v>175</v>
      </c>
      <c r="P29" s="147">
        <v>182</v>
      </c>
      <c r="Q29" s="147">
        <v>185</v>
      </c>
      <c r="R29" s="147">
        <v>188</v>
      </c>
      <c r="S29" s="147">
        <v>193</v>
      </c>
      <c r="T29" s="148"/>
      <c r="U29" s="149"/>
      <c r="V29" s="127" t="s">
        <v>64</v>
      </c>
      <c r="W29" s="127" t="s">
        <v>259</v>
      </c>
      <c r="X29" s="128" t="s">
        <v>0</v>
      </c>
      <c r="Y29" s="129" t="s">
        <v>15</v>
      </c>
      <c r="Z29" s="129" t="s">
        <v>1</v>
      </c>
    </row>
    <row r="30" spans="1:27" ht="13.8" customHeight="1" x14ac:dyDescent="0.25">
      <c r="A30" s="150" t="s">
        <v>154</v>
      </c>
      <c r="B30" s="255" t="s">
        <v>18</v>
      </c>
      <c r="C30" s="306"/>
      <c r="D30" s="282" t="s">
        <v>155</v>
      </c>
      <c r="E30" s="284"/>
      <c r="F30" s="283"/>
      <c r="G30" s="285" t="s">
        <v>79</v>
      </c>
      <c r="H30" s="286"/>
      <c r="I30" s="255" t="s">
        <v>41</v>
      </c>
      <c r="J30" s="256"/>
      <c r="K30" s="255" t="s">
        <v>16</v>
      </c>
      <c r="L30" s="287"/>
      <c r="M30" s="383"/>
      <c r="N30" s="384"/>
      <c r="O30" s="384"/>
      <c r="P30" s="384"/>
      <c r="Q30" s="384"/>
      <c r="R30" s="384"/>
      <c r="S30" s="24"/>
      <c r="T30" s="113"/>
      <c r="U30" s="27"/>
      <c r="V30" s="28">
        <v>899.95</v>
      </c>
      <c r="W30" s="29">
        <v>1109.95</v>
      </c>
      <c r="X30" s="96" t="str">
        <f>IF(S30&gt;0, S29,"")</f>
        <v/>
      </c>
      <c r="Y30" s="96" t="str">
        <f>IF(SUM(S30)&gt;0,SUM(S30),"")</f>
        <v/>
      </c>
      <c r="Z30" s="151" t="str">
        <f>IF(S30&gt;0,Y30*V30,"")</f>
        <v/>
      </c>
      <c r="AA30" s="81">
        <f t="shared" ref="AA30:AA35" si="1">IFERROR(SUM(W30*Y30)-Z30,)</f>
        <v>0</v>
      </c>
    </row>
    <row r="31" spans="1:27" ht="13.8" hidden="1" customHeight="1" x14ac:dyDescent="0.3">
      <c r="A31" s="150" t="s">
        <v>157</v>
      </c>
      <c r="B31" s="282" t="s">
        <v>18</v>
      </c>
      <c r="C31" s="283"/>
      <c r="D31" s="282" t="s">
        <v>158</v>
      </c>
      <c r="E31" s="284"/>
      <c r="F31" s="283"/>
      <c r="G31" s="285" t="s">
        <v>79</v>
      </c>
      <c r="H31" s="286"/>
      <c r="I31" s="255" t="s">
        <v>41</v>
      </c>
      <c r="J31" s="256"/>
      <c r="K31" s="308" t="s">
        <v>16</v>
      </c>
      <c r="L31" s="308"/>
      <c r="M31" s="395" t="s">
        <v>156</v>
      </c>
      <c r="N31" s="395"/>
      <c r="O31" s="395"/>
      <c r="P31" s="395"/>
      <c r="Q31" s="395"/>
      <c r="R31" s="395"/>
      <c r="S31" s="24"/>
      <c r="T31" s="113"/>
      <c r="U31" s="27"/>
      <c r="V31" s="88">
        <v>649.95000000000005</v>
      </c>
      <c r="W31" s="29">
        <v>1109.95</v>
      </c>
      <c r="X31" s="96" t="str">
        <f>IF(S31&gt;0, S29,"")</f>
        <v/>
      </c>
      <c r="Y31" s="96" t="str">
        <f>IF(SUM(S31)&gt;0,SUM(S31),"")</f>
        <v/>
      </c>
      <c r="Z31" s="151" t="str">
        <f>IF(S31&gt;0,Y31*V31,"")</f>
        <v/>
      </c>
      <c r="AA31" s="81">
        <f t="shared" si="1"/>
        <v>0</v>
      </c>
    </row>
    <row r="32" spans="1:27" ht="13.8" customHeight="1" x14ac:dyDescent="0.25">
      <c r="A32" s="150" t="s">
        <v>159</v>
      </c>
      <c r="B32" s="255" t="s">
        <v>18</v>
      </c>
      <c r="C32" s="306"/>
      <c r="D32" s="282" t="s">
        <v>160</v>
      </c>
      <c r="E32" s="284"/>
      <c r="F32" s="283"/>
      <c r="G32" s="285" t="s">
        <v>79</v>
      </c>
      <c r="H32" s="286"/>
      <c r="I32" s="255" t="s">
        <v>41</v>
      </c>
      <c r="J32" s="256"/>
      <c r="K32" s="282" t="s">
        <v>94</v>
      </c>
      <c r="L32" s="284"/>
      <c r="M32" s="383"/>
      <c r="N32" s="383"/>
      <c r="O32" s="383"/>
      <c r="P32" s="383"/>
      <c r="Q32" s="383"/>
      <c r="R32" s="24"/>
      <c r="S32" s="249"/>
      <c r="T32" s="251"/>
      <c r="U32" s="27"/>
      <c r="V32" s="28">
        <v>849.95</v>
      </c>
      <c r="W32" s="29">
        <v>1039.95</v>
      </c>
      <c r="X32" s="96" t="str">
        <f>IF(R32&gt;0, R29,"")</f>
        <v/>
      </c>
      <c r="Y32" s="96" t="str">
        <f>IF(SUM(R32)&gt;0,SUM(R32),"")</f>
        <v/>
      </c>
      <c r="Z32" s="151" t="str">
        <f>IF(R32&gt;0,Y32*V32,"")</f>
        <v/>
      </c>
      <c r="AA32" s="81">
        <f t="shared" si="1"/>
        <v>0</v>
      </c>
    </row>
    <row r="33" spans="1:27" ht="13.8" hidden="1" customHeight="1" x14ac:dyDescent="0.3">
      <c r="A33" s="152" t="s">
        <v>161</v>
      </c>
      <c r="B33" s="282" t="s">
        <v>18</v>
      </c>
      <c r="C33" s="283"/>
      <c r="D33" s="282" t="s">
        <v>252</v>
      </c>
      <c r="E33" s="284"/>
      <c r="F33" s="283"/>
      <c r="G33" s="285" t="s">
        <v>79</v>
      </c>
      <c r="H33" s="286"/>
      <c r="I33" s="255" t="s">
        <v>41</v>
      </c>
      <c r="J33" s="256"/>
      <c r="K33" s="308" t="s">
        <v>94</v>
      </c>
      <c r="L33" s="308"/>
      <c r="M33" s="395" t="s">
        <v>162</v>
      </c>
      <c r="N33" s="395"/>
      <c r="O33" s="395"/>
      <c r="P33" s="395"/>
      <c r="Q33" s="395"/>
      <c r="R33" s="24"/>
      <c r="S33" s="249"/>
      <c r="T33" s="251"/>
      <c r="U33" s="27"/>
      <c r="V33" s="88">
        <v>579.95000000000005</v>
      </c>
      <c r="W33" s="29">
        <v>1039.95</v>
      </c>
      <c r="X33" s="96" t="str">
        <f>IF(R33&gt;0, R29,"")</f>
        <v/>
      </c>
      <c r="Y33" s="96" t="str">
        <f>IF(SUM(R33)&gt;0,SUM(R33),"")</f>
        <v/>
      </c>
      <c r="Z33" s="151" t="str">
        <f>IF(R33&gt;0,Y33*V33,"")</f>
        <v/>
      </c>
      <c r="AA33" s="81">
        <f t="shared" si="1"/>
        <v>0</v>
      </c>
    </row>
    <row r="34" spans="1:27" ht="13.8" customHeight="1" x14ac:dyDescent="0.25">
      <c r="A34" s="133" t="s">
        <v>163</v>
      </c>
      <c r="B34" s="282" t="s">
        <v>18</v>
      </c>
      <c r="C34" s="294"/>
      <c r="D34" s="282" t="s">
        <v>164</v>
      </c>
      <c r="E34" s="284"/>
      <c r="F34" s="283"/>
      <c r="G34" s="298" t="s">
        <v>123</v>
      </c>
      <c r="H34" s="299"/>
      <c r="I34" s="282" t="s">
        <v>41</v>
      </c>
      <c r="J34" s="283"/>
      <c r="K34" s="282" t="s">
        <v>94</v>
      </c>
      <c r="L34" s="284"/>
      <c r="M34" s="383"/>
      <c r="N34" s="385"/>
      <c r="O34" s="385"/>
      <c r="P34" s="385"/>
      <c r="Q34" s="24"/>
      <c r="R34" s="389"/>
      <c r="S34" s="390"/>
      <c r="T34" s="391"/>
      <c r="U34" s="27"/>
      <c r="V34" s="28">
        <v>849.95</v>
      </c>
      <c r="W34" s="29">
        <v>1039.95</v>
      </c>
      <c r="X34" s="96" t="str">
        <f>IF(Q34&gt;0, Q29,"")</f>
        <v/>
      </c>
      <c r="Y34" s="96" t="str">
        <f>IF(SUM(Q34)&gt;0,SUM(Q34),"")</f>
        <v/>
      </c>
      <c r="Z34" s="153" t="str">
        <f>IFERROR(IF(Y34&lt;1,"",SUM(Y34*V34)),"")</f>
        <v/>
      </c>
      <c r="AA34" s="81">
        <f t="shared" si="1"/>
        <v>0</v>
      </c>
    </row>
    <row r="35" spans="1:27" ht="13.8" customHeight="1" thickBot="1" x14ac:dyDescent="0.3">
      <c r="A35" s="135" t="s">
        <v>165</v>
      </c>
      <c r="B35" s="354" t="s">
        <v>18</v>
      </c>
      <c r="C35" s="293"/>
      <c r="D35" s="290" t="s">
        <v>166</v>
      </c>
      <c r="E35" s="291"/>
      <c r="F35" s="292"/>
      <c r="G35" s="280" t="s">
        <v>101</v>
      </c>
      <c r="H35" s="281"/>
      <c r="I35" s="290" t="s">
        <v>41</v>
      </c>
      <c r="J35" s="292"/>
      <c r="K35" s="392" t="s">
        <v>17</v>
      </c>
      <c r="L35" s="392"/>
      <c r="M35" s="136"/>
      <c r="N35" s="154"/>
      <c r="O35" s="137"/>
      <c r="P35" s="137"/>
      <c r="Q35" s="257"/>
      <c r="R35" s="258"/>
      <c r="S35" s="258"/>
      <c r="T35" s="261"/>
      <c r="U35" s="138"/>
      <c r="V35" s="155">
        <v>749.95</v>
      </c>
      <c r="W35" s="156">
        <v>939.95</v>
      </c>
      <c r="X35" s="142" t="str">
        <f>IF(N35,N29,IF(O35,O29,IF(P35,P29,"")))</f>
        <v/>
      </c>
      <c r="Y35" s="142" t="str">
        <f>IF(SUM(N35:P35)&gt;0,SUM(N35:P35),"")</f>
        <v/>
      </c>
      <c r="Z35" s="157" t="str">
        <f>IFERROR(IF(Y35&lt;1,"",SUM(Y35*V35)),"")</f>
        <v/>
      </c>
      <c r="AA35" s="81">
        <f t="shared" si="1"/>
        <v>0</v>
      </c>
    </row>
    <row r="36" spans="1:27" ht="13.8" customHeight="1" thickBot="1" x14ac:dyDescent="0.35">
      <c r="A36" s="347" t="s">
        <v>141</v>
      </c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349"/>
      <c r="M36" s="158"/>
      <c r="N36" s="159"/>
      <c r="O36" s="160" t="s">
        <v>48</v>
      </c>
      <c r="P36" s="160" t="s">
        <v>47</v>
      </c>
      <c r="Q36" s="161" t="s">
        <v>46</v>
      </c>
      <c r="R36" s="351"/>
      <c r="S36" s="351"/>
      <c r="T36" s="351"/>
      <c r="U36" s="351"/>
      <c r="V36" s="351"/>
      <c r="W36" s="351"/>
      <c r="X36" s="351"/>
      <c r="Y36" s="351"/>
      <c r="Z36" s="351"/>
    </row>
    <row r="37" spans="1:27" ht="13.8" customHeight="1" thickBot="1" x14ac:dyDescent="0.25">
      <c r="A37" s="122" t="s">
        <v>7</v>
      </c>
      <c r="B37" s="267" t="s">
        <v>12</v>
      </c>
      <c r="C37" s="268"/>
      <c r="D37" s="267" t="s">
        <v>21</v>
      </c>
      <c r="E37" s="267"/>
      <c r="F37" s="267"/>
      <c r="G37" s="267" t="s">
        <v>78</v>
      </c>
      <c r="H37" s="267"/>
      <c r="I37" s="267" t="s">
        <v>8</v>
      </c>
      <c r="J37" s="267"/>
      <c r="K37" s="267" t="s">
        <v>9</v>
      </c>
      <c r="L37" s="267"/>
      <c r="M37" s="393"/>
      <c r="N37" s="394"/>
      <c r="O37" s="124">
        <v>150</v>
      </c>
      <c r="P37" s="124">
        <v>157</v>
      </c>
      <c r="Q37" s="124">
        <v>165</v>
      </c>
      <c r="R37" s="246"/>
      <c r="S37" s="247"/>
      <c r="T37" s="248"/>
      <c r="U37" s="149"/>
      <c r="V37" s="127" t="s">
        <v>64</v>
      </c>
      <c r="W37" s="127" t="s">
        <v>259</v>
      </c>
      <c r="X37" s="128" t="s">
        <v>0</v>
      </c>
      <c r="Y37" s="129" t="s">
        <v>15</v>
      </c>
      <c r="Z37" s="129" t="s">
        <v>1</v>
      </c>
    </row>
    <row r="38" spans="1:27" ht="13.8" customHeight="1" x14ac:dyDescent="0.25">
      <c r="A38" s="130" t="s">
        <v>167</v>
      </c>
      <c r="B38" s="255" t="s">
        <v>2</v>
      </c>
      <c r="C38" s="306"/>
      <c r="D38" s="255" t="s">
        <v>170</v>
      </c>
      <c r="E38" s="287"/>
      <c r="F38" s="256"/>
      <c r="G38" s="285" t="s">
        <v>79</v>
      </c>
      <c r="H38" s="286"/>
      <c r="I38" s="255" t="s">
        <v>41</v>
      </c>
      <c r="J38" s="256"/>
      <c r="K38" s="308" t="s">
        <v>79</v>
      </c>
      <c r="L38" s="308"/>
      <c r="M38" s="254"/>
      <c r="N38" s="254"/>
      <c r="O38" s="254"/>
      <c r="P38" s="254"/>
      <c r="Q38" s="24"/>
      <c r="R38" s="249"/>
      <c r="S38" s="250"/>
      <c r="T38" s="251"/>
      <c r="U38" s="27"/>
      <c r="V38" s="28">
        <v>849.95</v>
      </c>
      <c r="W38" s="29">
        <v>1059.95</v>
      </c>
      <c r="X38" s="96" t="str">
        <f>IF(Q38,Q37,"")</f>
        <v/>
      </c>
      <c r="Y38" s="96" t="str">
        <f>IF(SUM(Q38)&gt;0,SUM(Q38),"")</f>
        <v/>
      </c>
      <c r="Z38" s="151" t="str">
        <f t="shared" ref="Z38:Z40" si="2">IFERROR(IF(Y38&lt;1,"",SUM(Y38*V38)),"")</f>
        <v/>
      </c>
      <c r="AA38" s="81">
        <f t="shared" ref="AA38:AA40" si="3">IFERROR(SUM(W38*Y38)-Z38,)</f>
        <v>0</v>
      </c>
    </row>
    <row r="39" spans="1:27" ht="13.8" customHeight="1" x14ac:dyDescent="0.25">
      <c r="A39" s="133" t="s">
        <v>168</v>
      </c>
      <c r="B39" s="282" t="s">
        <v>2</v>
      </c>
      <c r="C39" s="294"/>
      <c r="D39" s="255" t="s">
        <v>170</v>
      </c>
      <c r="E39" s="287"/>
      <c r="F39" s="256"/>
      <c r="G39" s="298" t="s">
        <v>104</v>
      </c>
      <c r="H39" s="299"/>
      <c r="I39" s="282" t="s">
        <v>41</v>
      </c>
      <c r="J39" s="283"/>
      <c r="K39" s="308" t="s">
        <v>79</v>
      </c>
      <c r="L39" s="308"/>
      <c r="M39" s="254"/>
      <c r="N39" s="254"/>
      <c r="O39" s="254"/>
      <c r="P39" s="24"/>
      <c r="Q39" s="243"/>
      <c r="R39" s="244"/>
      <c r="S39" s="244"/>
      <c r="T39" s="245"/>
      <c r="U39" s="25"/>
      <c r="V39" s="28">
        <v>849.95</v>
      </c>
      <c r="W39" s="29">
        <v>1059.95</v>
      </c>
      <c r="X39" s="96" t="str">
        <f>IF(P39,P37,"")</f>
        <v/>
      </c>
      <c r="Y39" s="96" t="str">
        <f>IF(SUM(P39)&gt;0,SUM(P39),"")</f>
        <v/>
      </c>
      <c r="Z39" s="151" t="str">
        <f t="shared" si="2"/>
        <v/>
      </c>
      <c r="AA39" s="81">
        <f t="shared" si="3"/>
        <v>0</v>
      </c>
    </row>
    <row r="40" spans="1:27" ht="13.8" customHeight="1" thickBot="1" x14ac:dyDescent="0.3">
      <c r="A40" s="135" t="s">
        <v>169</v>
      </c>
      <c r="B40" s="290" t="s">
        <v>2</v>
      </c>
      <c r="C40" s="293"/>
      <c r="D40" s="305" t="s">
        <v>171</v>
      </c>
      <c r="E40" s="355"/>
      <c r="F40" s="356"/>
      <c r="G40" s="280" t="s">
        <v>101</v>
      </c>
      <c r="H40" s="281"/>
      <c r="I40" s="290" t="s">
        <v>41</v>
      </c>
      <c r="J40" s="292"/>
      <c r="K40" s="290" t="s">
        <v>17</v>
      </c>
      <c r="L40" s="291"/>
      <c r="M40" s="259"/>
      <c r="N40" s="260"/>
      <c r="O40" s="154"/>
      <c r="P40" s="269"/>
      <c r="Q40" s="269"/>
      <c r="R40" s="269"/>
      <c r="S40" s="258"/>
      <c r="T40" s="261"/>
      <c r="U40" s="138"/>
      <c r="V40" s="155">
        <v>749.95</v>
      </c>
      <c r="W40" s="156">
        <v>939.95</v>
      </c>
      <c r="X40" s="162" t="str">
        <f>IF(O40,O37,"")</f>
        <v/>
      </c>
      <c r="Y40" s="162" t="str">
        <f>IF(SUM(O40)&gt;0,SUM(O40),"")</f>
        <v/>
      </c>
      <c r="Z40" s="157" t="str">
        <f t="shared" si="2"/>
        <v/>
      </c>
      <c r="AA40" s="81">
        <f t="shared" si="3"/>
        <v>0</v>
      </c>
    </row>
    <row r="41" spans="1:27" ht="13.8" customHeight="1" thickBot="1" x14ac:dyDescent="0.35">
      <c r="A41" s="307" t="s">
        <v>144</v>
      </c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158"/>
      <c r="N41" s="31" t="s">
        <v>86</v>
      </c>
      <c r="O41" s="31" t="s">
        <v>87</v>
      </c>
      <c r="P41" s="31" t="s">
        <v>88</v>
      </c>
      <c r="Q41" s="31" t="s">
        <v>89</v>
      </c>
      <c r="R41" s="31" t="s">
        <v>90</v>
      </c>
      <c r="S41" s="351"/>
      <c r="T41" s="351"/>
      <c r="U41" s="351"/>
      <c r="V41" s="351"/>
      <c r="W41" s="351"/>
      <c r="X41" s="351"/>
      <c r="Y41" s="351"/>
      <c r="Z41" s="351"/>
    </row>
    <row r="42" spans="1:27" ht="13.8" customHeight="1" thickBot="1" x14ac:dyDescent="0.25">
      <c r="A42" s="122" t="s">
        <v>7</v>
      </c>
      <c r="B42" s="267" t="s">
        <v>12</v>
      </c>
      <c r="C42" s="268"/>
      <c r="D42" s="267" t="s">
        <v>21</v>
      </c>
      <c r="E42" s="267"/>
      <c r="F42" s="267"/>
      <c r="G42" s="267" t="s">
        <v>78</v>
      </c>
      <c r="H42" s="267"/>
      <c r="I42" s="267" t="s">
        <v>8</v>
      </c>
      <c r="J42" s="267"/>
      <c r="K42" s="267" t="s">
        <v>9</v>
      </c>
      <c r="L42" s="267"/>
      <c r="M42" s="300"/>
      <c r="N42" s="124">
        <v>135</v>
      </c>
      <c r="O42" s="124">
        <v>144</v>
      </c>
      <c r="P42" s="124">
        <v>151</v>
      </c>
      <c r="Q42" s="124">
        <v>158</v>
      </c>
      <c r="R42" s="124">
        <v>165</v>
      </c>
      <c r="S42" s="359"/>
      <c r="T42" s="360"/>
      <c r="U42" s="163"/>
      <c r="V42" s="127" t="s">
        <v>64</v>
      </c>
      <c r="W42" s="127" t="s">
        <v>259</v>
      </c>
      <c r="X42" s="128" t="s">
        <v>0</v>
      </c>
      <c r="Y42" s="129" t="s">
        <v>15</v>
      </c>
      <c r="Z42" s="129" t="s">
        <v>1</v>
      </c>
    </row>
    <row r="43" spans="1:27" ht="13.8" customHeight="1" thickBot="1" x14ac:dyDescent="0.3">
      <c r="A43" s="164" t="s">
        <v>172</v>
      </c>
      <c r="B43" s="288" t="s">
        <v>18</v>
      </c>
      <c r="C43" s="289"/>
      <c r="D43" s="262" t="s">
        <v>173</v>
      </c>
      <c r="E43" s="263"/>
      <c r="F43" s="264"/>
      <c r="G43" s="265" t="s">
        <v>102</v>
      </c>
      <c r="H43" s="266"/>
      <c r="I43" s="288" t="s">
        <v>130</v>
      </c>
      <c r="J43" s="364"/>
      <c r="K43" s="288" t="s">
        <v>3</v>
      </c>
      <c r="L43" s="363"/>
      <c r="M43" s="301"/>
      <c r="N43" s="154"/>
      <c r="O43" s="154"/>
      <c r="P43" s="154"/>
      <c r="Q43" s="154"/>
      <c r="R43" s="154"/>
      <c r="S43" s="361"/>
      <c r="T43" s="362"/>
      <c r="U43" s="165"/>
      <c r="V43" s="166">
        <v>449.95</v>
      </c>
      <c r="W43" s="167">
        <v>559.95000000000005</v>
      </c>
      <c r="X43" s="168" t="str">
        <f>IF(N43,N42,IF(O43,O42,IF(P43,P42,IF(Q43,Q42,IF(R43,R42,"")))))</f>
        <v/>
      </c>
      <c r="Y43" s="168" t="str">
        <f>IF(SUM(N43:R43)&gt;0,SUM(N43:R43),"")</f>
        <v/>
      </c>
      <c r="Z43" s="169" t="str">
        <f>IFERROR(IF(Y43&lt;1,"",SUM(Y43*V43)),"")</f>
        <v/>
      </c>
      <c r="AA43" s="81">
        <f>IFERROR(SUM(W43*Y43)-Z43,)</f>
        <v>0</v>
      </c>
    </row>
    <row r="44" spans="1:27" ht="13.8" customHeight="1" thickBot="1" x14ac:dyDescent="0.35">
      <c r="A44" s="307" t="s">
        <v>145</v>
      </c>
      <c r="B44" s="307"/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160" t="s">
        <v>91</v>
      </c>
      <c r="P44" s="160" t="s">
        <v>92</v>
      </c>
      <c r="Q44" s="160" t="s">
        <v>93</v>
      </c>
      <c r="R44" s="160" t="s">
        <v>48</v>
      </c>
      <c r="S44" s="351"/>
      <c r="T44" s="351"/>
      <c r="U44" s="351"/>
      <c r="V44" s="351"/>
      <c r="W44" s="351"/>
      <c r="X44" s="351"/>
      <c r="Y44" s="351"/>
      <c r="Z44" s="351"/>
    </row>
    <row r="45" spans="1:27" ht="13.8" customHeight="1" thickBot="1" x14ac:dyDescent="0.25">
      <c r="A45" s="122" t="s">
        <v>7</v>
      </c>
      <c r="B45" s="267" t="s">
        <v>12</v>
      </c>
      <c r="C45" s="268"/>
      <c r="D45" s="267" t="s">
        <v>21</v>
      </c>
      <c r="E45" s="267"/>
      <c r="F45" s="267"/>
      <c r="G45" s="267" t="s">
        <v>78</v>
      </c>
      <c r="H45" s="267"/>
      <c r="I45" s="267" t="s">
        <v>8</v>
      </c>
      <c r="J45" s="267"/>
      <c r="K45" s="267" t="s">
        <v>9</v>
      </c>
      <c r="L45" s="267"/>
      <c r="M45" s="302"/>
      <c r="N45" s="303"/>
      <c r="O45" s="170">
        <v>128</v>
      </c>
      <c r="P45" s="170">
        <v>135</v>
      </c>
      <c r="Q45" s="170">
        <v>142</v>
      </c>
      <c r="R45" s="170">
        <v>149</v>
      </c>
      <c r="S45" s="359"/>
      <c r="T45" s="360"/>
      <c r="U45" s="171"/>
      <c r="V45" s="127" t="s">
        <v>64</v>
      </c>
      <c r="W45" s="127" t="s">
        <v>259</v>
      </c>
      <c r="X45" s="128" t="s">
        <v>0</v>
      </c>
      <c r="Y45" s="129" t="s">
        <v>15</v>
      </c>
      <c r="Z45" s="129" t="s">
        <v>1</v>
      </c>
    </row>
    <row r="46" spans="1:27" ht="13.8" customHeight="1" thickBot="1" x14ac:dyDescent="0.3">
      <c r="A46" s="172" t="s">
        <v>174</v>
      </c>
      <c r="B46" s="305" t="s">
        <v>2</v>
      </c>
      <c r="C46" s="289"/>
      <c r="D46" s="288" t="s">
        <v>175</v>
      </c>
      <c r="E46" s="363"/>
      <c r="F46" s="364"/>
      <c r="G46" s="265" t="s">
        <v>102</v>
      </c>
      <c r="H46" s="266"/>
      <c r="I46" s="288" t="s">
        <v>130</v>
      </c>
      <c r="J46" s="364"/>
      <c r="K46" s="288" t="s">
        <v>3</v>
      </c>
      <c r="L46" s="363"/>
      <c r="M46" s="257"/>
      <c r="N46" s="261"/>
      <c r="O46" s="154"/>
      <c r="P46" s="154"/>
      <c r="Q46" s="154"/>
      <c r="R46" s="154"/>
      <c r="S46" s="361"/>
      <c r="T46" s="362"/>
      <c r="U46" s="138"/>
      <c r="V46" s="166">
        <v>449.95</v>
      </c>
      <c r="W46" s="173">
        <v>559.95000000000005</v>
      </c>
      <c r="X46" s="168" t="str">
        <f>IF(O46,O45,IF(P46,P45,IF(Q46,Q45,IF(R46,R45,""))))</f>
        <v/>
      </c>
      <c r="Y46" s="168" t="str">
        <f>IF(SUM(O46:R46)&gt;0,SUM(O46:R46),"")</f>
        <v/>
      </c>
      <c r="Z46" s="169" t="str">
        <f>IFERROR(IF(Y46&lt;1,"",SUM(Y46*V46)),"")</f>
        <v/>
      </c>
      <c r="AA46" s="81">
        <f>IFERROR(SUM(W46*Y46)-Z46,)</f>
        <v>0</v>
      </c>
    </row>
    <row r="47" spans="1:27" ht="13.8" customHeight="1" thickBot="1" x14ac:dyDescent="0.35">
      <c r="A47" s="350" t="s">
        <v>95</v>
      </c>
      <c r="B47" s="350"/>
      <c r="C47" s="350"/>
      <c r="D47" s="350"/>
      <c r="E47" s="350"/>
      <c r="F47" s="350"/>
      <c r="G47" s="350"/>
      <c r="H47" s="350"/>
      <c r="I47" s="350"/>
      <c r="J47" s="350"/>
      <c r="K47" s="350"/>
      <c r="L47" s="350"/>
      <c r="M47" s="350"/>
      <c r="N47" s="350"/>
      <c r="O47" s="174" t="s">
        <v>93</v>
      </c>
      <c r="P47" s="145" t="s">
        <v>93</v>
      </c>
      <c r="Q47" s="145" t="s">
        <v>93</v>
      </c>
      <c r="R47" s="175" t="s">
        <v>93</v>
      </c>
      <c r="S47" s="352"/>
      <c r="T47" s="352"/>
      <c r="U47" s="352"/>
      <c r="V47" s="352"/>
      <c r="W47" s="352"/>
      <c r="X47" s="352"/>
      <c r="Y47" s="352"/>
      <c r="Z47" s="352"/>
    </row>
    <row r="48" spans="1:27" ht="13.8" customHeight="1" thickBot="1" x14ac:dyDescent="0.25">
      <c r="A48" s="122" t="s">
        <v>7</v>
      </c>
      <c r="B48" s="267" t="s">
        <v>12</v>
      </c>
      <c r="C48" s="268"/>
      <c r="D48" s="267" t="s">
        <v>21</v>
      </c>
      <c r="E48" s="267"/>
      <c r="F48" s="267"/>
      <c r="G48" s="267" t="s">
        <v>78</v>
      </c>
      <c r="H48" s="267"/>
      <c r="I48" s="267" t="s">
        <v>8</v>
      </c>
      <c r="J48" s="267"/>
      <c r="K48" s="267" t="s">
        <v>9</v>
      </c>
      <c r="L48" s="267"/>
      <c r="M48" s="376"/>
      <c r="N48" s="377"/>
      <c r="O48" s="170">
        <v>127</v>
      </c>
      <c r="P48" s="170">
        <v>134</v>
      </c>
      <c r="Q48" s="170">
        <v>141</v>
      </c>
      <c r="R48" s="170">
        <v>148</v>
      </c>
      <c r="S48" s="376"/>
      <c r="T48" s="377"/>
      <c r="U48" s="176"/>
      <c r="V48" s="127" t="s">
        <v>64</v>
      </c>
      <c r="W48" s="127" t="s">
        <v>259</v>
      </c>
      <c r="X48" s="128" t="s">
        <v>0</v>
      </c>
      <c r="Y48" s="129" t="s">
        <v>15</v>
      </c>
      <c r="Z48" s="129" t="s">
        <v>1</v>
      </c>
    </row>
    <row r="49" spans="1:27" ht="13.8" customHeight="1" thickBot="1" x14ac:dyDescent="0.3">
      <c r="A49" s="177" t="s">
        <v>176</v>
      </c>
      <c r="B49" s="265" t="s">
        <v>20</v>
      </c>
      <c r="C49" s="289"/>
      <c r="D49" s="265" t="s">
        <v>177</v>
      </c>
      <c r="E49" s="375"/>
      <c r="F49" s="266"/>
      <c r="G49" s="380" t="s">
        <v>103</v>
      </c>
      <c r="H49" s="381"/>
      <c r="I49" s="265" t="s">
        <v>100</v>
      </c>
      <c r="J49" s="266"/>
      <c r="K49" s="265" t="s">
        <v>3</v>
      </c>
      <c r="L49" s="375"/>
      <c r="M49" s="378"/>
      <c r="N49" s="379"/>
      <c r="O49" s="154"/>
      <c r="P49" s="154"/>
      <c r="Q49" s="154"/>
      <c r="R49" s="154"/>
      <c r="S49" s="378"/>
      <c r="T49" s="379"/>
      <c r="U49" s="178"/>
      <c r="V49" s="179">
        <v>329.95</v>
      </c>
      <c r="W49" s="173">
        <v>409.95</v>
      </c>
      <c r="X49" s="168" t="str">
        <f>IF(O49,O48,IF(P49,P48,IF(Q49,Q48,IF(R49,R48,""))))</f>
        <v/>
      </c>
      <c r="Y49" s="168" t="str">
        <f>IF(SUM(O49:R49)&gt;0,SUM(O49:R49),"")</f>
        <v/>
      </c>
      <c r="Z49" s="169" t="str">
        <f>IFERROR(IF(Y49&lt;1,"",SUM(Y49*V49)),"")</f>
        <v/>
      </c>
      <c r="AA49" s="81">
        <f>IFERROR(SUM(W49*Y49)-Z49,)</f>
        <v>0</v>
      </c>
    </row>
    <row r="50" spans="1:27" ht="13.8" customHeight="1" thickBot="1" x14ac:dyDescent="0.35">
      <c r="A50" s="350" t="s">
        <v>95</v>
      </c>
      <c r="B50" s="350"/>
      <c r="C50" s="350"/>
      <c r="D50" s="350"/>
      <c r="E50" s="350"/>
      <c r="F50" s="350"/>
      <c r="G50" s="350"/>
      <c r="H50" s="350"/>
      <c r="I50" s="350"/>
      <c r="J50" s="350"/>
      <c r="K50" s="350"/>
      <c r="L50" s="350"/>
      <c r="M50" s="350"/>
      <c r="N50" s="350"/>
      <c r="O50" s="350"/>
      <c r="P50" s="350"/>
      <c r="Q50" s="350"/>
      <c r="R50" s="350"/>
      <c r="S50" s="350"/>
      <c r="T50" s="350"/>
      <c r="U50" s="350"/>
      <c r="V50" s="350"/>
      <c r="W50" s="350"/>
      <c r="X50" s="350"/>
      <c r="Y50" s="350"/>
      <c r="Z50" s="350"/>
      <c r="AA50" s="81"/>
    </row>
    <row r="51" spans="1:27" ht="13.8" customHeight="1" thickBot="1" x14ac:dyDescent="0.25">
      <c r="A51" s="122" t="s">
        <v>7</v>
      </c>
      <c r="B51" s="267" t="s">
        <v>12</v>
      </c>
      <c r="C51" s="268"/>
      <c r="D51" s="267" t="s">
        <v>21</v>
      </c>
      <c r="E51" s="267"/>
      <c r="F51" s="267"/>
      <c r="G51" s="267" t="s">
        <v>78</v>
      </c>
      <c r="H51" s="267"/>
      <c r="I51" s="267" t="s">
        <v>8</v>
      </c>
      <c r="J51" s="267"/>
      <c r="K51" s="267" t="s">
        <v>9</v>
      </c>
      <c r="L51" s="267"/>
      <c r="M51" s="295"/>
      <c r="N51" s="127">
        <v>110</v>
      </c>
      <c r="O51" s="127">
        <v>120</v>
      </c>
      <c r="P51" s="127">
        <v>130</v>
      </c>
      <c r="Q51" s="127">
        <v>140</v>
      </c>
      <c r="R51" s="127">
        <v>150</v>
      </c>
      <c r="S51" s="127">
        <v>160</v>
      </c>
      <c r="T51" s="295"/>
      <c r="U51" s="126"/>
      <c r="V51" s="127" t="s">
        <v>64</v>
      </c>
      <c r="W51" s="127" t="s">
        <v>259</v>
      </c>
      <c r="X51" s="128" t="s">
        <v>0</v>
      </c>
      <c r="Y51" s="129" t="s">
        <v>15</v>
      </c>
      <c r="Z51" s="129" t="s">
        <v>1</v>
      </c>
    </row>
    <row r="52" spans="1:27" ht="13.8" customHeight="1" thickBot="1" x14ac:dyDescent="0.3">
      <c r="A52" s="135" t="s">
        <v>179</v>
      </c>
      <c r="B52" s="304" t="s">
        <v>20</v>
      </c>
      <c r="C52" s="289"/>
      <c r="D52" s="265" t="s">
        <v>178</v>
      </c>
      <c r="E52" s="375"/>
      <c r="F52" s="266"/>
      <c r="G52" s="380" t="s">
        <v>103</v>
      </c>
      <c r="H52" s="381"/>
      <c r="I52" s="265" t="s">
        <v>100</v>
      </c>
      <c r="J52" s="266"/>
      <c r="K52" s="304" t="s">
        <v>3</v>
      </c>
      <c r="L52" s="396"/>
      <c r="M52" s="296"/>
      <c r="N52" s="154"/>
      <c r="O52" s="154"/>
      <c r="P52" s="154"/>
      <c r="Q52" s="154"/>
      <c r="R52" s="154"/>
      <c r="S52" s="154"/>
      <c r="T52" s="296"/>
      <c r="U52" s="180"/>
      <c r="V52" s="155">
        <v>199.95</v>
      </c>
      <c r="W52" s="156">
        <v>249.95</v>
      </c>
      <c r="X52" s="181" t="str">
        <f>IF(N52,N51,IF(O52,O51,IF(P52,P51,IF(Q52,Q51,IF(R52,R51,IF(S52,S51,""))))))</f>
        <v/>
      </c>
      <c r="Y52" s="182" t="str">
        <f>IF(SUM(N52:S52)&gt;0,SUM(N52:S52),"")</f>
        <v/>
      </c>
      <c r="Z52" s="183" t="str">
        <f>IFERROR(IF(Y52&lt;1,"",SUM(Y52*V52)),"")</f>
        <v/>
      </c>
      <c r="AA52" s="81">
        <f>IFERROR(SUM(W52*Y52)-Z52,)</f>
        <v>0</v>
      </c>
    </row>
    <row r="53" spans="1:27" ht="51" customHeight="1" thickBot="1" x14ac:dyDescent="0.35">
      <c r="A53" s="365"/>
      <c r="B53" s="366"/>
      <c r="C53" s="366"/>
      <c r="D53" s="366"/>
      <c r="E53" s="366"/>
      <c r="F53" s="366"/>
      <c r="G53" s="366"/>
      <c r="H53" s="366"/>
      <c r="I53" s="366"/>
      <c r="J53" s="366"/>
      <c r="K53" s="366"/>
      <c r="L53" s="366"/>
      <c r="M53" s="366"/>
      <c r="N53" s="366"/>
      <c r="O53" s="366"/>
      <c r="P53" s="366"/>
      <c r="Q53" s="366"/>
      <c r="R53" s="366"/>
      <c r="S53" s="366"/>
      <c r="T53" s="366"/>
      <c r="U53" s="366"/>
      <c r="V53" s="366"/>
      <c r="W53" s="366"/>
      <c r="X53" s="366"/>
      <c r="Y53" s="366"/>
      <c r="Z53" s="367"/>
      <c r="AA53" s="81"/>
    </row>
    <row r="54" spans="1:27" ht="13.8" customHeight="1" x14ac:dyDescent="0.3">
      <c r="A54" s="319" t="s">
        <v>267</v>
      </c>
      <c r="B54" s="320"/>
      <c r="C54" s="320"/>
      <c r="D54" s="320"/>
      <c r="E54" s="320"/>
      <c r="F54" s="320"/>
      <c r="G54" s="320"/>
      <c r="H54" s="320"/>
      <c r="I54" s="320"/>
      <c r="J54" s="320"/>
      <c r="K54" s="320"/>
      <c r="L54" s="320"/>
      <c r="M54" s="320"/>
      <c r="N54" s="320"/>
      <c r="O54" s="320"/>
      <c r="P54" s="320"/>
      <c r="Q54" s="320"/>
      <c r="R54" s="320"/>
      <c r="S54" s="320"/>
      <c r="T54" s="320"/>
      <c r="U54" s="320"/>
      <c r="V54" s="320"/>
      <c r="W54" s="320"/>
      <c r="X54" s="320"/>
      <c r="Y54" s="320"/>
      <c r="Z54" s="321"/>
    </row>
    <row r="55" spans="1:27" ht="13.8" customHeight="1" x14ac:dyDescent="0.3">
      <c r="A55" s="382" t="s">
        <v>258</v>
      </c>
      <c r="B55" s="382"/>
      <c r="C55" s="382"/>
      <c r="D55" s="382"/>
      <c r="E55" s="382"/>
      <c r="F55" s="382"/>
      <c r="G55" s="382"/>
      <c r="H55" s="382"/>
      <c r="I55" s="382"/>
      <c r="J55" s="382"/>
      <c r="K55" s="382"/>
      <c r="L55" s="382"/>
      <c r="M55" s="382"/>
      <c r="N55" s="382"/>
      <c r="O55" s="382"/>
      <c r="P55" s="382"/>
      <c r="Q55" s="382"/>
      <c r="R55" s="382"/>
      <c r="S55" s="382"/>
      <c r="T55" s="382"/>
      <c r="U55" s="382"/>
      <c r="V55" s="382"/>
      <c r="W55" s="382"/>
      <c r="X55" s="382"/>
      <c r="Y55" s="382"/>
      <c r="Z55" s="382"/>
    </row>
    <row r="56" spans="1:27" ht="13.8" customHeight="1" thickBot="1" x14ac:dyDescent="0.35">
      <c r="A56" s="307" t="s">
        <v>265</v>
      </c>
      <c r="B56" s="307"/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</row>
    <row r="57" spans="1:27" ht="13.8" customHeight="1" x14ac:dyDescent="0.25">
      <c r="A57" s="122" t="s">
        <v>7</v>
      </c>
      <c r="B57" s="397" t="s">
        <v>37</v>
      </c>
      <c r="C57" s="398"/>
      <c r="D57" s="297" t="s">
        <v>110</v>
      </c>
      <c r="E57" s="297"/>
      <c r="F57" s="297"/>
      <c r="G57" s="297"/>
      <c r="H57" s="297"/>
      <c r="I57" s="400"/>
      <c r="J57" s="400"/>
      <c r="K57" s="400"/>
      <c r="L57" s="400"/>
      <c r="M57" s="297" t="s">
        <v>43</v>
      </c>
      <c r="N57" s="297"/>
      <c r="O57" s="297"/>
      <c r="P57" s="267" t="s">
        <v>39</v>
      </c>
      <c r="Q57" s="267"/>
      <c r="R57" s="386"/>
      <c r="S57" s="387"/>
      <c r="T57" s="388"/>
      <c r="U57" s="184"/>
      <c r="V57" s="127" t="s">
        <v>64</v>
      </c>
      <c r="W57" s="127" t="s">
        <v>259</v>
      </c>
      <c r="X57" s="185"/>
      <c r="Y57" s="127" t="s">
        <v>15</v>
      </c>
      <c r="Z57" s="186" t="s">
        <v>1</v>
      </c>
    </row>
    <row r="58" spans="1:27" ht="13.8" customHeight="1" x14ac:dyDescent="0.25">
      <c r="A58" s="187" t="s">
        <v>124</v>
      </c>
      <c r="B58" s="252">
        <v>18</v>
      </c>
      <c r="C58" s="306"/>
      <c r="D58" s="312" t="s">
        <v>128</v>
      </c>
      <c r="E58" s="312"/>
      <c r="F58" s="312"/>
      <c r="G58" s="312"/>
      <c r="H58" s="312"/>
      <c r="I58" s="399" t="s">
        <v>139</v>
      </c>
      <c r="J58" s="399"/>
      <c r="K58" s="399"/>
      <c r="L58" s="399"/>
      <c r="M58" s="408" t="s">
        <v>44</v>
      </c>
      <c r="N58" s="408"/>
      <c r="O58" s="286"/>
      <c r="P58" s="371"/>
      <c r="Q58" s="372"/>
      <c r="R58" s="401"/>
      <c r="S58" s="402"/>
      <c r="T58" s="402"/>
      <c r="U58" s="33"/>
      <c r="V58" s="28">
        <v>399.95</v>
      </c>
      <c r="W58" s="34">
        <v>399.95</v>
      </c>
      <c r="X58" s="368"/>
      <c r="Y58" s="97" t="str">
        <f t="shared" ref="Y58:Y68" si="4">IF(SUM(P58)&gt;0,SUM(P58),"")</f>
        <v/>
      </c>
      <c r="Z58" s="188" t="str">
        <f t="shared" ref="Z58:Z68" si="5">IFERROR(IF(Y58&lt;1,"",SUM(Y58*V58)),"")</f>
        <v/>
      </c>
      <c r="AA58" s="81">
        <f t="shared" ref="AA58:AA68" si="6">IFERROR(SUM(W58*Y58)-Z58,)</f>
        <v>0</v>
      </c>
    </row>
    <row r="59" spans="1:27" ht="13.8" customHeight="1" x14ac:dyDescent="0.25">
      <c r="A59" s="189" t="s">
        <v>31</v>
      </c>
      <c r="B59" s="270">
        <v>15</v>
      </c>
      <c r="C59" s="294"/>
      <c r="D59" s="298" t="s">
        <v>71</v>
      </c>
      <c r="E59" s="370"/>
      <c r="F59" s="370"/>
      <c r="G59" s="370"/>
      <c r="H59" s="370"/>
      <c r="I59" s="370"/>
      <c r="J59" s="370"/>
      <c r="K59" s="370"/>
      <c r="L59" s="299"/>
      <c r="M59" s="298" t="s">
        <v>44</v>
      </c>
      <c r="N59" s="370"/>
      <c r="O59" s="299"/>
      <c r="P59" s="373"/>
      <c r="Q59" s="374"/>
      <c r="R59" s="249"/>
      <c r="S59" s="250"/>
      <c r="T59" s="250"/>
      <c r="U59" s="33"/>
      <c r="V59" s="35">
        <v>299.95</v>
      </c>
      <c r="W59" s="36">
        <v>299.95</v>
      </c>
      <c r="X59" s="369"/>
      <c r="Y59" s="98" t="str">
        <f t="shared" si="4"/>
        <v/>
      </c>
      <c r="Z59" s="190" t="str">
        <f t="shared" si="5"/>
        <v/>
      </c>
      <c r="AA59" s="81">
        <f t="shared" si="6"/>
        <v>0</v>
      </c>
    </row>
    <row r="60" spans="1:27" ht="13.8" customHeight="1" x14ac:dyDescent="0.25">
      <c r="A60" s="189" t="s">
        <v>32</v>
      </c>
      <c r="B60" s="270">
        <v>12</v>
      </c>
      <c r="C60" s="294"/>
      <c r="D60" s="298" t="s">
        <v>72</v>
      </c>
      <c r="E60" s="370"/>
      <c r="F60" s="370"/>
      <c r="G60" s="370"/>
      <c r="H60" s="370"/>
      <c r="I60" s="370"/>
      <c r="J60" s="370"/>
      <c r="K60" s="370"/>
      <c r="L60" s="299"/>
      <c r="M60" s="298" t="s">
        <v>44</v>
      </c>
      <c r="N60" s="370"/>
      <c r="O60" s="299"/>
      <c r="P60" s="373"/>
      <c r="Q60" s="374"/>
      <c r="R60" s="249"/>
      <c r="S60" s="250"/>
      <c r="T60" s="250"/>
      <c r="U60" s="33"/>
      <c r="V60" s="35">
        <v>249.95</v>
      </c>
      <c r="W60" s="36">
        <v>249.95</v>
      </c>
      <c r="X60" s="369"/>
      <c r="Y60" s="98" t="str">
        <f t="shared" si="4"/>
        <v/>
      </c>
      <c r="Z60" s="190" t="str">
        <f t="shared" si="5"/>
        <v/>
      </c>
      <c r="AA60" s="81">
        <f t="shared" si="6"/>
        <v>0</v>
      </c>
    </row>
    <row r="61" spans="1:27" ht="13.8" customHeight="1" x14ac:dyDescent="0.25">
      <c r="A61" s="189" t="s">
        <v>125</v>
      </c>
      <c r="B61" s="270">
        <v>10</v>
      </c>
      <c r="C61" s="294"/>
      <c r="D61" s="298" t="s">
        <v>73</v>
      </c>
      <c r="E61" s="370"/>
      <c r="F61" s="370"/>
      <c r="G61" s="370"/>
      <c r="H61" s="370"/>
      <c r="I61" s="370"/>
      <c r="J61" s="370"/>
      <c r="K61" s="370"/>
      <c r="L61" s="299"/>
      <c r="M61" s="298" t="s">
        <v>45</v>
      </c>
      <c r="N61" s="370"/>
      <c r="O61" s="299"/>
      <c r="P61" s="373"/>
      <c r="Q61" s="374"/>
      <c r="R61" s="249"/>
      <c r="S61" s="250"/>
      <c r="T61" s="250"/>
      <c r="U61" s="33"/>
      <c r="V61" s="32">
        <v>129.94999999999999</v>
      </c>
      <c r="W61" s="36">
        <v>179.95</v>
      </c>
      <c r="X61" s="369"/>
      <c r="Y61" s="98" t="str">
        <f t="shared" si="4"/>
        <v/>
      </c>
      <c r="Z61" s="190" t="str">
        <f t="shared" si="5"/>
        <v/>
      </c>
      <c r="AA61" s="81">
        <f t="shared" si="6"/>
        <v>0</v>
      </c>
    </row>
    <row r="62" spans="1:27" ht="13.8" customHeight="1" x14ac:dyDescent="0.25">
      <c r="A62" s="189" t="s">
        <v>126</v>
      </c>
      <c r="B62" s="270">
        <v>7</v>
      </c>
      <c r="C62" s="294"/>
      <c r="D62" s="298" t="s">
        <v>74</v>
      </c>
      <c r="E62" s="370"/>
      <c r="F62" s="370"/>
      <c r="G62" s="370"/>
      <c r="H62" s="370"/>
      <c r="I62" s="370"/>
      <c r="J62" s="370"/>
      <c r="K62" s="370"/>
      <c r="L62" s="299"/>
      <c r="M62" s="298" t="s">
        <v>45</v>
      </c>
      <c r="N62" s="370"/>
      <c r="O62" s="299"/>
      <c r="P62" s="373"/>
      <c r="Q62" s="374"/>
      <c r="R62" s="249"/>
      <c r="S62" s="250"/>
      <c r="T62" s="250"/>
      <c r="U62" s="33"/>
      <c r="V62" s="32">
        <v>109.95</v>
      </c>
      <c r="W62" s="36">
        <v>129.94999999999999</v>
      </c>
      <c r="X62" s="369"/>
      <c r="Y62" s="98" t="str">
        <f t="shared" si="4"/>
        <v/>
      </c>
      <c r="Z62" s="190" t="str">
        <f t="shared" si="5"/>
        <v/>
      </c>
      <c r="AA62" s="81">
        <f t="shared" si="6"/>
        <v>0</v>
      </c>
    </row>
    <row r="63" spans="1:27" ht="13.8" customHeight="1" x14ac:dyDescent="0.25">
      <c r="A63" s="189" t="s">
        <v>127</v>
      </c>
      <c r="B63" s="270">
        <v>7</v>
      </c>
      <c r="C63" s="294"/>
      <c r="D63" s="298" t="s">
        <v>75</v>
      </c>
      <c r="E63" s="370"/>
      <c r="F63" s="370"/>
      <c r="G63" s="370"/>
      <c r="H63" s="370"/>
      <c r="I63" s="370"/>
      <c r="J63" s="370"/>
      <c r="K63" s="370"/>
      <c r="L63" s="299"/>
      <c r="M63" s="298" t="s">
        <v>45</v>
      </c>
      <c r="N63" s="370"/>
      <c r="O63" s="299"/>
      <c r="P63" s="373"/>
      <c r="Q63" s="374"/>
      <c r="R63" s="249"/>
      <c r="S63" s="250"/>
      <c r="T63" s="250"/>
      <c r="U63" s="33"/>
      <c r="V63" s="32">
        <v>89.95</v>
      </c>
      <c r="W63" s="36">
        <v>109.95</v>
      </c>
      <c r="X63" s="369"/>
      <c r="Y63" s="98" t="str">
        <f t="shared" si="4"/>
        <v/>
      </c>
      <c r="Z63" s="190" t="str">
        <f t="shared" si="5"/>
        <v/>
      </c>
      <c r="AA63" s="81">
        <f t="shared" si="6"/>
        <v>0</v>
      </c>
    </row>
    <row r="64" spans="1:27" ht="13.8" customHeight="1" x14ac:dyDescent="0.25">
      <c r="A64" s="191" t="s">
        <v>33</v>
      </c>
      <c r="B64" s="298" t="s">
        <v>38</v>
      </c>
      <c r="C64" s="294"/>
      <c r="D64" s="285" t="s">
        <v>65</v>
      </c>
      <c r="E64" s="408"/>
      <c r="F64" s="408"/>
      <c r="G64" s="408"/>
      <c r="H64" s="408"/>
      <c r="I64" s="408"/>
      <c r="J64" s="408"/>
      <c r="K64" s="408"/>
      <c r="L64" s="408"/>
      <c r="M64" s="298" t="s">
        <v>40</v>
      </c>
      <c r="N64" s="370"/>
      <c r="O64" s="299"/>
      <c r="P64" s="373"/>
      <c r="Q64" s="374"/>
      <c r="R64" s="249"/>
      <c r="S64" s="250"/>
      <c r="T64" s="250"/>
      <c r="U64" s="33"/>
      <c r="V64" s="37">
        <v>24.95</v>
      </c>
      <c r="W64" s="38">
        <v>24.95</v>
      </c>
      <c r="X64" s="369"/>
      <c r="Y64" s="98" t="str">
        <f t="shared" si="4"/>
        <v/>
      </c>
      <c r="Z64" s="190" t="str">
        <f t="shared" si="5"/>
        <v/>
      </c>
      <c r="AA64" s="81">
        <f t="shared" si="6"/>
        <v>0</v>
      </c>
    </row>
    <row r="65" spans="1:27" ht="13.8" customHeight="1" x14ac:dyDescent="0.25">
      <c r="A65" s="191" t="s">
        <v>34</v>
      </c>
      <c r="B65" s="298" t="s">
        <v>29</v>
      </c>
      <c r="C65" s="294"/>
      <c r="D65" s="298" t="s">
        <v>66</v>
      </c>
      <c r="E65" s="370"/>
      <c r="F65" s="370"/>
      <c r="G65" s="370"/>
      <c r="H65" s="370"/>
      <c r="I65" s="370"/>
      <c r="J65" s="370"/>
      <c r="K65" s="370"/>
      <c r="L65" s="370"/>
      <c r="M65" s="298" t="s">
        <v>40</v>
      </c>
      <c r="N65" s="370"/>
      <c r="O65" s="299"/>
      <c r="P65" s="373"/>
      <c r="Q65" s="374"/>
      <c r="R65" s="249"/>
      <c r="S65" s="250"/>
      <c r="T65" s="250"/>
      <c r="U65" s="33"/>
      <c r="V65" s="37">
        <v>24.95</v>
      </c>
      <c r="W65" s="38">
        <v>24.95</v>
      </c>
      <c r="X65" s="369"/>
      <c r="Y65" s="98" t="str">
        <f t="shared" si="4"/>
        <v/>
      </c>
      <c r="Z65" s="190" t="str">
        <f t="shared" si="5"/>
        <v/>
      </c>
      <c r="AA65" s="81">
        <f t="shared" si="6"/>
        <v>0</v>
      </c>
    </row>
    <row r="66" spans="1:27" ht="13.8" customHeight="1" x14ac:dyDescent="0.25">
      <c r="A66" s="191" t="s">
        <v>35</v>
      </c>
      <c r="B66" s="298" t="s">
        <v>28</v>
      </c>
      <c r="C66" s="294"/>
      <c r="D66" s="298" t="s">
        <v>67</v>
      </c>
      <c r="E66" s="370"/>
      <c r="F66" s="370"/>
      <c r="G66" s="370"/>
      <c r="H66" s="370"/>
      <c r="I66" s="370"/>
      <c r="J66" s="370"/>
      <c r="K66" s="370"/>
      <c r="L66" s="370"/>
      <c r="M66" s="298" t="s">
        <v>40</v>
      </c>
      <c r="N66" s="370"/>
      <c r="O66" s="299"/>
      <c r="P66" s="373"/>
      <c r="Q66" s="374"/>
      <c r="R66" s="249"/>
      <c r="S66" s="250"/>
      <c r="T66" s="250"/>
      <c r="U66" s="33"/>
      <c r="V66" s="37">
        <v>24.95</v>
      </c>
      <c r="W66" s="38">
        <v>24.95</v>
      </c>
      <c r="X66" s="369"/>
      <c r="Y66" s="98" t="str">
        <f t="shared" si="4"/>
        <v/>
      </c>
      <c r="Z66" s="190" t="str">
        <f t="shared" si="5"/>
        <v/>
      </c>
      <c r="AA66" s="81">
        <f t="shared" si="6"/>
        <v>0</v>
      </c>
    </row>
    <row r="67" spans="1:27" ht="13.8" customHeight="1" x14ac:dyDescent="0.25">
      <c r="A67" s="191" t="s">
        <v>36</v>
      </c>
      <c r="B67" s="298" t="s">
        <v>29</v>
      </c>
      <c r="C67" s="294"/>
      <c r="D67" s="298" t="s">
        <v>68</v>
      </c>
      <c r="E67" s="370"/>
      <c r="F67" s="370"/>
      <c r="G67" s="370"/>
      <c r="H67" s="370"/>
      <c r="I67" s="370"/>
      <c r="J67" s="370"/>
      <c r="K67" s="370"/>
      <c r="L67" s="370"/>
      <c r="M67" s="298" t="s">
        <v>40</v>
      </c>
      <c r="N67" s="370"/>
      <c r="O67" s="299"/>
      <c r="P67" s="373"/>
      <c r="Q67" s="374"/>
      <c r="R67" s="249"/>
      <c r="S67" s="250"/>
      <c r="T67" s="250"/>
      <c r="U67" s="33"/>
      <c r="V67" s="37">
        <v>24.95</v>
      </c>
      <c r="W67" s="38">
        <v>24.95</v>
      </c>
      <c r="X67" s="369"/>
      <c r="Y67" s="98" t="str">
        <f t="shared" si="4"/>
        <v/>
      </c>
      <c r="Z67" s="190" t="str">
        <f t="shared" si="5"/>
        <v/>
      </c>
      <c r="AA67" s="81">
        <f t="shared" si="6"/>
        <v>0</v>
      </c>
    </row>
    <row r="68" spans="1:27" ht="13.8" customHeight="1" thickBot="1" x14ac:dyDescent="0.3">
      <c r="A68" s="192" t="s">
        <v>133</v>
      </c>
      <c r="B68" s="280" t="s">
        <v>28</v>
      </c>
      <c r="C68" s="293"/>
      <c r="D68" s="280" t="s">
        <v>69</v>
      </c>
      <c r="E68" s="407"/>
      <c r="F68" s="407"/>
      <c r="G68" s="407"/>
      <c r="H68" s="407"/>
      <c r="I68" s="407"/>
      <c r="J68" s="407"/>
      <c r="K68" s="407"/>
      <c r="L68" s="407"/>
      <c r="M68" s="280" t="s">
        <v>40</v>
      </c>
      <c r="N68" s="407"/>
      <c r="O68" s="281"/>
      <c r="P68" s="405"/>
      <c r="Q68" s="406"/>
      <c r="R68" s="403"/>
      <c r="S68" s="404"/>
      <c r="T68" s="404"/>
      <c r="U68" s="193"/>
      <c r="V68" s="194">
        <v>24.95</v>
      </c>
      <c r="W68" s="195">
        <v>24.95</v>
      </c>
      <c r="X68" s="296"/>
      <c r="Y68" s="196" t="str">
        <f t="shared" si="4"/>
        <v/>
      </c>
      <c r="Z68" s="197" t="str">
        <f t="shared" si="5"/>
        <v/>
      </c>
      <c r="AA68" s="81">
        <f t="shared" si="6"/>
        <v>0</v>
      </c>
    </row>
    <row r="69" spans="1:27" ht="13.8" customHeight="1" thickBot="1" x14ac:dyDescent="0.35">
      <c r="A69" s="307" t="s">
        <v>263</v>
      </c>
      <c r="B69" s="307"/>
      <c r="C69" s="307"/>
      <c r="D69" s="307"/>
      <c r="E69" s="307"/>
      <c r="F69" s="307"/>
      <c r="G69" s="307"/>
      <c r="H69" s="307"/>
      <c r="I69" s="307"/>
      <c r="J69" s="307"/>
      <c r="K69" s="307"/>
      <c r="L69" s="307"/>
      <c r="M69" s="307"/>
      <c r="N69" s="307"/>
      <c r="O69" s="307"/>
      <c r="P69" s="307"/>
      <c r="Q69" s="307"/>
      <c r="R69" s="307"/>
      <c r="S69" s="307"/>
      <c r="T69" s="307"/>
      <c r="U69" s="307"/>
      <c r="V69" s="307"/>
      <c r="W69" s="307"/>
      <c r="X69" s="307"/>
      <c r="Y69" s="307"/>
      <c r="Z69" s="307"/>
    </row>
    <row r="70" spans="1:27" ht="13.8" customHeight="1" x14ac:dyDescent="0.3">
      <c r="A70" s="122" t="s">
        <v>7</v>
      </c>
      <c r="B70" s="267" t="s">
        <v>112</v>
      </c>
      <c r="C70" s="267"/>
      <c r="D70" s="267"/>
      <c r="E70" s="267"/>
      <c r="F70" s="267" t="s">
        <v>21</v>
      </c>
      <c r="G70" s="267"/>
      <c r="H70" s="267"/>
      <c r="I70" s="267"/>
      <c r="J70" s="267"/>
      <c r="K70" s="198"/>
      <c r="L70" s="199">
        <v>21.5</v>
      </c>
      <c r="M70" s="199">
        <v>22.5</v>
      </c>
      <c r="N70" s="199">
        <v>23.5</v>
      </c>
      <c r="O70" s="199">
        <v>24.5</v>
      </c>
      <c r="P70" s="199">
        <v>25.5</v>
      </c>
      <c r="Q70" s="199">
        <v>26.5</v>
      </c>
      <c r="R70" s="199">
        <v>27.5</v>
      </c>
      <c r="S70" s="199">
        <v>28.5</v>
      </c>
      <c r="T70" s="199">
        <v>29.5</v>
      </c>
      <c r="U70" s="200"/>
      <c r="V70" s="127" t="s">
        <v>64</v>
      </c>
      <c r="W70" s="127" t="s">
        <v>259</v>
      </c>
      <c r="X70" s="127" t="s">
        <v>0</v>
      </c>
      <c r="Y70" s="127" t="s">
        <v>15</v>
      </c>
      <c r="Z70" s="186" t="s">
        <v>1</v>
      </c>
    </row>
    <row r="71" spans="1:27" ht="13.8" customHeight="1" x14ac:dyDescent="0.25">
      <c r="A71" s="130" t="s">
        <v>180</v>
      </c>
      <c r="B71" s="358">
        <v>150</v>
      </c>
      <c r="C71" s="306"/>
      <c r="D71" s="252" t="s">
        <v>24</v>
      </c>
      <c r="E71" s="410"/>
      <c r="F71" s="252" t="s">
        <v>181</v>
      </c>
      <c r="G71" s="253"/>
      <c r="H71" s="253"/>
      <c r="I71" s="253"/>
      <c r="J71" s="410"/>
      <c r="K71" s="240"/>
      <c r="L71" s="241"/>
      <c r="M71" s="39"/>
      <c r="N71" s="40"/>
      <c r="O71" s="40"/>
      <c r="P71" s="40"/>
      <c r="Q71" s="40"/>
      <c r="R71" s="40"/>
      <c r="S71" s="40"/>
      <c r="T71" s="112"/>
      <c r="U71" s="41"/>
      <c r="V71" s="42">
        <v>699.95</v>
      </c>
      <c r="W71" s="43">
        <v>799.95</v>
      </c>
      <c r="X71" s="99" t="str">
        <f>IF(N71,N70,IF(O71,O70,IF(P71,P70,IF(Q71,Q70,IF(R71,R70,IF(S71,S70,""))))))</f>
        <v/>
      </c>
      <c r="Y71" s="100" t="str">
        <f>IF(SUM(N71:S71)&gt;0,SUM(N71:S71),"")</f>
        <v/>
      </c>
      <c r="Z71" s="188" t="str">
        <f t="shared" ref="Z71:Z82" si="7">IFERROR(IF(Y71&lt;1,"",SUM(Y71*V71)),"")</f>
        <v/>
      </c>
      <c r="AA71" s="81">
        <f t="shared" ref="AA71:AA82" si="8">IFERROR(SUM(W71*Y71)-Z71,)</f>
        <v>0</v>
      </c>
    </row>
    <row r="72" spans="1:27" ht="13.8" customHeight="1" x14ac:dyDescent="0.25">
      <c r="A72" s="133" t="s">
        <v>182</v>
      </c>
      <c r="B72" s="411">
        <v>140</v>
      </c>
      <c r="C72" s="294"/>
      <c r="D72" s="270" t="s">
        <v>23</v>
      </c>
      <c r="E72" s="272"/>
      <c r="F72" s="252" t="s">
        <v>181</v>
      </c>
      <c r="G72" s="253"/>
      <c r="H72" s="253"/>
      <c r="I72" s="253"/>
      <c r="J72" s="410"/>
      <c r="K72" s="243"/>
      <c r="L72" s="244"/>
      <c r="M72" s="44"/>
      <c r="N72" s="45"/>
      <c r="O72" s="44"/>
      <c r="P72" s="44"/>
      <c r="Q72" s="44"/>
      <c r="R72" s="44"/>
      <c r="S72" s="46"/>
      <c r="T72" s="116"/>
      <c r="U72" s="41"/>
      <c r="V72" s="42">
        <v>699.95</v>
      </c>
      <c r="W72" s="43">
        <v>799.95</v>
      </c>
      <c r="X72" s="101" t="str">
        <f>IF(M72,M70,IF(N72,N70,IF(O72,O70,IF(P72,P70,IF(Q72,Q70,IF(R72,R70,IF(S72,S70,IF(T72,T70,""))))))))</f>
        <v/>
      </c>
      <c r="Y72" s="102" t="str">
        <f>IF(SUM(M72:T72)&gt;0,SUM(M72:T72),"")</f>
        <v/>
      </c>
      <c r="Z72" s="188" t="str">
        <f t="shared" si="7"/>
        <v/>
      </c>
      <c r="AA72" s="81">
        <f t="shared" si="8"/>
        <v>0</v>
      </c>
    </row>
    <row r="73" spans="1:27" ht="13.8" customHeight="1" x14ac:dyDescent="0.25">
      <c r="A73" s="133" t="s">
        <v>183</v>
      </c>
      <c r="B73" s="411">
        <v>130</v>
      </c>
      <c r="C73" s="294"/>
      <c r="D73" s="270" t="s">
        <v>22</v>
      </c>
      <c r="E73" s="272"/>
      <c r="F73" s="252" t="s">
        <v>181</v>
      </c>
      <c r="G73" s="253"/>
      <c r="H73" s="253"/>
      <c r="I73" s="253"/>
      <c r="J73" s="410"/>
      <c r="K73" s="243"/>
      <c r="L73" s="244"/>
      <c r="M73" s="44"/>
      <c r="N73" s="45"/>
      <c r="O73" s="44"/>
      <c r="P73" s="44"/>
      <c r="Q73" s="44"/>
      <c r="R73" s="44"/>
      <c r="S73" s="46"/>
      <c r="T73" s="116"/>
      <c r="U73" s="41"/>
      <c r="V73" s="42">
        <v>699.95</v>
      </c>
      <c r="W73" s="43">
        <v>799.95</v>
      </c>
      <c r="X73" s="101" t="str">
        <f>IF(M73,M70,IF(N73,N70,IF(O73,O70,IF(P73,P70,IF(Q73,Q70,IF(R73,R70,IF(S73,S70,IF(T73,T70,""))))))))</f>
        <v/>
      </c>
      <c r="Y73" s="102" t="str">
        <f>IF(SUM(M73:T73)&gt;0,SUM(M73:T73),"")</f>
        <v/>
      </c>
      <c r="Z73" s="188" t="str">
        <f t="shared" si="7"/>
        <v/>
      </c>
      <c r="AA73" s="81">
        <f t="shared" si="8"/>
        <v>0</v>
      </c>
    </row>
    <row r="74" spans="1:27" ht="13.8" customHeight="1" x14ac:dyDescent="0.25">
      <c r="A74" s="133" t="s">
        <v>184</v>
      </c>
      <c r="B74" s="270">
        <v>130</v>
      </c>
      <c r="C74" s="294"/>
      <c r="D74" s="411" t="s">
        <v>25</v>
      </c>
      <c r="E74" s="412"/>
      <c r="F74" s="252" t="s">
        <v>181</v>
      </c>
      <c r="G74" s="253"/>
      <c r="H74" s="253"/>
      <c r="I74" s="253"/>
      <c r="J74" s="410"/>
      <c r="K74" s="243"/>
      <c r="L74" s="244"/>
      <c r="M74" s="44"/>
      <c r="N74" s="45"/>
      <c r="O74" s="44"/>
      <c r="P74" s="44"/>
      <c r="Q74" s="44"/>
      <c r="R74" s="44"/>
      <c r="S74" s="44"/>
      <c r="T74" s="368"/>
      <c r="U74" s="41"/>
      <c r="V74" s="42">
        <v>699.95</v>
      </c>
      <c r="W74" s="43">
        <v>799.95</v>
      </c>
      <c r="X74" s="101" t="str">
        <f>IF(M74,M70,IF(N74,N70,IF(O74,O70,IF(P74,P70,IF(Q74,Q70,IF(R74,R70,IF(S74,S70,"")))))))</f>
        <v/>
      </c>
      <c r="Y74" s="102" t="str">
        <f>IF(SUM(M74:S74)&gt;0,SUM(M74:S74),"")</f>
        <v/>
      </c>
      <c r="Z74" s="188" t="str">
        <f t="shared" si="7"/>
        <v/>
      </c>
      <c r="AA74" s="81">
        <f t="shared" si="8"/>
        <v>0</v>
      </c>
    </row>
    <row r="75" spans="1:27" ht="13.8" customHeight="1" x14ac:dyDescent="0.25">
      <c r="A75" s="133" t="s">
        <v>185</v>
      </c>
      <c r="B75" s="270">
        <v>120</v>
      </c>
      <c r="C75" s="294"/>
      <c r="D75" s="411" t="s">
        <v>26</v>
      </c>
      <c r="E75" s="412"/>
      <c r="F75" s="252" t="s">
        <v>181</v>
      </c>
      <c r="G75" s="253"/>
      <c r="H75" s="253"/>
      <c r="I75" s="253"/>
      <c r="J75" s="410"/>
      <c r="K75" s="243"/>
      <c r="L75" s="244"/>
      <c r="M75" s="44"/>
      <c r="N75" s="45"/>
      <c r="O75" s="44"/>
      <c r="P75" s="44"/>
      <c r="Q75" s="44"/>
      <c r="R75" s="44"/>
      <c r="S75" s="44"/>
      <c r="T75" s="369"/>
      <c r="U75" s="41"/>
      <c r="V75" s="42">
        <v>699.95</v>
      </c>
      <c r="W75" s="43">
        <v>799.95</v>
      </c>
      <c r="X75" s="101" t="str">
        <f>IF(M75,M70,IF(N75,N70,IF(O75,O70,IF(P75,P70,IF(Q75,Q70,IF(R75,R70,IF(S75,S70,"")))))))</f>
        <v/>
      </c>
      <c r="Y75" s="102" t="str">
        <f>IF(SUM(M75:S75)&gt;0,SUM(M75:S75),"")</f>
        <v/>
      </c>
      <c r="Z75" s="188" t="str">
        <f t="shared" si="7"/>
        <v/>
      </c>
      <c r="AA75" s="81">
        <f t="shared" si="8"/>
        <v>0</v>
      </c>
    </row>
    <row r="76" spans="1:27" ht="13.8" customHeight="1" x14ac:dyDescent="0.3">
      <c r="A76" s="133" t="s">
        <v>186</v>
      </c>
      <c r="B76" s="270">
        <v>110</v>
      </c>
      <c r="C76" s="272"/>
      <c r="D76" s="282" t="s">
        <v>134</v>
      </c>
      <c r="E76" s="283"/>
      <c r="F76" s="252" t="s">
        <v>181</v>
      </c>
      <c r="G76" s="253"/>
      <c r="H76" s="253"/>
      <c r="I76" s="253"/>
      <c r="J76" s="410"/>
      <c r="K76" s="243"/>
      <c r="L76" s="413"/>
      <c r="M76" s="44"/>
      <c r="N76" s="45"/>
      <c r="O76" s="44"/>
      <c r="P76" s="44"/>
      <c r="Q76" s="44"/>
      <c r="R76" s="44"/>
      <c r="S76" s="44"/>
      <c r="T76" s="369"/>
      <c r="U76" s="41"/>
      <c r="V76" s="42">
        <v>599.95000000000005</v>
      </c>
      <c r="W76" s="47">
        <v>699.95</v>
      </c>
      <c r="X76" s="101" t="str">
        <f>IF(M76,M70,IF(N76,N70,IF(O76,O70,IF(P76,P70,IF(Q76,Q70,IF(R76,R70,IF(S76,S70,"")))))))</f>
        <v/>
      </c>
      <c r="Y76" s="102" t="str">
        <f>IF(SUM(M76:S76)&gt;0,SUM(M76:S76),"")</f>
        <v/>
      </c>
      <c r="Z76" s="188" t="str">
        <f t="shared" si="7"/>
        <v/>
      </c>
      <c r="AA76" s="81">
        <f t="shared" si="8"/>
        <v>0</v>
      </c>
    </row>
    <row r="77" spans="1:27" ht="13.8" customHeight="1" x14ac:dyDescent="0.25">
      <c r="A77" s="133" t="s">
        <v>187</v>
      </c>
      <c r="B77" s="270">
        <v>110</v>
      </c>
      <c r="C77" s="294"/>
      <c r="D77" s="270" t="s">
        <v>111</v>
      </c>
      <c r="E77" s="272"/>
      <c r="F77" s="270" t="s">
        <v>188</v>
      </c>
      <c r="G77" s="271"/>
      <c r="H77" s="271"/>
      <c r="I77" s="271"/>
      <c r="J77" s="272"/>
      <c r="K77" s="243"/>
      <c r="L77" s="44"/>
      <c r="M77" s="44"/>
      <c r="N77" s="45"/>
      <c r="O77" s="44"/>
      <c r="P77" s="44"/>
      <c r="Q77" s="44"/>
      <c r="R77" s="44"/>
      <c r="S77" s="44"/>
      <c r="T77" s="369"/>
      <c r="U77" s="41"/>
      <c r="V77" s="48">
        <v>499.95</v>
      </c>
      <c r="W77" s="49">
        <v>529.95000000000005</v>
      </c>
      <c r="X77" s="101" t="str">
        <f>IF(L77,L70,IF(M77,M70,IF(N77,N70,IF(O77,O70,IF(P77,P70,IF(Q77,Q70,IF(R77,R70,IF(S77,S70,""))))))))</f>
        <v/>
      </c>
      <c r="Y77" s="102" t="str">
        <f>IF(SUM(L77:S77)&gt;0,SUM(L77:S77),"")</f>
        <v/>
      </c>
      <c r="Z77" s="188" t="str">
        <f t="shared" si="7"/>
        <v/>
      </c>
      <c r="AA77" s="81">
        <f t="shared" si="8"/>
        <v>0</v>
      </c>
    </row>
    <row r="78" spans="1:27" ht="13.8" customHeight="1" x14ac:dyDescent="0.25">
      <c r="A78" s="133" t="s">
        <v>189</v>
      </c>
      <c r="B78" s="270">
        <v>90</v>
      </c>
      <c r="C78" s="294"/>
      <c r="D78" s="270" t="s">
        <v>111</v>
      </c>
      <c r="E78" s="272"/>
      <c r="F78" s="270" t="s">
        <v>190</v>
      </c>
      <c r="G78" s="271"/>
      <c r="H78" s="271"/>
      <c r="I78" s="271"/>
      <c r="J78" s="272"/>
      <c r="K78" s="243"/>
      <c r="L78" s="44"/>
      <c r="M78" s="44"/>
      <c r="N78" s="45"/>
      <c r="O78" s="44"/>
      <c r="P78" s="44"/>
      <c r="Q78" s="44"/>
      <c r="R78" s="44"/>
      <c r="S78" s="44"/>
      <c r="T78" s="369"/>
      <c r="U78" s="41"/>
      <c r="V78" s="48">
        <v>429.95</v>
      </c>
      <c r="W78" s="49">
        <v>479.95</v>
      </c>
      <c r="X78" s="101" t="str">
        <f>IF(L78,L70,IF(M78,M70,IF(N78,N70,IF(O78,O70,IF(P78,P70,IF(Q78,Q70,IF(R78,R70,IF(S78,S70,""))))))))</f>
        <v/>
      </c>
      <c r="Y78" s="102" t="str">
        <f>IF(SUM(L78:S78)&gt;0,SUM(L78:S78),"")</f>
        <v/>
      </c>
      <c r="Z78" s="188" t="str">
        <f t="shared" si="7"/>
        <v/>
      </c>
      <c r="AA78" s="81">
        <f t="shared" si="8"/>
        <v>0</v>
      </c>
    </row>
    <row r="79" spans="1:27" ht="13.8" customHeight="1" x14ac:dyDescent="0.25">
      <c r="A79" s="133" t="s">
        <v>191</v>
      </c>
      <c r="B79" s="270">
        <v>70</v>
      </c>
      <c r="C79" s="294"/>
      <c r="D79" s="270" t="s">
        <v>111</v>
      </c>
      <c r="E79" s="272"/>
      <c r="F79" s="270" t="s">
        <v>192</v>
      </c>
      <c r="G79" s="271"/>
      <c r="H79" s="271"/>
      <c r="I79" s="271"/>
      <c r="J79" s="272"/>
      <c r="K79" s="243"/>
      <c r="L79" s="44"/>
      <c r="M79" s="44"/>
      <c r="N79" s="45"/>
      <c r="O79" s="44"/>
      <c r="P79" s="44"/>
      <c r="Q79" s="44"/>
      <c r="R79" s="44"/>
      <c r="S79" s="44"/>
      <c r="T79" s="369"/>
      <c r="U79" s="41"/>
      <c r="V79" s="48">
        <v>329.95</v>
      </c>
      <c r="W79" s="49">
        <v>379.95</v>
      </c>
      <c r="X79" s="101" t="str">
        <f>IF(L79,L70,IF(M79,M70,IF(N79,N70,IF(O79,O70,IF(P79,P70,IF(Q79,Q70,IF(R79,R70,IF(S79,S70,""))))))))</f>
        <v/>
      </c>
      <c r="Y79" s="102" t="str">
        <f>IF(SUM(L79:S79)&gt;0,SUM(L79:S79),"")</f>
        <v/>
      </c>
      <c r="Z79" s="188" t="str">
        <f t="shared" si="7"/>
        <v/>
      </c>
      <c r="AA79" s="81">
        <f t="shared" si="8"/>
        <v>0</v>
      </c>
    </row>
    <row r="80" spans="1:27" ht="13.8" customHeight="1" x14ac:dyDescent="0.25">
      <c r="A80" s="201" t="s">
        <v>129</v>
      </c>
      <c r="B80" s="298" t="s">
        <v>27</v>
      </c>
      <c r="C80" s="294"/>
      <c r="D80" s="411" t="s">
        <v>50</v>
      </c>
      <c r="E80" s="414"/>
      <c r="F80" s="414"/>
      <c r="G80" s="414"/>
      <c r="H80" s="414"/>
      <c r="I80" s="414"/>
      <c r="J80" s="412"/>
      <c r="K80" s="409"/>
      <c r="L80" s="50"/>
      <c r="M80" s="44"/>
      <c r="N80" s="44"/>
      <c r="O80" s="44"/>
      <c r="P80" s="44"/>
      <c r="Q80" s="44"/>
      <c r="R80" s="44"/>
      <c r="S80" s="44"/>
      <c r="T80" s="369"/>
      <c r="U80" s="41"/>
      <c r="V80" s="51">
        <v>240</v>
      </c>
      <c r="W80" s="52">
        <v>240</v>
      </c>
      <c r="X80" s="101" t="str">
        <f>IF(M80,M70,IF(N80,N70,IF(O80,O70,IF(P80,P70,IF(Q80,Q70,IF(R80,R70,IF(S80,S70,"")))))))</f>
        <v/>
      </c>
      <c r="Y80" s="102" t="str">
        <f>IF(SUM(M80:S80)&gt;0,SUM(M80:S80),"")</f>
        <v/>
      </c>
      <c r="Z80" s="188" t="str">
        <f t="shared" si="7"/>
        <v/>
      </c>
      <c r="AA80" s="81">
        <f t="shared" si="8"/>
        <v>0</v>
      </c>
    </row>
    <row r="81" spans="1:27" ht="13.8" customHeight="1" x14ac:dyDescent="0.25">
      <c r="A81" s="191" t="s">
        <v>193</v>
      </c>
      <c r="B81" s="270" t="s">
        <v>29</v>
      </c>
      <c r="C81" s="294"/>
      <c r="D81" s="270" t="s">
        <v>30</v>
      </c>
      <c r="E81" s="271"/>
      <c r="F81" s="271"/>
      <c r="G81" s="271"/>
      <c r="H81" s="271"/>
      <c r="I81" s="271"/>
      <c r="J81" s="272"/>
      <c r="K81" s="114"/>
      <c r="L81" s="243"/>
      <c r="M81" s="244"/>
      <c r="N81" s="244"/>
      <c r="O81" s="244"/>
      <c r="P81" s="244"/>
      <c r="Q81" s="244"/>
      <c r="R81" s="244"/>
      <c r="S81" s="244"/>
      <c r="T81" s="245"/>
      <c r="U81" s="41"/>
      <c r="V81" s="48">
        <v>30</v>
      </c>
      <c r="W81" s="47">
        <v>34.950000000000003</v>
      </c>
      <c r="X81" s="101" t="str">
        <f>IF(K81,B81,"")</f>
        <v/>
      </c>
      <c r="Y81" s="102" t="str">
        <f>IF(K81,K81,"")</f>
        <v/>
      </c>
      <c r="Z81" s="188" t="str">
        <f t="shared" si="7"/>
        <v/>
      </c>
      <c r="AA81" s="81">
        <f t="shared" si="8"/>
        <v>0</v>
      </c>
    </row>
    <row r="82" spans="1:27" ht="13.8" customHeight="1" thickBot="1" x14ac:dyDescent="0.3">
      <c r="A82" s="192" t="s">
        <v>194</v>
      </c>
      <c r="B82" s="273" t="s">
        <v>28</v>
      </c>
      <c r="C82" s="293"/>
      <c r="D82" s="273" t="s">
        <v>30</v>
      </c>
      <c r="E82" s="274"/>
      <c r="F82" s="274"/>
      <c r="G82" s="274"/>
      <c r="H82" s="274"/>
      <c r="I82" s="274"/>
      <c r="J82" s="275"/>
      <c r="K82" s="202"/>
      <c r="L82" s="257"/>
      <c r="M82" s="258"/>
      <c r="N82" s="258"/>
      <c r="O82" s="258"/>
      <c r="P82" s="258"/>
      <c r="Q82" s="258"/>
      <c r="R82" s="258"/>
      <c r="S82" s="258"/>
      <c r="T82" s="261"/>
      <c r="U82" s="115"/>
      <c r="V82" s="203">
        <v>30</v>
      </c>
      <c r="W82" s="204">
        <v>34.950000000000003</v>
      </c>
      <c r="X82" s="205" t="str">
        <f>IF(K82,B82,"")</f>
        <v/>
      </c>
      <c r="Y82" s="206" t="str">
        <f>IF(K82,K82,"")</f>
        <v/>
      </c>
      <c r="Z82" s="169" t="str">
        <f t="shared" si="7"/>
        <v/>
      </c>
      <c r="AA82" s="81">
        <f t="shared" si="8"/>
        <v>0</v>
      </c>
    </row>
    <row r="83" spans="1:27" ht="13.8" customHeight="1" thickBot="1" x14ac:dyDescent="0.35">
      <c r="A83" s="307" t="s">
        <v>264</v>
      </c>
      <c r="B83" s="307"/>
      <c r="C83" s="307"/>
      <c r="D83" s="307"/>
      <c r="E83" s="307"/>
      <c r="F83" s="307"/>
      <c r="G83" s="307"/>
      <c r="H83" s="307"/>
      <c r="I83" s="307"/>
      <c r="J83" s="307"/>
      <c r="K83" s="307"/>
      <c r="L83" s="307"/>
      <c r="M83" s="307"/>
      <c r="N83" s="307"/>
      <c r="O83" s="307"/>
      <c r="P83" s="307"/>
      <c r="Q83" s="307"/>
      <c r="R83" s="307"/>
      <c r="S83" s="307"/>
      <c r="T83" s="307"/>
      <c r="U83" s="307"/>
      <c r="V83" s="307"/>
      <c r="W83" s="307"/>
      <c r="X83" s="307"/>
      <c r="Y83" s="307"/>
      <c r="Z83" s="307"/>
    </row>
    <row r="84" spans="1:27" ht="13.8" customHeight="1" x14ac:dyDescent="0.3">
      <c r="A84" s="122" t="s">
        <v>7</v>
      </c>
      <c r="B84" s="267" t="s">
        <v>9</v>
      </c>
      <c r="C84" s="267"/>
      <c r="D84" s="267"/>
      <c r="E84" s="267"/>
      <c r="F84" s="267" t="s">
        <v>21</v>
      </c>
      <c r="G84" s="267"/>
      <c r="H84" s="267"/>
      <c r="I84" s="267"/>
      <c r="J84" s="267"/>
      <c r="K84" s="199">
        <v>19.5</v>
      </c>
      <c r="L84" s="199">
        <v>20.5</v>
      </c>
      <c r="M84" s="199">
        <v>21.5</v>
      </c>
      <c r="N84" s="199">
        <v>22.5</v>
      </c>
      <c r="O84" s="199">
        <v>23.5</v>
      </c>
      <c r="P84" s="199">
        <v>24.5</v>
      </c>
      <c r="Q84" s="199">
        <v>25.5</v>
      </c>
      <c r="R84" s="199">
        <v>26.5</v>
      </c>
      <c r="S84" s="199">
        <v>27.5</v>
      </c>
      <c r="T84" s="207"/>
      <c r="U84" s="208"/>
      <c r="V84" s="127" t="s">
        <v>64</v>
      </c>
      <c r="W84" s="127" t="s">
        <v>259</v>
      </c>
      <c r="X84" s="127" t="s">
        <v>0</v>
      </c>
      <c r="Y84" s="127" t="s">
        <v>15</v>
      </c>
      <c r="Z84" s="186" t="s">
        <v>1</v>
      </c>
    </row>
    <row r="85" spans="1:27" ht="13.8" customHeight="1" thickBot="1" x14ac:dyDescent="0.3">
      <c r="A85" s="135" t="s">
        <v>195</v>
      </c>
      <c r="B85" s="276">
        <v>65</v>
      </c>
      <c r="C85" s="277"/>
      <c r="D85" s="278" t="s">
        <v>3</v>
      </c>
      <c r="E85" s="279"/>
      <c r="F85" s="278" t="s">
        <v>196</v>
      </c>
      <c r="G85" s="415"/>
      <c r="H85" s="415"/>
      <c r="I85" s="415"/>
      <c r="J85" s="279"/>
      <c r="K85" s="137"/>
      <c r="L85" s="137"/>
      <c r="M85" s="137"/>
      <c r="N85" s="137"/>
      <c r="O85" s="137"/>
      <c r="P85" s="137"/>
      <c r="Q85" s="137"/>
      <c r="R85" s="137"/>
      <c r="S85" s="137"/>
      <c r="T85" s="209"/>
      <c r="U85" s="115"/>
      <c r="V85" s="210">
        <v>189.95</v>
      </c>
      <c r="W85" s="211">
        <v>229.95</v>
      </c>
      <c r="X85" s="212" t="str">
        <f>IF(K85,K84,IF(L85,L84,IF(M85,M84,IF(N85,N84,IF(O85,O84,IF(P85,P84,IF(Q85,Q84,IF(R85,R84,IF(S85,S84,"")))))))))</f>
        <v/>
      </c>
      <c r="Y85" s="206" t="str">
        <f>IF(SUM(K85:S85)&gt;0,SUM(K85:S85),"")</f>
        <v/>
      </c>
      <c r="Z85" s="197" t="str">
        <f>IFERROR(IF(Y85&lt;1,"",SUM(Y85*V85)),"")</f>
        <v/>
      </c>
      <c r="AA85" s="81">
        <f>IFERROR(SUM(W85*Y85)-Z85,)</f>
        <v>0</v>
      </c>
    </row>
    <row r="86" spans="1:27" ht="13.8" customHeight="1" thickBot="1" x14ac:dyDescent="0.35">
      <c r="A86" s="307" t="s">
        <v>266</v>
      </c>
      <c r="B86" s="307"/>
      <c r="C86" s="307"/>
      <c r="D86" s="307"/>
      <c r="E86" s="307"/>
      <c r="F86" s="307"/>
      <c r="G86" s="307"/>
      <c r="H86" s="307"/>
      <c r="I86" s="307"/>
      <c r="J86" s="307"/>
      <c r="K86" s="307"/>
      <c r="L86" s="307"/>
      <c r="M86" s="307"/>
      <c r="N86" s="307"/>
      <c r="O86" s="307"/>
      <c r="P86" s="307"/>
      <c r="Q86" s="307"/>
      <c r="R86" s="307"/>
      <c r="S86" s="307"/>
      <c r="T86" s="307"/>
      <c r="U86" s="307"/>
      <c r="V86" s="307"/>
      <c r="W86" s="307"/>
      <c r="X86" s="307"/>
      <c r="Y86" s="307"/>
      <c r="Z86" s="307"/>
    </row>
    <row r="87" spans="1:27" ht="13.8" customHeight="1" x14ac:dyDescent="0.3">
      <c r="A87" s="122" t="s">
        <v>7</v>
      </c>
      <c r="B87" s="267" t="s">
        <v>21</v>
      </c>
      <c r="C87" s="267"/>
      <c r="D87" s="267"/>
      <c r="E87" s="267"/>
      <c r="F87" s="267"/>
      <c r="G87" s="449" t="s">
        <v>49</v>
      </c>
      <c r="H87" s="449"/>
      <c r="I87" s="449"/>
      <c r="J87" s="450"/>
      <c r="K87" s="267" t="s">
        <v>42</v>
      </c>
      <c r="L87" s="267"/>
      <c r="M87" s="416"/>
      <c r="N87" s="417"/>
      <c r="O87" s="417"/>
      <c r="P87" s="417"/>
      <c r="Q87" s="417"/>
      <c r="R87" s="417"/>
      <c r="S87" s="417"/>
      <c r="T87" s="418"/>
      <c r="U87" s="208"/>
      <c r="V87" s="127" t="s">
        <v>64</v>
      </c>
      <c r="W87" s="127" t="s">
        <v>259</v>
      </c>
      <c r="X87" s="198"/>
      <c r="Y87" s="127" t="s">
        <v>15</v>
      </c>
      <c r="Z87" s="186" t="s">
        <v>1</v>
      </c>
    </row>
    <row r="88" spans="1:27" ht="13.8" customHeight="1" x14ac:dyDescent="0.3">
      <c r="A88" s="213" t="s">
        <v>197</v>
      </c>
      <c r="B88" s="419" t="s">
        <v>198</v>
      </c>
      <c r="C88" s="419"/>
      <c r="D88" s="419"/>
      <c r="E88" s="419"/>
      <c r="F88" s="419"/>
      <c r="G88" s="298" t="s">
        <v>203</v>
      </c>
      <c r="H88" s="370"/>
      <c r="I88" s="370"/>
      <c r="J88" s="299"/>
      <c r="K88" s="371"/>
      <c r="L88" s="372"/>
      <c r="M88" s="401"/>
      <c r="N88" s="402"/>
      <c r="O88" s="402"/>
      <c r="P88" s="402"/>
      <c r="Q88" s="402"/>
      <c r="R88" s="402"/>
      <c r="S88" s="402"/>
      <c r="T88" s="402"/>
      <c r="U88" s="41"/>
      <c r="V88" s="53">
        <v>279.95</v>
      </c>
      <c r="W88" s="89">
        <v>279.95</v>
      </c>
      <c r="X88" s="368"/>
      <c r="Y88" s="100" t="str">
        <f t="shared" ref="Y88:Y97" si="9">IF(SUM(K88)&gt;0,SUM(K88),"")</f>
        <v/>
      </c>
      <c r="Z88" s="188" t="str">
        <f t="shared" ref="Z88:Z97" si="10">IFERROR(IF(Y88&lt;1,"",SUM(Y88*V88)),"")</f>
        <v/>
      </c>
      <c r="AA88" s="81">
        <f t="shared" ref="AA88:AA97" si="11">IFERROR(SUM(W88*Y88)-Z88,)</f>
        <v>0</v>
      </c>
    </row>
    <row r="89" spans="1:27" ht="13.8" customHeight="1" x14ac:dyDescent="0.3">
      <c r="A89" s="214" t="s">
        <v>199</v>
      </c>
      <c r="B89" s="419" t="s">
        <v>200</v>
      </c>
      <c r="C89" s="419"/>
      <c r="D89" s="419"/>
      <c r="E89" s="419"/>
      <c r="F89" s="419"/>
      <c r="G89" s="298" t="s">
        <v>202</v>
      </c>
      <c r="H89" s="370"/>
      <c r="I89" s="370"/>
      <c r="J89" s="299"/>
      <c r="K89" s="373"/>
      <c r="L89" s="374"/>
      <c r="M89" s="249"/>
      <c r="N89" s="250"/>
      <c r="O89" s="250"/>
      <c r="P89" s="250"/>
      <c r="Q89" s="250"/>
      <c r="R89" s="250"/>
      <c r="S89" s="250"/>
      <c r="T89" s="250"/>
      <c r="U89" s="41"/>
      <c r="V89" s="55">
        <v>179.95</v>
      </c>
      <c r="W89" s="86">
        <v>179.95</v>
      </c>
      <c r="X89" s="369"/>
      <c r="Y89" s="102" t="str">
        <f t="shared" si="9"/>
        <v/>
      </c>
      <c r="Z89" s="188" t="str">
        <f t="shared" si="10"/>
        <v/>
      </c>
      <c r="AA89" s="81">
        <f t="shared" si="11"/>
        <v>0</v>
      </c>
    </row>
    <row r="90" spans="1:27" ht="13.8" customHeight="1" x14ac:dyDescent="0.3">
      <c r="A90" s="215" t="s">
        <v>201</v>
      </c>
      <c r="B90" s="419" t="s">
        <v>204</v>
      </c>
      <c r="C90" s="419"/>
      <c r="D90" s="419"/>
      <c r="E90" s="419"/>
      <c r="F90" s="419"/>
      <c r="G90" s="298" t="s">
        <v>207</v>
      </c>
      <c r="H90" s="370"/>
      <c r="I90" s="370"/>
      <c r="J90" s="299"/>
      <c r="K90" s="373"/>
      <c r="L90" s="374"/>
      <c r="M90" s="249"/>
      <c r="N90" s="250"/>
      <c r="O90" s="250"/>
      <c r="P90" s="250"/>
      <c r="Q90" s="250"/>
      <c r="R90" s="250"/>
      <c r="S90" s="250"/>
      <c r="T90" s="250"/>
      <c r="U90" s="41"/>
      <c r="V90" s="55">
        <v>279.95</v>
      </c>
      <c r="W90" s="56">
        <v>279.95</v>
      </c>
      <c r="X90" s="369"/>
      <c r="Y90" s="102" t="str">
        <f t="shared" si="9"/>
        <v/>
      </c>
      <c r="Z90" s="188" t="str">
        <f t="shared" si="10"/>
        <v/>
      </c>
      <c r="AA90" s="81">
        <f t="shared" si="11"/>
        <v>0</v>
      </c>
    </row>
    <row r="91" spans="1:27" ht="13.8" customHeight="1" x14ac:dyDescent="0.3">
      <c r="A91" s="215" t="s">
        <v>205</v>
      </c>
      <c r="B91" s="419" t="s">
        <v>206</v>
      </c>
      <c r="C91" s="419"/>
      <c r="D91" s="419"/>
      <c r="E91" s="419"/>
      <c r="F91" s="419"/>
      <c r="G91" s="298" t="s">
        <v>208</v>
      </c>
      <c r="H91" s="370"/>
      <c r="I91" s="370"/>
      <c r="J91" s="299"/>
      <c r="K91" s="373"/>
      <c r="L91" s="374"/>
      <c r="M91" s="249"/>
      <c r="N91" s="250"/>
      <c r="O91" s="250"/>
      <c r="P91" s="250"/>
      <c r="Q91" s="250"/>
      <c r="R91" s="250"/>
      <c r="S91" s="250"/>
      <c r="T91" s="250"/>
      <c r="U91" s="41"/>
      <c r="V91" s="55">
        <v>109.95</v>
      </c>
      <c r="W91" s="56">
        <v>109.95</v>
      </c>
      <c r="X91" s="369"/>
      <c r="Y91" s="102" t="str">
        <f t="shared" si="9"/>
        <v/>
      </c>
      <c r="Z91" s="188" t="str">
        <f t="shared" si="10"/>
        <v/>
      </c>
      <c r="AA91" s="81">
        <f t="shared" si="11"/>
        <v>0</v>
      </c>
    </row>
    <row r="92" spans="1:27" ht="13.8" customHeight="1" x14ac:dyDescent="0.3">
      <c r="A92" s="215" t="s">
        <v>209</v>
      </c>
      <c r="B92" s="419" t="s">
        <v>210</v>
      </c>
      <c r="C92" s="419"/>
      <c r="D92" s="419"/>
      <c r="E92" s="419"/>
      <c r="F92" s="419"/>
      <c r="G92" s="298" t="s">
        <v>213</v>
      </c>
      <c r="H92" s="370"/>
      <c r="I92" s="370"/>
      <c r="J92" s="299"/>
      <c r="K92" s="373"/>
      <c r="L92" s="374"/>
      <c r="M92" s="249"/>
      <c r="N92" s="250"/>
      <c r="O92" s="250"/>
      <c r="P92" s="250"/>
      <c r="Q92" s="250"/>
      <c r="R92" s="250"/>
      <c r="S92" s="250"/>
      <c r="T92" s="250"/>
      <c r="U92" s="41"/>
      <c r="V92" s="55">
        <v>249.95</v>
      </c>
      <c r="W92" s="56">
        <v>249.95</v>
      </c>
      <c r="X92" s="369"/>
      <c r="Y92" s="102" t="str">
        <f t="shared" si="9"/>
        <v/>
      </c>
      <c r="Z92" s="188" t="str">
        <f t="shared" si="10"/>
        <v/>
      </c>
      <c r="AA92" s="81">
        <f t="shared" si="11"/>
        <v>0</v>
      </c>
    </row>
    <row r="93" spans="1:27" ht="13.8" customHeight="1" x14ac:dyDescent="0.3">
      <c r="A93" s="215" t="s">
        <v>211</v>
      </c>
      <c r="B93" s="419" t="s">
        <v>212</v>
      </c>
      <c r="C93" s="419"/>
      <c r="D93" s="419"/>
      <c r="E93" s="419"/>
      <c r="F93" s="419"/>
      <c r="G93" s="298" t="s">
        <v>260</v>
      </c>
      <c r="H93" s="370"/>
      <c r="I93" s="370"/>
      <c r="J93" s="299"/>
      <c r="K93" s="373"/>
      <c r="L93" s="374"/>
      <c r="M93" s="249"/>
      <c r="N93" s="250"/>
      <c r="O93" s="250"/>
      <c r="P93" s="250"/>
      <c r="Q93" s="250"/>
      <c r="R93" s="250"/>
      <c r="S93" s="250"/>
      <c r="T93" s="250"/>
      <c r="U93" s="41"/>
      <c r="V93" s="55">
        <v>299.95</v>
      </c>
      <c r="W93" s="56">
        <v>299.95</v>
      </c>
      <c r="X93" s="369"/>
      <c r="Y93" s="102" t="str">
        <f t="shared" si="9"/>
        <v/>
      </c>
      <c r="Z93" s="188" t="str">
        <f t="shared" si="10"/>
        <v/>
      </c>
      <c r="AA93" s="81">
        <f t="shared" si="11"/>
        <v>0</v>
      </c>
    </row>
    <row r="94" spans="1:27" ht="13.8" customHeight="1" x14ac:dyDescent="0.3">
      <c r="A94" s="215" t="s">
        <v>214</v>
      </c>
      <c r="B94" s="419" t="s">
        <v>218</v>
      </c>
      <c r="C94" s="419"/>
      <c r="D94" s="419"/>
      <c r="E94" s="419"/>
      <c r="F94" s="419"/>
      <c r="G94" s="298" t="s">
        <v>215</v>
      </c>
      <c r="H94" s="370"/>
      <c r="I94" s="370"/>
      <c r="J94" s="299"/>
      <c r="K94" s="373"/>
      <c r="L94" s="374"/>
      <c r="M94" s="249"/>
      <c r="N94" s="250"/>
      <c r="O94" s="250"/>
      <c r="P94" s="250"/>
      <c r="Q94" s="250"/>
      <c r="R94" s="250"/>
      <c r="S94" s="250"/>
      <c r="T94" s="250"/>
      <c r="U94" s="41"/>
      <c r="V94" s="55">
        <v>179.95</v>
      </c>
      <c r="W94" s="56">
        <v>179.95</v>
      </c>
      <c r="X94" s="369"/>
      <c r="Y94" s="102" t="str">
        <f t="shared" si="9"/>
        <v/>
      </c>
      <c r="Z94" s="188" t="str">
        <f t="shared" si="10"/>
        <v/>
      </c>
      <c r="AA94" s="81">
        <f t="shared" si="11"/>
        <v>0</v>
      </c>
    </row>
    <row r="95" spans="1:27" ht="13.8" customHeight="1" x14ac:dyDescent="0.3">
      <c r="A95" s="215" t="s">
        <v>216</v>
      </c>
      <c r="B95" s="419" t="s">
        <v>217</v>
      </c>
      <c r="C95" s="419"/>
      <c r="D95" s="419"/>
      <c r="E95" s="419"/>
      <c r="F95" s="419"/>
      <c r="G95" s="298" t="s">
        <v>219</v>
      </c>
      <c r="H95" s="370"/>
      <c r="I95" s="370"/>
      <c r="J95" s="299"/>
      <c r="K95" s="373"/>
      <c r="L95" s="374"/>
      <c r="M95" s="249"/>
      <c r="N95" s="250"/>
      <c r="O95" s="250"/>
      <c r="P95" s="250"/>
      <c r="Q95" s="250"/>
      <c r="R95" s="250"/>
      <c r="S95" s="250"/>
      <c r="T95" s="250"/>
      <c r="U95" s="41"/>
      <c r="V95" s="55">
        <v>139.94999999999999</v>
      </c>
      <c r="W95" s="56">
        <v>139.94999999999999</v>
      </c>
      <c r="X95" s="369"/>
      <c r="Y95" s="102" t="str">
        <f t="shared" si="9"/>
        <v/>
      </c>
      <c r="Z95" s="188" t="str">
        <f t="shared" si="10"/>
        <v/>
      </c>
      <c r="AA95" s="81">
        <f t="shared" si="11"/>
        <v>0</v>
      </c>
    </row>
    <row r="96" spans="1:27" ht="13.8" customHeight="1" x14ac:dyDescent="0.3">
      <c r="A96" s="215" t="s">
        <v>220</v>
      </c>
      <c r="B96" s="419" t="s">
        <v>221</v>
      </c>
      <c r="C96" s="419"/>
      <c r="D96" s="419"/>
      <c r="E96" s="419"/>
      <c r="F96" s="419"/>
      <c r="G96" s="298" t="s">
        <v>222</v>
      </c>
      <c r="H96" s="370"/>
      <c r="I96" s="370"/>
      <c r="J96" s="299"/>
      <c r="K96" s="373"/>
      <c r="L96" s="374"/>
      <c r="M96" s="249"/>
      <c r="N96" s="250"/>
      <c r="O96" s="250"/>
      <c r="P96" s="250"/>
      <c r="Q96" s="250"/>
      <c r="R96" s="250"/>
      <c r="S96" s="250"/>
      <c r="T96" s="250"/>
      <c r="U96" s="41"/>
      <c r="V96" s="55">
        <v>69.95</v>
      </c>
      <c r="W96" s="56">
        <v>69.95</v>
      </c>
      <c r="X96" s="369"/>
      <c r="Y96" s="102" t="str">
        <f t="shared" si="9"/>
        <v/>
      </c>
      <c r="Z96" s="188" t="str">
        <f t="shared" si="10"/>
        <v/>
      </c>
      <c r="AA96" s="81">
        <f t="shared" si="11"/>
        <v>0</v>
      </c>
    </row>
    <row r="97" spans="1:27" ht="13.8" customHeight="1" thickBot="1" x14ac:dyDescent="0.35">
      <c r="A97" s="216" t="s">
        <v>223</v>
      </c>
      <c r="B97" s="276" t="s">
        <v>224</v>
      </c>
      <c r="C97" s="276"/>
      <c r="D97" s="276"/>
      <c r="E97" s="276"/>
      <c r="F97" s="276"/>
      <c r="G97" s="280" t="s">
        <v>225</v>
      </c>
      <c r="H97" s="407"/>
      <c r="I97" s="407"/>
      <c r="J97" s="281"/>
      <c r="K97" s="405"/>
      <c r="L97" s="406"/>
      <c r="M97" s="403"/>
      <c r="N97" s="404"/>
      <c r="O97" s="404"/>
      <c r="P97" s="404"/>
      <c r="Q97" s="404"/>
      <c r="R97" s="404"/>
      <c r="S97" s="404"/>
      <c r="T97" s="404"/>
      <c r="U97" s="115"/>
      <c r="V97" s="210">
        <v>179.95</v>
      </c>
      <c r="W97" s="217">
        <v>179.95</v>
      </c>
      <c r="X97" s="296"/>
      <c r="Y97" s="206" t="str">
        <f t="shared" si="9"/>
        <v/>
      </c>
      <c r="Z97" s="169" t="str">
        <f t="shared" si="10"/>
        <v/>
      </c>
      <c r="AA97" s="81">
        <f t="shared" si="11"/>
        <v>0</v>
      </c>
    </row>
    <row r="98" spans="1:27" ht="13.8" customHeight="1" thickBot="1" x14ac:dyDescent="0.35">
      <c r="A98" s="350" t="s">
        <v>261</v>
      </c>
      <c r="B98" s="350"/>
      <c r="C98" s="350"/>
      <c r="D98" s="350"/>
      <c r="E98" s="350"/>
      <c r="F98" s="350"/>
      <c r="G98" s="350"/>
      <c r="H98" s="350"/>
      <c r="I98" s="350"/>
      <c r="J98" s="350"/>
      <c r="K98" s="350"/>
      <c r="L98" s="350"/>
      <c r="M98" s="350"/>
      <c r="N98" s="350"/>
      <c r="O98" s="350"/>
      <c r="P98" s="350"/>
      <c r="Q98" s="350"/>
      <c r="R98" s="350"/>
      <c r="S98" s="350"/>
      <c r="T98" s="350"/>
      <c r="U98" s="350"/>
      <c r="V98" s="350"/>
      <c r="W98" s="350"/>
      <c r="X98" s="350"/>
      <c r="Y98" s="350"/>
      <c r="Z98" s="350"/>
    </row>
    <row r="99" spans="1:27" ht="13.8" customHeight="1" x14ac:dyDescent="0.3">
      <c r="A99" s="122" t="s">
        <v>7</v>
      </c>
      <c r="B99" s="267" t="s">
        <v>21</v>
      </c>
      <c r="C99" s="267"/>
      <c r="D99" s="267"/>
      <c r="E99" s="267"/>
      <c r="F99" s="267"/>
      <c r="G99" s="267"/>
      <c r="H99" s="267"/>
      <c r="I99" s="267"/>
      <c r="J99" s="267"/>
      <c r="K99" s="218">
        <v>90</v>
      </c>
      <c r="L99" s="218">
        <v>95</v>
      </c>
      <c r="M99" s="218">
        <v>100</v>
      </c>
      <c r="N99" s="218">
        <v>105</v>
      </c>
      <c r="O99" s="218">
        <v>110</v>
      </c>
      <c r="P99" s="218">
        <v>115</v>
      </c>
      <c r="Q99" s="218">
        <v>120</v>
      </c>
      <c r="R99" s="218">
        <v>125</v>
      </c>
      <c r="S99" s="218">
        <v>130</v>
      </c>
      <c r="T99" s="218">
        <v>135</v>
      </c>
      <c r="U99" s="200"/>
      <c r="V99" s="127" t="s">
        <v>64</v>
      </c>
      <c r="W99" s="127" t="s">
        <v>259</v>
      </c>
      <c r="X99" s="127" t="s">
        <v>0</v>
      </c>
      <c r="Y99" s="127" t="s">
        <v>15</v>
      </c>
      <c r="Z99" s="186" t="s">
        <v>1</v>
      </c>
    </row>
    <row r="100" spans="1:27" ht="13.8" customHeight="1" x14ac:dyDescent="0.3">
      <c r="A100" s="187" t="s">
        <v>226</v>
      </c>
      <c r="B100" s="252" t="s">
        <v>227</v>
      </c>
      <c r="C100" s="253"/>
      <c r="D100" s="253"/>
      <c r="E100" s="253"/>
      <c r="F100" s="253"/>
      <c r="G100" s="253"/>
      <c r="H100" s="253"/>
      <c r="I100" s="253"/>
      <c r="J100" s="253"/>
      <c r="K100" s="240"/>
      <c r="L100" s="241"/>
      <c r="M100" s="241"/>
      <c r="N100" s="241"/>
      <c r="O100" s="242"/>
      <c r="P100" s="116"/>
      <c r="Q100" s="82"/>
      <c r="R100" s="82"/>
      <c r="S100" s="82"/>
      <c r="T100" s="82"/>
      <c r="U100" s="41"/>
      <c r="V100" s="53">
        <v>109.95</v>
      </c>
      <c r="W100" s="54">
        <v>109.95</v>
      </c>
      <c r="X100" s="100" t="str">
        <f>IF(P100,P99,IF(Q100,Q99,IF(R100,R99,IF(S100,S99,IF(T100,T99,"")))))</f>
        <v/>
      </c>
      <c r="Y100" s="100" t="str">
        <f>IF(SUM(P100:T100)&gt;0,SUM(P100:T100),"")</f>
        <v/>
      </c>
      <c r="Z100" s="188" t="str">
        <f t="shared" ref="Z100:Z107" si="12">IFERROR(IF(Y100&lt;1,"",SUM(Y100*V100)),"")</f>
        <v/>
      </c>
      <c r="AA100" s="81">
        <f t="shared" ref="AA100:AA107" si="13">IFERROR(SUM(W100*Y100)-Z100,)</f>
        <v>0</v>
      </c>
    </row>
    <row r="101" spans="1:27" ht="13.8" hidden="1" customHeight="1" x14ac:dyDescent="0.3">
      <c r="A101" s="187" t="s">
        <v>228</v>
      </c>
      <c r="B101" s="252" t="s">
        <v>229</v>
      </c>
      <c r="C101" s="253"/>
      <c r="D101" s="253"/>
      <c r="E101" s="253"/>
      <c r="F101" s="253"/>
      <c r="G101" s="253"/>
      <c r="H101" s="253"/>
      <c r="I101" s="253"/>
      <c r="J101" s="253"/>
      <c r="K101" s="243"/>
      <c r="L101" s="244"/>
      <c r="M101" s="244"/>
      <c r="N101" s="244"/>
      <c r="O101" s="244"/>
      <c r="P101" s="116"/>
      <c r="Q101" s="82"/>
      <c r="R101" s="82"/>
      <c r="S101" s="82"/>
      <c r="T101" s="82"/>
      <c r="U101" s="41"/>
      <c r="V101" s="107">
        <v>69.95</v>
      </c>
      <c r="W101" s="54">
        <v>109.95</v>
      </c>
      <c r="X101" s="100" t="str">
        <f>IF(P101,P99,IF(Q101,Q99,IF(R101,R99,IF(S101,S99,IF(T101,T99,"")))))</f>
        <v/>
      </c>
      <c r="Y101" s="100" t="str">
        <f>IF(SUM(P101:T101)&gt;0,SUM(P101:T101),"")</f>
        <v/>
      </c>
      <c r="Z101" s="188" t="str">
        <f t="shared" si="12"/>
        <v/>
      </c>
      <c r="AA101" s="81">
        <f t="shared" si="13"/>
        <v>0</v>
      </c>
    </row>
    <row r="102" spans="1:27" ht="13.8" customHeight="1" x14ac:dyDescent="0.3">
      <c r="A102" s="187" t="s">
        <v>230</v>
      </c>
      <c r="B102" s="252" t="s">
        <v>231</v>
      </c>
      <c r="C102" s="253"/>
      <c r="D102" s="253"/>
      <c r="E102" s="253"/>
      <c r="F102" s="253"/>
      <c r="G102" s="253"/>
      <c r="H102" s="253"/>
      <c r="I102" s="253"/>
      <c r="J102" s="253"/>
      <c r="K102" s="243"/>
      <c r="L102" s="244"/>
      <c r="M102" s="244"/>
      <c r="N102" s="244"/>
      <c r="O102" s="244"/>
      <c r="P102" s="116"/>
      <c r="Q102" s="116"/>
      <c r="R102" s="82"/>
      <c r="S102" s="82"/>
      <c r="T102" s="82"/>
      <c r="U102" s="41"/>
      <c r="V102" s="53">
        <v>109.95</v>
      </c>
      <c r="W102" s="54">
        <v>109.95</v>
      </c>
      <c r="X102" s="100" t="str">
        <f>IF(P102,P99,IF(Q102,Q99,IF(R102,R99,IF(S102,S99,IF(T102,T99,"")))))</f>
        <v/>
      </c>
      <c r="Y102" s="100" t="str">
        <f>IF(SUM(P102:T102)&gt;0,SUM(P102:T102),"")</f>
        <v/>
      </c>
      <c r="Z102" s="188" t="str">
        <f t="shared" si="12"/>
        <v/>
      </c>
      <c r="AA102" s="81">
        <f t="shared" si="13"/>
        <v>0</v>
      </c>
    </row>
    <row r="103" spans="1:27" ht="13.8" hidden="1" customHeight="1" x14ac:dyDescent="0.3">
      <c r="A103" s="189" t="s">
        <v>232</v>
      </c>
      <c r="B103" s="252" t="s">
        <v>233</v>
      </c>
      <c r="C103" s="253"/>
      <c r="D103" s="253"/>
      <c r="E103" s="253"/>
      <c r="F103" s="253"/>
      <c r="G103" s="253"/>
      <c r="H103" s="253"/>
      <c r="I103" s="253"/>
      <c r="J103" s="253"/>
      <c r="K103" s="409"/>
      <c r="L103" s="413"/>
      <c r="M103" s="413"/>
      <c r="N103" s="413"/>
      <c r="O103" s="445"/>
      <c r="P103" s="116"/>
      <c r="Q103" s="116"/>
      <c r="R103" s="116"/>
      <c r="S103" s="116"/>
      <c r="T103" s="116"/>
      <c r="U103" s="41"/>
      <c r="V103" s="108">
        <v>69.95</v>
      </c>
      <c r="W103" s="56">
        <v>109.95</v>
      </c>
      <c r="X103" s="102" t="str">
        <f>IF(P103,P99,IF(Q103,Q99,IF(R103,R99,IF(S103,S99,IF(T103,T99,"")))))</f>
        <v/>
      </c>
      <c r="Y103" s="102" t="str">
        <f>IF(SUM(P103:T103)&gt;0,SUM(P103:T103),"")</f>
        <v/>
      </c>
      <c r="Z103" s="188" t="str">
        <f t="shared" si="12"/>
        <v/>
      </c>
      <c r="AA103" s="81">
        <f t="shared" si="13"/>
        <v>0</v>
      </c>
    </row>
    <row r="104" spans="1:27" ht="13.8" customHeight="1" x14ac:dyDescent="0.3">
      <c r="A104" s="219" t="s">
        <v>234</v>
      </c>
      <c r="B104" s="270" t="s">
        <v>235</v>
      </c>
      <c r="C104" s="271"/>
      <c r="D104" s="271"/>
      <c r="E104" s="271"/>
      <c r="F104" s="271"/>
      <c r="G104" s="271"/>
      <c r="H104" s="271"/>
      <c r="I104" s="271"/>
      <c r="J104" s="272"/>
      <c r="K104" s="116"/>
      <c r="L104" s="116"/>
      <c r="M104" s="116"/>
      <c r="N104" s="83"/>
      <c r="O104" s="116"/>
      <c r="P104" s="84"/>
      <c r="Q104" s="240"/>
      <c r="R104" s="241"/>
      <c r="S104" s="241"/>
      <c r="T104" s="241"/>
      <c r="U104" s="41"/>
      <c r="V104" s="57">
        <v>54.95</v>
      </c>
      <c r="W104" s="58">
        <v>54.95</v>
      </c>
      <c r="X104" s="103" t="str">
        <f>IF(K104,K99,IF(L104,L99,IF(M104,M99,IF(N104,N99,IF(O104,O99,IF(P104,P99,""))))))</f>
        <v/>
      </c>
      <c r="Y104" s="103" t="str">
        <f>IF(SUM(K104:P104)&gt;0,SUM(K104:P104),"")</f>
        <v/>
      </c>
      <c r="Z104" s="190" t="str">
        <f t="shared" si="12"/>
        <v/>
      </c>
      <c r="AA104" s="81">
        <f t="shared" si="13"/>
        <v>0</v>
      </c>
    </row>
    <row r="105" spans="1:27" ht="13.8" hidden="1" customHeight="1" x14ac:dyDescent="0.3">
      <c r="A105" s="219" t="s">
        <v>236</v>
      </c>
      <c r="B105" s="270" t="s">
        <v>237</v>
      </c>
      <c r="C105" s="271"/>
      <c r="D105" s="271"/>
      <c r="E105" s="271"/>
      <c r="F105" s="271"/>
      <c r="G105" s="271"/>
      <c r="H105" s="271"/>
      <c r="I105" s="271"/>
      <c r="J105" s="272"/>
      <c r="K105" s="116"/>
      <c r="L105" s="116"/>
      <c r="M105" s="116"/>
      <c r="N105" s="83"/>
      <c r="O105" s="116"/>
      <c r="P105" s="84"/>
      <c r="Q105" s="243"/>
      <c r="R105" s="244"/>
      <c r="S105" s="244"/>
      <c r="T105" s="244"/>
      <c r="U105" s="41"/>
      <c r="V105" s="109">
        <v>34.950000000000003</v>
      </c>
      <c r="W105" s="58">
        <v>54.95</v>
      </c>
      <c r="X105" s="103" t="str">
        <f>IF(K105,K99,IF(L105,L99,IF(M105,M99,IF(N105,N99,IF(O105,O99,IF(P105,P99,""))))))</f>
        <v/>
      </c>
      <c r="Y105" s="103" t="str">
        <f>IF(SUM(K105:P105)&gt;0,SUM(K105:P105),"")</f>
        <v/>
      </c>
      <c r="Z105" s="190" t="str">
        <f t="shared" si="12"/>
        <v/>
      </c>
      <c r="AA105" s="81">
        <f t="shared" si="13"/>
        <v>0</v>
      </c>
    </row>
    <row r="106" spans="1:27" ht="13.8" customHeight="1" x14ac:dyDescent="0.3">
      <c r="A106" s="219" t="s">
        <v>238</v>
      </c>
      <c r="B106" s="270" t="s">
        <v>239</v>
      </c>
      <c r="C106" s="271"/>
      <c r="D106" s="271"/>
      <c r="E106" s="271"/>
      <c r="F106" s="271"/>
      <c r="G106" s="271"/>
      <c r="H106" s="271"/>
      <c r="I106" s="271"/>
      <c r="J106" s="272"/>
      <c r="K106" s="116"/>
      <c r="L106" s="116"/>
      <c r="M106" s="116"/>
      <c r="N106" s="83"/>
      <c r="O106" s="116"/>
      <c r="P106" s="84"/>
      <c r="Q106" s="243"/>
      <c r="R106" s="244"/>
      <c r="S106" s="244"/>
      <c r="T106" s="244"/>
      <c r="U106" s="41"/>
      <c r="V106" s="57">
        <v>54.95</v>
      </c>
      <c r="W106" s="58">
        <v>54.95</v>
      </c>
      <c r="X106" s="103" t="str">
        <f>IF(K106,K99,IF(L106,L99,IF(M106,M99,IF(N106,N99,IF(O106,O99,IF(P106,P99,""))))))</f>
        <v/>
      </c>
      <c r="Y106" s="103" t="str">
        <f>IF(SUM(K106:P106)&gt;0,SUM(K106:P106),"")</f>
        <v/>
      </c>
      <c r="Z106" s="190" t="str">
        <f t="shared" si="12"/>
        <v/>
      </c>
      <c r="AA106" s="81">
        <f t="shared" si="13"/>
        <v>0</v>
      </c>
    </row>
    <row r="107" spans="1:27" ht="13.8" hidden="1" customHeight="1" x14ac:dyDescent="0.35">
      <c r="A107" s="135" t="s">
        <v>240</v>
      </c>
      <c r="B107" s="273" t="s">
        <v>241</v>
      </c>
      <c r="C107" s="274"/>
      <c r="D107" s="274"/>
      <c r="E107" s="274"/>
      <c r="F107" s="274"/>
      <c r="G107" s="274"/>
      <c r="H107" s="274"/>
      <c r="I107" s="274"/>
      <c r="J107" s="275"/>
      <c r="K107" s="220"/>
      <c r="L107" s="220"/>
      <c r="M107" s="220"/>
      <c r="N107" s="220"/>
      <c r="O107" s="220"/>
      <c r="P107" s="221"/>
      <c r="Q107" s="257"/>
      <c r="R107" s="258"/>
      <c r="S107" s="258"/>
      <c r="T107" s="258"/>
      <c r="U107" s="222"/>
      <c r="V107" s="223">
        <v>34.950000000000003</v>
      </c>
      <c r="W107" s="217">
        <v>54.95</v>
      </c>
      <c r="X107" s="206" t="str">
        <f>IF(K107,K99,IF(L107,L99,IF(M107,M99,IF(N107,N99,IF(O107,O99,IF(P107,P99,""))))))</f>
        <v/>
      </c>
      <c r="Y107" s="206" t="str">
        <f>IF(SUM(K107:P107)&gt;0,SUM(K107:P107),"")</f>
        <v/>
      </c>
      <c r="Z107" s="197" t="str">
        <f t="shared" si="12"/>
        <v/>
      </c>
      <c r="AA107" s="81">
        <f t="shared" si="13"/>
        <v>0</v>
      </c>
    </row>
    <row r="108" spans="1:27" ht="13.8" customHeight="1" thickBot="1" x14ac:dyDescent="0.35">
      <c r="A108" s="350" t="s">
        <v>262</v>
      </c>
      <c r="B108" s="350"/>
      <c r="C108" s="350"/>
      <c r="D108" s="350"/>
      <c r="E108" s="350"/>
      <c r="F108" s="350"/>
      <c r="G108" s="350"/>
      <c r="H108" s="350"/>
      <c r="I108" s="350"/>
      <c r="J108" s="350"/>
      <c r="K108" s="350"/>
      <c r="L108" s="350"/>
      <c r="M108" s="350"/>
      <c r="N108" s="350"/>
      <c r="O108" s="350"/>
      <c r="P108" s="350"/>
      <c r="Q108" s="350"/>
      <c r="R108" s="350"/>
      <c r="S108" s="350"/>
      <c r="T108" s="350"/>
      <c r="U108" s="350"/>
      <c r="V108" s="350"/>
      <c r="W108" s="350"/>
      <c r="X108" s="350"/>
      <c r="Y108" s="350"/>
      <c r="Z108" s="350"/>
    </row>
    <row r="109" spans="1:27" ht="13.8" customHeight="1" x14ac:dyDescent="0.3">
      <c r="A109" s="122" t="s">
        <v>7</v>
      </c>
      <c r="B109" s="267" t="s">
        <v>21</v>
      </c>
      <c r="C109" s="267"/>
      <c r="D109" s="267"/>
      <c r="E109" s="267"/>
      <c r="F109" s="267"/>
      <c r="G109" s="267"/>
      <c r="H109" s="267"/>
      <c r="I109" s="267"/>
      <c r="J109" s="267"/>
      <c r="K109" s="439" t="s">
        <v>42</v>
      </c>
      <c r="L109" s="439"/>
      <c r="M109" s="442"/>
      <c r="N109" s="443"/>
      <c r="O109" s="444"/>
      <c r="P109" s="198" t="s">
        <v>105</v>
      </c>
      <c r="Q109" s="198" t="s">
        <v>106</v>
      </c>
      <c r="R109" s="198" t="s">
        <v>107</v>
      </c>
      <c r="S109" s="198" t="s">
        <v>108</v>
      </c>
      <c r="T109" s="198" t="s">
        <v>109</v>
      </c>
      <c r="U109" s="226"/>
      <c r="V109" s="127" t="s">
        <v>64</v>
      </c>
      <c r="W109" s="127" t="s">
        <v>259</v>
      </c>
      <c r="X109" s="127" t="s">
        <v>0</v>
      </c>
      <c r="Y109" s="127" t="s">
        <v>15</v>
      </c>
      <c r="Z109" s="186" t="s">
        <v>1</v>
      </c>
    </row>
    <row r="110" spans="1:27" ht="13.8" customHeight="1" x14ac:dyDescent="0.3">
      <c r="A110" s="150" t="s">
        <v>242</v>
      </c>
      <c r="B110" s="252" t="s">
        <v>243</v>
      </c>
      <c r="C110" s="253"/>
      <c r="D110" s="253"/>
      <c r="E110" s="253"/>
      <c r="F110" s="253"/>
      <c r="G110" s="253"/>
      <c r="H110" s="253"/>
      <c r="I110" s="253"/>
      <c r="J110" s="410"/>
      <c r="K110" s="440"/>
      <c r="L110" s="441"/>
      <c r="M110" s="240"/>
      <c r="N110" s="241"/>
      <c r="O110" s="241"/>
      <c r="P110" s="241"/>
      <c r="Q110" s="241"/>
      <c r="R110" s="241"/>
      <c r="S110" s="241"/>
      <c r="T110" s="242"/>
      <c r="U110" s="61"/>
      <c r="V110" s="59">
        <v>69.95</v>
      </c>
      <c r="W110" s="62">
        <v>69.95</v>
      </c>
      <c r="X110" s="72"/>
      <c r="Y110" s="100" t="str">
        <f>IF(K110,K110,"")</f>
        <v/>
      </c>
      <c r="Z110" s="227" t="str">
        <f t="shared" ref="Z110:Z114" si="14">IFERROR(IF(Y110&lt;1,"",SUM(Y110*V110)),"")</f>
        <v/>
      </c>
      <c r="AA110" s="81">
        <f t="shared" ref="AA110:AA114" si="15">IFERROR(SUM(W110*Y110)-Z110,)</f>
        <v>0</v>
      </c>
    </row>
    <row r="111" spans="1:27" ht="13.8" customHeight="1" x14ac:dyDescent="0.2">
      <c r="A111" s="228" t="s">
        <v>244</v>
      </c>
      <c r="B111" s="252" t="s">
        <v>248</v>
      </c>
      <c r="C111" s="253"/>
      <c r="D111" s="253"/>
      <c r="E111" s="253"/>
      <c r="F111" s="253"/>
      <c r="G111" s="253"/>
      <c r="H111" s="253"/>
      <c r="I111" s="253"/>
      <c r="J111" s="410"/>
      <c r="K111" s="76"/>
      <c r="L111" s="74"/>
      <c r="M111" s="111"/>
      <c r="N111" s="111"/>
      <c r="O111" s="111"/>
      <c r="P111" s="111"/>
      <c r="Q111" s="111"/>
      <c r="R111" s="85"/>
      <c r="S111" s="84"/>
      <c r="T111" s="112"/>
      <c r="U111" s="41"/>
      <c r="V111" s="59">
        <v>149.94999999999999</v>
      </c>
      <c r="W111" s="63">
        <v>149.94999999999999</v>
      </c>
      <c r="X111" s="102" t="str">
        <f>IF(R111,R109,IF(S111,S109,""))</f>
        <v/>
      </c>
      <c r="Y111" s="102" t="str">
        <f>IF(SUM(R111:S111)&gt;0,SUM(R111:S111),"")</f>
        <v/>
      </c>
      <c r="Z111" s="229" t="str">
        <f t="shared" si="14"/>
        <v/>
      </c>
      <c r="AA111" s="81">
        <f t="shared" si="15"/>
        <v>0</v>
      </c>
    </row>
    <row r="112" spans="1:27" ht="13.8" customHeight="1" x14ac:dyDescent="0.3">
      <c r="A112" s="191" t="s">
        <v>245</v>
      </c>
      <c r="B112" s="419" t="s">
        <v>249</v>
      </c>
      <c r="C112" s="419"/>
      <c r="D112" s="419"/>
      <c r="E112" s="419"/>
      <c r="F112" s="419"/>
      <c r="G112" s="419"/>
      <c r="H112" s="419"/>
      <c r="I112" s="419"/>
      <c r="J112" s="419"/>
      <c r="K112" s="75"/>
      <c r="L112" s="75"/>
      <c r="M112" s="111"/>
      <c r="N112" s="111"/>
      <c r="O112" s="111"/>
      <c r="P112" s="111"/>
      <c r="Q112" s="84"/>
      <c r="R112" s="243"/>
      <c r="S112" s="244"/>
      <c r="T112" s="245"/>
      <c r="U112" s="41"/>
      <c r="V112" s="60">
        <v>139.94999999999999</v>
      </c>
      <c r="W112" s="64">
        <v>139.94999999999999</v>
      </c>
      <c r="X112" s="73"/>
      <c r="Y112" s="103" t="str">
        <f>IF(Q112,Q112,"")</f>
        <v/>
      </c>
      <c r="Z112" s="230" t="str">
        <f t="shared" si="14"/>
        <v/>
      </c>
      <c r="AA112" s="81">
        <f t="shared" si="15"/>
        <v>0</v>
      </c>
    </row>
    <row r="113" spans="1:27" ht="13.8" customHeight="1" x14ac:dyDescent="0.3">
      <c r="A113" s="191" t="s">
        <v>246</v>
      </c>
      <c r="B113" s="270" t="s">
        <v>250</v>
      </c>
      <c r="C113" s="271"/>
      <c r="D113" s="271"/>
      <c r="E113" s="271"/>
      <c r="F113" s="271"/>
      <c r="G113" s="271"/>
      <c r="H113" s="271"/>
      <c r="I113" s="271"/>
      <c r="J113" s="272"/>
      <c r="K113" s="431"/>
      <c r="L113" s="431"/>
      <c r="M113" s="110"/>
      <c r="N113" s="111"/>
      <c r="O113" s="111"/>
      <c r="P113" s="111"/>
      <c r="Q113" s="111"/>
      <c r="R113" s="111"/>
      <c r="S113" s="111"/>
      <c r="T113" s="112"/>
      <c r="U113" s="41"/>
      <c r="V113" s="65">
        <v>99.95</v>
      </c>
      <c r="W113" s="64">
        <v>99.95</v>
      </c>
      <c r="X113" s="73"/>
      <c r="Y113" s="103" t="str">
        <f t="shared" ref="Y113:Y114" si="16">IF(K113,K113,"")</f>
        <v/>
      </c>
      <c r="Z113" s="230" t="str">
        <f t="shared" si="14"/>
        <v/>
      </c>
      <c r="AA113" s="81">
        <f t="shared" si="15"/>
        <v>0</v>
      </c>
    </row>
    <row r="114" spans="1:27" ht="13.8" customHeight="1" thickBot="1" x14ac:dyDescent="0.35">
      <c r="A114" s="192" t="s">
        <v>247</v>
      </c>
      <c r="B114" s="273" t="s">
        <v>251</v>
      </c>
      <c r="C114" s="274"/>
      <c r="D114" s="274"/>
      <c r="E114" s="274"/>
      <c r="F114" s="274"/>
      <c r="G114" s="274"/>
      <c r="H114" s="274"/>
      <c r="I114" s="274"/>
      <c r="J114" s="275"/>
      <c r="K114" s="432"/>
      <c r="L114" s="432"/>
      <c r="M114" s="257"/>
      <c r="N114" s="258"/>
      <c r="O114" s="258"/>
      <c r="P114" s="258"/>
      <c r="Q114" s="258"/>
      <c r="R114" s="258"/>
      <c r="S114" s="258"/>
      <c r="T114" s="261"/>
      <c r="U114" s="115"/>
      <c r="V114" s="155">
        <v>89.95</v>
      </c>
      <c r="W114" s="231">
        <v>89.95</v>
      </c>
      <c r="X114" s="232"/>
      <c r="Y114" s="206" t="str">
        <f t="shared" si="16"/>
        <v/>
      </c>
      <c r="Z114" s="233" t="str">
        <f t="shared" si="14"/>
        <v/>
      </c>
      <c r="AA114" s="81">
        <f t="shared" si="15"/>
        <v>0</v>
      </c>
    </row>
    <row r="115" spans="1:27" ht="7.2" customHeight="1" thickBot="1" x14ac:dyDescent="0.35">
      <c r="A115" s="224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225"/>
      <c r="U115" s="41"/>
      <c r="V115" s="420"/>
      <c r="W115" s="421"/>
      <c r="X115" s="422"/>
      <c r="Y115" s="41"/>
      <c r="Z115" s="41"/>
    </row>
    <row r="116" spans="1:27" ht="13.8" customHeight="1" thickBot="1" x14ac:dyDescent="0.35">
      <c r="A116" s="433" t="s">
        <v>113</v>
      </c>
      <c r="B116" s="434"/>
      <c r="C116" s="434"/>
      <c r="D116" s="434"/>
      <c r="E116" s="434"/>
      <c r="F116" s="434"/>
      <c r="G116" s="434"/>
      <c r="H116" s="434"/>
      <c r="I116" s="434"/>
      <c r="J116" s="434"/>
      <c r="K116" s="434"/>
      <c r="L116" s="434"/>
      <c r="M116" s="434"/>
      <c r="N116" s="434"/>
      <c r="O116" s="434"/>
      <c r="P116" s="434"/>
      <c r="Q116" s="434"/>
      <c r="R116" s="434"/>
      <c r="S116" s="434"/>
      <c r="T116" s="435"/>
      <c r="U116" s="41"/>
      <c r="V116" s="420"/>
      <c r="W116" s="421"/>
      <c r="X116" s="422"/>
      <c r="Y116" s="234" t="s">
        <v>42</v>
      </c>
      <c r="Z116" s="235" t="s">
        <v>114</v>
      </c>
    </row>
    <row r="117" spans="1:27" ht="13.8" customHeight="1" x14ac:dyDescent="0.3">
      <c r="A117" s="436"/>
      <c r="B117" s="437"/>
      <c r="C117" s="437"/>
      <c r="D117" s="437"/>
      <c r="E117" s="437"/>
      <c r="F117" s="437"/>
      <c r="G117" s="437"/>
      <c r="H117" s="437"/>
      <c r="I117" s="437"/>
      <c r="J117" s="437"/>
      <c r="K117" s="437"/>
      <c r="L117" s="437"/>
      <c r="M117" s="437"/>
      <c r="N117" s="437"/>
      <c r="O117" s="437"/>
      <c r="P117" s="437"/>
      <c r="Q117" s="437"/>
      <c r="R117" s="437"/>
      <c r="S117" s="437"/>
      <c r="T117" s="438"/>
      <c r="U117" s="423" t="s">
        <v>115</v>
      </c>
      <c r="V117" s="424"/>
      <c r="W117" s="424"/>
      <c r="X117" s="425"/>
      <c r="Y117" s="236" t="str">
        <f>IF(SUM(Y19:Y27),SUM(Y19:Y27),"")</f>
        <v/>
      </c>
      <c r="Z117" s="237" t="str">
        <f>IF(SUM(Z19:Z27),SUM(Z19:Z27),"")</f>
        <v/>
      </c>
    </row>
    <row r="118" spans="1:27" ht="13.8" customHeight="1" x14ac:dyDescent="0.3">
      <c r="A118" s="436"/>
      <c r="B118" s="437"/>
      <c r="C118" s="437"/>
      <c r="D118" s="437"/>
      <c r="E118" s="437"/>
      <c r="F118" s="437"/>
      <c r="G118" s="437"/>
      <c r="H118" s="437"/>
      <c r="I118" s="437"/>
      <c r="J118" s="437"/>
      <c r="K118" s="437"/>
      <c r="L118" s="437"/>
      <c r="M118" s="437"/>
      <c r="N118" s="437"/>
      <c r="O118" s="437"/>
      <c r="P118" s="437"/>
      <c r="Q118" s="437"/>
      <c r="R118" s="437"/>
      <c r="S118" s="437"/>
      <c r="T118" s="438"/>
      <c r="U118" s="426" t="s">
        <v>116</v>
      </c>
      <c r="V118" s="271"/>
      <c r="W118" s="271"/>
      <c r="X118" s="272"/>
      <c r="Y118" s="104" t="str">
        <f>IF(SUM(Y30:Y35,Y38:Y40,Y43,Y46,Y49,Y52),SUM(Y30:Y35,Y38:Y40,Y43,Y46,Y49,Y52),"")</f>
        <v/>
      </c>
      <c r="Z118" s="238" t="str">
        <f>IF(SUM(Z30:Z35,Z38:Z40,Z43,Z46,Z49,Z52),SUM(Z30:Z35,Z38:Z40,Z43,Z46,Z49,Z52),"")</f>
        <v/>
      </c>
    </row>
    <row r="119" spans="1:27" ht="13.8" customHeight="1" x14ac:dyDescent="0.3">
      <c r="A119" s="436"/>
      <c r="B119" s="437"/>
      <c r="C119" s="437"/>
      <c r="D119" s="437"/>
      <c r="E119" s="437"/>
      <c r="F119" s="437"/>
      <c r="G119" s="437"/>
      <c r="H119" s="437"/>
      <c r="I119" s="437"/>
      <c r="J119" s="437"/>
      <c r="K119" s="437"/>
      <c r="L119" s="437"/>
      <c r="M119" s="437"/>
      <c r="N119" s="437"/>
      <c r="O119" s="437"/>
      <c r="P119" s="437"/>
      <c r="Q119" s="437"/>
      <c r="R119" s="437"/>
      <c r="S119" s="437"/>
      <c r="T119" s="438"/>
      <c r="U119" s="426" t="s">
        <v>117</v>
      </c>
      <c r="V119" s="271"/>
      <c r="W119" s="271"/>
      <c r="X119" s="272"/>
      <c r="Y119" s="104" t="str">
        <f>IF(SUM(Y58:Y63),SUM(Y58:Y63),"")</f>
        <v/>
      </c>
      <c r="Z119" s="238" t="str">
        <f>IF(SUM(Z58:Z63),SUM(Z58:Z63),"")</f>
        <v/>
      </c>
    </row>
    <row r="120" spans="1:27" ht="13.8" customHeight="1" x14ac:dyDescent="0.3">
      <c r="A120" s="436"/>
      <c r="B120" s="437"/>
      <c r="C120" s="437"/>
      <c r="D120" s="437"/>
      <c r="E120" s="437"/>
      <c r="F120" s="437"/>
      <c r="G120" s="437"/>
      <c r="H120" s="437"/>
      <c r="I120" s="437"/>
      <c r="J120" s="437"/>
      <c r="K120" s="437"/>
      <c r="L120" s="437"/>
      <c r="M120" s="437"/>
      <c r="N120" s="437"/>
      <c r="O120" s="437"/>
      <c r="P120" s="437"/>
      <c r="Q120" s="437"/>
      <c r="R120" s="437"/>
      <c r="S120" s="437"/>
      <c r="T120" s="438"/>
      <c r="U120" s="426" t="s">
        <v>118</v>
      </c>
      <c r="V120" s="271"/>
      <c r="W120" s="271"/>
      <c r="X120" s="272"/>
      <c r="Y120" s="102" t="str">
        <f>IF(SUM(Y71:Y79,Y85),SUM(Y71:Y79,Y85),"")</f>
        <v/>
      </c>
      <c r="Z120" s="238" t="str">
        <f>IF(SUM(Z71:Z79,Z85),SUM(Z71:Z79,Z85),"")</f>
        <v/>
      </c>
    </row>
    <row r="121" spans="1:27" ht="13.8" customHeight="1" thickBot="1" x14ac:dyDescent="0.35">
      <c r="A121" s="436"/>
      <c r="B121" s="437"/>
      <c r="C121" s="437"/>
      <c r="D121" s="437"/>
      <c r="E121" s="437"/>
      <c r="F121" s="437"/>
      <c r="G121" s="437"/>
      <c r="H121" s="437"/>
      <c r="I121" s="437"/>
      <c r="J121" s="437"/>
      <c r="K121" s="437"/>
      <c r="L121" s="437"/>
      <c r="M121" s="437"/>
      <c r="N121" s="437"/>
      <c r="O121" s="437"/>
      <c r="P121" s="437"/>
      <c r="Q121" s="437"/>
      <c r="R121" s="437"/>
      <c r="S121" s="437"/>
      <c r="T121" s="438"/>
      <c r="U121" s="427" t="s">
        <v>119</v>
      </c>
      <c r="V121" s="274"/>
      <c r="W121" s="274"/>
      <c r="X121" s="275"/>
      <c r="Y121" s="206" t="str">
        <f>IF(SUM(Y64:Y68,Y80:Y82,Y88:Y97,Y100:Y107,Y110:Y114),SUM(Y64:Y68,Y80:Y82,Y88:Y97,Y100:Y107,Y110:Y114),"")</f>
        <v/>
      </c>
      <c r="Z121" s="239" t="str">
        <f>IF(SUM(Z64:Z68,Z80:Z82,Z88:Z97,Z100:Z107,Z110:Z114),SUM(Z64:Z68,Z80:Z82,Z88:Z97,Z100:Z107,Z110:Z114),"")</f>
        <v/>
      </c>
    </row>
    <row r="122" spans="1:27" ht="13.8" customHeight="1" thickBot="1" x14ac:dyDescent="0.35">
      <c r="A122" s="436"/>
      <c r="B122" s="437"/>
      <c r="C122" s="437"/>
      <c r="D122" s="437"/>
      <c r="E122" s="437"/>
      <c r="F122" s="437"/>
      <c r="G122" s="437"/>
      <c r="H122" s="437"/>
      <c r="I122" s="437"/>
      <c r="J122" s="437"/>
      <c r="K122" s="437"/>
      <c r="L122" s="437"/>
      <c r="M122" s="437"/>
      <c r="N122" s="437"/>
      <c r="O122" s="437"/>
      <c r="P122" s="437"/>
      <c r="Q122" s="437"/>
      <c r="R122" s="437"/>
      <c r="S122" s="437"/>
      <c r="T122" s="438"/>
      <c r="U122" s="428" t="s">
        <v>120</v>
      </c>
      <c r="V122" s="429"/>
      <c r="W122" s="429"/>
      <c r="X122" s="430"/>
      <c r="Y122" s="67" t="str">
        <f>IF(SUM(Y121,Y120,Y119,Y118,Y117),SUM(Y121,Y120,Y119,Y118,Y117),"")</f>
        <v/>
      </c>
      <c r="Z122" s="68" t="str">
        <f>IF(SUM(Z121,Z120,Z119,Z118,Z117),SUM(Z121,Z120,Z119,Z118,Z117),"")</f>
        <v/>
      </c>
    </row>
    <row r="123" spans="1:27" ht="13.8" customHeight="1" thickBot="1" x14ac:dyDescent="0.35">
      <c r="A123" s="436"/>
      <c r="B123" s="437"/>
      <c r="C123" s="437"/>
      <c r="D123" s="437"/>
      <c r="E123" s="437"/>
      <c r="F123" s="437"/>
      <c r="G123" s="437"/>
      <c r="H123" s="437"/>
      <c r="I123" s="437"/>
      <c r="J123" s="437"/>
      <c r="K123" s="437"/>
      <c r="L123" s="437"/>
      <c r="M123" s="437"/>
      <c r="N123" s="437"/>
      <c r="O123" s="437"/>
      <c r="P123" s="437"/>
      <c r="Q123" s="437"/>
      <c r="R123" s="437"/>
      <c r="S123" s="437"/>
      <c r="T123" s="438"/>
      <c r="U123" s="69"/>
      <c r="V123" s="428" t="s">
        <v>121</v>
      </c>
      <c r="W123" s="429"/>
      <c r="X123" s="429"/>
      <c r="Y123" s="70"/>
      <c r="Z123" s="71">
        <f>SUM(,AA19:AA27,AA30:AA35,AA38:AA40,AA43,AA46,AA49,AA52,AA58:AA68,AA71:AA82,AA85,AA88:AA97,AA100:AA107,AA110:AA114)</f>
        <v>0</v>
      </c>
    </row>
  </sheetData>
  <mergeCells count="387">
    <mergeCell ref="B27:C27"/>
    <mergeCell ref="D27:F27"/>
    <mergeCell ref="G27:H27"/>
    <mergeCell ref="I27:J27"/>
    <mergeCell ref="K27:L27"/>
    <mergeCell ref="D18:F18"/>
    <mergeCell ref="D19:F19"/>
    <mergeCell ref="M20:P20"/>
    <mergeCell ref="B19:C19"/>
    <mergeCell ref="B24:C24"/>
    <mergeCell ref="B23:C23"/>
    <mergeCell ref="D24:F24"/>
    <mergeCell ref="M24:O24"/>
    <mergeCell ref="D20:F20"/>
    <mergeCell ref="G20:H20"/>
    <mergeCell ref="K22:L22"/>
    <mergeCell ref="M22:P22"/>
    <mergeCell ref="A98:Z98"/>
    <mergeCell ref="K96:L96"/>
    <mergeCell ref="A83:Z83"/>
    <mergeCell ref="B106:J106"/>
    <mergeCell ref="B26:C26"/>
    <mergeCell ref="D26:F26"/>
    <mergeCell ref="G26:H26"/>
    <mergeCell ref="I26:J26"/>
    <mergeCell ref="K26:L26"/>
    <mergeCell ref="P26:S26"/>
    <mergeCell ref="O27:S27"/>
    <mergeCell ref="G97:J97"/>
    <mergeCell ref="K95:L95"/>
    <mergeCell ref="K87:L87"/>
    <mergeCell ref="K88:L88"/>
    <mergeCell ref="B90:F90"/>
    <mergeCell ref="B91:F91"/>
    <mergeCell ref="B92:F92"/>
    <mergeCell ref="B87:F87"/>
    <mergeCell ref="G87:J87"/>
    <mergeCell ref="G88:J88"/>
    <mergeCell ref="G89:J89"/>
    <mergeCell ref="G90:J90"/>
    <mergeCell ref="G91:J91"/>
    <mergeCell ref="B111:J111"/>
    <mergeCell ref="B110:J110"/>
    <mergeCell ref="M114:T114"/>
    <mergeCell ref="A108:Z108"/>
    <mergeCell ref="K109:L109"/>
    <mergeCell ref="K110:L110"/>
    <mergeCell ref="M109:O109"/>
    <mergeCell ref="B109:J109"/>
    <mergeCell ref="K93:L93"/>
    <mergeCell ref="K94:L94"/>
    <mergeCell ref="B99:J99"/>
    <mergeCell ref="B100:J100"/>
    <mergeCell ref="B103:J103"/>
    <mergeCell ref="M88:T97"/>
    <mergeCell ref="B96:F96"/>
    <mergeCell ref="B93:F93"/>
    <mergeCell ref="B94:F94"/>
    <mergeCell ref="B95:F95"/>
    <mergeCell ref="K100:O103"/>
    <mergeCell ref="B104:J104"/>
    <mergeCell ref="B107:J107"/>
    <mergeCell ref="B101:J101"/>
    <mergeCell ref="B105:J105"/>
    <mergeCell ref="G96:J96"/>
    <mergeCell ref="V115:X116"/>
    <mergeCell ref="U117:X117"/>
    <mergeCell ref="U118:X118"/>
    <mergeCell ref="U119:X119"/>
    <mergeCell ref="U120:X120"/>
    <mergeCell ref="U121:X121"/>
    <mergeCell ref="U122:X122"/>
    <mergeCell ref="V123:X123"/>
    <mergeCell ref="B112:J112"/>
    <mergeCell ref="B113:J113"/>
    <mergeCell ref="B114:J114"/>
    <mergeCell ref="K113:L113"/>
    <mergeCell ref="K114:L114"/>
    <mergeCell ref="A116:T116"/>
    <mergeCell ref="A117:T123"/>
    <mergeCell ref="G92:J92"/>
    <mergeCell ref="K89:L89"/>
    <mergeCell ref="K90:L90"/>
    <mergeCell ref="K91:L91"/>
    <mergeCell ref="K92:L92"/>
    <mergeCell ref="F76:J76"/>
    <mergeCell ref="L71:L76"/>
    <mergeCell ref="F75:J75"/>
    <mergeCell ref="D80:J80"/>
    <mergeCell ref="F84:J84"/>
    <mergeCell ref="F85:J85"/>
    <mergeCell ref="D77:E77"/>
    <mergeCell ref="D72:E72"/>
    <mergeCell ref="A86:Z86"/>
    <mergeCell ref="X88:X97"/>
    <mergeCell ref="M87:T87"/>
    <mergeCell ref="B97:F97"/>
    <mergeCell ref="G93:J93"/>
    <mergeCell ref="G94:J94"/>
    <mergeCell ref="G95:J95"/>
    <mergeCell ref="K97:L97"/>
    <mergeCell ref="B88:F88"/>
    <mergeCell ref="B89:F89"/>
    <mergeCell ref="B84:E84"/>
    <mergeCell ref="K71:K80"/>
    <mergeCell ref="F74:J74"/>
    <mergeCell ref="B68:C68"/>
    <mergeCell ref="F71:J71"/>
    <mergeCell ref="A69:Z69"/>
    <mergeCell ref="B70:E70"/>
    <mergeCell ref="D71:E71"/>
    <mergeCell ref="D76:E76"/>
    <mergeCell ref="D74:E74"/>
    <mergeCell ref="F72:J72"/>
    <mergeCell ref="F78:J78"/>
    <mergeCell ref="B72:C72"/>
    <mergeCell ref="B73:C73"/>
    <mergeCell ref="B74:C74"/>
    <mergeCell ref="B75:C75"/>
    <mergeCell ref="B78:C78"/>
    <mergeCell ref="B79:C79"/>
    <mergeCell ref="F79:J79"/>
    <mergeCell ref="D75:E75"/>
    <mergeCell ref="B77:C77"/>
    <mergeCell ref="D78:E78"/>
    <mergeCell ref="D79:E79"/>
    <mergeCell ref="D73:E73"/>
    <mergeCell ref="F73:J73"/>
    <mergeCell ref="B67:C67"/>
    <mergeCell ref="X58:X68"/>
    <mergeCell ref="M62:O62"/>
    <mergeCell ref="R58:T68"/>
    <mergeCell ref="P67:Q67"/>
    <mergeCell ref="P68:Q68"/>
    <mergeCell ref="M66:O66"/>
    <mergeCell ref="D62:L62"/>
    <mergeCell ref="M68:O68"/>
    <mergeCell ref="D63:L63"/>
    <mergeCell ref="M67:O67"/>
    <mergeCell ref="M65:O65"/>
    <mergeCell ref="M58:O58"/>
    <mergeCell ref="M61:O61"/>
    <mergeCell ref="D59:L59"/>
    <mergeCell ref="M59:O59"/>
    <mergeCell ref="M60:O60"/>
    <mergeCell ref="B58:C58"/>
    <mergeCell ref="D64:L64"/>
    <mergeCell ref="D67:L67"/>
    <mergeCell ref="D68:L68"/>
    <mergeCell ref="P62:Q62"/>
    <mergeCell ref="P63:Q63"/>
    <mergeCell ref="M64:O64"/>
    <mergeCell ref="F70:J70"/>
    <mergeCell ref="S32:T32"/>
    <mergeCell ref="M33:Q33"/>
    <mergeCell ref="K31:L31"/>
    <mergeCell ref="M31:R31"/>
    <mergeCell ref="B66:C66"/>
    <mergeCell ref="I52:J52"/>
    <mergeCell ref="G52:H52"/>
    <mergeCell ref="K52:L52"/>
    <mergeCell ref="D52:F52"/>
    <mergeCell ref="B62:C62"/>
    <mergeCell ref="D66:L66"/>
    <mergeCell ref="B61:C61"/>
    <mergeCell ref="B57:C57"/>
    <mergeCell ref="B59:C59"/>
    <mergeCell ref="B60:C60"/>
    <mergeCell ref="D58:H58"/>
    <mergeCell ref="I58:L58"/>
    <mergeCell ref="B63:C63"/>
    <mergeCell ref="D65:L65"/>
    <mergeCell ref="D57:L57"/>
    <mergeCell ref="P66:Q66"/>
    <mergeCell ref="B64:C64"/>
    <mergeCell ref="B65:C65"/>
    <mergeCell ref="M30:R30"/>
    <mergeCell ref="M32:Q32"/>
    <mergeCell ref="M34:P34"/>
    <mergeCell ref="I32:J32"/>
    <mergeCell ref="R57:T57"/>
    <mergeCell ref="K49:L49"/>
    <mergeCell ref="I49:J49"/>
    <mergeCell ref="S48:T49"/>
    <mergeCell ref="S33:T33"/>
    <mergeCell ref="R34:T34"/>
    <mergeCell ref="K34:L34"/>
    <mergeCell ref="A50:Z50"/>
    <mergeCell ref="A56:Z56"/>
    <mergeCell ref="K45:L45"/>
    <mergeCell ref="K35:L35"/>
    <mergeCell ref="S44:Z44"/>
    <mergeCell ref="B49:C49"/>
    <mergeCell ref="S47:Z47"/>
    <mergeCell ref="M37:N37"/>
    <mergeCell ref="B51:C51"/>
    <mergeCell ref="D51:F51"/>
    <mergeCell ref="G51:H51"/>
    <mergeCell ref="P64:Q64"/>
    <mergeCell ref="P65:Q65"/>
    <mergeCell ref="D31:F31"/>
    <mergeCell ref="I35:J35"/>
    <mergeCell ref="I33:J33"/>
    <mergeCell ref="K32:L32"/>
    <mergeCell ref="D60:L60"/>
    <mergeCell ref="D61:L61"/>
    <mergeCell ref="M48:N49"/>
    <mergeCell ref="A44:N44"/>
    <mergeCell ref="I43:J43"/>
    <mergeCell ref="K43:L43"/>
    <mergeCell ref="G49:H49"/>
    <mergeCell ref="B33:C33"/>
    <mergeCell ref="Q35:T35"/>
    <mergeCell ref="K33:L33"/>
    <mergeCell ref="K46:L46"/>
    <mergeCell ref="P57:Q57"/>
    <mergeCell ref="R36:Z36"/>
    <mergeCell ref="A54:Z54"/>
    <mergeCell ref="A55:Z55"/>
    <mergeCell ref="F77:J77"/>
    <mergeCell ref="B71:C71"/>
    <mergeCell ref="S42:T43"/>
    <mergeCell ref="K38:L38"/>
    <mergeCell ref="D46:F46"/>
    <mergeCell ref="G46:H46"/>
    <mergeCell ref="I46:J46"/>
    <mergeCell ref="A47:N47"/>
    <mergeCell ref="K42:L42"/>
    <mergeCell ref="K40:L40"/>
    <mergeCell ref="T51:T52"/>
    <mergeCell ref="A53:Z53"/>
    <mergeCell ref="K51:L51"/>
    <mergeCell ref="I51:J51"/>
    <mergeCell ref="T74:T80"/>
    <mergeCell ref="M63:O63"/>
    <mergeCell ref="P58:Q58"/>
    <mergeCell ref="P59:Q59"/>
    <mergeCell ref="B80:C80"/>
    <mergeCell ref="D49:F49"/>
    <mergeCell ref="P60:Q60"/>
    <mergeCell ref="P61:Q61"/>
    <mergeCell ref="K48:L48"/>
    <mergeCell ref="S45:T46"/>
    <mergeCell ref="T17:Z17"/>
    <mergeCell ref="A36:L36"/>
    <mergeCell ref="A28:L28"/>
    <mergeCell ref="S41:Z41"/>
    <mergeCell ref="T28:Z28"/>
    <mergeCell ref="B30:C30"/>
    <mergeCell ref="A7:Z7"/>
    <mergeCell ref="B34:C34"/>
    <mergeCell ref="G24:H24"/>
    <mergeCell ref="I19:J19"/>
    <mergeCell ref="K29:L29"/>
    <mergeCell ref="K30:L30"/>
    <mergeCell ref="I18:J18"/>
    <mergeCell ref="D29:F29"/>
    <mergeCell ref="B29:C29"/>
    <mergeCell ref="B35:C35"/>
    <mergeCell ref="D37:F37"/>
    <mergeCell ref="D39:F39"/>
    <mergeCell ref="G30:H30"/>
    <mergeCell ref="D40:F40"/>
    <mergeCell ref="G33:H33"/>
    <mergeCell ref="I20:J20"/>
    <mergeCell ref="D25:F25"/>
    <mergeCell ref="R12:Y12"/>
    <mergeCell ref="Z8:Z13"/>
    <mergeCell ref="I14:Z14"/>
    <mergeCell ref="Q19:R19"/>
    <mergeCell ref="M19:P19"/>
    <mergeCell ref="S23:T23"/>
    <mergeCell ref="P25:S25"/>
    <mergeCell ref="A2:Z6"/>
    <mergeCell ref="B13:Y13"/>
    <mergeCell ref="B9:Y9"/>
    <mergeCell ref="B10:Y10"/>
    <mergeCell ref="B11:Y11"/>
    <mergeCell ref="B8:Y8"/>
    <mergeCell ref="B14:H14"/>
    <mergeCell ref="G23:H23"/>
    <mergeCell ref="B12:M12"/>
    <mergeCell ref="N12:Q12"/>
    <mergeCell ref="M23:P23"/>
    <mergeCell ref="A17:M17"/>
    <mergeCell ref="K21:L21"/>
    <mergeCell ref="M21:P21"/>
    <mergeCell ref="B22:C22"/>
    <mergeCell ref="D22:F22"/>
    <mergeCell ref="G22:H22"/>
    <mergeCell ref="I22:J22"/>
    <mergeCell ref="A1:Z1"/>
    <mergeCell ref="G25:H25"/>
    <mergeCell ref="G18:H18"/>
    <mergeCell ref="G19:H19"/>
    <mergeCell ref="B25:C25"/>
    <mergeCell ref="K19:L19"/>
    <mergeCell ref="K23:L23"/>
    <mergeCell ref="K24:L24"/>
    <mergeCell ref="K25:L25"/>
    <mergeCell ref="D23:F23"/>
    <mergeCell ref="K18:L18"/>
    <mergeCell ref="I23:J23"/>
    <mergeCell ref="I24:J24"/>
    <mergeCell ref="I25:J25"/>
    <mergeCell ref="B18:C18"/>
    <mergeCell ref="B20:C20"/>
    <mergeCell ref="K20:L20"/>
    <mergeCell ref="R24:T24"/>
    <mergeCell ref="A15:Z15"/>
    <mergeCell ref="A16:Z16"/>
    <mergeCell ref="B21:C21"/>
    <mergeCell ref="D21:F21"/>
    <mergeCell ref="G21:H21"/>
    <mergeCell ref="I21:J21"/>
    <mergeCell ref="B82:C82"/>
    <mergeCell ref="B81:C81"/>
    <mergeCell ref="G32:H32"/>
    <mergeCell ref="I37:J37"/>
    <mergeCell ref="M51:M52"/>
    <mergeCell ref="M57:O57"/>
    <mergeCell ref="I40:J40"/>
    <mergeCell ref="K37:L37"/>
    <mergeCell ref="G34:H34"/>
    <mergeCell ref="M42:M43"/>
    <mergeCell ref="M45:N46"/>
    <mergeCell ref="B52:C52"/>
    <mergeCell ref="B40:C40"/>
    <mergeCell ref="B39:C39"/>
    <mergeCell ref="G39:H39"/>
    <mergeCell ref="D34:F34"/>
    <mergeCell ref="B46:C46"/>
    <mergeCell ref="B32:C32"/>
    <mergeCell ref="A41:L41"/>
    <mergeCell ref="G38:H38"/>
    <mergeCell ref="G37:H37"/>
    <mergeCell ref="B42:C42"/>
    <mergeCell ref="B38:C38"/>
    <mergeCell ref="K39:L39"/>
    <mergeCell ref="G29:H29"/>
    <mergeCell ref="G40:H40"/>
    <mergeCell ref="G42:H42"/>
    <mergeCell ref="I39:J39"/>
    <mergeCell ref="B45:C45"/>
    <mergeCell ref="D45:F45"/>
    <mergeCell ref="D33:F33"/>
    <mergeCell ref="D32:F32"/>
    <mergeCell ref="D30:F30"/>
    <mergeCell ref="B31:C31"/>
    <mergeCell ref="G31:H31"/>
    <mergeCell ref="I29:J29"/>
    <mergeCell ref="I31:J31"/>
    <mergeCell ref="G45:H45"/>
    <mergeCell ref="D42:F42"/>
    <mergeCell ref="I45:J45"/>
    <mergeCell ref="I42:J42"/>
    <mergeCell ref="D38:F38"/>
    <mergeCell ref="B43:C43"/>
    <mergeCell ref="D35:F35"/>
    <mergeCell ref="G35:H35"/>
    <mergeCell ref="B37:C37"/>
    <mergeCell ref="I30:J30"/>
    <mergeCell ref="I34:J34"/>
    <mergeCell ref="M110:T110"/>
    <mergeCell ref="R112:T112"/>
    <mergeCell ref="R37:T38"/>
    <mergeCell ref="Q39:T39"/>
    <mergeCell ref="B102:J102"/>
    <mergeCell ref="M39:O39"/>
    <mergeCell ref="I38:J38"/>
    <mergeCell ref="Q104:T107"/>
    <mergeCell ref="M38:P38"/>
    <mergeCell ref="M40:N40"/>
    <mergeCell ref="S40:T40"/>
    <mergeCell ref="D43:F43"/>
    <mergeCell ref="G43:H43"/>
    <mergeCell ref="B48:C48"/>
    <mergeCell ref="P40:R40"/>
    <mergeCell ref="I48:J48"/>
    <mergeCell ref="D48:F48"/>
    <mergeCell ref="G48:H48"/>
    <mergeCell ref="D81:J81"/>
    <mergeCell ref="D82:J82"/>
    <mergeCell ref="B76:C76"/>
    <mergeCell ref="L81:T82"/>
    <mergeCell ref="B85:C85"/>
    <mergeCell ref="D85:E85"/>
  </mergeCells>
  <dataValidations count="1">
    <dataValidation allowBlank="1" showErrorMessage="1" sqref="D80 A77 K35 B46 A52 B35 A49:A50 B71:B73 D74:D76 I38:I39 K38:K39 A38:A39 A30:A35 B38:B40 D38:D40"/>
  </dataValidations>
  <pageMargins left="0.7" right="0.7" top="0.75" bottom="0.75" header="0.3" footer="0.3"/>
  <pageSetup scale="67" fitToHeight="0" orientation="portrait" r:id="rId1"/>
  <rowBreaks count="1" manualBreakCount="1">
    <brk id="52" max="16383" man="1"/>
  </rowBreaks>
  <colBreaks count="1" manualBreakCount="1">
    <brk id="30" max="1048575" man="1"/>
  </colBreaks>
  <ignoredErrors>
    <ignoredError sqref="Y111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Formulas!$A$1:$A$12</xm:f>
          </x14:formula1>
          <xm:sqref>S11:U11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E31" sqref="E31"/>
    </sheetView>
  </sheetViews>
  <sheetFormatPr defaultColWidth="8.6640625" defaultRowHeight="14.4" x14ac:dyDescent="0.3"/>
  <cols>
    <col min="2" max="2" width="10.44140625" bestFit="1" customWidth="1"/>
    <col min="6" max="6" width="11.6640625" bestFit="1" customWidth="1"/>
    <col min="8" max="9" width="9.6640625" bestFit="1" customWidth="1"/>
    <col min="10" max="10" width="15.44140625" bestFit="1" customWidth="1"/>
    <col min="11" max="11" width="11" bestFit="1" customWidth="1"/>
  </cols>
  <sheetData>
    <row r="1" spans="1:5" x14ac:dyDescent="0.3">
      <c r="A1" s="4" t="s">
        <v>51</v>
      </c>
      <c r="B1" s="1">
        <v>1</v>
      </c>
      <c r="C1" s="6">
        <v>2019</v>
      </c>
      <c r="D1" s="7">
        <v>2010</v>
      </c>
      <c r="E1" s="9">
        <f>IFERROR(SUM('DLLK Bronze Race Form'!W19*'DLLK Bronze Race Form'!Y19)-'DLLK Bronze Race Form'!Z19,)</f>
        <v>0</v>
      </c>
    </row>
    <row r="2" spans="1:5" x14ac:dyDescent="0.3">
      <c r="A2" s="4" t="s">
        <v>52</v>
      </c>
      <c r="B2" s="1">
        <v>2</v>
      </c>
      <c r="C2" s="6">
        <v>2020</v>
      </c>
      <c r="D2" s="7">
        <v>2009</v>
      </c>
      <c r="E2" s="9">
        <f>IFERROR(SUM('DLLK Bronze Race Form'!#REF!*'DLLK Bronze Race Form'!#REF!)-'DLLK Bronze Race Form'!#REF!,)</f>
        <v>0</v>
      </c>
    </row>
    <row r="3" spans="1:5" x14ac:dyDescent="0.3">
      <c r="A3" s="4" t="s">
        <v>53</v>
      </c>
      <c r="B3" s="1">
        <v>3</v>
      </c>
      <c r="C3" s="6">
        <v>2021</v>
      </c>
      <c r="D3" s="7">
        <v>2008</v>
      </c>
      <c r="E3" s="9">
        <f>IFERROR(SUM('DLLK Bronze Race Form'!W23*'DLLK Bronze Race Form'!Y23)-'DLLK Bronze Race Form'!Z23,)</f>
        <v>0</v>
      </c>
    </row>
    <row r="4" spans="1:5" x14ac:dyDescent="0.3">
      <c r="A4" s="4" t="s">
        <v>54</v>
      </c>
      <c r="B4" s="1">
        <v>4</v>
      </c>
      <c r="C4" s="6">
        <v>2022</v>
      </c>
      <c r="D4" s="7">
        <v>2007</v>
      </c>
      <c r="E4" s="9">
        <f>IFERROR(SUM('DLLK Bronze Race Form'!W24*'DLLK Bronze Race Form'!Y24)-'DLLK Bronze Race Form'!Z24,)</f>
        <v>0</v>
      </c>
    </row>
    <row r="5" spans="1:5" x14ac:dyDescent="0.3">
      <c r="A5" s="4" t="s">
        <v>55</v>
      </c>
      <c r="B5" s="2">
        <v>5</v>
      </c>
      <c r="C5" s="6">
        <v>2023</v>
      </c>
      <c r="D5" s="7">
        <v>2006</v>
      </c>
      <c r="E5" s="9">
        <f>IFERROR(SUM('DLLK Bronze Race Form'!W25*'DLLK Bronze Race Form'!Y25)-'DLLK Bronze Race Form'!Z25,)</f>
        <v>0</v>
      </c>
    </row>
    <row r="6" spans="1:5" x14ac:dyDescent="0.3">
      <c r="A6" s="4" t="s">
        <v>56</v>
      </c>
      <c r="B6" s="3">
        <v>6</v>
      </c>
      <c r="C6" s="6">
        <v>2024</v>
      </c>
      <c r="D6" s="7">
        <v>2005</v>
      </c>
      <c r="E6" s="9"/>
    </row>
    <row r="7" spans="1:5" x14ac:dyDescent="0.3">
      <c r="A7" s="4" t="s">
        <v>57</v>
      </c>
      <c r="B7" s="3">
        <v>7</v>
      </c>
      <c r="C7" s="6">
        <v>2025</v>
      </c>
      <c r="D7" s="7">
        <v>2004</v>
      </c>
      <c r="E7" s="9"/>
    </row>
    <row r="8" spans="1:5" x14ac:dyDescent="0.3">
      <c r="A8" s="12" t="s">
        <v>76</v>
      </c>
      <c r="B8" s="3">
        <v>8</v>
      </c>
      <c r="C8" s="6">
        <v>2026</v>
      </c>
      <c r="D8" s="7">
        <v>2003</v>
      </c>
      <c r="E8" s="9">
        <f>IFERROR(SUM('DLLK Bronze Race Form'!W30*'DLLK Bronze Race Form'!Y30)-'DLLK Bronze Race Form'!Z30,)</f>
        <v>0</v>
      </c>
    </row>
    <row r="9" spans="1:5" x14ac:dyDescent="0.3">
      <c r="A9" s="12" t="s">
        <v>77</v>
      </c>
      <c r="B9" s="3">
        <v>9</v>
      </c>
      <c r="C9" s="6">
        <v>2027</v>
      </c>
      <c r="D9" s="7">
        <v>2002</v>
      </c>
      <c r="E9" s="9">
        <f>IFERROR(SUM('DLLK Bronze Race Form'!W34*'DLLK Bronze Race Form'!Y34)-'DLLK Bronze Race Form'!Z34,)</f>
        <v>0</v>
      </c>
    </row>
    <row r="10" spans="1:5" x14ac:dyDescent="0.3">
      <c r="A10" s="11" t="s">
        <v>58</v>
      </c>
      <c r="B10" s="3">
        <v>10</v>
      </c>
      <c r="D10" s="7">
        <v>2001</v>
      </c>
      <c r="E10" s="9">
        <f>IFERROR(SUM('DLLK Bronze Race Form'!W35*'DLLK Bronze Race Form'!Y35)-'DLLK Bronze Race Form'!Z35,)</f>
        <v>0</v>
      </c>
    </row>
    <row r="11" spans="1:5" x14ac:dyDescent="0.3">
      <c r="A11" s="11" t="s">
        <v>59</v>
      </c>
      <c r="B11" s="3">
        <v>11</v>
      </c>
      <c r="D11" s="7">
        <v>2000</v>
      </c>
      <c r="E11" s="9"/>
    </row>
    <row r="12" spans="1:5" x14ac:dyDescent="0.3">
      <c r="A12" s="5" t="s">
        <v>60</v>
      </c>
      <c r="B12" s="3">
        <v>12</v>
      </c>
      <c r="D12" s="8">
        <v>1999</v>
      </c>
      <c r="E12" s="9"/>
    </row>
    <row r="13" spans="1:5" x14ac:dyDescent="0.3">
      <c r="D13" s="8" t="s">
        <v>70</v>
      </c>
      <c r="E13" s="9">
        <f>IFERROR(SUM('DLLK Bronze Race Form'!W43*'DLLK Bronze Race Form'!Y43)-'DLLK Bronze Race Form'!Z43,)</f>
        <v>0</v>
      </c>
    </row>
    <row r="14" spans="1:5" x14ac:dyDescent="0.3">
      <c r="E14" s="9"/>
    </row>
    <row r="15" spans="1:5" x14ac:dyDescent="0.3">
      <c r="E15" s="9"/>
    </row>
    <row r="16" spans="1:5" x14ac:dyDescent="0.3">
      <c r="E16" s="9">
        <f>IFERROR(SUM('DLLK Bronze Race Form'!W38*'DLLK Bronze Race Form'!Y38)-'DLLK Bronze Race Form'!Z38,)</f>
        <v>0</v>
      </c>
    </row>
    <row r="17" spans="5:5" x14ac:dyDescent="0.3">
      <c r="E17" s="9">
        <f>IFERROR(SUM('DLLK Bronze Race Form'!W39*'DLLK Bronze Race Form'!Y39)-'DLLK Bronze Race Form'!Z39,)</f>
        <v>0</v>
      </c>
    </row>
    <row r="18" spans="5:5" x14ac:dyDescent="0.3">
      <c r="E18" s="9">
        <f>IFERROR(SUM('DLLK Bronze Race Form'!W40*'DLLK Bronze Race Form'!Y40)-'DLLK Bronze Race Form'!Z40,)</f>
        <v>0</v>
      </c>
    </row>
    <row r="19" spans="5:5" x14ac:dyDescent="0.3">
      <c r="E19" s="9">
        <f>IFERROR(SUM('DLLK Bronze Race Form'!#REF!*'DLLK Bronze Race Form'!#REF!)-'DLLK Bronze Race Form'!#REF!,)</f>
        <v>0</v>
      </c>
    </row>
    <row r="20" spans="5:5" x14ac:dyDescent="0.3">
      <c r="E20" s="9"/>
    </row>
    <row r="21" spans="5:5" x14ac:dyDescent="0.3">
      <c r="E21" s="9"/>
    </row>
    <row r="22" spans="5:5" x14ac:dyDescent="0.3">
      <c r="E22" s="9">
        <f>IFERROR(SUM('DLLK Bronze Race Form'!W49*'DLLK Bronze Race Form'!Y49)-'DLLK Bronze Race Form'!Z49,)</f>
        <v>0</v>
      </c>
    </row>
    <row r="23" spans="5:5" x14ac:dyDescent="0.3">
      <c r="E23" s="9"/>
    </row>
    <row r="24" spans="5:5" x14ac:dyDescent="0.3">
      <c r="E24" s="9"/>
    </row>
    <row r="25" spans="5:5" x14ac:dyDescent="0.3">
      <c r="E25" s="9">
        <f>IFERROR(SUM('DLLK Bronze Race Form'!W52*'DLLK Bronze Race Form'!Y52)-'DLLK Bronze Race Form'!Z52,)</f>
        <v>0</v>
      </c>
    </row>
    <row r="26" spans="5:5" x14ac:dyDescent="0.3">
      <c r="E26" s="9"/>
    </row>
    <row r="27" spans="5:5" x14ac:dyDescent="0.3">
      <c r="E27" s="9"/>
    </row>
    <row r="28" spans="5:5" x14ac:dyDescent="0.3">
      <c r="E28" s="9"/>
    </row>
    <row r="29" spans="5:5" x14ac:dyDescent="0.3">
      <c r="E29" s="9"/>
    </row>
    <row r="30" spans="5:5" x14ac:dyDescent="0.3">
      <c r="E30" s="9"/>
    </row>
    <row r="31" spans="5:5" x14ac:dyDescent="0.3">
      <c r="E31" s="9">
        <f>IFERROR(SUM('DLLK Bronze Race Form'!W58*'DLLK Bronze Race Form'!Y58)-'DLLK Bronze Race Form'!Z58,)</f>
        <v>0</v>
      </c>
    </row>
    <row r="32" spans="5:5" x14ac:dyDescent="0.3">
      <c r="E32" s="9">
        <f>IFERROR(SUM('DLLK Bronze Race Form'!W59*'DLLK Bronze Race Form'!Y59)-'DLLK Bronze Race Form'!Z59,)</f>
        <v>0</v>
      </c>
    </row>
    <row r="33" spans="5:5" x14ac:dyDescent="0.3">
      <c r="E33" s="9">
        <f>IFERROR(SUM('DLLK Bronze Race Form'!W60*'DLLK Bronze Race Form'!Y60)-'DLLK Bronze Race Form'!Z60,)</f>
        <v>0</v>
      </c>
    </row>
    <row r="34" spans="5:5" x14ac:dyDescent="0.3">
      <c r="E34" s="9">
        <f>IFERROR(SUM('DLLK Bronze Race Form'!W61*'DLLK Bronze Race Form'!Y61)-'DLLK Bronze Race Form'!Z61,)</f>
        <v>0</v>
      </c>
    </row>
    <row r="35" spans="5:5" x14ac:dyDescent="0.3">
      <c r="E35" s="9">
        <f>IFERROR(SUM('DLLK Bronze Race Form'!W62*'DLLK Bronze Race Form'!Y62)-'DLLK Bronze Race Form'!Z62,)</f>
        <v>0</v>
      </c>
    </row>
    <row r="36" spans="5:5" x14ac:dyDescent="0.3">
      <c r="E36" s="9">
        <f>IFERROR(SUM('DLLK Bronze Race Form'!W63*'DLLK Bronze Race Form'!Y63)-'DLLK Bronze Race Form'!Z63,)</f>
        <v>0</v>
      </c>
    </row>
    <row r="37" spans="5:5" x14ac:dyDescent="0.3">
      <c r="E37" s="9">
        <f>IFERROR(SUM('DLLK Bronze Race Form'!W64*'DLLK Bronze Race Form'!Y64)-'DLLK Bronze Race Form'!Z64,)</f>
        <v>0</v>
      </c>
    </row>
    <row r="38" spans="5:5" x14ac:dyDescent="0.3">
      <c r="E38" s="9">
        <f>IFERROR(SUM('DLLK Bronze Race Form'!W65*'DLLK Bronze Race Form'!Y65)-'DLLK Bronze Race Form'!Z65,)</f>
        <v>0</v>
      </c>
    </row>
    <row r="39" spans="5:5" x14ac:dyDescent="0.3">
      <c r="E39" s="9">
        <f>IFERROR(SUM('DLLK Bronze Race Form'!W66*'DLLK Bronze Race Form'!Y66)-'DLLK Bronze Race Form'!Z66,)</f>
        <v>0</v>
      </c>
    </row>
    <row r="40" spans="5:5" x14ac:dyDescent="0.3">
      <c r="E40" s="9">
        <f>IFERROR(SUM('DLLK Bronze Race Form'!W67*'DLLK Bronze Race Form'!Y67)-'DLLK Bronze Race Form'!Z67,)</f>
        <v>0</v>
      </c>
    </row>
    <row r="41" spans="5:5" x14ac:dyDescent="0.3">
      <c r="E41" s="9">
        <f>IFERROR(SUM('DLLK Bronze Race Form'!W68*'DLLK Bronze Race Form'!Y68)-'DLLK Bronze Race Form'!Z68,)</f>
        <v>0</v>
      </c>
    </row>
    <row r="42" spans="5:5" x14ac:dyDescent="0.3">
      <c r="E42" s="10"/>
    </row>
    <row r="43" spans="5:5" x14ac:dyDescent="0.3">
      <c r="E43" s="9"/>
    </row>
    <row r="44" spans="5:5" x14ac:dyDescent="0.3">
      <c r="E44" s="9">
        <f>IFERROR(SUM('DLLK Bronze Race Form'!#REF!*'DLLK Bronze Race Form'!#REF!)-'DLLK Bronze Race Form'!#REF!,)</f>
        <v>0</v>
      </c>
    </row>
    <row r="45" spans="5:5" x14ac:dyDescent="0.3">
      <c r="E45" s="9">
        <f>IFERROR(SUM('DLLK Bronze Race Form'!W71*'DLLK Bronze Race Form'!Y71)-'DLLK Bronze Race Form'!Z71,)</f>
        <v>0</v>
      </c>
    </row>
    <row r="46" spans="5:5" x14ac:dyDescent="0.3">
      <c r="E46" s="9">
        <f>IFERROR(SUM('DLLK Bronze Race Form'!W72*'DLLK Bronze Race Form'!Y72)-'DLLK Bronze Race Form'!Z72,)</f>
        <v>0</v>
      </c>
    </row>
    <row r="47" spans="5:5" x14ac:dyDescent="0.3">
      <c r="E47" s="9">
        <f>IFERROR(SUM('DLLK Bronze Race Form'!W73*'DLLK Bronze Race Form'!Y73)-'DLLK Bronze Race Form'!Z73,)</f>
        <v>0</v>
      </c>
    </row>
    <row r="48" spans="5:5" x14ac:dyDescent="0.3">
      <c r="E48" s="9">
        <f>IFERROR(SUM('DLLK Bronze Race Form'!W74*'DLLK Bronze Race Form'!Y74)-'DLLK Bronze Race Form'!Z74,)</f>
        <v>0</v>
      </c>
    </row>
    <row r="49" spans="5:5" x14ac:dyDescent="0.3">
      <c r="E49" s="9">
        <f>IFERROR(SUM('DLLK Bronze Race Form'!W75*'DLLK Bronze Race Form'!Y75)-'DLLK Bronze Race Form'!Z75,)</f>
        <v>0</v>
      </c>
    </row>
    <row r="50" spans="5:5" x14ac:dyDescent="0.3">
      <c r="E50" s="9">
        <f>IFERROR(SUM('DLLK Bronze Race Form'!W77*'DLLK Bronze Race Form'!Y77)-'DLLK Bronze Race Form'!Z77,)</f>
        <v>0</v>
      </c>
    </row>
    <row r="51" spans="5:5" x14ac:dyDescent="0.3">
      <c r="E51" s="9">
        <f>IFERROR(SUM('DLLK Bronze Race Form'!W78*'DLLK Bronze Race Form'!Y78)-'DLLK Bronze Race Form'!Z78,)</f>
        <v>0</v>
      </c>
    </row>
    <row r="52" spans="5:5" x14ac:dyDescent="0.3">
      <c r="E52" s="9">
        <f>IFERROR(SUM('DLLK Bronze Race Form'!W79*'DLLK Bronze Race Form'!Y79)-'DLLK Bronze Race Form'!Z79,)</f>
        <v>0</v>
      </c>
    </row>
    <row r="53" spans="5:5" x14ac:dyDescent="0.3">
      <c r="E53" s="9">
        <f>IFERROR(SUM('DLLK Bronze Race Form'!W80*'DLLK Bronze Race Form'!Y80)-'DLLK Bronze Race Form'!Z80,)</f>
        <v>0</v>
      </c>
    </row>
    <row r="54" spans="5:5" x14ac:dyDescent="0.3">
      <c r="E54" s="9">
        <f>IFERROR(SUM('DLLK Bronze Race Form'!W81*'DLLK Bronze Race Form'!Y81)-'DLLK Bronze Race Form'!Z81,)</f>
        <v>0</v>
      </c>
    </row>
    <row r="55" spans="5:5" x14ac:dyDescent="0.3">
      <c r="E55" s="9">
        <f>IFERROR(SUM('DLLK Bronze Race Form'!W82*'DLLK Bronze Race Form'!Y82)-'DLLK Bronze Race Form'!Z82,)</f>
        <v>0</v>
      </c>
    </row>
    <row r="56" spans="5:5" x14ac:dyDescent="0.3">
      <c r="E56" s="10"/>
    </row>
    <row r="57" spans="5:5" x14ac:dyDescent="0.3">
      <c r="E57" s="9"/>
    </row>
    <row r="58" spans="5:5" x14ac:dyDescent="0.3">
      <c r="E58" s="9">
        <f>IFERROR(SUM('DLLK Bronze Race Form'!W85*'DLLK Bronze Race Form'!Y85)-'DLLK Bronze Race Form'!Z85,)</f>
        <v>0</v>
      </c>
    </row>
    <row r="59" spans="5:5" x14ac:dyDescent="0.3">
      <c r="E59" s="9"/>
    </row>
    <row r="60" spans="5:5" x14ac:dyDescent="0.3">
      <c r="E60" s="9"/>
    </row>
    <row r="61" spans="5:5" x14ac:dyDescent="0.3">
      <c r="E61" s="9">
        <f>IFERROR(SUM('DLLK Bronze Race Form'!W88*'DLLK Bronze Race Form'!Y88)-'DLLK Bronze Race Form'!Z88,)</f>
        <v>0</v>
      </c>
    </row>
    <row r="62" spans="5:5" x14ac:dyDescent="0.3">
      <c r="E62" s="9">
        <f>IFERROR(SUM('DLLK Bronze Race Form'!W89*'DLLK Bronze Race Form'!Y89)-'DLLK Bronze Race Form'!Z89,)</f>
        <v>0</v>
      </c>
    </row>
    <row r="63" spans="5:5" x14ac:dyDescent="0.3">
      <c r="E63" s="9">
        <f>IFERROR(SUM('DLLK Bronze Race Form'!W90*'DLLK Bronze Race Form'!Y90)-'DLLK Bronze Race Form'!Z90,)</f>
        <v>0</v>
      </c>
    </row>
    <row r="64" spans="5:5" x14ac:dyDescent="0.3">
      <c r="E64" s="9">
        <f>IFERROR(SUM('DLLK Bronze Race Form'!W91*'DLLK Bronze Race Form'!Y91)-'DLLK Bronze Race Form'!Z91,)</f>
        <v>0</v>
      </c>
    </row>
    <row r="65" spans="5:5" x14ac:dyDescent="0.3">
      <c r="E65" s="9">
        <f>IFERROR(SUM('DLLK Bronze Race Form'!W92*'DLLK Bronze Race Form'!Y92)-'DLLK Bronze Race Form'!Z92,)</f>
        <v>0</v>
      </c>
    </row>
    <row r="66" spans="5:5" x14ac:dyDescent="0.3">
      <c r="E66" s="9">
        <f>IFERROR(SUM('DLLK Bronze Race Form'!W93*'DLLK Bronze Race Form'!Y93)-'DLLK Bronze Race Form'!Z93,)</f>
        <v>0</v>
      </c>
    </row>
    <row r="67" spans="5:5" x14ac:dyDescent="0.3">
      <c r="E67" s="9">
        <f>IFERROR(SUM('DLLK Bronze Race Form'!W94*'DLLK Bronze Race Form'!Y94)-'DLLK Bronze Race Form'!Z94,)</f>
        <v>0</v>
      </c>
    </row>
    <row r="68" spans="5:5" x14ac:dyDescent="0.3">
      <c r="E68" s="9">
        <f>IFERROR(SUM('DLLK Bronze Race Form'!W95*'DLLK Bronze Race Form'!Y95)-'DLLK Bronze Race Form'!Z95,)</f>
        <v>0</v>
      </c>
    </row>
    <row r="69" spans="5:5" x14ac:dyDescent="0.3">
      <c r="E69" s="9">
        <f>IFERROR(SUM('DLLK Bronze Race Form'!W96*'DLLK Bronze Race Form'!Y96)-'DLLK Bronze Race Form'!Z96,)</f>
        <v>0</v>
      </c>
    </row>
    <row r="70" spans="5:5" x14ac:dyDescent="0.3">
      <c r="E70" s="9">
        <f>IFERROR(SUM('DLLK Bronze Race Form'!#REF!*'DLLK Bronze Race Form'!#REF!)-'DLLK Bronze Race Form'!#REF!,)</f>
        <v>0</v>
      </c>
    </row>
    <row r="71" spans="5:5" x14ac:dyDescent="0.3">
      <c r="E71" s="10"/>
    </row>
    <row r="72" spans="5:5" x14ac:dyDescent="0.3">
      <c r="E72" s="9"/>
    </row>
    <row r="73" spans="5:5" x14ac:dyDescent="0.3">
      <c r="E73" s="9">
        <f>IFERROR(SUM('DLLK Bronze Race Form'!W100*'DLLK Bronze Race Form'!Y100)-'DLLK Bronze Race Form'!Z100,)</f>
        <v>0</v>
      </c>
    </row>
    <row r="74" spans="5:5" x14ac:dyDescent="0.3">
      <c r="E74" s="9">
        <f>IFERROR(SUM('DLLK Bronze Race Form'!W103*'DLLK Bronze Race Form'!Y103)-'DLLK Bronze Race Form'!Z103,)</f>
        <v>0</v>
      </c>
    </row>
    <row r="75" spans="5:5" x14ac:dyDescent="0.3">
      <c r="E75" s="9">
        <f>IFERROR(SUM('DLLK Bronze Race Form'!W104*'DLLK Bronze Race Form'!Y104)-'DLLK Bronze Race Form'!Z104,)</f>
        <v>0</v>
      </c>
    </row>
    <row r="76" spans="5:5" x14ac:dyDescent="0.3">
      <c r="E76" s="9">
        <f>IFERROR(SUM('DLLK Bronze Race Form'!W107*'DLLK Bronze Race Form'!Y107)-'DLLK Bronze Race Form'!Z107,)</f>
        <v>0</v>
      </c>
    </row>
    <row r="77" spans="5:5" x14ac:dyDescent="0.3">
      <c r="E77" s="10"/>
    </row>
    <row r="78" spans="5:5" x14ac:dyDescent="0.3">
      <c r="E78" s="9">
        <f>IFERROR(SUM('DLLK Bronze Race Form'!W110*'DLLK Bronze Race Form'!Y110)-'DLLK Bronze Race Form'!Z110,)</f>
        <v>0</v>
      </c>
    </row>
    <row r="79" spans="5:5" x14ac:dyDescent="0.3">
      <c r="E79" s="9">
        <f>IFERROR(SUM('DLLK Bronze Race Form'!W111*'DLLK Bronze Race Form'!Y111)-'DLLK Bronze Race Form'!Z111,)</f>
        <v>0</v>
      </c>
    </row>
    <row r="80" spans="5:5" x14ac:dyDescent="0.3">
      <c r="E80" s="9">
        <f>IFERROR(SUM('DLLK Bronze Race Form'!W112*'DLLK Bronze Race Form'!Y112)-'DLLK Bronze Race Form'!Z112,)</f>
        <v>0</v>
      </c>
    </row>
  </sheetData>
  <sheetProtection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DLLK Bronze Race Form</vt:lpstr>
      <vt:lpstr>Formulas</vt:lpstr>
      <vt:lpstr>'DLLK Bronze Race Form'!Print_Area</vt:lpstr>
    </vt:vector>
  </TitlesOfParts>
  <Company>SKIS  ROSSIGNOL SAS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Gaisford, Shawn</dc:creator>
  <cp:lastModifiedBy>Gaisford, Shawn</cp:lastModifiedBy>
  <cp:lastPrinted>2019-04-12T20:08:58Z</cp:lastPrinted>
  <dcterms:created xsi:type="dcterms:W3CDTF">2019-02-11T18:00:57Z</dcterms:created>
  <dcterms:modified xsi:type="dcterms:W3CDTF">2021-04-15T13:01:07Z</dcterms:modified>
</cp:coreProperties>
</file>