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24226"/>
  <mc:AlternateContent xmlns:mc="http://schemas.openxmlformats.org/markup-compatibility/2006">
    <mc:Choice Requires="x15">
      <x15ac:absPath xmlns:x15ac="http://schemas.microsoft.com/office/spreadsheetml/2010/11/ac" url="C:\Users\mescu\OneDrive\Documents\CHAUCASE 2019\"/>
    </mc:Choice>
  </mc:AlternateContent>
  <xr:revisionPtr revIDLastSave="0" documentId="8_{3FAED9D9-D854-46E7-B2D1-87AE52C8C47E}" xr6:coauthVersionLast="40" xr6:coauthVersionMax="40" xr10:uidLastSave="{00000000-0000-0000-0000-000000000000}"/>
  <workbookProtection workbookAlgorithmName="SHA-512" workbookHashValue="lIOq6X5qk54yGi+4Mm0O2NeuKKZdY9ks9yN3Zd8JvmHsPB1k4lO5srMJmSiTPb2riY6nKmTKW0mfLrdWRdgIjQ==" workbookSaltValue="GpuQ34ENVyFJOV2EJfQGDg==" workbookSpinCount="100000" lockStructure="1"/>
  <bookViews>
    <workbookView xWindow="-120" yWindow="-120" windowWidth="20730" windowHeight="11160" xr2:uid="{00000000-000D-0000-FFFF-FFFF00000000}"/>
  </bookViews>
  <sheets>
    <sheet name="IncriptionRegistration" sheetId="1" r:id="rId1"/>
    <sheet name="FactureInvoice" sheetId="4" state="hidden" r:id="rId2"/>
    <sheet name="RecuReceipt" sheetId="7" state="hidden" r:id="rId3"/>
  </sheets>
  <definedNames>
    <definedName name="_xlnm.Print_Area" localSheetId="1">FactureInvoice!#REF!</definedName>
    <definedName name="_xlnm.Print_Area" localSheetId="0">IncriptionRegistration!$A$1:$V$67</definedName>
    <definedName name="_xlnm.Print_Area" localSheetId="2">RecuReceipt!#REF!</definedName>
    <definedName name="print_share" localSheetId="1">FactureInvoice!#REF!</definedName>
    <definedName name="print_share" localSheetId="0">IncriptionRegistration!#REF!</definedName>
    <definedName name="print_share" localSheetId="2">RecuReceipt!#REF!</definedName>
    <definedName name="rss_share" localSheetId="1">FactureInvoice!#REF!</definedName>
    <definedName name="rss_share" localSheetId="0">IncriptionRegistration!#REF!</definedName>
    <definedName name="rss_share" localSheetId="2">RecuReceipt!#REF!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 i="7" l="1"/>
  <c r="A9" i="4"/>
  <c r="A25" i="7"/>
  <c r="A24" i="7"/>
  <c r="A23" i="7"/>
  <c r="A22" i="7"/>
  <c r="A15" i="7"/>
  <c r="A14" i="7"/>
  <c r="A13" i="7"/>
  <c r="A12" i="7"/>
  <c r="A11" i="7"/>
  <c r="A10" i="7"/>
  <c r="A9" i="7"/>
  <c r="A25" i="4"/>
  <c r="A24" i="4"/>
  <c r="A23" i="4"/>
  <c r="A22" i="4"/>
  <c r="A15" i="4"/>
  <c r="A14" i="4"/>
  <c r="A13" i="4"/>
  <c r="A12" i="4"/>
  <c r="A11" i="4"/>
  <c r="A10" i="4"/>
  <c r="D39" i="1" l="1"/>
  <c r="G39" i="1"/>
  <c r="J39" i="1"/>
  <c r="M40" i="1" l="1"/>
  <c r="P40" i="1" l="1"/>
  <c r="R40" i="1"/>
  <c r="T40" i="1" s="1"/>
  <c r="Q47" i="1"/>
  <c r="N47" i="1"/>
  <c r="Q50" i="1"/>
  <c r="N50" i="1"/>
  <c r="Q49" i="1"/>
  <c r="N49" i="1"/>
  <c r="Q46" i="1"/>
  <c r="Q48" i="1"/>
  <c r="N48" i="1"/>
  <c r="P18" i="1"/>
  <c r="R18" i="1"/>
  <c r="P19" i="1"/>
  <c r="T19" i="1" s="1"/>
  <c r="R19" i="1"/>
  <c r="P20" i="1"/>
  <c r="T20" i="1" s="1"/>
  <c r="R20" i="1"/>
  <c r="P21" i="1"/>
  <c r="T21" i="1" s="1"/>
  <c r="R21" i="1"/>
  <c r="P22" i="1"/>
  <c r="R22" i="1"/>
  <c r="T22" i="1"/>
  <c r="P43" i="1"/>
  <c r="R43" i="1"/>
  <c r="N46" i="1"/>
  <c r="Q27" i="4" l="1"/>
  <c r="Q27" i="7"/>
  <c r="Q23" i="7"/>
  <c r="Q23" i="4"/>
  <c r="Q28" i="7"/>
  <c r="Q28" i="4"/>
  <c r="T49" i="1"/>
  <c r="T47" i="1"/>
  <c r="T18" i="1"/>
  <c r="T50" i="1"/>
  <c r="T48" i="1"/>
  <c r="T43" i="1"/>
  <c r="T46" i="1"/>
  <c r="Q24" i="4" l="1"/>
  <c r="Q24" i="7"/>
  <c r="Q25" i="7"/>
  <c r="Q25" i="4"/>
  <c r="Q22" i="4"/>
  <c r="Q22" i="7"/>
  <c r="T53" i="1"/>
  <c r="S63" i="1" s="1"/>
  <c r="Q30" i="7" l="1"/>
  <c r="Q33" i="7" s="1"/>
  <c r="Q30" i="4"/>
</calcChain>
</file>

<file path=xl/sharedStrings.xml><?xml version="1.0" encoding="utf-8"?>
<sst xmlns="http://schemas.openxmlformats.org/spreadsheetml/2006/main" count="122" uniqueCount="87">
  <si>
    <t>Contact:</t>
  </si>
  <si>
    <t>Sport</t>
  </si>
  <si>
    <t xml:space="preserve">Total </t>
  </si>
  <si>
    <t>Compagnie                                 Company</t>
  </si>
  <si>
    <t>Soulier- Shoes</t>
  </si>
  <si>
    <t>Sécurité           Safety</t>
  </si>
  <si>
    <t>H-M</t>
  </si>
  <si>
    <t>F-W</t>
  </si>
  <si>
    <t>E-C</t>
  </si>
  <si>
    <t>Noms - Names</t>
  </si>
  <si>
    <t>TPS-GST</t>
  </si>
  <si>
    <t>TVQ-PST</t>
  </si>
  <si>
    <t>TPS - GST</t>
  </si>
  <si>
    <t>TVQ - PST</t>
  </si>
  <si>
    <t xml:space="preserve">        Numéro de la carte - Card number</t>
  </si>
  <si>
    <t xml:space="preserve">Bottes -Boots                         </t>
  </si>
  <si>
    <t xml:space="preserve">Compagnie:                                                                                                                Company:                     </t>
  </si>
  <si>
    <t>Adresse:                                                                                                             Address:</t>
  </si>
  <si>
    <t xml:space="preserve">Téléphone:                                                                                                             Phone:                     </t>
  </si>
  <si>
    <t xml:space="preserve">Courriel:                                                                                                                           E-mail:                     </t>
  </si>
  <si>
    <t>Code Postal:                                                                                                              Postal code:</t>
  </si>
  <si>
    <t>Expiration</t>
  </si>
  <si>
    <t>Ville/Prov                                                                                                                        City/Prov</t>
  </si>
  <si>
    <t>Ville/Prov                                                                                                                       City/Prov</t>
  </si>
  <si>
    <t>Choix - Choice</t>
  </si>
  <si>
    <t>Bourse Purse</t>
  </si>
  <si>
    <t>Pantoufle Slipper</t>
  </si>
  <si>
    <t>Demandeur - Applicant</t>
  </si>
  <si>
    <t>Accessoire Accessory</t>
  </si>
  <si>
    <t>Branchement électrique  -  Electrical outlet</t>
  </si>
  <si>
    <t>Page arrière intérieure                                                      Inside back cover</t>
  </si>
  <si>
    <t>Options de paiement  -  Payment options</t>
  </si>
  <si>
    <t xml:space="preserve">J'autorise Groupe Chaucase Inc. de procéder au prélèvement du montant total de la facture tel qu'indiqué.                                                                                                                                                                                                                  I authorize Groupe Chaucase Inc., to proceed with the withdrawal of the total invoice amount as indicated. </t>
  </si>
  <si>
    <t>DESCRIPTION:</t>
  </si>
  <si>
    <t>Sujet à APPROBATION         Subject to APPROVAL</t>
  </si>
  <si>
    <t>CARTE DE CRÉDIT  -  CREDIT CARD</t>
  </si>
  <si>
    <t xml:space="preserve">Conditions </t>
  </si>
  <si>
    <t xml:space="preserve">                       Nom du Titulaire de la carte - Cardholder's Name</t>
  </si>
  <si>
    <t>Demandeur: Applicant:</t>
  </si>
  <si>
    <t>Page: noir et blanc                                                           Black and white page</t>
  </si>
  <si>
    <r>
      <rPr>
        <b/>
        <sz val="10"/>
        <rFont val="Arial"/>
        <family val="2"/>
      </rPr>
      <t>Modalités</t>
    </r>
    <r>
      <rPr>
        <sz val="10"/>
        <rFont val="Arial"/>
        <family val="2"/>
      </rPr>
      <t xml:space="preserve">: Un demandeur et signataire aux présentes agissant à titre de représentant non autorisé d'une compagnie ou société par actions sera tenu personnellement responsible de out montant impayé.                                                                                         Le demandeur et tout autre représentant dela compagnie ou société par actions confirme avoir lu, compris et accepté les conditions énoncées aux règlements d'exposition publiés dans le manuel de l'exposant disponible sur le site www.chaucase.com  </t>
    </r>
  </si>
  <si>
    <r>
      <rPr>
        <b/>
        <sz val="10"/>
        <rFont val="Arial"/>
        <family val="2"/>
      </rPr>
      <t>Modalities</t>
    </r>
    <r>
      <rPr>
        <sz val="10"/>
        <rFont val="Arial"/>
        <family val="2"/>
      </rPr>
      <t>: If an individual's signature on a contract, on behalf of the Company and relative to the event, is declared invalid or not authorized by the said Company, this individual becomes responsible for the amounts unpaid.                                                            The act to apply for participation in a Chaucase show confirms that the show rules published in the Exhibitor Guide posted on the web site www.chaucase.com were read, understood and are agreed to by rthe applicant or associate involved in the application.</t>
    </r>
  </si>
  <si>
    <t>Prix  avant la date limite:                    Price before deadline</t>
  </si>
  <si>
    <t>Prix après date limite                         Price after the deadline</t>
  </si>
  <si>
    <t>Page avant intérieure                                                     Inside front cover</t>
  </si>
  <si>
    <t>Paiement Total                      Total Payment</t>
  </si>
  <si>
    <t>Couverture arrière                                                                       Back cover</t>
  </si>
  <si>
    <t>QTÉ QTY</t>
  </si>
  <si>
    <t>Marques de commerce               Brands</t>
  </si>
  <si>
    <t>QTÉ - QTY</t>
  </si>
  <si>
    <t>COÛT - COST</t>
  </si>
  <si>
    <t>Page couleur                                                      Color page</t>
  </si>
  <si>
    <t>10' X 10'</t>
  </si>
  <si>
    <t>20' X 20'</t>
  </si>
  <si>
    <t>20' X 30'</t>
  </si>
  <si>
    <t>20' X 40'</t>
  </si>
  <si>
    <t>Coût-Cost</t>
  </si>
  <si>
    <t>Réservation d'espace - Space reservation</t>
  </si>
  <si>
    <t>QTÉ       QTY</t>
  </si>
  <si>
    <t>QTÉ           QTY</t>
  </si>
  <si>
    <t>Facturer à - Invoice to</t>
  </si>
  <si>
    <t>|</t>
  </si>
  <si>
    <r>
      <rPr>
        <sz val="8"/>
        <color indexed="10"/>
        <rFont val="Arial"/>
        <family val="2"/>
      </rPr>
      <t>CHÈQUE - CHEQUE</t>
    </r>
    <r>
      <rPr>
        <sz val="9"/>
        <rFont val="Arial"/>
        <family val="2"/>
      </rPr>
      <t xml:space="preserve">                                                                          Libellé à l'ordre de - Payable to:                                    Groupe Chaucase inc                                                          1533 Leroux, St-Lazare, Qc  J7T 2S4</t>
    </r>
  </si>
  <si>
    <r>
      <rPr>
        <sz val="8"/>
        <color indexed="10"/>
        <rFont val="Arial"/>
        <family val="2"/>
      </rPr>
      <t>Banque de Montréal - Bank of Montreal</t>
    </r>
    <r>
      <rPr>
        <b/>
        <sz val="9"/>
        <color indexed="10"/>
        <rFont val="Arial"/>
        <family val="2"/>
      </rPr>
      <t xml:space="preserve"> </t>
    </r>
    <r>
      <rPr>
        <sz val="9"/>
        <rFont val="Arial"/>
        <family val="2"/>
      </rPr>
      <t xml:space="preserve">   Acct #:  02361 001 1994-863  </t>
    </r>
    <r>
      <rPr>
        <sz val="10"/>
        <rFont val="Arial"/>
        <family val="2"/>
      </rPr>
      <t xml:space="preserve">                                               SWIFT CODE:  BOFMCAM2</t>
    </r>
  </si>
  <si>
    <r>
      <t xml:space="preserve"> </t>
    </r>
    <r>
      <rPr>
        <sz val="8"/>
        <color indexed="10"/>
        <rFont val="Arial"/>
        <family val="2"/>
      </rPr>
      <t>Transfert Interact - Interact Transfer</t>
    </r>
    <r>
      <rPr>
        <sz val="9"/>
        <rFont val="Arial"/>
        <family val="2"/>
      </rPr>
      <t xml:space="preserve">                Envoi à - Send to:                                                                                         mesculier@gmail.com </t>
    </r>
  </si>
  <si>
    <t>Facture - Invoice: Total</t>
  </si>
  <si>
    <t>Total</t>
  </si>
  <si>
    <t>Groupe ChauCASE Inc.</t>
  </si>
  <si>
    <t>Marc-André Esculier</t>
  </si>
  <si>
    <t>1533 Leroux, Saint-Lazare (Québec) J7T 2S4</t>
  </si>
  <si>
    <t>514-971-6272</t>
  </si>
  <si>
    <t>Facture à - Invoice To</t>
  </si>
  <si>
    <t>Détails - Details</t>
  </si>
  <si>
    <t xml:space="preserve">Inscription des participants - Participants' registration                                             </t>
  </si>
  <si>
    <r>
      <rPr>
        <b/>
        <sz val="12"/>
        <rFont val="Arial"/>
        <family val="2"/>
      </rPr>
      <t>Guide du salon - Show guide</t>
    </r>
    <r>
      <rPr>
        <sz val="12"/>
        <rFont val="Arial"/>
        <family val="2"/>
      </rPr>
      <t xml:space="preserve"> </t>
    </r>
    <r>
      <rPr>
        <b/>
        <sz val="12"/>
        <rFont val="Arial"/>
        <family val="2"/>
      </rPr>
      <t xml:space="preserve">                                                                                                                                                    </t>
    </r>
  </si>
  <si>
    <t>mesculier@gmail.com</t>
  </si>
  <si>
    <t>Date:</t>
  </si>
  <si>
    <t>Facture - Invoice:</t>
  </si>
  <si>
    <t>Montant Payé - Paid amount</t>
  </si>
  <si>
    <t>Solde - Balance</t>
  </si>
  <si>
    <t>Salon commercial Groupe ChauCASE - Hiver 2019</t>
  </si>
  <si>
    <t>TPS - GST 730 725 314 RT0001 (5%)</t>
  </si>
  <si>
    <t>TVQ - PST 12 2601 6038 TQ0001 (9.975%)</t>
  </si>
  <si>
    <r>
      <t xml:space="preserve">Salon  Printemps - été                       </t>
    </r>
    <r>
      <rPr>
        <b/>
        <sz val="14"/>
        <color indexed="10"/>
        <rFont val="Arial"/>
        <family val="2"/>
      </rPr>
      <t>06-08 - 08.08  (2019)</t>
    </r>
    <r>
      <rPr>
        <sz val="14"/>
        <rFont val="Arial"/>
        <family val="2"/>
      </rPr>
      <t xml:space="preserve">                                     Spring - Summer Show</t>
    </r>
  </si>
  <si>
    <r>
      <t xml:space="preserve">Publicité Bottin   -   Show guide Advertising       </t>
    </r>
    <r>
      <rPr>
        <b/>
        <sz val="12"/>
        <color rgb="FFFF0000"/>
        <rFont val="Arial"/>
        <family val="2"/>
      </rPr>
      <t>DATE LIMITE (21-06-2019) DEADLINE</t>
    </r>
    <r>
      <rPr>
        <b/>
        <sz val="12"/>
        <rFont val="Arial"/>
        <family val="2"/>
      </rPr>
      <t xml:space="preserve"> </t>
    </r>
  </si>
  <si>
    <r>
      <rPr>
        <b/>
        <sz val="16"/>
        <color rgb="FFFF0000"/>
        <rFont val="Arial"/>
        <family val="2"/>
      </rPr>
      <t xml:space="preserve">EXPOSANTS - EXHIBITORS  </t>
    </r>
    <r>
      <rPr>
        <b/>
        <sz val="16"/>
        <rFont val="Arial"/>
        <family val="2"/>
      </rPr>
      <t xml:space="preserve">             INSCRIPTION   -    REGISTRATION</t>
    </r>
  </si>
  <si>
    <r>
      <rPr>
        <b/>
        <sz val="12"/>
        <color rgb="FFFF0000"/>
        <rFont val="Arial"/>
        <family val="2"/>
      </rPr>
      <t xml:space="preserve">Cadeau Promotionnel - Promotional give-away              </t>
    </r>
    <r>
      <rPr>
        <b/>
        <sz val="12"/>
        <rFont val="Arial"/>
        <family val="2"/>
      </rPr>
      <t>(Entrée du salon - Show entrance)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</si>
</sst>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_ * #,##0.00_)\ &quot;$&quot;_ ;_ * \(#,##0.00\)\ &quot;$&quot;_ ;_ * &quot;-&quot;??_)\ &quot;$&quot;_ ;_ @_ "/>
    <numFmt numFmtId="165" formatCode="_(&quot;$&quot;* #,##0.00_);_(&quot;$&quot;* \(#,##0.00\);_(&quot;$&quot;* &quot;-&quot;??_);_(@_)"/>
    <numFmt numFmtId="166" formatCode="&quot;$&quot;#,##0.00"/>
  </numFmts>
  <fonts count="20" x14ac:knownFonts="1">
    <font>
      <sz val="10"/>
      <name val="Arial"/>
    </font>
    <font>
      <sz val="8"/>
      <name val="Arial"/>
      <family val="2"/>
    </font>
    <font>
      <sz val="9"/>
      <name val="Arial"/>
      <family val="2"/>
    </font>
    <font>
      <sz val="10"/>
      <name val="Arial"/>
      <family val="2"/>
    </font>
    <font>
      <b/>
      <sz val="10"/>
      <name val="Arial"/>
      <family val="2"/>
    </font>
    <font>
      <b/>
      <sz val="12"/>
      <name val="Arial"/>
      <family val="2"/>
    </font>
    <font>
      <sz val="12"/>
      <name val="Arial"/>
      <family val="2"/>
    </font>
    <font>
      <b/>
      <sz val="18"/>
      <name val="Arial"/>
      <family val="2"/>
    </font>
    <font>
      <b/>
      <sz val="9"/>
      <color indexed="10"/>
      <name val="Arial"/>
      <family val="2"/>
    </font>
    <font>
      <sz val="14"/>
      <name val="Arial"/>
      <family val="2"/>
    </font>
    <font>
      <b/>
      <sz val="14"/>
      <color indexed="10"/>
      <name val="Arial"/>
      <family val="2"/>
    </font>
    <font>
      <b/>
      <sz val="10"/>
      <color rgb="FFFF0000"/>
      <name val="Arial"/>
      <family val="2"/>
    </font>
    <font>
      <b/>
      <sz val="9"/>
      <name val="Arial"/>
      <family val="2"/>
    </font>
    <font>
      <b/>
      <sz val="14"/>
      <name val="Arial"/>
      <family val="2"/>
    </font>
    <font>
      <sz val="8"/>
      <color indexed="10"/>
      <name val="Arial"/>
      <family val="2"/>
    </font>
    <font>
      <b/>
      <u/>
      <sz val="10"/>
      <name val="Arial"/>
      <family val="2"/>
    </font>
    <font>
      <u/>
      <sz val="10"/>
      <color theme="10"/>
      <name val="Arial"/>
      <family val="2"/>
    </font>
    <font>
      <b/>
      <sz val="12"/>
      <color rgb="FFFF0000"/>
      <name val="Arial"/>
      <family val="2"/>
    </font>
    <font>
      <b/>
      <sz val="16"/>
      <name val="Arial"/>
      <family val="2"/>
    </font>
    <font>
      <b/>
      <sz val="16"/>
      <color rgb="FFFF0000"/>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0E7B7"/>
        <bgColor indexed="64"/>
      </patternFill>
    </fill>
    <fill>
      <patternFill patternType="solid">
        <fgColor rgb="FFBAFBAB"/>
        <bgColor indexed="64"/>
      </patternFill>
    </fill>
    <fill>
      <patternFill patternType="solid">
        <fgColor theme="8" tint="0.79998168889431442"/>
        <bgColor indexed="64"/>
      </patternFill>
    </fill>
    <fill>
      <patternFill patternType="solid">
        <fgColor rgb="FFFFFF0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xf numFmtId="0" fontId="16" fillId="0" borderId="0" applyNumberFormat="0" applyFill="0" applyBorder="0" applyAlignment="0" applyProtection="0"/>
  </cellStyleXfs>
  <cellXfs count="330">
    <xf numFmtId="0" fontId="0" fillId="0" borderId="0" xfId="0"/>
    <xf numFmtId="164" fontId="2" fillId="6" borderId="1" xfId="0" applyNumberFormat="1" applyFont="1" applyFill="1" applyBorder="1" applyAlignment="1" applyProtection="1">
      <alignment horizontal="center" vertical="center"/>
      <protection locked="0"/>
    </xf>
    <xf numFmtId="0" fontId="2" fillId="6" borderId="1" xfId="0" applyFont="1" applyFill="1" applyBorder="1" applyAlignment="1" applyProtection="1">
      <alignment horizontal="center" vertical="center"/>
      <protection locked="0"/>
    </xf>
    <xf numFmtId="0" fontId="2" fillId="6" borderId="17" xfId="0" applyFont="1" applyFill="1" applyBorder="1" applyAlignment="1" applyProtection="1">
      <alignment horizontal="center" vertical="center"/>
      <protection locked="0"/>
    </xf>
    <xf numFmtId="164" fontId="2" fillId="6" borderId="17" xfId="0" applyNumberFormat="1" applyFont="1" applyFill="1" applyBorder="1" applyAlignment="1" applyProtection="1">
      <alignment horizontal="center" vertical="center"/>
      <protection locked="0"/>
    </xf>
    <xf numFmtId="164" fontId="2" fillId="2" borderId="29" xfId="0" applyNumberFormat="1" applyFont="1" applyFill="1" applyBorder="1" applyAlignment="1" applyProtection="1">
      <alignment horizontal="center" vertical="center"/>
    </xf>
    <xf numFmtId="0" fontId="3" fillId="0" borderId="0" xfId="0" applyFont="1"/>
    <xf numFmtId="0" fontId="3" fillId="0" borderId="0" xfId="0" applyFont="1" applyAlignment="1">
      <alignment vertical="center"/>
    </xf>
    <xf numFmtId="0" fontId="3" fillId="0" borderId="0" xfId="0" applyFont="1" applyFill="1" applyBorder="1" applyAlignment="1">
      <alignment vertical="center"/>
    </xf>
    <xf numFmtId="0" fontId="3" fillId="6" borderId="17" xfId="0" applyFont="1" applyFill="1" applyBorder="1" applyAlignment="1" applyProtection="1">
      <alignment horizontal="center" vertical="center"/>
      <protection locked="0"/>
    </xf>
    <xf numFmtId="164" fontId="3" fillId="6" borderId="17" xfId="0" applyNumberFormat="1" applyFont="1" applyFill="1" applyBorder="1" applyAlignment="1" applyProtection="1">
      <alignment horizontal="center" vertical="center"/>
      <protection locked="0"/>
    </xf>
    <xf numFmtId="164" fontId="3" fillId="6" borderId="33" xfId="0" applyNumberFormat="1" applyFont="1" applyFill="1" applyBorder="1" applyAlignment="1" applyProtection="1">
      <alignment horizontal="center" vertical="center"/>
      <protection locked="0"/>
    </xf>
    <xf numFmtId="0" fontId="3" fillId="0" borderId="0" xfId="0" applyFont="1" applyFill="1" applyBorder="1" applyAlignment="1"/>
    <xf numFmtId="0" fontId="3" fillId="6" borderId="1" xfId="0" applyFont="1" applyFill="1" applyBorder="1" applyAlignment="1" applyProtection="1">
      <alignment horizontal="center" vertical="center"/>
      <protection locked="0"/>
    </xf>
    <xf numFmtId="164" fontId="3" fillId="6" borderId="1" xfId="0" applyNumberFormat="1" applyFont="1" applyFill="1" applyBorder="1" applyAlignment="1" applyProtection="1">
      <alignment horizontal="center" vertical="center"/>
      <protection locked="0"/>
    </xf>
    <xf numFmtId="164" fontId="3" fillId="6" borderId="31" xfId="0" applyNumberFormat="1" applyFont="1" applyFill="1" applyBorder="1" applyAlignment="1" applyProtection="1">
      <alignment horizontal="center" vertical="center"/>
      <protection locked="0"/>
    </xf>
    <xf numFmtId="0" fontId="3" fillId="0" borderId="0" xfId="0" applyFont="1" applyFill="1"/>
    <xf numFmtId="0" fontId="3" fillId="0" borderId="0" xfId="0" applyFont="1" applyBorder="1" applyProtection="1"/>
    <xf numFmtId="0" fontId="3" fillId="0" borderId="18" xfId="0" applyFont="1" applyBorder="1" applyProtection="1"/>
    <xf numFmtId="0" fontId="3" fillId="0" borderId="0" xfId="0" applyFont="1" applyBorder="1" applyAlignment="1" applyProtection="1">
      <alignment horizontal="center" vertical="center" wrapText="1"/>
    </xf>
    <xf numFmtId="0" fontId="3" fillId="0" borderId="8" xfId="0" applyFont="1" applyBorder="1" applyAlignment="1" applyProtection="1">
      <alignment wrapText="1"/>
    </xf>
    <xf numFmtId="0" fontId="3" fillId="0" borderId="37" xfId="0" applyFont="1" applyBorder="1" applyProtection="1"/>
    <xf numFmtId="0" fontId="5" fillId="0" borderId="20" xfId="0" applyFont="1" applyBorder="1" applyAlignment="1" applyProtection="1">
      <alignment horizontal="center" vertical="center"/>
    </xf>
    <xf numFmtId="0" fontId="5" fillId="0" borderId="22" xfId="0" applyFont="1" applyBorder="1" applyAlignment="1" applyProtection="1">
      <alignment horizontal="center" vertical="center"/>
    </xf>
    <xf numFmtId="0" fontId="9" fillId="6" borderId="7" xfId="0" applyFont="1" applyFill="1" applyBorder="1" applyAlignment="1" applyProtection="1">
      <alignment horizontal="center" vertical="center"/>
      <protection locked="0"/>
    </xf>
    <xf numFmtId="0" fontId="9" fillId="6" borderId="5" xfId="0" applyFont="1" applyFill="1" applyBorder="1" applyAlignment="1" applyProtection="1">
      <alignment horizontal="center" vertical="center"/>
      <protection locked="0"/>
    </xf>
    <xf numFmtId="0" fontId="9" fillId="6" borderId="6" xfId="0" applyFont="1" applyFill="1" applyBorder="1" applyAlignment="1" applyProtection="1">
      <alignment horizontal="center" vertical="center"/>
      <protection locked="0"/>
    </xf>
    <xf numFmtId="0" fontId="3" fillId="0" borderId="0" xfId="0" applyFont="1" applyBorder="1" applyAlignment="1" applyProtection="1">
      <alignment horizontal="center" wrapText="1"/>
    </xf>
    <xf numFmtId="0" fontId="3" fillId="0" borderId="18" xfId="0" applyFont="1" applyBorder="1"/>
    <xf numFmtId="0" fontId="3" fillId="0" borderId="5" xfId="0" applyFont="1" applyFill="1" applyBorder="1" applyAlignment="1" applyProtection="1">
      <alignment horizontal="center" vertical="center"/>
    </xf>
    <xf numFmtId="164" fontId="3" fillId="0" borderId="5" xfId="0" applyNumberFormat="1" applyFont="1" applyFill="1" applyBorder="1" applyAlignment="1" applyProtection="1">
      <alignment horizontal="center" vertical="center"/>
    </xf>
    <xf numFmtId="0" fontId="3" fillId="0" borderId="0" xfId="0" applyFont="1" applyBorder="1"/>
    <xf numFmtId="0" fontId="3" fillId="0" borderId="18" xfId="0" applyFont="1" applyBorder="1" applyAlignment="1" applyProtection="1"/>
    <xf numFmtId="0" fontId="3" fillId="0" borderId="50" xfId="0" applyFont="1" applyFill="1" applyBorder="1" applyAlignment="1" applyProtection="1">
      <alignment horizontal="center" vertical="center" wrapText="1"/>
    </xf>
    <xf numFmtId="0" fontId="3" fillId="6" borderId="29" xfId="0" applyFont="1" applyFill="1" applyBorder="1" applyAlignment="1" applyProtection="1">
      <alignment horizontal="center" vertical="center"/>
      <protection locked="0"/>
    </xf>
    <xf numFmtId="164" fontId="2" fillId="6" borderId="29" xfId="0" applyNumberFormat="1" applyFont="1" applyFill="1" applyBorder="1" applyAlignment="1" applyProtection="1">
      <alignment horizontal="center" vertical="center"/>
      <protection locked="0"/>
    </xf>
    <xf numFmtId="0" fontId="2" fillId="6" borderId="29" xfId="0" applyFont="1" applyFill="1" applyBorder="1" applyAlignment="1" applyProtection="1">
      <alignment horizontal="center" vertical="center"/>
      <protection locked="0"/>
    </xf>
    <xf numFmtId="164" fontId="3" fillId="6" borderId="29" xfId="0" applyNumberFormat="1" applyFont="1" applyFill="1" applyBorder="1" applyAlignment="1" applyProtection="1">
      <alignment horizontal="center" vertical="center"/>
      <protection locked="0"/>
    </xf>
    <xf numFmtId="164" fontId="3" fillId="6" borderId="32" xfId="0" applyNumberFormat="1" applyFont="1" applyFill="1" applyBorder="1" applyAlignment="1" applyProtection="1">
      <alignment horizontal="center" vertical="center"/>
      <protection locked="0"/>
    </xf>
    <xf numFmtId="0" fontId="3" fillId="0" borderId="9" xfId="0" applyFont="1" applyBorder="1"/>
    <xf numFmtId="0" fontId="3" fillId="0" borderId="7" xfId="0" applyFont="1" applyBorder="1"/>
    <xf numFmtId="0" fontId="3" fillId="0" borderId="16" xfId="0" applyFont="1" applyBorder="1" applyProtection="1"/>
    <xf numFmtId="0" fontId="3" fillId="0" borderId="48" xfId="0" applyFont="1" applyBorder="1" applyProtection="1"/>
    <xf numFmtId="0" fontId="3" fillId="0" borderId="8" xfId="0" applyFont="1" applyBorder="1" applyProtection="1"/>
    <xf numFmtId="0" fontId="3" fillId="0" borderId="9" xfId="0" applyFont="1" applyBorder="1" applyProtection="1"/>
    <xf numFmtId="0" fontId="3" fillId="0" borderId="10" xfId="0" applyFont="1" applyBorder="1" applyProtection="1"/>
    <xf numFmtId="0" fontId="15" fillId="0" borderId="47" xfId="0" applyFont="1" applyBorder="1" applyProtection="1"/>
    <xf numFmtId="0" fontId="3" fillId="0" borderId="2" xfId="0" applyFont="1" applyBorder="1" applyProtection="1"/>
    <xf numFmtId="0" fontId="3" fillId="0" borderId="3" xfId="0" applyFont="1" applyBorder="1" applyProtection="1"/>
    <xf numFmtId="0" fontId="3" fillId="0" borderId="25" xfId="0" applyFont="1" applyBorder="1" applyProtection="1"/>
    <xf numFmtId="0" fontId="3" fillId="0" borderId="28" xfId="0" applyFont="1" applyBorder="1" applyProtection="1"/>
    <xf numFmtId="0" fontId="3" fillId="0" borderId="0" xfId="0" applyFont="1" applyBorder="1" applyAlignment="1" applyProtection="1">
      <alignment horizontal="right"/>
    </xf>
    <xf numFmtId="165" fontId="4" fillId="0" borderId="0" xfId="0" applyNumberFormat="1" applyFont="1" applyBorder="1" applyAlignment="1" applyProtection="1">
      <alignment horizontal="center"/>
    </xf>
    <xf numFmtId="0" fontId="3" fillId="0" borderId="16" xfId="0" applyFont="1" applyBorder="1"/>
    <xf numFmtId="0" fontId="15" fillId="0" borderId="18" xfId="0" applyFont="1" applyBorder="1" applyProtection="1"/>
    <xf numFmtId="0" fontId="4" fillId="0" borderId="18" xfId="0" applyFont="1" applyBorder="1" applyProtection="1"/>
    <xf numFmtId="0" fontId="3" fillId="0" borderId="36" xfId="0" applyFont="1" applyBorder="1" applyAlignment="1" applyProtection="1">
      <alignment horizontal="center" vertical="top" wrapText="1"/>
    </xf>
    <xf numFmtId="0" fontId="3" fillId="0" borderId="9" xfId="0" applyFont="1" applyBorder="1" applyAlignment="1" applyProtection="1">
      <alignment horizontal="center" vertical="top" wrapText="1"/>
    </xf>
    <xf numFmtId="0" fontId="3" fillId="0" borderId="14" xfId="0" applyFont="1" applyBorder="1" applyAlignment="1" applyProtection="1">
      <alignment horizontal="center" vertical="top" wrapText="1"/>
    </xf>
    <xf numFmtId="0" fontId="3" fillId="0" borderId="10" xfId="0" applyFont="1" applyBorder="1" applyAlignment="1" applyProtection="1">
      <alignment horizontal="center" vertical="top" wrapText="1"/>
    </xf>
    <xf numFmtId="0" fontId="2" fillId="6" borderId="23" xfId="0" applyFont="1" applyFill="1" applyBorder="1" applyAlignment="1" applyProtection="1">
      <alignment horizontal="left"/>
      <protection locked="0"/>
    </xf>
    <xf numFmtId="0" fontId="2" fillId="6" borderId="3" xfId="0" applyFont="1" applyFill="1" applyBorder="1" applyAlignment="1" applyProtection="1">
      <alignment horizontal="left"/>
      <protection locked="0"/>
    </xf>
    <xf numFmtId="0" fontId="2" fillId="6" borderId="13" xfId="0" applyFont="1" applyFill="1" applyBorder="1" applyAlignment="1" applyProtection="1">
      <alignment horizontal="left"/>
      <protection locked="0"/>
    </xf>
    <xf numFmtId="0" fontId="2" fillId="6" borderId="23" xfId="0" applyFont="1" applyFill="1" applyBorder="1" applyAlignment="1" applyProtection="1">
      <alignment horizontal="left" vertical="center"/>
      <protection locked="0"/>
    </xf>
    <xf numFmtId="0" fontId="2" fillId="6" borderId="3" xfId="0" applyFont="1" applyFill="1" applyBorder="1" applyAlignment="1" applyProtection="1">
      <alignment horizontal="left" vertical="center"/>
      <protection locked="0"/>
    </xf>
    <xf numFmtId="0" fontId="2" fillId="6" borderId="13" xfId="0" applyFont="1" applyFill="1" applyBorder="1" applyAlignment="1" applyProtection="1">
      <alignment horizontal="left" vertical="center"/>
      <protection locked="0"/>
    </xf>
    <xf numFmtId="0" fontId="3" fillId="2" borderId="40" xfId="0" applyFont="1" applyFill="1" applyBorder="1" applyAlignment="1" applyProtection="1">
      <alignment horizontal="center" vertical="center" wrapText="1"/>
    </xf>
    <xf numFmtId="0" fontId="3" fillId="2" borderId="41" xfId="0" applyFont="1" applyFill="1" applyBorder="1" applyAlignment="1" applyProtection="1">
      <alignment horizontal="center" vertical="center" wrapText="1"/>
    </xf>
    <xf numFmtId="0" fontId="3" fillId="2" borderId="42" xfId="0" applyFont="1" applyFill="1" applyBorder="1" applyAlignment="1" applyProtection="1">
      <alignment horizontal="center" vertical="center" wrapText="1"/>
    </xf>
    <xf numFmtId="0" fontId="1" fillId="2" borderId="44" xfId="0" applyFont="1" applyFill="1" applyBorder="1" applyAlignment="1" applyProtection="1">
      <alignment horizontal="center" vertical="center" textRotation="90" wrapText="1"/>
    </xf>
    <xf numFmtId="0" fontId="1" fillId="2" borderId="35" xfId="0" applyFont="1" applyFill="1" applyBorder="1" applyAlignment="1" applyProtection="1">
      <alignment horizontal="center" vertical="center" textRotation="90" wrapText="1"/>
    </xf>
    <xf numFmtId="44" fontId="3" fillId="0" borderId="12" xfId="0" applyNumberFormat="1" applyFont="1" applyBorder="1" applyAlignment="1" applyProtection="1">
      <alignment horizontal="center" vertical="center"/>
    </xf>
    <xf numFmtId="44" fontId="3" fillId="0" borderId="3" xfId="0" applyNumberFormat="1" applyFont="1" applyBorder="1" applyAlignment="1" applyProtection="1">
      <alignment horizontal="center" vertical="center"/>
    </xf>
    <xf numFmtId="44" fontId="3" fillId="0" borderId="13" xfId="0" applyNumberFormat="1"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166" fontId="3" fillId="0" borderId="49" xfId="0" applyNumberFormat="1" applyFont="1" applyFill="1" applyBorder="1" applyAlignment="1" applyProtection="1">
      <alignment horizontal="center" vertical="center"/>
    </xf>
    <xf numFmtId="166" fontId="3" fillId="0" borderId="50" xfId="0" applyNumberFormat="1" applyFont="1" applyFill="1" applyBorder="1" applyAlignment="1" applyProtection="1">
      <alignment horizontal="center" vertical="center"/>
    </xf>
    <xf numFmtId="0" fontId="5" fillId="3" borderId="37" xfId="0" applyFont="1" applyFill="1" applyBorder="1" applyAlignment="1" applyProtection="1">
      <alignment horizontal="center" vertical="center"/>
    </xf>
    <xf numFmtId="0" fontId="5" fillId="3" borderId="9" xfId="0"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14" fontId="3" fillId="0" borderId="53" xfId="0" applyNumberFormat="1" applyFont="1" applyBorder="1" applyAlignment="1" applyProtection="1">
      <alignment horizontal="center" vertical="center" wrapText="1"/>
    </xf>
    <xf numFmtId="14" fontId="3" fillId="0" borderId="29" xfId="0" applyNumberFormat="1" applyFont="1" applyBorder="1" applyAlignment="1" applyProtection="1">
      <alignment horizontal="center" vertical="center" wrapText="1"/>
    </xf>
    <xf numFmtId="0" fontId="3" fillId="6" borderId="29" xfId="0" applyFont="1" applyFill="1" applyBorder="1" applyAlignment="1" applyProtection="1">
      <alignment horizontal="center" vertical="center"/>
      <protection locked="0"/>
    </xf>
    <xf numFmtId="0" fontId="2" fillId="6" borderId="12" xfId="0" applyFont="1" applyFill="1" applyBorder="1" applyAlignment="1" applyProtection="1">
      <alignment horizontal="left" vertical="center"/>
      <protection locked="0"/>
    </xf>
    <xf numFmtId="0" fontId="4" fillId="2" borderId="5" xfId="0" applyFont="1" applyFill="1" applyBorder="1" applyAlignment="1" applyProtection="1">
      <alignment horizontal="center" vertical="center"/>
    </xf>
    <xf numFmtId="0" fontId="5" fillId="3" borderId="19" xfId="0" applyFont="1" applyFill="1" applyBorder="1" applyAlignment="1" applyProtection="1">
      <alignment horizontal="center" vertical="center" wrapText="1"/>
    </xf>
    <xf numFmtId="0" fontId="5" fillId="3" borderId="20" xfId="0" applyFont="1" applyFill="1" applyBorder="1" applyAlignment="1" applyProtection="1">
      <alignment horizontal="center" vertical="center" wrapText="1"/>
    </xf>
    <xf numFmtId="0" fontId="5" fillId="3" borderId="22" xfId="0" applyFont="1" applyFill="1" applyBorder="1" applyAlignment="1" applyProtection="1">
      <alignment horizontal="center" vertical="center" wrapText="1"/>
    </xf>
    <xf numFmtId="0" fontId="1" fillId="0" borderId="55" xfId="0" applyFont="1" applyBorder="1" applyAlignment="1" applyProtection="1">
      <alignment vertical="center" wrapText="1"/>
    </xf>
    <xf numFmtId="0" fontId="0" fillId="0" borderId="17" xfId="0" applyBorder="1" applyAlignment="1">
      <alignment vertical="center" wrapText="1"/>
    </xf>
    <xf numFmtId="165" fontId="12" fillId="4" borderId="12" xfId="0" applyNumberFormat="1" applyFont="1" applyFill="1" applyBorder="1" applyAlignment="1" applyProtection="1">
      <alignment vertical="center" wrapText="1"/>
    </xf>
    <xf numFmtId="165" fontId="12" fillId="4" borderId="3" xfId="0" applyNumberFormat="1" applyFont="1" applyFill="1" applyBorder="1" applyAlignment="1" applyProtection="1">
      <alignment vertical="center" wrapText="1"/>
    </xf>
    <xf numFmtId="165" fontId="12" fillId="4" borderId="24" xfId="0" applyNumberFormat="1" applyFont="1" applyFill="1" applyBorder="1" applyAlignment="1" applyProtection="1">
      <alignment vertical="center" wrapText="1"/>
    </xf>
    <xf numFmtId="0" fontId="4" fillId="2" borderId="7"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2" fillId="6" borderId="3" xfId="0" applyFont="1" applyFill="1" applyBorder="1" applyAlignment="1" applyProtection="1">
      <alignment horizontal="left" wrapText="1"/>
      <protection locked="0"/>
    </xf>
    <xf numFmtId="0" fontId="0" fillId="0" borderId="3" xfId="0" applyBorder="1" applyAlignment="1" applyProtection="1">
      <alignment horizontal="left" wrapText="1"/>
      <protection locked="0"/>
    </xf>
    <xf numFmtId="0" fontId="2" fillId="6" borderId="12" xfId="0" applyFont="1" applyFill="1" applyBorder="1" applyAlignment="1" applyProtection="1">
      <alignment horizontal="left" wrapText="1"/>
      <protection locked="0"/>
    </xf>
    <xf numFmtId="0" fontId="2" fillId="6" borderId="24" xfId="0" applyFont="1" applyFill="1" applyBorder="1" applyAlignment="1" applyProtection="1">
      <alignment horizontal="left" wrapText="1"/>
      <protection locked="0"/>
    </xf>
    <xf numFmtId="0" fontId="2" fillId="6" borderId="28" xfId="0" applyFont="1" applyFill="1" applyBorder="1" applyAlignment="1" applyProtection="1">
      <alignment horizontal="left" wrapText="1"/>
      <protection locked="0"/>
    </xf>
    <xf numFmtId="0" fontId="0" fillId="0" borderId="28" xfId="0" applyBorder="1" applyAlignment="1" applyProtection="1">
      <alignment horizontal="left" wrapText="1"/>
      <protection locked="0"/>
    </xf>
    <xf numFmtId="0" fontId="1" fillId="0" borderId="54" xfId="0" applyFont="1" applyBorder="1" applyAlignment="1" applyProtection="1">
      <alignment vertical="center" wrapText="1"/>
    </xf>
    <xf numFmtId="0" fontId="0" fillId="0" borderId="1" xfId="0" applyBorder="1" applyAlignment="1">
      <alignment vertical="center" wrapText="1"/>
    </xf>
    <xf numFmtId="0" fontId="1" fillId="0" borderId="53" xfId="0" applyFont="1" applyBorder="1" applyAlignment="1" applyProtection="1">
      <alignment vertical="center" wrapText="1"/>
    </xf>
    <xf numFmtId="0" fontId="0" fillId="0" borderId="29" xfId="0" applyBorder="1" applyAlignment="1">
      <alignment vertical="center" wrapText="1"/>
    </xf>
    <xf numFmtId="0" fontId="1" fillId="6" borderId="2" xfId="0" applyFont="1" applyFill="1" applyBorder="1" applyAlignment="1" applyProtection="1">
      <alignment wrapText="1"/>
      <protection locked="0"/>
    </xf>
    <xf numFmtId="0" fontId="0" fillId="6" borderId="2" xfId="0" applyFill="1" applyBorder="1" applyAlignment="1" applyProtection="1">
      <alignment wrapText="1"/>
      <protection locked="0"/>
    </xf>
    <xf numFmtId="0" fontId="0" fillId="6" borderId="57" xfId="0" applyFill="1" applyBorder="1" applyAlignment="1" applyProtection="1">
      <alignment wrapText="1"/>
      <protection locked="0"/>
    </xf>
    <xf numFmtId="0" fontId="1" fillId="6" borderId="3" xfId="0" applyFont="1" applyFill="1" applyBorder="1" applyAlignment="1" applyProtection="1">
      <alignment wrapText="1"/>
      <protection locked="0"/>
    </xf>
    <xf numFmtId="0" fontId="0" fillId="6" borderId="3" xfId="0" applyFill="1" applyBorder="1" applyAlignment="1" applyProtection="1">
      <alignment wrapText="1"/>
      <protection locked="0"/>
    </xf>
    <xf numFmtId="0" fontId="0" fillId="6" borderId="24" xfId="0" applyFill="1" applyBorder="1" applyAlignment="1" applyProtection="1">
      <alignment wrapText="1"/>
      <protection locked="0"/>
    </xf>
    <xf numFmtId="0" fontId="1" fillId="6" borderId="28" xfId="0" applyFont="1" applyFill="1" applyBorder="1" applyAlignment="1" applyProtection="1">
      <alignment wrapText="1"/>
      <protection locked="0"/>
    </xf>
    <xf numFmtId="0" fontId="0" fillId="6" borderId="28" xfId="0" applyFill="1" applyBorder="1" applyAlignment="1" applyProtection="1">
      <alignment wrapText="1"/>
      <protection locked="0"/>
    </xf>
    <xf numFmtId="0" fontId="0" fillId="6" borderId="30" xfId="0" applyFill="1" applyBorder="1" applyAlignment="1" applyProtection="1">
      <alignment wrapText="1"/>
      <protection locked="0"/>
    </xf>
    <xf numFmtId="0" fontId="5" fillId="3" borderId="19" xfId="0" applyFont="1" applyFill="1" applyBorder="1" applyAlignment="1" applyProtection="1">
      <alignment horizontal="center" vertical="center"/>
    </xf>
    <xf numFmtId="0" fontId="0" fillId="0" borderId="20" xfId="0" applyBorder="1" applyAlignment="1">
      <alignment horizontal="center" vertical="center"/>
    </xf>
    <xf numFmtId="0" fontId="2" fillId="6" borderId="2" xfId="0" applyFont="1" applyFill="1" applyBorder="1" applyAlignment="1" applyProtection="1">
      <alignment horizontal="left" wrapText="1"/>
      <protection locked="0"/>
    </xf>
    <xf numFmtId="0" fontId="0" fillId="0" borderId="2" xfId="0" applyBorder="1" applyAlignment="1" applyProtection="1">
      <alignment horizontal="left" wrapText="1"/>
      <protection locked="0"/>
    </xf>
    <xf numFmtId="0" fontId="1" fillId="0" borderId="23" xfId="0" applyFont="1" applyBorder="1" applyAlignment="1" applyProtection="1">
      <alignment vertical="center" wrapText="1"/>
    </xf>
    <xf numFmtId="0" fontId="1" fillId="0" borderId="13" xfId="0" applyFont="1" applyBorder="1" applyAlignment="1" applyProtection="1">
      <alignment vertical="center" wrapText="1"/>
    </xf>
    <xf numFmtId="0" fontId="2" fillId="0" borderId="18"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4" fillId="0" borderId="21"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50" xfId="0" applyFont="1" applyFill="1" applyBorder="1" applyAlignment="1" applyProtection="1">
      <alignment horizontal="center" vertical="center" wrapText="1"/>
    </xf>
    <xf numFmtId="166" fontId="3" fillId="0" borderId="29" xfId="0" applyNumberFormat="1" applyFont="1" applyBorder="1" applyAlignment="1" applyProtection="1">
      <alignment horizontal="center" vertical="center"/>
    </xf>
    <xf numFmtId="44" fontId="3" fillId="0" borderId="29" xfId="0" applyNumberFormat="1" applyFont="1" applyBorder="1" applyAlignment="1" applyProtection="1">
      <alignment horizontal="center" vertical="center"/>
    </xf>
    <xf numFmtId="44" fontId="4" fillId="4" borderId="29" xfId="0" applyNumberFormat="1" applyFont="1" applyFill="1" applyBorder="1" applyAlignment="1" applyProtection="1">
      <alignment horizontal="center" vertical="center"/>
    </xf>
    <xf numFmtId="44" fontId="4" fillId="4" borderId="32" xfId="0" applyNumberFormat="1"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3" fillId="6" borderId="40" xfId="0" applyFont="1" applyFill="1" applyBorder="1" applyAlignment="1" applyProtection="1">
      <alignment horizontal="center" vertical="center"/>
      <protection locked="0"/>
    </xf>
    <xf numFmtId="0" fontId="3" fillId="6" borderId="42" xfId="0" applyFont="1" applyFill="1" applyBorder="1" applyAlignment="1" applyProtection="1">
      <alignment horizontal="center" vertical="center"/>
      <protection locked="0"/>
    </xf>
    <xf numFmtId="44" fontId="3" fillId="0" borderId="40" xfId="0" applyNumberFormat="1" applyFont="1" applyBorder="1" applyAlignment="1" applyProtection="1">
      <alignment horizontal="center" vertical="center"/>
    </xf>
    <xf numFmtId="44" fontId="3" fillId="0" borderId="41" xfId="0" applyNumberFormat="1" applyFont="1" applyBorder="1" applyAlignment="1" applyProtection="1">
      <alignment horizontal="center" vertical="center"/>
    </xf>
    <xf numFmtId="44" fontId="3" fillId="0" borderId="42" xfId="0" applyNumberFormat="1" applyFont="1" applyBorder="1" applyAlignment="1" applyProtection="1">
      <alignment horizontal="center" vertical="center"/>
    </xf>
    <xf numFmtId="44" fontId="3" fillId="0" borderId="27" xfId="0" applyNumberFormat="1" applyFont="1" applyBorder="1" applyAlignment="1" applyProtection="1">
      <alignment horizontal="center" vertical="center"/>
    </xf>
    <xf numFmtId="44" fontId="3" fillId="0" borderId="28" xfId="0" applyNumberFormat="1" applyFont="1" applyBorder="1" applyAlignment="1" applyProtection="1">
      <alignment horizontal="center" vertical="center"/>
    </xf>
    <xf numFmtId="44" fontId="3" fillId="0" borderId="26" xfId="0" applyNumberFormat="1" applyFont="1" applyBorder="1" applyAlignment="1" applyProtection="1">
      <alignment horizontal="center" vertical="center"/>
    </xf>
    <xf numFmtId="0" fontId="3" fillId="0" borderId="17" xfId="0" applyFont="1" applyFill="1" applyBorder="1" applyAlignment="1" applyProtection="1">
      <alignment horizontal="center" vertical="center" wrapText="1"/>
    </xf>
    <xf numFmtId="0" fontId="3" fillId="0" borderId="0" xfId="0" applyFont="1" applyBorder="1" applyAlignment="1" applyProtection="1"/>
    <xf numFmtId="0" fontId="3" fillId="0" borderId="15" xfId="0" applyFont="1" applyBorder="1" applyAlignment="1" applyProtection="1"/>
    <xf numFmtId="0" fontId="3" fillId="0" borderId="45" xfId="0" applyFont="1" applyFill="1" applyBorder="1" applyAlignment="1" applyProtection="1">
      <alignment vertical="center" wrapText="1"/>
    </xf>
    <xf numFmtId="0" fontId="3" fillId="0" borderId="41" xfId="0" applyFont="1" applyFill="1" applyBorder="1" applyAlignment="1" applyProtection="1">
      <alignment vertical="center" wrapText="1"/>
    </xf>
    <xf numFmtId="0" fontId="3" fillId="0" borderId="42" xfId="0" applyFont="1" applyFill="1" applyBorder="1" applyAlignment="1" applyProtection="1">
      <alignment vertical="center" wrapText="1"/>
    </xf>
    <xf numFmtId="0" fontId="6" fillId="0" borderId="19" xfId="0" applyFont="1" applyFill="1" applyBorder="1" applyAlignment="1" applyProtection="1">
      <alignment horizontal="center"/>
    </xf>
    <xf numFmtId="0" fontId="6" fillId="0" borderId="20" xfId="0" applyFont="1" applyFill="1" applyBorder="1" applyAlignment="1" applyProtection="1">
      <alignment horizontal="center"/>
    </xf>
    <xf numFmtId="0" fontId="6" fillId="0" borderId="4" xfId="0" applyFont="1" applyFill="1" applyBorder="1" applyAlignment="1" applyProtection="1">
      <alignment horizontal="center"/>
    </xf>
    <xf numFmtId="44" fontId="4" fillId="4" borderId="40" xfId="0" applyNumberFormat="1" applyFont="1" applyFill="1" applyBorder="1" applyAlignment="1" applyProtection="1">
      <alignment horizontal="center" vertical="center" wrapText="1"/>
    </xf>
    <xf numFmtId="44" fontId="4" fillId="4" borderId="41" xfId="0" applyNumberFormat="1" applyFont="1" applyFill="1" applyBorder="1" applyAlignment="1" applyProtection="1">
      <alignment horizontal="center" vertical="center" wrapText="1"/>
    </xf>
    <xf numFmtId="44" fontId="4" fillId="4" borderId="46" xfId="0" applyNumberFormat="1" applyFont="1" applyFill="1" applyBorder="1" applyAlignment="1" applyProtection="1">
      <alignment horizontal="center" vertical="center" wrapText="1"/>
    </xf>
    <xf numFmtId="0" fontId="3" fillId="0" borderId="8" xfId="0" applyFont="1" applyBorder="1" applyAlignment="1" applyProtection="1"/>
    <xf numFmtId="0" fontId="3" fillId="6" borderId="12" xfId="0" applyFont="1" applyFill="1" applyBorder="1" applyAlignment="1" applyProtection="1">
      <alignment horizontal="center" vertical="center"/>
      <protection locked="0"/>
    </xf>
    <xf numFmtId="0" fontId="3" fillId="6" borderId="13" xfId="0" applyFont="1" applyFill="1" applyBorder="1" applyAlignment="1" applyProtection="1">
      <alignment horizontal="center" vertical="center"/>
      <protection locked="0"/>
    </xf>
    <xf numFmtId="165" fontId="13" fillId="5" borderId="12" xfId="0" applyNumberFormat="1" applyFont="1" applyFill="1" applyBorder="1" applyAlignment="1" applyProtection="1">
      <alignment horizontal="center" vertical="center"/>
    </xf>
    <xf numFmtId="165" fontId="13" fillId="5" borderId="3" xfId="0" applyNumberFormat="1" applyFont="1" applyFill="1" applyBorder="1" applyAlignment="1" applyProtection="1">
      <alignment horizontal="center" vertical="center"/>
    </xf>
    <xf numFmtId="165" fontId="13" fillId="5" borderId="24" xfId="0" applyNumberFormat="1" applyFont="1" applyFill="1" applyBorder="1" applyAlignment="1" applyProtection="1">
      <alignment horizontal="center" vertical="center"/>
    </xf>
    <xf numFmtId="0" fontId="3" fillId="0" borderId="9" xfId="0" applyFont="1" applyBorder="1" applyAlignment="1" applyProtection="1">
      <alignment horizontal="center"/>
    </xf>
    <xf numFmtId="0" fontId="3" fillId="0" borderId="10" xfId="0" applyFont="1" applyBorder="1" applyAlignment="1" applyProtection="1">
      <alignment horizontal="center"/>
    </xf>
    <xf numFmtId="0" fontId="3" fillId="0" borderId="18" xfId="0" applyFont="1" applyBorder="1" applyAlignment="1" applyProtection="1"/>
    <xf numFmtId="44" fontId="4" fillId="4" borderId="27" xfId="0" applyNumberFormat="1" applyFont="1" applyFill="1" applyBorder="1" applyAlignment="1" applyProtection="1">
      <alignment horizontal="center" vertical="center" wrapText="1"/>
    </xf>
    <xf numFmtId="44" fontId="4" fillId="4" borderId="28" xfId="0" applyNumberFormat="1" applyFont="1" applyFill="1" applyBorder="1" applyAlignment="1" applyProtection="1">
      <alignment horizontal="center" vertical="center" wrapText="1"/>
    </xf>
    <xf numFmtId="44" fontId="4" fillId="4" borderId="30" xfId="0" applyNumberFormat="1" applyFont="1" applyFill="1" applyBorder="1" applyAlignment="1" applyProtection="1">
      <alignment horizontal="center" vertical="center" wrapText="1"/>
    </xf>
    <xf numFmtId="44" fontId="4" fillId="4" borderId="19" xfId="0" applyNumberFormat="1" applyFont="1" applyFill="1" applyBorder="1" applyAlignment="1" applyProtection="1">
      <alignment vertical="center"/>
    </xf>
    <xf numFmtId="44" fontId="4" fillId="4" borderId="20" xfId="0" applyNumberFormat="1" applyFont="1" applyFill="1" applyBorder="1" applyAlignment="1" applyProtection="1">
      <alignment vertical="center"/>
    </xf>
    <xf numFmtId="44" fontId="4" fillId="4" borderId="22" xfId="0" applyNumberFormat="1" applyFont="1" applyFill="1" applyBorder="1" applyAlignment="1" applyProtection="1">
      <alignment vertical="center"/>
    </xf>
    <xf numFmtId="0" fontId="3" fillId="0" borderId="18" xfId="0" applyFont="1" applyBorder="1" applyAlignment="1" applyProtection="1">
      <alignment horizontal="center"/>
    </xf>
    <xf numFmtId="0" fontId="3" fillId="0" borderId="0" xfId="0" applyFont="1" applyBorder="1" applyAlignment="1" applyProtection="1">
      <alignment horizontal="center"/>
    </xf>
    <xf numFmtId="0" fontId="3" fillId="0" borderId="8" xfId="0" applyFont="1" applyBorder="1" applyAlignment="1" applyProtection="1">
      <alignment horizontal="center"/>
    </xf>
    <xf numFmtId="0" fontId="11" fillId="0" borderId="18" xfId="0" applyFont="1" applyBorder="1" applyAlignment="1" applyProtection="1">
      <alignment horizontal="center" vertical="top"/>
    </xf>
    <xf numFmtId="0" fontId="11" fillId="0" borderId="0" xfId="0" applyFont="1" applyBorder="1" applyAlignment="1" applyProtection="1">
      <alignment horizontal="center" vertical="top"/>
    </xf>
    <xf numFmtId="0" fontId="11" fillId="0" borderId="8" xfId="0" applyFont="1" applyBorder="1" applyAlignment="1" applyProtection="1">
      <alignment horizontal="center" vertical="top"/>
    </xf>
    <xf numFmtId="0" fontId="3" fillId="0" borderId="1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4" fillId="6" borderId="19" xfId="0" applyFont="1" applyFill="1" applyBorder="1" applyAlignment="1" applyProtection="1">
      <alignment horizontal="center" vertical="center" wrapText="1"/>
      <protection locked="0"/>
    </xf>
    <xf numFmtId="0" fontId="4" fillId="6" borderId="20" xfId="0" applyFont="1" applyFill="1" applyBorder="1" applyAlignment="1" applyProtection="1">
      <alignment horizontal="center" vertical="center" wrapText="1"/>
      <protection locked="0"/>
    </xf>
    <xf numFmtId="0" fontId="4" fillId="6" borderId="22" xfId="0" applyFont="1" applyFill="1" applyBorder="1" applyAlignment="1" applyProtection="1">
      <alignment horizontal="center" vertical="center" wrapText="1"/>
      <protection locked="0"/>
    </xf>
    <xf numFmtId="0" fontId="6" fillId="6" borderId="9" xfId="0" applyFont="1" applyFill="1" applyBorder="1" applyAlignment="1" applyProtection="1">
      <alignment horizontal="center"/>
      <protection locked="0"/>
    </xf>
    <xf numFmtId="0" fontId="3" fillId="0" borderId="21"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164" fontId="4" fillId="0" borderId="21" xfId="0" applyNumberFormat="1" applyFont="1" applyFill="1" applyBorder="1" applyAlignment="1" applyProtection="1">
      <alignment horizontal="center" vertical="center"/>
    </xf>
    <xf numFmtId="164" fontId="4" fillId="0" borderId="20" xfId="0" applyNumberFormat="1" applyFont="1" applyFill="1" applyBorder="1" applyAlignment="1" applyProtection="1">
      <alignment horizontal="center" vertical="center"/>
    </xf>
    <xf numFmtId="164" fontId="4" fillId="0" borderId="4" xfId="0" applyNumberFormat="1" applyFont="1" applyFill="1" applyBorder="1" applyAlignment="1" applyProtection="1">
      <alignment horizontal="center" vertical="center"/>
    </xf>
    <xf numFmtId="0" fontId="3" fillId="0" borderId="49" xfId="0" applyFont="1" applyBorder="1" applyAlignment="1" applyProtection="1">
      <alignment vertical="center" wrapText="1"/>
    </xf>
    <xf numFmtId="0" fontId="3" fillId="0" borderId="50" xfId="0" applyFont="1" applyBorder="1" applyAlignment="1" applyProtection="1">
      <alignment vertical="center" wrapText="1"/>
    </xf>
    <xf numFmtId="0" fontId="3" fillId="0" borderId="51" xfId="0" applyFont="1" applyBorder="1" applyAlignment="1" applyProtection="1">
      <alignment vertical="center" wrapText="1"/>
    </xf>
    <xf numFmtId="0" fontId="3" fillId="0" borderId="53" xfId="0" applyFont="1" applyBorder="1" applyAlignment="1" applyProtection="1">
      <alignment vertical="center" wrapText="1"/>
    </xf>
    <xf numFmtId="0" fontId="3" fillId="0" borderId="29" xfId="0" applyFont="1" applyBorder="1" applyAlignment="1" applyProtection="1">
      <alignment vertical="center" wrapText="1"/>
    </xf>
    <xf numFmtId="0" fontId="3" fillId="0" borderId="32" xfId="0" applyFont="1" applyBorder="1" applyAlignment="1" applyProtection="1">
      <alignment vertical="center" wrapText="1"/>
    </xf>
    <xf numFmtId="0" fontId="5" fillId="3" borderId="47" xfId="0" applyFont="1" applyFill="1" applyBorder="1" applyAlignment="1" applyProtection="1">
      <alignment horizontal="center" vertical="center"/>
    </xf>
    <xf numFmtId="0" fontId="5" fillId="3" borderId="16" xfId="0" applyFont="1" applyFill="1" applyBorder="1" applyAlignment="1" applyProtection="1">
      <alignment horizontal="center" vertical="center"/>
    </xf>
    <xf numFmtId="0" fontId="5" fillId="3" borderId="48" xfId="0" applyFont="1" applyFill="1" applyBorder="1" applyAlignment="1" applyProtection="1">
      <alignment horizontal="center" vertical="center"/>
    </xf>
    <xf numFmtId="0" fontId="3" fillId="0" borderId="20" xfId="0" applyFont="1" applyBorder="1" applyAlignment="1" applyProtection="1">
      <alignment vertical="top"/>
    </xf>
    <xf numFmtId="0" fontId="3" fillId="0" borderId="9" xfId="0" applyFont="1" applyBorder="1" applyAlignment="1" applyProtection="1">
      <alignment vertical="top"/>
    </xf>
    <xf numFmtId="0" fontId="3" fillId="0" borderId="10" xfId="0" applyFont="1" applyBorder="1" applyAlignment="1" applyProtection="1">
      <alignment vertical="top"/>
    </xf>
    <xf numFmtId="0" fontId="7" fillId="4" borderId="20" xfId="0" applyFont="1" applyFill="1" applyBorder="1" applyAlignment="1" applyProtection="1">
      <alignment horizontal="center" vertical="center" wrapText="1"/>
    </xf>
    <xf numFmtId="0" fontId="7" fillId="4" borderId="22" xfId="0" applyFont="1" applyFill="1" applyBorder="1" applyAlignment="1" applyProtection="1">
      <alignment horizontal="center" vertical="center" wrapText="1"/>
    </xf>
    <xf numFmtId="44" fontId="2" fillId="0" borderId="12" xfId="0" applyNumberFormat="1" applyFont="1" applyBorder="1" applyAlignment="1" applyProtection="1">
      <alignment vertical="center"/>
    </xf>
    <xf numFmtId="44" fontId="2" fillId="0" borderId="13" xfId="0" applyNumberFormat="1" applyFont="1" applyBorder="1" applyAlignment="1" applyProtection="1">
      <alignment vertical="center"/>
    </xf>
    <xf numFmtId="44" fontId="2" fillId="0" borderId="27" xfId="0" applyNumberFormat="1" applyFont="1" applyBorder="1" applyAlignment="1" applyProtection="1">
      <alignment vertical="center"/>
    </xf>
    <xf numFmtId="44" fontId="2" fillId="0" borderId="26" xfId="0" applyNumberFormat="1" applyFont="1" applyBorder="1" applyAlignment="1" applyProtection="1">
      <alignment vertical="center"/>
    </xf>
    <xf numFmtId="44" fontId="2" fillId="0" borderId="11" xfId="0" applyNumberFormat="1" applyFont="1" applyBorder="1" applyAlignment="1" applyProtection="1">
      <alignment vertical="center"/>
    </xf>
    <xf numFmtId="44" fontId="2" fillId="0" borderId="52" xfId="0" applyNumberFormat="1" applyFont="1" applyBorder="1" applyAlignment="1" applyProtection="1">
      <alignment vertical="center"/>
    </xf>
    <xf numFmtId="165" fontId="12" fillId="4" borderId="11" xfId="0" applyNumberFormat="1" applyFont="1" applyFill="1" applyBorder="1" applyAlignment="1" applyProtection="1">
      <alignment vertical="center" wrapText="1"/>
    </xf>
    <xf numFmtId="165" fontId="12" fillId="4" borderId="2" xfId="0" applyNumberFormat="1" applyFont="1" applyFill="1" applyBorder="1" applyAlignment="1" applyProtection="1">
      <alignment vertical="center" wrapText="1"/>
    </xf>
    <xf numFmtId="165" fontId="12" fillId="4" borderId="57" xfId="0" applyNumberFormat="1" applyFont="1" applyFill="1" applyBorder="1" applyAlignment="1" applyProtection="1">
      <alignment vertical="center" wrapText="1"/>
    </xf>
    <xf numFmtId="164" fontId="2" fillId="0" borderId="12" xfId="0" applyNumberFormat="1" applyFont="1" applyBorder="1" applyAlignment="1" applyProtection="1">
      <alignment vertical="center"/>
    </xf>
    <xf numFmtId="164" fontId="2" fillId="0" borderId="13" xfId="0" applyNumberFormat="1" applyFont="1" applyBorder="1" applyAlignment="1" applyProtection="1">
      <alignment vertical="center"/>
    </xf>
    <xf numFmtId="164" fontId="2" fillId="0" borderId="27" xfId="0" applyNumberFormat="1" applyFont="1" applyBorder="1" applyAlignment="1" applyProtection="1">
      <alignment vertical="center"/>
    </xf>
    <xf numFmtId="164" fontId="2" fillId="0" borderId="26" xfId="0" applyNumberFormat="1" applyFont="1" applyBorder="1" applyAlignment="1" applyProtection="1">
      <alignment vertical="center"/>
    </xf>
    <xf numFmtId="0" fontId="1" fillId="0" borderId="25" xfId="0" applyFont="1" applyBorder="1" applyAlignment="1" applyProtection="1">
      <alignment vertical="center" wrapText="1"/>
    </xf>
    <xf numFmtId="0" fontId="1" fillId="0" borderId="26" xfId="0" applyFont="1" applyBorder="1" applyAlignment="1" applyProtection="1">
      <alignment vertical="center" wrapText="1"/>
    </xf>
    <xf numFmtId="0" fontId="2" fillId="6" borderId="56" xfId="0" applyFont="1" applyFill="1" applyBorder="1" applyAlignment="1" applyProtection="1">
      <alignment horizontal="center"/>
      <protection locked="0"/>
    </xf>
    <xf numFmtId="0" fontId="2" fillId="6" borderId="2" xfId="0" applyFont="1" applyFill="1" applyBorder="1" applyAlignment="1" applyProtection="1">
      <alignment horizontal="center"/>
      <protection locked="0"/>
    </xf>
    <xf numFmtId="0" fontId="2" fillId="6" borderId="52" xfId="0" applyFont="1" applyFill="1" applyBorder="1" applyAlignment="1" applyProtection="1">
      <alignment horizontal="center"/>
      <protection locked="0"/>
    </xf>
    <xf numFmtId="0" fontId="2" fillId="6" borderId="23" xfId="0" applyFont="1" applyFill="1" applyBorder="1" applyAlignment="1" applyProtection="1">
      <alignment horizontal="center"/>
      <protection locked="0"/>
    </xf>
    <xf numFmtId="0" fontId="2" fillId="6" borderId="3" xfId="0" applyFont="1" applyFill="1" applyBorder="1" applyAlignment="1" applyProtection="1">
      <alignment horizontal="center"/>
      <protection locked="0"/>
    </xf>
    <xf numFmtId="0" fontId="2" fillId="6" borderId="13" xfId="0" applyFont="1" applyFill="1" applyBorder="1" applyAlignment="1" applyProtection="1">
      <alignment horizontal="center"/>
      <protection locked="0"/>
    </xf>
    <xf numFmtId="0" fontId="0" fillId="0" borderId="22" xfId="0" applyBorder="1" applyAlignment="1">
      <alignment horizontal="center" vertical="center"/>
    </xf>
    <xf numFmtId="0" fontId="9" fillId="0" borderId="0" xfId="0" applyFont="1" applyBorder="1" applyAlignment="1" applyProtection="1">
      <alignment horizontal="center" vertical="top" wrapText="1"/>
    </xf>
    <xf numFmtId="0" fontId="9" fillId="0" borderId="8" xfId="0" applyFont="1" applyBorder="1" applyAlignment="1" applyProtection="1">
      <alignment horizontal="center" vertical="top" wrapText="1"/>
    </xf>
    <xf numFmtId="0" fontId="9" fillId="0" borderId="9" xfId="0" applyFont="1" applyBorder="1" applyAlignment="1" applyProtection="1">
      <alignment horizontal="center" vertical="top" wrapText="1"/>
    </xf>
    <xf numFmtId="0" fontId="9" fillId="0" borderId="10" xfId="0" applyFont="1" applyBorder="1" applyAlignment="1" applyProtection="1">
      <alignment horizontal="center" vertical="top" wrapText="1"/>
    </xf>
    <xf numFmtId="0" fontId="6" fillId="4" borderId="18" xfId="0" applyFont="1" applyFill="1" applyBorder="1" applyAlignment="1" applyProtection="1">
      <alignment horizontal="left" wrapText="1"/>
    </xf>
    <xf numFmtId="0" fontId="6" fillId="4" borderId="0" xfId="0" applyFont="1" applyFill="1" applyBorder="1" applyAlignment="1" applyProtection="1">
      <alignment horizontal="left" wrapText="1"/>
    </xf>
    <xf numFmtId="0" fontId="6" fillId="4" borderId="37" xfId="0" applyFont="1" applyFill="1" applyBorder="1" applyAlignment="1" applyProtection="1">
      <alignment horizontal="left" wrapText="1"/>
    </xf>
    <xf numFmtId="0" fontId="6" fillId="4" borderId="9" xfId="0" applyFont="1" applyFill="1" applyBorder="1" applyAlignment="1" applyProtection="1">
      <alignment horizontal="left" wrapText="1"/>
    </xf>
    <xf numFmtId="165" fontId="12" fillId="4" borderId="27" xfId="0" applyNumberFormat="1" applyFont="1" applyFill="1" applyBorder="1" applyAlignment="1" applyProtection="1">
      <alignment vertical="center" wrapText="1"/>
    </xf>
    <xf numFmtId="165" fontId="12" fillId="4" borderId="28" xfId="0" applyNumberFormat="1" applyFont="1" applyFill="1" applyBorder="1" applyAlignment="1" applyProtection="1">
      <alignment vertical="center" wrapText="1"/>
    </xf>
    <xf numFmtId="165" fontId="12" fillId="4" borderId="30" xfId="0" applyNumberFormat="1" applyFont="1" applyFill="1" applyBorder="1" applyAlignment="1" applyProtection="1">
      <alignment vertical="center" wrapText="1"/>
    </xf>
    <xf numFmtId="0" fontId="1" fillId="0" borderId="56" xfId="0" applyFont="1" applyBorder="1" applyAlignment="1" applyProtection="1">
      <alignment vertical="center" wrapText="1"/>
    </xf>
    <xf numFmtId="0" fontId="1" fillId="0" borderId="52" xfId="0" applyFont="1" applyBorder="1" applyAlignment="1" applyProtection="1">
      <alignment vertical="center" wrapText="1"/>
    </xf>
    <xf numFmtId="0" fontId="2" fillId="6" borderId="45" xfId="0" applyFont="1" applyFill="1" applyBorder="1" applyAlignment="1" applyProtection="1">
      <alignment horizontal="left"/>
      <protection locked="0"/>
    </xf>
    <xf numFmtId="0" fontId="2" fillId="6" borderId="41" xfId="0" applyFont="1" applyFill="1" applyBorder="1" applyAlignment="1" applyProtection="1">
      <alignment horizontal="left"/>
      <protection locked="0"/>
    </xf>
    <xf numFmtId="0" fontId="2" fillId="6" borderId="42" xfId="0" applyFont="1" applyFill="1" applyBorder="1" applyAlignment="1" applyProtection="1">
      <alignment horizontal="left"/>
      <protection locked="0"/>
    </xf>
    <xf numFmtId="0" fontId="5" fillId="0" borderId="20" xfId="0" applyFont="1" applyBorder="1" applyAlignment="1" applyProtection="1">
      <alignment horizontal="right" vertical="center"/>
    </xf>
    <xf numFmtId="0" fontId="5" fillId="3" borderId="20" xfId="0" applyFont="1" applyFill="1" applyBorder="1" applyAlignment="1" applyProtection="1">
      <alignment horizontal="center" vertical="center"/>
    </xf>
    <xf numFmtId="0" fontId="5" fillId="3" borderId="22" xfId="0" applyFont="1" applyFill="1" applyBorder="1" applyAlignment="1" applyProtection="1">
      <alignment horizontal="center" vertical="center"/>
    </xf>
    <xf numFmtId="0" fontId="6" fillId="3" borderId="19" xfId="0" applyFont="1" applyFill="1" applyBorder="1" applyAlignment="1">
      <alignment horizontal="center" wrapText="1"/>
    </xf>
    <xf numFmtId="0" fontId="6" fillId="3" borderId="20" xfId="0" applyFont="1" applyFill="1" applyBorder="1" applyAlignment="1">
      <alignment horizontal="center" wrapText="1"/>
    </xf>
    <xf numFmtId="0" fontId="6" fillId="3" borderId="22" xfId="0" applyFont="1" applyFill="1" applyBorder="1" applyAlignment="1">
      <alignment horizontal="center" wrapText="1"/>
    </xf>
    <xf numFmtId="0" fontId="2" fillId="2" borderId="43" xfId="0" applyFont="1" applyFill="1" applyBorder="1" applyAlignment="1" applyProtection="1">
      <alignment horizontal="center" vertical="center" textRotation="90" wrapText="1"/>
    </xf>
    <xf numFmtId="0" fontId="2" fillId="2" borderId="34" xfId="0" applyFont="1" applyFill="1" applyBorder="1" applyAlignment="1" applyProtection="1">
      <alignment horizontal="center" vertical="center" textRotation="90" wrapText="1"/>
    </xf>
    <xf numFmtId="0" fontId="2" fillId="6" borderId="27" xfId="0" applyFont="1" applyFill="1" applyBorder="1" applyAlignment="1" applyProtection="1">
      <alignment horizontal="left" vertical="center"/>
      <protection locked="0"/>
    </xf>
    <xf numFmtId="0" fontId="2" fillId="6" borderId="28" xfId="0" applyFont="1" applyFill="1" applyBorder="1" applyAlignment="1" applyProtection="1">
      <alignment horizontal="left" vertical="center"/>
      <protection locked="0"/>
    </xf>
    <xf numFmtId="0" fontId="2" fillId="6" borderId="26" xfId="0" applyFont="1" applyFill="1" applyBorder="1" applyAlignment="1" applyProtection="1">
      <alignment horizontal="left" vertical="center"/>
      <protection locked="0"/>
    </xf>
    <xf numFmtId="0" fontId="3" fillId="0" borderId="19"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6" borderId="27" xfId="0" applyFont="1" applyFill="1" applyBorder="1" applyAlignment="1" applyProtection="1">
      <alignment horizontal="center" vertical="center"/>
      <protection locked="0"/>
    </xf>
    <xf numFmtId="0" fontId="3" fillId="6" borderId="26" xfId="0" applyFont="1" applyFill="1" applyBorder="1" applyAlignment="1" applyProtection="1">
      <alignment horizontal="center" vertical="center"/>
      <protection locked="0"/>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44" fontId="4" fillId="4" borderId="12" xfId="0" applyNumberFormat="1" applyFont="1" applyFill="1" applyBorder="1" applyAlignment="1" applyProtection="1">
      <alignment horizontal="center" vertical="center" wrapText="1"/>
    </xf>
    <xf numFmtId="44" fontId="4" fillId="4" borderId="3" xfId="0" applyNumberFormat="1" applyFont="1" applyFill="1" applyBorder="1" applyAlignment="1" applyProtection="1">
      <alignment horizontal="center" vertical="center" wrapText="1"/>
    </xf>
    <xf numFmtId="44" fontId="4" fillId="4" borderId="24" xfId="0" applyNumberFormat="1"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3" fillId="0" borderId="25" xfId="0" applyFont="1" applyFill="1" applyBorder="1" applyAlignment="1" applyProtection="1">
      <alignment vertical="center" wrapText="1"/>
    </xf>
    <xf numFmtId="0" fontId="3" fillId="0" borderId="28" xfId="0" applyFont="1" applyFill="1" applyBorder="1" applyAlignment="1" applyProtection="1">
      <alignment vertical="center" wrapText="1"/>
    </xf>
    <xf numFmtId="0" fontId="3" fillId="0" borderId="26" xfId="0" applyFont="1" applyFill="1" applyBorder="1" applyAlignment="1" applyProtection="1">
      <alignment vertical="center" wrapText="1"/>
    </xf>
    <xf numFmtId="0" fontId="2" fillId="6" borderId="40" xfId="0" applyFont="1" applyFill="1" applyBorder="1" applyAlignment="1" applyProtection="1">
      <alignment horizontal="left" vertical="center"/>
      <protection locked="0"/>
    </xf>
    <xf numFmtId="0" fontId="2" fillId="6" borderId="41" xfId="0" applyFont="1" applyFill="1" applyBorder="1" applyAlignment="1" applyProtection="1">
      <alignment horizontal="left" vertical="center"/>
      <protection locked="0"/>
    </xf>
    <xf numFmtId="0" fontId="2" fillId="6" borderId="42" xfId="0" applyFont="1" applyFill="1" applyBorder="1" applyAlignment="1" applyProtection="1">
      <alignment horizontal="left" vertical="center"/>
      <protection locked="0"/>
    </xf>
    <xf numFmtId="0" fontId="4" fillId="0" borderId="51" xfId="0" applyFont="1" applyFill="1" applyBorder="1" applyAlignment="1" applyProtection="1">
      <alignment horizontal="center" vertical="center"/>
    </xf>
    <xf numFmtId="0" fontId="3" fillId="0" borderId="23" xfId="0" applyFont="1" applyFill="1" applyBorder="1" applyAlignment="1" applyProtection="1">
      <alignment vertical="center" wrapText="1"/>
    </xf>
    <xf numFmtId="0" fontId="3" fillId="0" borderId="3" xfId="0" applyFont="1" applyFill="1" applyBorder="1" applyAlignment="1" applyProtection="1">
      <alignment vertical="center" wrapText="1"/>
    </xf>
    <xf numFmtId="0" fontId="3" fillId="0" borderId="13" xfId="0" applyFont="1" applyFill="1" applyBorder="1" applyAlignment="1" applyProtection="1">
      <alignment vertical="center" wrapText="1"/>
    </xf>
    <xf numFmtId="0" fontId="2" fillId="7" borderId="17"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0" borderId="17"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xf>
    <xf numFmtId="164" fontId="2" fillId="0" borderId="11" xfId="0" applyNumberFormat="1" applyFont="1" applyBorder="1" applyAlignment="1" applyProtection="1">
      <alignment vertical="center"/>
    </xf>
    <xf numFmtId="164" fontId="2" fillId="0" borderId="52" xfId="0" applyNumberFormat="1" applyFont="1" applyBorder="1" applyAlignment="1" applyProtection="1">
      <alignment vertical="center"/>
    </xf>
    <xf numFmtId="0" fontId="3" fillId="2" borderId="38"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3" fillId="0" borderId="47"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2" fillId="6" borderId="25" xfId="0" applyFont="1" applyFill="1" applyBorder="1" applyAlignment="1" applyProtection="1">
      <alignment horizontal="center"/>
      <protection locked="0"/>
    </xf>
    <xf numFmtId="0" fontId="2" fillId="6" borderId="28" xfId="0" applyFont="1" applyFill="1" applyBorder="1" applyAlignment="1" applyProtection="1">
      <alignment horizontal="center"/>
      <protection locked="0"/>
    </xf>
    <xf numFmtId="0" fontId="2" fillId="6" borderId="26" xfId="0" applyFont="1" applyFill="1" applyBorder="1" applyAlignment="1" applyProtection="1">
      <alignment horizontal="center"/>
      <protection locked="0"/>
    </xf>
    <xf numFmtId="0" fontId="2" fillId="7" borderId="55" xfId="0" applyFont="1" applyFill="1" applyBorder="1" applyAlignment="1" applyProtection="1">
      <alignment horizontal="center" vertical="center" wrapText="1"/>
    </xf>
    <xf numFmtId="0" fontId="2" fillId="6" borderId="25" xfId="0" applyFont="1" applyFill="1" applyBorder="1" applyAlignment="1" applyProtection="1">
      <alignment horizontal="left" vertical="center"/>
      <protection locked="0"/>
    </xf>
    <xf numFmtId="0" fontId="3" fillId="0" borderId="18" xfId="0" applyFont="1" applyBorder="1" applyAlignment="1" applyProtection="1">
      <alignment horizontal="left"/>
    </xf>
    <xf numFmtId="0" fontId="3" fillId="0" borderId="0" xfId="0" applyFont="1" applyBorder="1" applyAlignment="1" applyProtection="1">
      <alignment horizontal="left"/>
    </xf>
    <xf numFmtId="44" fontId="3" fillId="0" borderId="0" xfId="0" applyNumberFormat="1" applyFont="1" applyBorder="1" applyAlignment="1" applyProtection="1">
      <alignment horizontal="center"/>
    </xf>
    <xf numFmtId="0" fontId="3" fillId="0" borderId="18" xfId="0" applyNumberFormat="1" applyFont="1" applyBorder="1" applyAlignment="1" applyProtection="1">
      <alignment horizontal="left"/>
    </xf>
    <xf numFmtId="0" fontId="3" fillId="0" borderId="0" xfId="0" applyNumberFormat="1" applyFont="1" applyBorder="1" applyAlignment="1" applyProtection="1">
      <alignment horizontal="left"/>
    </xf>
    <xf numFmtId="0" fontId="3" fillId="0" borderId="8" xfId="0" applyNumberFormat="1" applyFont="1" applyBorder="1" applyAlignment="1" applyProtection="1">
      <alignment horizontal="left"/>
    </xf>
    <xf numFmtId="0" fontId="16" fillId="0" borderId="18" xfId="1" applyBorder="1" applyAlignment="1" applyProtection="1">
      <alignment horizontal="left"/>
    </xf>
    <xf numFmtId="0" fontId="16" fillId="0" borderId="0" xfId="1" applyBorder="1" applyAlignment="1" applyProtection="1">
      <alignment horizontal="left"/>
    </xf>
    <xf numFmtId="0" fontId="3" fillId="0" borderId="0" xfId="0" applyFont="1" applyBorder="1" applyAlignment="1" applyProtection="1">
      <alignment horizontal="right"/>
    </xf>
    <xf numFmtId="44" fontId="3" fillId="0" borderId="27" xfId="0" applyNumberFormat="1" applyFont="1" applyBorder="1" applyAlignment="1" applyProtection="1">
      <alignment horizontal="center"/>
    </xf>
    <xf numFmtId="0" fontId="3" fillId="0" borderId="28" xfId="0" applyFont="1" applyBorder="1" applyAlignment="1" applyProtection="1">
      <alignment horizontal="center"/>
    </xf>
    <xf numFmtId="0" fontId="3" fillId="0" borderId="30" xfId="0" applyFont="1" applyBorder="1" applyAlignment="1" applyProtection="1">
      <alignment horizontal="center"/>
    </xf>
    <xf numFmtId="165" fontId="4" fillId="0" borderId="0" xfId="0" applyNumberFormat="1" applyFont="1" applyBorder="1" applyAlignment="1" applyProtection="1">
      <alignment horizontal="center"/>
    </xf>
    <xf numFmtId="0" fontId="3" fillId="0" borderId="16" xfId="0" applyFont="1" applyBorder="1" applyAlignment="1" applyProtection="1">
      <alignment horizontal="right"/>
    </xf>
    <xf numFmtId="14" fontId="3" fillId="0" borderId="16" xfId="0" applyNumberFormat="1" applyFont="1" applyBorder="1" applyAlignment="1" applyProtection="1">
      <alignment horizontal="left"/>
    </xf>
    <xf numFmtId="0" fontId="3" fillId="0" borderId="23" xfId="0" applyFont="1" applyBorder="1" applyAlignment="1" applyProtection="1">
      <alignment horizontal="left"/>
    </xf>
    <xf numFmtId="0" fontId="3" fillId="0" borderId="3" xfId="0" applyFont="1" applyBorder="1" applyAlignment="1" applyProtection="1">
      <alignment horizontal="left"/>
    </xf>
    <xf numFmtId="165" fontId="3" fillId="0" borderId="12" xfId="0" applyNumberFormat="1" applyFont="1" applyBorder="1" applyAlignment="1" applyProtection="1">
      <alignment horizontal="center"/>
    </xf>
    <xf numFmtId="165" fontId="3" fillId="0" borderId="3" xfId="0" applyNumberFormat="1" applyFont="1" applyBorder="1" applyAlignment="1" applyProtection="1">
      <alignment horizontal="center"/>
    </xf>
    <xf numFmtId="165" fontId="3" fillId="0" borderId="24" xfId="0" applyNumberFormat="1" applyFont="1" applyBorder="1" applyAlignment="1" applyProtection="1">
      <alignment horizontal="center"/>
    </xf>
    <xf numFmtId="44" fontId="3" fillId="0" borderId="12" xfId="0" applyNumberFormat="1" applyFont="1" applyBorder="1" applyAlignment="1" applyProtection="1">
      <alignment horizontal="center"/>
    </xf>
    <xf numFmtId="44" fontId="3" fillId="0" borderId="3" xfId="0" applyNumberFormat="1" applyFont="1" applyBorder="1" applyAlignment="1" applyProtection="1">
      <alignment horizontal="center"/>
    </xf>
    <xf numFmtId="44" fontId="3" fillId="0" borderId="24" xfId="0" applyNumberFormat="1" applyFont="1" applyBorder="1" applyAlignment="1" applyProtection="1">
      <alignment horizontal="center"/>
    </xf>
    <xf numFmtId="0" fontId="15" fillId="0" borderId="47" xfId="0" applyFont="1" applyFill="1" applyBorder="1" applyAlignment="1" applyProtection="1">
      <alignment horizontal="left"/>
    </xf>
    <xf numFmtId="0" fontId="15" fillId="0" borderId="16" xfId="0" applyFont="1" applyFill="1" applyBorder="1" applyAlignment="1" applyProtection="1">
      <alignment horizontal="left"/>
    </xf>
    <xf numFmtId="0" fontId="15" fillId="0" borderId="48" xfId="0" applyFont="1" applyFill="1" applyBorder="1" applyAlignment="1" applyProtection="1">
      <alignment horizontal="left"/>
    </xf>
    <xf numFmtId="0" fontId="3" fillId="0" borderId="47" xfId="0" applyFont="1" applyBorder="1" applyAlignment="1" applyProtection="1">
      <alignment horizontal="left"/>
    </xf>
    <xf numFmtId="0" fontId="3" fillId="0" borderId="16" xfId="0" applyFont="1" applyBorder="1" applyAlignment="1" applyProtection="1">
      <alignment horizontal="left"/>
    </xf>
    <xf numFmtId="0" fontId="18" fillId="4" borderId="19" xfId="0"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9" defaultPivotStyle="PivotStyleLight16"/>
  <colors>
    <mruColors>
      <color rgb="FFC0E7B7"/>
      <color rgb="FFF8FB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cid:image001.jpg@01D1069A.2EC1FB50" TargetMode="External"/><Relationship Id="rId1" Type="http://schemas.openxmlformats.org/officeDocument/2006/relationships/image" Target="../media/image1.jpeg"/><Relationship Id="rId6" Type="http://schemas.openxmlformats.org/officeDocument/2006/relationships/image" Target="../media/image5.jpeg"/><Relationship Id="rId5" Type="http://schemas.openxmlformats.org/officeDocument/2006/relationships/image" Target="../media/image4.jpeg"/><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0</xdr:col>
      <xdr:colOff>76200</xdr:colOff>
      <xdr:row>1</xdr:row>
      <xdr:rowOff>142875</xdr:rowOff>
    </xdr:from>
    <xdr:ext cx="1885950" cy="106680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6200" y="400050"/>
          <a:ext cx="1885950" cy="1066800"/>
        </a:xfrm>
        <a:prstGeom prst="rect">
          <a:avLst/>
        </a:prstGeom>
        <a:solidFill>
          <a:srgbClr val="C0E7B7"/>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CA" sz="1200" b="1">
              <a:latin typeface="Arial" panose="020B0604020202020204" pitchFamily="34" charset="0"/>
              <a:cs typeface="Arial" panose="020B0604020202020204" pitchFamily="34" charset="0"/>
            </a:rPr>
            <a:t>Groupe</a:t>
          </a:r>
          <a:r>
            <a:rPr lang="en-CA" sz="1200" b="1" baseline="0">
              <a:latin typeface="Arial" panose="020B0604020202020204" pitchFamily="34" charset="0"/>
              <a:cs typeface="Arial" panose="020B0604020202020204" pitchFamily="34" charset="0"/>
            </a:rPr>
            <a:t> ChauCASE Inc.</a:t>
          </a:r>
          <a:endParaRPr lang="en-CA" sz="1200" b="1">
            <a:latin typeface="Arial" panose="020B0604020202020204" pitchFamily="34" charset="0"/>
            <a:cs typeface="Arial" panose="020B0604020202020204" pitchFamily="34" charset="0"/>
          </a:endParaRPr>
        </a:p>
        <a:p>
          <a:endParaRPr lang="en-CA" sz="1200" b="1">
            <a:latin typeface="Arial" panose="020B0604020202020204" pitchFamily="34" charset="0"/>
            <a:cs typeface="Arial" panose="020B0604020202020204" pitchFamily="34" charset="0"/>
          </a:endParaRPr>
        </a:p>
        <a:p>
          <a:r>
            <a:rPr lang="en-CA" sz="1200" b="1">
              <a:latin typeface="Arial" panose="020B0604020202020204" pitchFamily="34" charset="0"/>
              <a:cs typeface="Arial" panose="020B0604020202020204" pitchFamily="34" charset="0"/>
            </a:rPr>
            <a:t>MARC</a:t>
          </a:r>
          <a:r>
            <a:rPr lang="en-CA" sz="1200" b="1" baseline="0">
              <a:latin typeface="Arial" panose="020B0604020202020204" pitchFamily="34" charset="0"/>
              <a:cs typeface="Arial" panose="020B0604020202020204" pitchFamily="34" charset="0"/>
            </a:rPr>
            <a:t> ESCULIER</a:t>
          </a:r>
        </a:p>
        <a:p>
          <a:r>
            <a:rPr lang="en-CA" sz="1200" b="1" baseline="0">
              <a:latin typeface="Arial" panose="020B0604020202020204" pitchFamily="34" charset="0"/>
              <a:cs typeface="Arial" panose="020B0604020202020204" pitchFamily="34" charset="0"/>
            </a:rPr>
            <a:t>C: 514-971-6272</a:t>
          </a:r>
        </a:p>
        <a:p>
          <a:r>
            <a:rPr lang="en-CA" sz="1200" b="1" baseline="0">
              <a:latin typeface="Arial" panose="020B0604020202020204" pitchFamily="34" charset="0"/>
              <a:cs typeface="Arial" panose="020B0604020202020204" pitchFamily="34" charset="0"/>
            </a:rPr>
            <a:t>mesculier@gmail.com</a:t>
          </a:r>
          <a:endParaRPr lang="en-CA" sz="1200" b="1">
            <a:latin typeface="Arial" panose="020B0604020202020204" pitchFamily="34" charset="0"/>
            <a:cs typeface="Arial" panose="020B0604020202020204" pitchFamily="34" charset="0"/>
          </a:endParaRPr>
        </a:p>
      </xdr:txBody>
    </xdr:sp>
    <xdr:clientData/>
  </xdr:oneCellAnchor>
  <xdr:twoCellAnchor>
    <xdr:from>
      <xdr:col>16</xdr:col>
      <xdr:colOff>266700</xdr:colOff>
      <xdr:row>5</xdr:row>
      <xdr:rowOff>85725</xdr:rowOff>
    </xdr:from>
    <xdr:to>
      <xdr:col>21</xdr:col>
      <xdr:colOff>152400</xdr:colOff>
      <xdr:row>6</xdr:row>
      <xdr:rowOff>262577</xdr:rowOff>
    </xdr:to>
    <xdr:pic>
      <xdr:nvPicPr>
        <xdr:cNvPr id="13644" name="Image 1" descr="Logo_CentrexpoCogecoDrummondville_RGB">
          <a:extLst>
            <a:ext uri="{FF2B5EF4-FFF2-40B4-BE49-F238E27FC236}">
              <a16:creationId xmlns:a16="http://schemas.microsoft.com/office/drawing/2014/main" id="{00000000-0008-0000-0000-00004C35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600700" y="990600"/>
          <a:ext cx="1571625" cy="5864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247650</xdr:colOff>
      <xdr:row>1</xdr:row>
      <xdr:rowOff>131</xdr:rowOff>
    </xdr:from>
    <xdr:to>
      <xdr:col>16</xdr:col>
      <xdr:colOff>9526</xdr:colOff>
      <xdr:row>6</xdr:row>
      <xdr:rowOff>308716</xdr:rowOff>
    </xdr:to>
    <xdr:pic>
      <xdr:nvPicPr>
        <xdr:cNvPr id="13640" name="Image 1">
          <a:extLst>
            <a:ext uri="{FF2B5EF4-FFF2-40B4-BE49-F238E27FC236}">
              <a16:creationId xmlns:a16="http://schemas.microsoft.com/office/drawing/2014/main" id="{00000000-0008-0000-0000-00004835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00" y="266831"/>
          <a:ext cx="3438526" cy="1365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pic>
    <xdr:clientData/>
  </xdr:twoCellAnchor>
  <xdr:twoCellAnchor>
    <xdr:from>
      <xdr:col>17</xdr:col>
      <xdr:colOff>126736</xdr:colOff>
      <xdr:row>52</xdr:row>
      <xdr:rowOff>87630</xdr:rowOff>
    </xdr:from>
    <xdr:to>
      <xdr:col>18</xdr:col>
      <xdr:colOff>76338</xdr:colOff>
      <xdr:row>52</xdr:row>
      <xdr:rowOff>240376</xdr:rowOff>
    </xdr:to>
    <xdr:sp macro="" textlink="">
      <xdr:nvSpPr>
        <xdr:cNvPr id="16" name="Right Arrow 15">
          <a:extLst>
            <a:ext uri="{FF2B5EF4-FFF2-40B4-BE49-F238E27FC236}">
              <a16:creationId xmlns:a16="http://schemas.microsoft.com/office/drawing/2014/main" id="{00000000-0008-0000-0000-000010000000}"/>
            </a:ext>
          </a:extLst>
        </xdr:cNvPr>
        <xdr:cNvSpPr/>
      </xdr:nvSpPr>
      <xdr:spPr>
        <a:xfrm>
          <a:off x="5794111" y="13479780"/>
          <a:ext cx="282977" cy="152746"/>
        </a:xfrm>
        <a:prstGeom prst="right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oneCellAnchor>
    <xdr:from>
      <xdr:col>22</xdr:col>
      <xdr:colOff>0</xdr:colOff>
      <xdr:row>4</xdr:row>
      <xdr:rowOff>19050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877675" y="113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twoCellAnchor editAs="oneCell">
    <xdr:from>
      <xdr:col>3</xdr:col>
      <xdr:colOff>142875</xdr:colOff>
      <xdr:row>55</xdr:row>
      <xdr:rowOff>171450</xdr:rowOff>
    </xdr:from>
    <xdr:to>
      <xdr:col>5</xdr:col>
      <xdr:colOff>247650</xdr:colOff>
      <xdr:row>57</xdr:row>
      <xdr:rowOff>171450</xdr:rowOff>
    </xdr:to>
    <xdr:pic>
      <xdr:nvPicPr>
        <xdr:cNvPr id="13646" name="Picture 8">
          <a:extLst>
            <a:ext uri="{FF2B5EF4-FFF2-40B4-BE49-F238E27FC236}">
              <a16:creationId xmlns:a16="http://schemas.microsoft.com/office/drawing/2014/main" id="{00000000-0008-0000-0000-00004E35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33475" y="14830425"/>
          <a:ext cx="7715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19050</xdr:colOff>
      <xdr:row>55</xdr:row>
      <xdr:rowOff>247650</xdr:rowOff>
    </xdr:from>
    <xdr:to>
      <xdr:col>12</xdr:col>
      <xdr:colOff>224692</xdr:colOff>
      <xdr:row>57</xdr:row>
      <xdr:rowOff>95250</xdr:rowOff>
    </xdr:to>
    <xdr:pic>
      <xdr:nvPicPr>
        <xdr:cNvPr id="13647" name="Picture 9">
          <a:extLst>
            <a:ext uri="{FF2B5EF4-FFF2-40B4-BE49-F238E27FC236}">
              <a16:creationId xmlns:a16="http://schemas.microsoft.com/office/drawing/2014/main" id="{00000000-0008-0000-0000-00004F35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43275" y="14906625"/>
          <a:ext cx="87239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81202</xdr:colOff>
      <xdr:row>55</xdr:row>
      <xdr:rowOff>257175</xdr:rowOff>
    </xdr:from>
    <xdr:to>
      <xdr:col>18</xdr:col>
      <xdr:colOff>276226</xdr:colOff>
      <xdr:row>57</xdr:row>
      <xdr:rowOff>104775</xdr:rowOff>
    </xdr:to>
    <xdr:pic>
      <xdr:nvPicPr>
        <xdr:cNvPr id="13648" name="Picture 10" descr="Image result for American Express Logos">
          <a:extLst>
            <a:ext uri="{FF2B5EF4-FFF2-40B4-BE49-F238E27FC236}">
              <a16:creationId xmlns:a16="http://schemas.microsoft.com/office/drawing/2014/main" id="{00000000-0008-0000-0000-00005035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415202" y="14916150"/>
          <a:ext cx="861774"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11</xdr:col>
      <xdr:colOff>92447</xdr:colOff>
      <xdr:row>2</xdr:row>
      <xdr:rowOff>31248</xdr:rowOff>
    </xdr:from>
    <xdr:ext cx="1453411" cy="468013"/>
    <xdr:sp macro="" textlink="">
      <xdr:nvSpPr>
        <xdr:cNvPr id="4" name="Rectangle 3">
          <a:extLst>
            <a:ext uri="{FF2B5EF4-FFF2-40B4-BE49-F238E27FC236}">
              <a16:creationId xmlns:a16="http://schemas.microsoft.com/office/drawing/2014/main" id="{00000000-0008-0000-0000-000004000000}"/>
            </a:ext>
          </a:extLst>
        </xdr:cNvPr>
        <xdr:cNvSpPr/>
      </xdr:nvSpPr>
      <xdr:spPr>
        <a:xfrm>
          <a:off x="3750047" y="517023"/>
          <a:ext cx="1453411" cy="468013"/>
        </a:xfrm>
        <a:prstGeom prst="rect">
          <a:avLst/>
        </a:prstGeom>
        <a:noFill/>
      </xdr:spPr>
      <xdr:txBody>
        <a:bodyPr wrap="none" lIns="91440" tIns="45720" rIns="91440" bIns="45720">
          <a:spAutoFit/>
        </a:bodyPr>
        <a:lstStyle/>
        <a:p>
          <a:pPr algn="ctr"/>
          <a:r>
            <a:rPr lang="en-US" sz="2400" b="0" cap="none" spc="0">
              <a:ln w="0"/>
              <a:solidFill>
                <a:schemeClr val="bg1"/>
              </a:solidFill>
              <a:effectLst>
                <a:outerShdw blurRad="38100" dist="19050" dir="2700000" algn="tl" rotWithShape="0">
                  <a:schemeClr val="dk1">
                    <a:alpha val="40000"/>
                  </a:schemeClr>
                </a:outerShdw>
              </a:effectLst>
            </a:rPr>
            <a:t>ChauCASE</a:t>
          </a:r>
        </a:p>
      </xdr:txBody>
    </xdr:sp>
    <xdr:clientData/>
  </xdr:oneCellAnchor>
  <mc:AlternateContent xmlns:mc="http://schemas.openxmlformats.org/markup-compatibility/2006">
    <mc:Choice xmlns:a14="http://schemas.microsoft.com/office/drawing/2010/main" Requires="a14">
      <xdr:twoCellAnchor editAs="oneCell">
        <xdr:from>
          <xdr:col>15</xdr:col>
          <xdr:colOff>123825</xdr:colOff>
          <xdr:row>56</xdr:row>
          <xdr:rowOff>66675</xdr:rowOff>
        </xdr:from>
        <xdr:to>
          <xdr:col>16</xdr:col>
          <xdr:colOff>28575</xdr:colOff>
          <xdr:row>56</xdr:row>
          <xdr:rowOff>285750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56</xdr:row>
          <xdr:rowOff>66675</xdr:rowOff>
        </xdr:from>
        <xdr:to>
          <xdr:col>9</xdr:col>
          <xdr:colOff>295275</xdr:colOff>
          <xdr:row>56</xdr:row>
          <xdr:rowOff>276225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56</xdr:row>
          <xdr:rowOff>47625</xdr:rowOff>
        </xdr:from>
        <xdr:to>
          <xdr:col>3</xdr:col>
          <xdr:colOff>47625</xdr:colOff>
          <xdr:row>56</xdr:row>
          <xdr:rowOff>276225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54</xdr:row>
          <xdr:rowOff>295275</xdr:rowOff>
        </xdr:from>
        <xdr:to>
          <xdr:col>0</xdr:col>
          <xdr:colOff>276225</xdr:colOff>
          <xdr:row>54</xdr:row>
          <xdr:rowOff>514350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54</xdr:row>
          <xdr:rowOff>304800</xdr:rowOff>
        </xdr:from>
        <xdr:to>
          <xdr:col>7</xdr:col>
          <xdr:colOff>304800</xdr:colOff>
          <xdr:row>54</xdr:row>
          <xdr:rowOff>514350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54</xdr:row>
          <xdr:rowOff>285750</xdr:rowOff>
        </xdr:from>
        <xdr:to>
          <xdr:col>15</xdr:col>
          <xdr:colOff>285750</xdr:colOff>
          <xdr:row>54</xdr:row>
          <xdr:rowOff>523875</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22</xdr:col>
      <xdr:colOff>0</xdr:colOff>
      <xdr:row>0</xdr:row>
      <xdr:rowOff>0</xdr:rowOff>
    </xdr:from>
    <xdr:ext cx="184731" cy="264560"/>
    <xdr:sp macro="" textlink="">
      <xdr:nvSpPr>
        <xdr:cNvPr id="6" name="TextBox 1">
          <a:extLst>
            <a:ext uri="{FF2B5EF4-FFF2-40B4-BE49-F238E27FC236}">
              <a16:creationId xmlns:a16="http://schemas.microsoft.com/office/drawing/2014/main" id="{00000000-0008-0000-0100-000006000000}"/>
            </a:ext>
          </a:extLst>
        </xdr:cNvPr>
        <xdr:cNvSpPr txBox="1"/>
      </xdr:nvSpPr>
      <xdr:spPr>
        <a:xfrm>
          <a:off x="7353300" y="74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22</xdr:col>
      <xdr:colOff>0</xdr:colOff>
      <xdr:row>0</xdr:row>
      <xdr:rowOff>0</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73533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mesculier@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mesculier@gma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67"/>
  <sheetViews>
    <sheetView showGridLines="0" tabSelected="1" showWhiteSpace="0" view="pageLayout" zoomScaleNormal="100" workbookViewId="0">
      <selection activeCell="F52" sqref="F52:Q52"/>
    </sheetView>
  </sheetViews>
  <sheetFormatPr defaultColWidth="11.5703125" defaultRowHeight="12.75" x14ac:dyDescent="0.2"/>
  <cols>
    <col min="1" max="1" width="4.5703125" style="6" customWidth="1"/>
    <col min="2" max="14" width="4.7109375" style="6" customWidth="1"/>
    <col min="15" max="15" width="4.85546875" style="6" customWidth="1"/>
    <col min="16" max="19" width="4.7109375" style="6" customWidth="1"/>
    <col min="20" max="20" width="5" style="6" customWidth="1"/>
    <col min="21" max="21" width="4.7109375" style="6" customWidth="1"/>
    <col min="22" max="22" width="4.7109375" style="31" customWidth="1"/>
    <col min="23" max="23" width="11.5703125" style="6"/>
    <col min="24" max="24" width="4.5703125" style="6" customWidth="1"/>
    <col min="25" max="16384" width="11.5703125" style="6"/>
  </cols>
  <sheetData>
    <row r="1" spans="1:23" ht="21.2" customHeight="1" thickBot="1" x14ac:dyDescent="0.25">
      <c r="A1" s="329" t="s">
        <v>85</v>
      </c>
      <c r="B1" s="201"/>
      <c r="C1" s="201"/>
      <c r="D1" s="201"/>
      <c r="E1" s="201"/>
      <c r="F1" s="201"/>
      <c r="G1" s="201"/>
      <c r="H1" s="201"/>
      <c r="I1" s="201"/>
      <c r="J1" s="201"/>
      <c r="K1" s="201"/>
      <c r="L1" s="201"/>
      <c r="M1" s="201"/>
      <c r="N1" s="201"/>
      <c r="O1" s="201"/>
      <c r="P1" s="201"/>
      <c r="Q1" s="201"/>
      <c r="R1" s="201"/>
      <c r="S1" s="201"/>
      <c r="T1" s="201"/>
      <c r="U1" s="201"/>
      <c r="V1" s="202"/>
    </row>
    <row r="2" spans="1:23" ht="12.2" customHeight="1" x14ac:dyDescent="0.2">
      <c r="A2" s="229"/>
      <c r="B2" s="230"/>
      <c r="C2" s="230"/>
      <c r="D2" s="230"/>
      <c r="E2" s="230"/>
      <c r="F2" s="230"/>
      <c r="G2" s="230"/>
      <c r="H2" s="230"/>
      <c r="I2" s="230"/>
      <c r="J2" s="230"/>
      <c r="K2" s="230"/>
      <c r="L2" s="230"/>
      <c r="M2" s="230"/>
      <c r="N2" s="230"/>
      <c r="O2" s="230"/>
      <c r="P2" s="230"/>
      <c r="Q2" s="225" t="s">
        <v>83</v>
      </c>
      <c r="R2" s="225"/>
      <c r="S2" s="225"/>
      <c r="T2" s="225"/>
      <c r="U2" s="225"/>
      <c r="V2" s="226"/>
    </row>
    <row r="3" spans="1:23" ht="12.2" customHeight="1" x14ac:dyDescent="0.2">
      <c r="A3" s="229"/>
      <c r="B3" s="230"/>
      <c r="C3" s="230"/>
      <c r="D3" s="230"/>
      <c r="E3" s="230"/>
      <c r="F3" s="230"/>
      <c r="G3" s="230"/>
      <c r="H3" s="230"/>
      <c r="I3" s="230"/>
      <c r="J3" s="230"/>
      <c r="K3" s="230"/>
      <c r="L3" s="230"/>
      <c r="M3" s="230"/>
      <c r="N3" s="230"/>
      <c r="O3" s="230"/>
      <c r="P3" s="230"/>
      <c r="Q3" s="225"/>
      <c r="R3" s="225"/>
      <c r="S3" s="225"/>
      <c r="T3" s="225"/>
      <c r="U3" s="225"/>
      <c r="V3" s="226"/>
    </row>
    <row r="4" spans="1:23" ht="12.2" customHeight="1" x14ac:dyDescent="0.2">
      <c r="A4" s="229"/>
      <c r="B4" s="230"/>
      <c r="C4" s="230"/>
      <c r="D4" s="230"/>
      <c r="E4" s="230"/>
      <c r="F4" s="230"/>
      <c r="G4" s="230"/>
      <c r="H4" s="230"/>
      <c r="I4" s="230"/>
      <c r="J4" s="230"/>
      <c r="K4" s="230"/>
      <c r="L4" s="230"/>
      <c r="M4" s="230"/>
      <c r="N4" s="230"/>
      <c r="O4" s="230"/>
      <c r="P4" s="230"/>
      <c r="Q4" s="225"/>
      <c r="R4" s="225"/>
      <c r="S4" s="225"/>
      <c r="T4" s="225"/>
      <c r="U4" s="225"/>
      <c r="V4" s="226"/>
    </row>
    <row r="5" spans="1:23" ht="15" customHeight="1" x14ac:dyDescent="0.2">
      <c r="A5" s="229"/>
      <c r="B5" s="230"/>
      <c r="C5" s="230"/>
      <c r="D5" s="230"/>
      <c r="E5" s="230"/>
      <c r="F5" s="230"/>
      <c r="G5" s="230"/>
      <c r="H5" s="230"/>
      <c r="I5" s="230"/>
      <c r="J5" s="230"/>
      <c r="K5" s="230"/>
      <c r="L5" s="230"/>
      <c r="M5" s="230"/>
      <c r="N5" s="230"/>
      <c r="O5" s="230"/>
      <c r="P5" s="230"/>
      <c r="Q5" s="225"/>
      <c r="R5" s="225"/>
      <c r="S5" s="225"/>
      <c r="T5" s="225"/>
      <c r="U5" s="225"/>
      <c r="V5" s="226"/>
    </row>
    <row r="6" spans="1:23" ht="32.25" customHeight="1" x14ac:dyDescent="0.2">
      <c r="A6" s="229"/>
      <c r="B6" s="230"/>
      <c r="C6" s="230"/>
      <c r="D6" s="230"/>
      <c r="E6" s="230"/>
      <c r="F6" s="230"/>
      <c r="G6" s="230"/>
      <c r="H6" s="230"/>
      <c r="I6" s="230"/>
      <c r="J6" s="230"/>
      <c r="K6" s="230"/>
      <c r="L6" s="230"/>
      <c r="M6" s="230"/>
      <c r="N6" s="230"/>
      <c r="O6" s="230"/>
      <c r="P6" s="230"/>
      <c r="Q6" s="225"/>
      <c r="R6" s="225"/>
      <c r="S6" s="225"/>
      <c r="T6" s="225"/>
      <c r="U6" s="225"/>
      <c r="V6" s="226"/>
    </row>
    <row r="7" spans="1:23" ht="24.75" customHeight="1" thickBot="1" x14ac:dyDescent="0.25">
      <c r="A7" s="231"/>
      <c r="B7" s="232"/>
      <c r="C7" s="232"/>
      <c r="D7" s="232"/>
      <c r="E7" s="232"/>
      <c r="F7" s="232"/>
      <c r="G7" s="232"/>
      <c r="H7" s="232"/>
      <c r="I7" s="232"/>
      <c r="J7" s="232"/>
      <c r="K7" s="232"/>
      <c r="L7" s="232"/>
      <c r="M7" s="232"/>
      <c r="N7" s="232"/>
      <c r="O7" s="232"/>
      <c r="P7" s="232"/>
      <c r="Q7" s="227"/>
      <c r="R7" s="227"/>
      <c r="S7" s="227"/>
      <c r="T7" s="227"/>
      <c r="U7" s="227"/>
      <c r="V7" s="228"/>
    </row>
    <row r="8" spans="1:23" ht="18.600000000000001" customHeight="1" thickBot="1" x14ac:dyDescent="0.25">
      <c r="A8" s="115" t="s">
        <v>27</v>
      </c>
      <c r="B8" s="116"/>
      <c r="C8" s="116"/>
      <c r="D8" s="116"/>
      <c r="E8" s="116"/>
      <c r="F8" s="116"/>
      <c r="G8" s="116"/>
      <c r="H8" s="116"/>
      <c r="I8" s="116"/>
      <c r="J8" s="116"/>
      <c r="K8" s="116"/>
      <c r="L8" s="115" t="s">
        <v>60</v>
      </c>
      <c r="M8" s="116"/>
      <c r="N8" s="116"/>
      <c r="O8" s="116"/>
      <c r="P8" s="116"/>
      <c r="Q8" s="116"/>
      <c r="R8" s="116"/>
      <c r="S8" s="116"/>
      <c r="T8" s="116"/>
      <c r="U8" s="116"/>
      <c r="V8" s="224"/>
      <c r="W8" s="31"/>
    </row>
    <row r="9" spans="1:23" s="7" customFormat="1" ht="21.75" customHeight="1" x14ac:dyDescent="0.2">
      <c r="A9" s="236" t="s">
        <v>16</v>
      </c>
      <c r="B9" s="237"/>
      <c r="C9" s="117"/>
      <c r="D9" s="118"/>
      <c r="E9" s="118"/>
      <c r="F9" s="118"/>
      <c r="G9" s="118"/>
      <c r="H9" s="118"/>
      <c r="I9" s="118"/>
      <c r="J9" s="118"/>
      <c r="K9" s="118"/>
      <c r="L9" s="89" t="s">
        <v>16</v>
      </c>
      <c r="M9" s="90"/>
      <c r="N9" s="106"/>
      <c r="O9" s="107"/>
      <c r="P9" s="107"/>
      <c r="Q9" s="107"/>
      <c r="R9" s="107"/>
      <c r="S9" s="107"/>
      <c r="T9" s="107"/>
      <c r="U9" s="107"/>
      <c r="V9" s="108"/>
    </row>
    <row r="10" spans="1:23" s="7" customFormat="1" ht="21.75" customHeight="1" x14ac:dyDescent="0.2">
      <c r="A10" s="119" t="s">
        <v>38</v>
      </c>
      <c r="B10" s="120"/>
      <c r="C10" s="96"/>
      <c r="D10" s="97"/>
      <c r="E10" s="97"/>
      <c r="F10" s="97"/>
      <c r="G10" s="97"/>
      <c r="H10" s="97"/>
      <c r="I10" s="97"/>
      <c r="J10" s="97"/>
      <c r="K10" s="97"/>
      <c r="L10" s="102" t="s">
        <v>0</v>
      </c>
      <c r="M10" s="103"/>
      <c r="N10" s="109"/>
      <c r="O10" s="110"/>
      <c r="P10" s="110"/>
      <c r="Q10" s="110"/>
      <c r="R10" s="110"/>
      <c r="S10" s="110"/>
      <c r="T10" s="110"/>
      <c r="U10" s="110"/>
      <c r="V10" s="111"/>
    </row>
    <row r="11" spans="1:23" s="7" customFormat="1" ht="21.75" customHeight="1" x14ac:dyDescent="0.2">
      <c r="A11" s="119" t="s">
        <v>17</v>
      </c>
      <c r="B11" s="120"/>
      <c r="C11" s="96"/>
      <c r="D11" s="97"/>
      <c r="E11" s="97"/>
      <c r="F11" s="97"/>
      <c r="G11" s="97"/>
      <c r="H11" s="97"/>
      <c r="I11" s="97"/>
      <c r="J11" s="97"/>
      <c r="K11" s="97"/>
      <c r="L11" s="102" t="s">
        <v>17</v>
      </c>
      <c r="M11" s="103"/>
      <c r="N11" s="109"/>
      <c r="O11" s="110"/>
      <c r="P11" s="110"/>
      <c r="Q11" s="110"/>
      <c r="R11" s="110"/>
      <c r="S11" s="110"/>
      <c r="T11" s="110"/>
      <c r="U11" s="110"/>
      <c r="V11" s="111"/>
    </row>
    <row r="12" spans="1:23" s="7" customFormat="1" ht="21.75" customHeight="1" x14ac:dyDescent="0.2">
      <c r="A12" s="119" t="s">
        <v>22</v>
      </c>
      <c r="B12" s="120"/>
      <c r="C12" s="96"/>
      <c r="D12" s="97"/>
      <c r="E12" s="97"/>
      <c r="F12" s="97"/>
      <c r="G12" s="97"/>
      <c r="H12" s="97"/>
      <c r="I12" s="97"/>
      <c r="J12" s="97"/>
      <c r="K12" s="97"/>
      <c r="L12" s="102" t="s">
        <v>23</v>
      </c>
      <c r="M12" s="103"/>
      <c r="N12" s="109"/>
      <c r="O12" s="110"/>
      <c r="P12" s="110"/>
      <c r="Q12" s="110"/>
      <c r="R12" s="110"/>
      <c r="S12" s="110"/>
      <c r="T12" s="110"/>
      <c r="U12" s="110"/>
      <c r="V12" s="111"/>
    </row>
    <row r="13" spans="1:23" s="7" customFormat="1" ht="21.75" customHeight="1" x14ac:dyDescent="0.2">
      <c r="A13" s="119" t="s">
        <v>20</v>
      </c>
      <c r="B13" s="120"/>
      <c r="C13" s="98"/>
      <c r="D13" s="96"/>
      <c r="E13" s="96"/>
      <c r="F13" s="96"/>
      <c r="G13" s="96"/>
      <c r="H13" s="96"/>
      <c r="I13" s="96"/>
      <c r="J13" s="96"/>
      <c r="K13" s="99"/>
      <c r="L13" s="102" t="s">
        <v>20</v>
      </c>
      <c r="M13" s="103"/>
      <c r="N13" s="109"/>
      <c r="O13" s="110"/>
      <c r="P13" s="110"/>
      <c r="Q13" s="110"/>
      <c r="R13" s="110"/>
      <c r="S13" s="110"/>
      <c r="T13" s="110"/>
      <c r="U13" s="110"/>
      <c r="V13" s="111"/>
    </row>
    <row r="14" spans="1:23" s="7" customFormat="1" ht="21.75" customHeight="1" x14ac:dyDescent="0.2">
      <c r="A14" s="119" t="s">
        <v>18</v>
      </c>
      <c r="B14" s="120"/>
      <c r="C14" s="96"/>
      <c r="D14" s="97"/>
      <c r="E14" s="97"/>
      <c r="F14" s="97"/>
      <c r="G14" s="97"/>
      <c r="H14" s="97"/>
      <c r="I14" s="97"/>
      <c r="J14" s="97"/>
      <c r="K14" s="97"/>
      <c r="L14" s="102" t="s">
        <v>18</v>
      </c>
      <c r="M14" s="103"/>
      <c r="N14" s="109"/>
      <c r="O14" s="110"/>
      <c r="P14" s="110"/>
      <c r="Q14" s="110"/>
      <c r="R14" s="110"/>
      <c r="S14" s="110"/>
      <c r="T14" s="110"/>
      <c r="U14" s="110"/>
      <c r="V14" s="111"/>
    </row>
    <row r="15" spans="1:23" s="7" customFormat="1" ht="21.75" customHeight="1" thickBot="1" x14ac:dyDescent="0.25">
      <c r="A15" s="216" t="s">
        <v>19</v>
      </c>
      <c r="B15" s="217"/>
      <c r="C15" s="100"/>
      <c r="D15" s="101"/>
      <c r="E15" s="101"/>
      <c r="F15" s="101"/>
      <c r="G15" s="101"/>
      <c r="H15" s="101"/>
      <c r="I15" s="101"/>
      <c r="J15" s="101"/>
      <c r="K15" s="101"/>
      <c r="L15" s="104" t="s">
        <v>19</v>
      </c>
      <c r="M15" s="105"/>
      <c r="N15" s="112"/>
      <c r="O15" s="113"/>
      <c r="P15" s="113"/>
      <c r="Q15" s="113"/>
      <c r="R15" s="113"/>
      <c r="S15" s="113"/>
      <c r="T15" s="113"/>
      <c r="U15" s="113"/>
      <c r="V15" s="114"/>
    </row>
    <row r="16" spans="1:23" ht="18.600000000000001" customHeight="1" thickBot="1" x14ac:dyDescent="0.25">
      <c r="A16" s="86" t="s">
        <v>73</v>
      </c>
      <c r="B16" s="87"/>
      <c r="C16" s="87"/>
      <c r="D16" s="87"/>
      <c r="E16" s="87"/>
      <c r="F16" s="87"/>
      <c r="G16" s="87"/>
      <c r="H16" s="87"/>
      <c r="I16" s="87"/>
      <c r="J16" s="87"/>
      <c r="K16" s="87"/>
      <c r="L16" s="87"/>
      <c r="M16" s="87"/>
      <c r="N16" s="87"/>
      <c r="O16" s="87"/>
      <c r="P16" s="87"/>
      <c r="Q16" s="87"/>
      <c r="R16" s="87"/>
      <c r="S16" s="87"/>
      <c r="T16" s="87"/>
      <c r="U16" s="87"/>
      <c r="V16" s="88"/>
    </row>
    <row r="17" spans="1:22" ht="18.75" customHeight="1" thickBot="1" x14ac:dyDescent="0.25">
      <c r="A17" s="94" t="s">
        <v>9</v>
      </c>
      <c r="B17" s="85"/>
      <c r="C17" s="85"/>
      <c r="D17" s="85"/>
      <c r="E17" s="85"/>
      <c r="F17" s="85"/>
      <c r="G17" s="85"/>
      <c r="H17" s="85"/>
      <c r="I17" s="85"/>
      <c r="J17" s="85"/>
      <c r="K17" s="85"/>
      <c r="L17" s="85"/>
      <c r="M17" s="95"/>
      <c r="N17" s="257" t="s">
        <v>56</v>
      </c>
      <c r="O17" s="258"/>
      <c r="P17" s="85" t="s">
        <v>10</v>
      </c>
      <c r="Q17" s="85"/>
      <c r="R17" s="85" t="s">
        <v>11</v>
      </c>
      <c r="S17" s="85"/>
      <c r="T17" s="259" t="s">
        <v>2</v>
      </c>
      <c r="U17" s="259"/>
      <c r="V17" s="260"/>
    </row>
    <row r="18" spans="1:22" ht="18.600000000000001" customHeight="1" x14ac:dyDescent="0.2">
      <c r="A18" s="218"/>
      <c r="B18" s="219"/>
      <c r="C18" s="219"/>
      <c r="D18" s="219"/>
      <c r="E18" s="219"/>
      <c r="F18" s="219"/>
      <c r="G18" s="219"/>
      <c r="H18" s="219"/>
      <c r="I18" s="219"/>
      <c r="J18" s="219"/>
      <c r="K18" s="219"/>
      <c r="L18" s="219"/>
      <c r="M18" s="220"/>
      <c r="N18" s="282">
        <v>125</v>
      </c>
      <c r="O18" s="283"/>
      <c r="P18" s="207">
        <f>IF(A18&lt;&gt;"",SUM(N18*0.05),0)</f>
        <v>0</v>
      </c>
      <c r="Q18" s="208"/>
      <c r="R18" s="207">
        <f>IF(A18&lt;&gt;"",SUM(N18*0.09975),0)</f>
        <v>0</v>
      </c>
      <c r="S18" s="208"/>
      <c r="T18" s="209">
        <f>IF(A18&lt;&gt;"",SUM(N18+P18+R18),0)</f>
        <v>0</v>
      </c>
      <c r="U18" s="210"/>
      <c r="V18" s="211"/>
    </row>
    <row r="19" spans="1:22" ht="18.600000000000001" customHeight="1" x14ac:dyDescent="0.2">
      <c r="A19" s="221"/>
      <c r="B19" s="222"/>
      <c r="C19" s="222"/>
      <c r="D19" s="222"/>
      <c r="E19" s="222"/>
      <c r="F19" s="222"/>
      <c r="G19" s="222"/>
      <c r="H19" s="222"/>
      <c r="I19" s="222"/>
      <c r="J19" s="222"/>
      <c r="K19" s="222"/>
      <c r="L19" s="222"/>
      <c r="M19" s="223"/>
      <c r="N19" s="212">
        <v>125</v>
      </c>
      <c r="O19" s="213"/>
      <c r="P19" s="203">
        <f>IF(A19&lt;&gt;"",SUM(N19*0.05),0)</f>
        <v>0</v>
      </c>
      <c r="Q19" s="204"/>
      <c r="R19" s="203">
        <f>IF(A19&lt;&gt;"",SUM(N19*0.09975),0)</f>
        <v>0</v>
      </c>
      <c r="S19" s="204"/>
      <c r="T19" s="91">
        <f>IF(A19&lt;&gt;"",SUM(N19+P19+R19),0)</f>
        <v>0</v>
      </c>
      <c r="U19" s="92"/>
      <c r="V19" s="93"/>
    </row>
    <row r="20" spans="1:22" ht="18.600000000000001" customHeight="1" x14ac:dyDescent="0.2">
      <c r="A20" s="221"/>
      <c r="B20" s="222"/>
      <c r="C20" s="222"/>
      <c r="D20" s="222"/>
      <c r="E20" s="222"/>
      <c r="F20" s="222"/>
      <c r="G20" s="222"/>
      <c r="H20" s="222"/>
      <c r="I20" s="222"/>
      <c r="J20" s="222"/>
      <c r="K20" s="222"/>
      <c r="L20" s="222"/>
      <c r="M20" s="223"/>
      <c r="N20" s="212">
        <v>125</v>
      </c>
      <c r="O20" s="213"/>
      <c r="P20" s="203">
        <f>IF(A20&lt;&gt;"",SUM(N20*0.05),0)</f>
        <v>0</v>
      </c>
      <c r="Q20" s="204"/>
      <c r="R20" s="203">
        <f>IF(A20&lt;&gt;"",SUM(N20*0.09975),0)</f>
        <v>0</v>
      </c>
      <c r="S20" s="204"/>
      <c r="T20" s="91">
        <f>IF(A20&lt;&gt;"",SUM(N20+P20+R20),0)</f>
        <v>0</v>
      </c>
      <c r="U20" s="92"/>
      <c r="V20" s="93"/>
    </row>
    <row r="21" spans="1:22" ht="18.600000000000001" customHeight="1" x14ac:dyDescent="0.2">
      <c r="A21" s="221"/>
      <c r="B21" s="222"/>
      <c r="C21" s="222"/>
      <c r="D21" s="222"/>
      <c r="E21" s="222"/>
      <c r="F21" s="222"/>
      <c r="G21" s="222"/>
      <c r="H21" s="222"/>
      <c r="I21" s="222"/>
      <c r="J21" s="222"/>
      <c r="K21" s="222"/>
      <c r="L21" s="222"/>
      <c r="M21" s="223"/>
      <c r="N21" s="212">
        <v>125</v>
      </c>
      <c r="O21" s="213"/>
      <c r="P21" s="203">
        <f>IF(A21&lt;&gt;"",SUM(N21*0.05),0)</f>
        <v>0</v>
      </c>
      <c r="Q21" s="204"/>
      <c r="R21" s="203">
        <f>IF(A21&lt;&gt;"",SUM(N21*0.09975),0)</f>
        <v>0</v>
      </c>
      <c r="S21" s="204"/>
      <c r="T21" s="91">
        <f>IF(A21&lt;&gt;"",SUM(N21+P21+R21),0)</f>
        <v>0</v>
      </c>
      <c r="U21" s="92"/>
      <c r="V21" s="93"/>
    </row>
    <row r="22" spans="1:22" ht="18.600000000000001" customHeight="1" thickBot="1" x14ac:dyDescent="0.25">
      <c r="A22" s="296"/>
      <c r="B22" s="297"/>
      <c r="C22" s="297"/>
      <c r="D22" s="297"/>
      <c r="E22" s="297"/>
      <c r="F22" s="297"/>
      <c r="G22" s="297"/>
      <c r="H22" s="297"/>
      <c r="I22" s="297"/>
      <c r="J22" s="297"/>
      <c r="K22" s="297"/>
      <c r="L22" s="297"/>
      <c r="M22" s="298"/>
      <c r="N22" s="214">
        <v>125</v>
      </c>
      <c r="O22" s="215"/>
      <c r="P22" s="205">
        <f>IF(A22&lt;&gt;"",SUM(N22*0.05),0)</f>
        <v>0</v>
      </c>
      <c r="Q22" s="206"/>
      <c r="R22" s="205">
        <f>IF(A22&lt;&gt;"",SUM(N22*0.09975),0)</f>
        <v>0</v>
      </c>
      <c r="S22" s="206"/>
      <c r="T22" s="233">
        <f>IF(A22&lt;&gt;"",SUM(N22+P22+R22),0)</f>
        <v>0</v>
      </c>
      <c r="U22" s="234"/>
      <c r="V22" s="235"/>
    </row>
    <row r="23" spans="1:22" ht="18.600000000000001" customHeight="1" thickBot="1" x14ac:dyDescent="0.3">
      <c r="A23" s="244" t="s">
        <v>74</v>
      </c>
      <c r="B23" s="245"/>
      <c r="C23" s="245"/>
      <c r="D23" s="245"/>
      <c r="E23" s="245"/>
      <c r="F23" s="245"/>
      <c r="G23" s="245"/>
      <c r="H23" s="245"/>
      <c r="I23" s="245"/>
      <c r="J23" s="245"/>
      <c r="K23" s="245"/>
      <c r="L23" s="245"/>
      <c r="M23" s="245"/>
      <c r="N23" s="245"/>
      <c r="O23" s="245"/>
      <c r="P23" s="245"/>
      <c r="Q23" s="245"/>
      <c r="R23" s="245"/>
      <c r="S23" s="245"/>
      <c r="T23" s="245"/>
      <c r="U23" s="245"/>
      <c r="V23" s="246"/>
    </row>
    <row r="24" spans="1:22" s="8" customFormat="1" ht="22.15" customHeight="1" x14ac:dyDescent="0.2">
      <c r="A24" s="290" t="s">
        <v>3</v>
      </c>
      <c r="B24" s="291"/>
      <c r="C24" s="291"/>
      <c r="D24" s="292"/>
      <c r="E24" s="284" t="s">
        <v>48</v>
      </c>
      <c r="F24" s="285"/>
      <c r="G24" s="285"/>
      <c r="H24" s="285"/>
      <c r="I24" s="286"/>
      <c r="J24" s="66" t="s">
        <v>4</v>
      </c>
      <c r="K24" s="67"/>
      <c r="L24" s="68"/>
      <c r="M24" s="66" t="s">
        <v>15</v>
      </c>
      <c r="N24" s="67"/>
      <c r="O24" s="68"/>
      <c r="P24" s="66" t="s">
        <v>1</v>
      </c>
      <c r="Q24" s="67"/>
      <c r="R24" s="68"/>
      <c r="S24" s="247" t="s">
        <v>5</v>
      </c>
      <c r="T24" s="247" t="s">
        <v>26</v>
      </c>
      <c r="U24" s="247" t="s">
        <v>25</v>
      </c>
      <c r="V24" s="69" t="s">
        <v>28</v>
      </c>
    </row>
    <row r="25" spans="1:22" s="8" customFormat="1" ht="27.75" customHeight="1" thickBot="1" x14ac:dyDescent="0.25">
      <c r="A25" s="293"/>
      <c r="B25" s="294"/>
      <c r="C25" s="294"/>
      <c r="D25" s="295"/>
      <c r="E25" s="287"/>
      <c r="F25" s="288"/>
      <c r="G25" s="288"/>
      <c r="H25" s="288"/>
      <c r="I25" s="289"/>
      <c r="J25" s="5" t="s">
        <v>6</v>
      </c>
      <c r="K25" s="5" t="s">
        <v>7</v>
      </c>
      <c r="L25" s="5" t="s">
        <v>8</v>
      </c>
      <c r="M25" s="5" t="s">
        <v>6</v>
      </c>
      <c r="N25" s="5" t="s">
        <v>7</v>
      </c>
      <c r="O25" s="5" t="s">
        <v>8</v>
      </c>
      <c r="P25" s="5" t="s">
        <v>6</v>
      </c>
      <c r="Q25" s="5" t="s">
        <v>7</v>
      </c>
      <c r="R25" s="5" t="s">
        <v>8</v>
      </c>
      <c r="S25" s="248"/>
      <c r="T25" s="248"/>
      <c r="U25" s="248"/>
      <c r="V25" s="70"/>
    </row>
    <row r="26" spans="1:22" s="12" customFormat="1" ht="15.4" customHeight="1" x14ac:dyDescent="0.2">
      <c r="A26" s="238"/>
      <c r="B26" s="239"/>
      <c r="C26" s="239"/>
      <c r="D26" s="240"/>
      <c r="E26" s="270"/>
      <c r="F26" s="271"/>
      <c r="G26" s="271"/>
      <c r="H26" s="271"/>
      <c r="I26" s="272"/>
      <c r="J26" s="4"/>
      <c r="K26" s="4"/>
      <c r="L26" s="4"/>
      <c r="M26" s="3"/>
      <c r="N26" s="3"/>
      <c r="O26" s="3"/>
      <c r="P26" s="3"/>
      <c r="Q26" s="9"/>
      <c r="R26" s="9"/>
      <c r="S26" s="9"/>
      <c r="T26" s="10"/>
      <c r="U26" s="10"/>
      <c r="V26" s="11"/>
    </row>
    <row r="27" spans="1:22" s="12" customFormat="1" ht="15.4" customHeight="1" x14ac:dyDescent="0.2">
      <c r="A27" s="60"/>
      <c r="B27" s="61"/>
      <c r="C27" s="61"/>
      <c r="D27" s="62"/>
      <c r="E27" s="84"/>
      <c r="F27" s="64"/>
      <c r="G27" s="64"/>
      <c r="H27" s="64"/>
      <c r="I27" s="65"/>
      <c r="J27" s="1"/>
      <c r="K27" s="1"/>
      <c r="L27" s="1"/>
      <c r="M27" s="2"/>
      <c r="N27" s="2"/>
      <c r="O27" s="2"/>
      <c r="P27" s="2"/>
      <c r="Q27" s="13"/>
      <c r="R27" s="13"/>
      <c r="S27" s="13"/>
      <c r="T27" s="14"/>
      <c r="U27" s="14"/>
      <c r="V27" s="15"/>
    </row>
    <row r="28" spans="1:22" s="12" customFormat="1" ht="15.4" customHeight="1" x14ac:dyDescent="0.2">
      <c r="A28" s="60"/>
      <c r="B28" s="61"/>
      <c r="C28" s="61"/>
      <c r="D28" s="62"/>
      <c r="E28" s="84"/>
      <c r="F28" s="64"/>
      <c r="G28" s="64"/>
      <c r="H28" s="64"/>
      <c r="I28" s="65"/>
      <c r="J28" s="1"/>
      <c r="K28" s="1"/>
      <c r="L28" s="1"/>
      <c r="M28" s="2"/>
      <c r="N28" s="2"/>
      <c r="O28" s="2"/>
      <c r="P28" s="2"/>
      <c r="Q28" s="13"/>
      <c r="R28" s="13"/>
      <c r="S28" s="13"/>
      <c r="T28" s="14"/>
      <c r="U28" s="14"/>
      <c r="V28" s="15"/>
    </row>
    <row r="29" spans="1:22" s="8" customFormat="1" ht="15.4" customHeight="1" x14ac:dyDescent="0.2">
      <c r="A29" s="63"/>
      <c r="B29" s="64"/>
      <c r="C29" s="64"/>
      <c r="D29" s="65"/>
      <c r="E29" s="84"/>
      <c r="F29" s="64"/>
      <c r="G29" s="64"/>
      <c r="H29" s="64"/>
      <c r="I29" s="65"/>
      <c r="J29" s="1"/>
      <c r="K29" s="1"/>
      <c r="L29" s="1"/>
      <c r="M29" s="2"/>
      <c r="N29" s="2"/>
      <c r="O29" s="2"/>
      <c r="P29" s="2"/>
      <c r="Q29" s="13"/>
      <c r="R29" s="13"/>
      <c r="S29" s="13"/>
      <c r="T29" s="14"/>
      <c r="U29" s="14"/>
      <c r="V29" s="15"/>
    </row>
    <row r="30" spans="1:22" s="12" customFormat="1" ht="15.4" customHeight="1" x14ac:dyDescent="0.2">
      <c r="A30" s="60"/>
      <c r="B30" s="61"/>
      <c r="C30" s="61"/>
      <c r="D30" s="62"/>
      <c r="E30" s="84"/>
      <c r="F30" s="64"/>
      <c r="G30" s="64"/>
      <c r="H30" s="64"/>
      <c r="I30" s="65"/>
      <c r="J30" s="1"/>
      <c r="K30" s="1"/>
      <c r="L30" s="1"/>
      <c r="M30" s="2"/>
      <c r="N30" s="2"/>
      <c r="O30" s="2"/>
      <c r="P30" s="2"/>
      <c r="Q30" s="13"/>
      <c r="R30" s="13"/>
      <c r="S30" s="13"/>
      <c r="T30" s="14"/>
      <c r="U30" s="14"/>
      <c r="V30" s="15"/>
    </row>
    <row r="31" spans="1:22" s="12" customFormat="1" ht="15.4" customHeight="1" x14ac:dyDescent="0.2">
      <c r="A31" s="60"/>
      <c r="B31" s="61"/>
      <c r="C31" s="61"/>
      <c r="D31" s="62"/>
      <c r="E31" s="84"/>
      <c r="F31" s="64"/>
      <c r="G31" s="64"/>
      <c r="H31" s="64"/>
      <c r="I31" s="65"/>
      <c r="J31" s="1"/>
      <c r="K31" s="1"/>
      <c r="L31" s="1"/>
      <c r="M31" s="2"/>
      <c r="N31" s="2"/>
      <c r="O31" s="2"/>
      <c r="P31" s="2"/>
      <c r="Q31" s="13"/>
      <c r="R31" s="13"/>
      <c r="S31" s="13"/>
      <c r="T31" s="14"/>
      <c r="U31" s="14"/>
      <c r="V31" s="15"/>
    </row>
    <row r="32" spans="1:22" s="8" customFormat="1" ht="15.4" customHeight="1" x14ac:dyDescent="0.2">
      <c r="A32" s="63"/>
      <c r="B32" s="64"/>
      <c r="C32" s="64"/>
      <c r="D32" s="65"/>
      <c r="E32" s="84"/>
      <c r="F32" s="64"/>
      <c r="G32" s="64"/>
      <c r="H32" s="64"/>
      <c r="I32" s="65"/>
      <c r="J32" s="1"/>
      <c r="K32" s="1"/>
      <c r="L32" s="1"/>
      <c r="M32" s="2"/>
      <c r="N32" s="2"/>
      <c r="O32" s="2"/>
      <c r="P32" s="2"/>
      <c r="Q32" s="13"/>
      <c r="R32" s="13"/>
      <c r="S32" s="13"/>
      <c r="T32" s="14"/>
      <c r="U32" s="14"/>
      <c r="V32" s="15"/>
    </row>
    <row r="33" spans="1:22" s="8" customFormat="1" ht="15.4" customHeight="1" x14ac:dyDescent="0.2">
      <c r="A33" s="63"/>
      <c r="B33" s="64"/>
      <c r="C33" s="64"/>
      <c r="D33" s="65"/>
      <c r="E33" s="84"/>
      <c r="F33" s="64"/>
      <c r="G33" s="64"/>
      <c r="H33" s="64"/>
      <c r="I33" s="65"/>
      <c r="J33" s="1"/>
      <c r="K33" s="1"/>
      <c r="L33" s="1"/>
      <c r="M33" s="2"/>
      <c r="N33" s="2"/>
      <c r="O33" s="2"/>
      <c r="P33" s="2"/>
      <c r="Q33" s="13"/>
      <c r="R33" s="13"/>
      <c r="S33" s="13"/>
      <c r="T33" s="14"/>
      <c r="U33" s="14"/>
      <c r="V33" s="15"/>
    </row>
    <row r="34" spans="1:22" s="8" customFormat="1" ht="15.4" customHeight="1" x14ac:dyDescent="0.2">
      <c r="A34" s="63"/>
      <c r="B34" s="64"/>
      <c r="C34" s="64"/>
      <c r="D34" s="65"/>
      <c r="E34" s="84"/>
      <c r="F34" s="64"/>
      <c r="G34" s="64"/>
      <c r="H34" s="64"/>
      <c r="I34" s="65"/>
      <c r="J34" s="1"/>
      <c r="K34" s="1"/>
      <c r="L34" s="1"/>
      <c r="M34" s="2"/>
      <c r="N34" s="2"/>
      <c r="O34" s="2"/>
      <c r="P34" s="2"/>
      <c r="Q34" s="13"/>
      <c r="R34" s="13"/>
      <c r="S34" s="13"/>
      <c r="T34" s="14"/>
      <c r="U34" s="14"/>
      <c r="V34" s="15"/>
    </row>
    <row r="35" spans="1:22" s="8" customFormat="1" ht="15.4" customHeight="1" x14ac:dyDescent="0.2">
      <c r="A35" s="63"/>
      <c r="B35" s="64"/>
      <c r="C35" s="64"/>
      <c r="D35" s="65"/>
      <c r="E35" s="84"/>
      <c r="F35" s="64"/>
      <c r="G35" s="64"/>
      <c r="H35" s="64"/>
      <c r="I35" s="65"/>
      <c r="J35" s="1"/>
      <c r="K35" s="1"/>
      <c r="L35" s="1"/>
      <c r="M35" s="2"/>
      <c r="N35" s="2"/>
      <c r="O35" s="2"/>
      <c r="P35" s="2"/>
      <c r="Q35" s="13"/>
      <c r="R35" s="13"/>
      <c r="S35" s="13"/>
      <c r="T35" s="14"/>
      <c r="U35" s="14"/>
      <c r="V35" s="15"/>
    </row>
    <row r="36" spans="1:22" s="8" customFormat="1" ht="15.4" customHeight="1" x14ac:dyDescent="0.2">
      <c r="A36" s="63"/>
      <c r="B36" s="64"/>
      <c r="C36" s="64"/>
      <c r="D36" s="65"/>
      <c r="E36" s="84"/>
      <c r="F36" s="64"/>
      <c r="G36" s="64"/>
      <c r="H36" s="64"/>
      <c r="I36" s="65"/>
      <c r="J36" s="1"/>
      <c r="K36" s="1"/>
      <c r="L36" s="1"/>
      <c r="M36" s="2"/>
      <c r="N36" s="2"/>
      <c r="O36" s="2"/>
      <c r="P36" s="2"/>
      <c r="Q36" s="13"/>
      <c r="R36" s="13"/>
      <c r="S36" s="13"/>
      <c r="T36" s="14"/>
      <c r="U36" s="14"/>
      <c r="V36" s="15"/>
    </row>
    <row r="37" spans="1:22" s="8" customFormat="1" ht="15.4" customHeight="1" thickBot="1" x14ac:dyDescent="0.25">
      <c r="A37" s="300"/>
      <c r="B37" s="250"/>
      <c r="C37" s="250"/>
      <c r="D37" s="251"/>
      <c r="E37" s="249"/>
      <c r="F37" s="250"/>
      <c r="G37" s="250"/>
      <c r="H37" s="250"/>
      <c r="I37" s="251"/>
      <c r="J37" s="35"/>
      <c r="K37" s="35"/>
      <c r="L37" s="35"/>
      <c r="M37" s="36"/>
      <c r="N37" s="36"/>
      <c r="O37" s="36"/>
      <c r="P37" s="36"/>
      <c r="Q37" s="34"/>
      <c r="R37" s="34"/>
      <c r="S37" s="34"/>
      <c r="T37" s="37"/>
      <c r="U37" s="37"/>
      <c r="V37" s="38"/>
    </row>
    <row r="38" spans="1:22" ht="18.600000000000001" customHeight="1" thickBot="1" x14ac:dyDescent="0.25">
      <c r="A38" s="133" t="s">
        <v>57</v>
      </c>
      <c r="B38" s="134"/>
      <c r="C38" s="134"/>
      <c r="D38" s="134"/>
      <c r="E38" s="134"/>
      <c r="F38" s="134"/>
      <c r="G38" s="134"/>
      <c r="H38" s="134"/>
      <c r="I38" s="134"/>
      <c r="J38" s="134"/>
      <c r="K38" s="134"/>
      <c r="L38" s="134"/>
      <c r="M38" s="134"/>
      <c r="N38" s="134"/>
      <c r="O38" s="134"/>
      <c r="P38" s="134"/>
      <c r="Q38" s="134"/>
      <c r="R38" s="134"/>
      <c r="S38" s="134"/>
      <c r="T38" s="134"/>
      <c r="U38" s="134"/>
      <c r="V38" s="135"/>
    </row>
    <row r="39" spans="1:22" s="7" customFormat="1" ht="29.25" customHeight="1" x14ac:dyDescent="0.2">
      <c r="A39" s="76">
        <v>395</v>
      </c>
      <c r="B39" s="77"/>
      <c r="C39" s="33" t="s">
        <v>47</v>
      </c>
      <c r="D39" s="77">
        <f>SUM(A39*4)</f>
        <v>1580</v>
      </c>
      <c r="E39" s="77"/>
      <c r="F39" s="33" t="s">
        <v>47</v>
      </c>
      <c r="G39" s="77">
        <f>SUM(A39*6)</f>
        <v>2370</v>
      </c>
      <c r="H39" s="77"/>
      <c r="I39" s="33" t="s">
        <v>47</v>
      </c>
      <c r="J39" s="77">
        <f>SUM(A39*8)</f>
        <v>3160</v>
      </c>
      <c r="K39" s="77"/>
      <c r="L39" s="33" t="s">
        <v>47</v>
      </c>
      <c r="M39" s="127" t="s">
        <v>50</v>
      </c>
      <c r="N39" s="127"/>
      <c r="O39" s="127"/>
      <c r="P39" s="132" t="s">
        <v>12</v>
      </c>
      <c r="Q39" s="132"/>
      <c r="R39" s="132" t="s">
        <v>13</v>
      </c>
      <c r="S39" s="132"/>
      <c r="T39" s="132" t="s">
        <v>2</v>
      </c>
      <c r="U39" s="132"/>
      <c r="V39" s="273"/>
    </row>
    <row r="40" spans="1:22" s="7" customFormat="1" ht="23.25" customHeight="1" thickBot="1" x14ac:dyDescent="0.25">
      <c r="A40" s="74" t="s">
        <v>52</v>
      </c>
      <c r="B40" s="75"/>
      <c r="C40" s="34"/>
      <c r="D40" s="75" t="s">
        <v>53</v>
      </c>
      <c r="E40" s="75"/>
      <c r="F40" s="34"/>
      <c r="G40" s="75" t="s">
        <v>54</v>
      </c>
      <c r="H40" s="75"/>
      <c r="I40" s="34"/>
      <c r="J40" s="75" t="s">
        <v>55</v>
      </c>
      <c r="K40" s="75"/>
      <c r="L40" s="34"/>
      <c r="M40" s="128">
        <f>SUM(A39*C40,D39*F40,G39*I40,J39*L40)</f>
        <v>0</v>
      </c>
      <c r="N40" s="128"/>
      <c r="O40" s="128"/>
      <c r="P40" s="129">
        <f>SUM(M40*0.05)</f>
        <v>0</v>
      </c>
      <c r="Q40" s="129"/>
      <c r="R40" s="129">
        <f>SUM(M40*0.09975)</f>
        <v>0</v>
      </c>
      <c r="S40" s="129"/>
      <c r="T40" s="130">
        <f>SUM(M40:S40)</f>
        <v>0</v>
      </c>
      <c r="U40" s="130"/>
      <c r="V40" s="131"/>
    </row>
    <row r="41" spans="1:22" ht="18.600000000000001" customHeight="1" thickBot="1" x14ac:dyDescent="0.25">
      <c r="A41" s="133" t="s">
        <v>29</v>
      </c>
      <c r="B41" s="134"/>
      <c r="C41" s="134"/>
      <c r="D41" s="134"/>
      <c r="E41" s="134"/>
      <c r="F41" s="134"/>
      <c r="G41" s="134"/>
      <c r="H41" s="134"/>
      <c r="I41" s="134"/>
      <c r="J41" s="134"/>
      <c r="K41" s="134"/>
      <c r="L41" s="134"/>
      <c r="M41" s="134"/>
      <c r="N41" s="134"/>
      <c r="O41" s="134"/>
      <c r="P41" s="134"/>
      <c r="Q41" s="134"/>
      <c r="R41" s="134"/>
      <c r="S41" s="134"/>
      <c r="T41" s="134"/>
      <c r="U41" s="134"/>
      <c r="V41" s="135"/>
    </row>
    <row r="42" spans="1:22" s="16" customFormat="1" ht="30.75" customHeight="1" x14ac:dyDescent="0.2">
      <c r="A42" s="299" t="s">
        <v>42</v>
      </c>
      <c r="B42" s="277"/>
      <c r="C42" s="277"/>
      <c r="D42" s="277"/>
      <c r="E42" s="277"/>
      <c r="F42" s="277"/>
      <c r="G42" s="144" t="s">
        <v>58</v>
      </c>
      <c r="H42" s="144"/>
      <c r="I42" s="277" t="s">
        <v>43</v>
      </c>
      <c r="J42" s="277"/>
      <c r="K42" s="277"/>
      <c r="L42" s="277"/>
      <c r="M42" s="277"/>
      <c r="N42" s="144" t="s">
        <v>59</v>
      </c>
      <c r="O42" s="144"/>
      <c r="P42" s="278" t="s">
        <v>12</v>
      </c>
      <c r="Q42" s="278"/>
      <c r="R42" s="280" t="s">
        <v>13</v>
      </c>
      <c r="S42" s="280"/>
      <c r="T42" s="278" t="s">
        <v>2</v>
      </c>
      <c r="U42" s="278"/>
      <c r="V42" s="279"/>
    </row>
    <row r="43" spans="1:22" ht="22.5" customHeight="1" thickBot="1" x14ac:dyDescent="0.25">
      <c r="A43" s="81">
        <v>43637</v>
      </c>
      <c r="B43" s="82"/>
      <c r="C43" s="82"/>
      <c r="D43" s="82"/>
      <c r="E43" s="128">
        <v>90</v>
      </c>
      <c r="F43" s="128"/>
      <c r="G43" s="83"/>
      <c r="H43" s="83"/>
      <c r="I43" s="82">
        <v>43637</v>
      </c>
      <c r="J43" s="82"/>
      <c r="K43" s="82"/>
      <c r="L43" s="128">
        <v>149</v>
      </c>
      <c r="M43" s="128"/>
      <c r="N43" s="83"/>
      <c r="O43" s="83"/>
      <c r="P43" s="129">
        <f>SUM((E43*G43)+(L43*N43))*0.05</f>
        <v>0</v>
      </c>
      <c r="Q43" s="129"/>
      <c r="R43" s="129">
        <f>SUM((E43*G43)+(L43*N43))*0.09975</f>
        <v>0</v>
      </c>
      <c r="S43" s="129"/>
      <c r="T43" s="130">
        <f>SUM(E43*G43)+(L43*N43)+(P43+R43)</f>
        <v>0</v>
      </c>
      <c r="U43" s="130"/>
      <c r="V43" s="131"/>
    </row>
    <row r="44" spans="1:22" ht="18.600000000000001" customHeight="1" thickBot="1" x14ac:dyDescent="0.25">
      <c r="A44" s="78" t="s">
        <v>84</v>
      </c>
      <c r="B44" s="79"/>
      <c r="C44" s="79"/>
      <c r="D44" s="79"/>
      <c r="E44" s="79"/>
      <c r="F44" s="79"/>
      <c r="G44" s="79"/>
      <c r="H44" s="79"/>
      <c r="I44" s="79"/>
      <c r="J44" s="79"/>
      <c r="K44" s="79"/>
      <c r="L44" s="79"/>
      <c r="M44" s="79"/>
      <c r="N44" s="79"/>
      <c r="O44" s="79"/>
      <c r="P44" s="79"/>
      <c r="Q44" s="79"/>
      <c r="R44" s="79"/>
      <c r="S44" s="79"/>
      <c r="T44" s="79"/>
      <c r="U44" s="79"/>
      <c r="V44" s="80"/>
    </row>
    <row r="45" spans="1:22" ht="18.600000000000001" customHeight="1" thickBot="1" x14ac:dyDescent="0.25">
      <c r="A45" s="150" t="s">
        <v>24</v>
      </c>
      <c r="B45" s="151"/>
      <c r="C45" s="151"/>
      <c r="D45" s="151"/>
      <c r="E45" s="151"/>
      <c r="F45" s="151"/>
      <c r="G45" s="151"/>
      <c r="H45" s="152"/>
      <c r="I45" s="184" t="s">
        <v>49</v>
      </c>
      <c r="J45" s="185"/>
      <c r="K45" s="29"/>
      <c r="L45" s="30" t="s">
        <v>50</v>
      </c>
      <c r="M45" s="29"/>
      <c r="N45" s="186" t="s">
        <v>12</v>
      </c>
      <c r="O45" s="187"/>
      <c r="P45" s="188"/>
      <c r="Q45" s="124" t="s">
        <v>13</v>
      </c>
      <c r="R45" s="125"/>
      <c r="S45" s="126"/>
      <c r="T45" s="124" t="s">
        <v>2</v>
      </c>
      <c r="U45" s="125"/>
      <c r="V45" s="281"/>
    </row>
    <row r="46" spans="1:22" s="8" customFormat="1" ht="26.25" customHeight="1" x14ac:dyDescent="0.2">
      <c r="A46" s="147" t="s">
        <v>39</v>
      </c>
      <c r="B46" s="148"/>
      <c r="C46" s="148"/>
      <c r="D46" s="148"/>
      <c r="E46" s="148"/>
      <c r="F46" s="148"/>
      <c r="G46" s="148"/>
      <c r="H46" s="149"/>
      <c r="I46" s="136"/>
      <c r="J46" s="137"/>
      <c r="K46" s="138">
        <v>175</v>
      </c>
      <c r="L46" s="139"/>
      <c r="M46" s="140"/>
      <c r="N46" s="138">
        <f>SUM(K46*I46)*0.05</f>
        <v>0</v>
      </c>
      <c r="O46" s="139"/>
      <c r="P46" s="140"/>
      <c r="Q46" s="138">
        <f>SUM(K46*I46)*0.09975</f>
        <v>0</v>
      </c>
      <c r="R46" s="139"/>
      <c r="S46" s="140"/>
      <c r="T46" s="153">
        <f>SUM(K46*I46)+(N46+Q46)</f>
        <v>0</v>
      </c>
      <c r="U46" s="154"/>
      <c r="V46" s="155"/>
    </row>
    <row r="47" spans="1:22" s="8" customFormat="1" ht="26.25" customHeight="1" x14ac:dyDescent="0.2">
      <c r="A47" s="274" t="s">
        <v>51</v>
      </c>
      <c r="B47" s="275"/>
      <c r="C47" s="275"/>
      <c r="D47" s="275"/>
      <c r="E47" s="275"/>
      <c r="F47" s="275"/>
      <c r="G47" s="275"/>
      <c r="H47" s="276"/>
      <c r="I47" s="157"/>
      <c r="J47" s="158"/>
      <c r="K47" s="71">
        <v>325</v>
      </c>
      <c r="L47" s="72"/>
      <c r="M47" s="73"/>
      <c r="N47" s="71">
        <f>SUM(K47*I47)*0.05</f>
        <v>0</v>
      </c>
      <c r="O47" s="72"/>
      <c r="P47" s="73"/>
      <c r="Q47" s="71">
        <f>SUM(K47*I47)*0.09975</f>
        <v>0</v>
      </c>
      <c r="R47" s="72"/>
      <c r="S47" s="73"/>
      <c r="T47" s="261">
        <f>SUM(K47*I47)+(N47+Q47)</f>
        <v>0</v>
      </c>
      <c r="U47" s="262"/>
      <c r="V47" s="263"/>
    </row>
    <row r="48" spans="1:22" s="8" customFormat="1" ht="26.25" customHeight="1" x14ac:dyDescent="0.2">
      <c r="A48" s="274" t="s">
        <v>30</v>
      </c>
      <c r="B48" s="275"/>
      <c r="C48" s="275"/>
      <c r="D48" s="275"/>
      <c r="E48" s="275"/>
      <c r="F48" s="275"/>
      <c r="G48" s="275"/>
      <c r="H48" s="276"/>
      <c r="I48" s="157"/>
      <c r="J48" s="158"/>
      <c r="K48" s="71">
        <v>425</v>
      </c>
      <c r="L48" s="72"/>
      <c r="M48" s="73"/>
      <c r="N48" s="71">
        <f>SUM(K48*I48)*0.05</f>
        <v>0</v>
      </c>
      <c r="O48" s="72"/>
      <c r="P48" s="73"/>
      <c r="Q48" s="71">
        <f>SUM(K48*I48)*0.09975</f>
        <v>0</v>
      </c>
      <c r="R48" s="72"/>
      <c r="S48" s="73"/>
      <c r="T48" s="261">
        <f>SUM(K48*I48)+(N48+Q48)</f>
        <v>0</v>
      </c>
      <c r="U48" s="262"/>
      <c r="V48" s="263"/>
    </row>
    <row r="49" spans="1:22" s="8" customFormat="1" ht="26.25" customHeight="1" x14ac:dyDescent="0.2">
      <c r="A49" s="274" t="s">
        <v>44</v>
      </c>
      <c r="B49" s="275"/>
      <c r="C49" s="275"/>
      <c r="D49" s="275"/>
      <c r="E49" s="275"/>
      <c r="F49" s="275"/>
      <c r="G49" s="275"/>
      <c r="H49" s="276"/>
      <c r="I49" s="157"/>
      <c r="J49" s="158"/>
      <c r="K49" s="71">
        <v>475</v>
      </c>
      <c r="L49" s="72"/>
      <c r="M49" s="73"/>
      <c r="N49" s="71">
        <f>SUM(K49*I49)*0.05</f>
        <v>0</v>
      </c>
      <c r="O49" s="72"/>
      <c r="P49" s="73"/>
      <c r="Q49" s="71">
        <f>SUM(K49*I49)*0.09975</f>
        <v>0</v>
      </c>
      <c r="R49" s="72"/>
      <c r="S49" s="73"/>
      <c r="T49" s="261">
        <f>SUM(K49*I49)+(N49+Q49)</f>
        <v>0</v>
      </c>
      <c r="U49" s="262"/>
      <c r="V49" s="263"/>
    </row>
    <row r="50" spans="1:22" s="8" customFormat="1" ht="26.25" customHeight="1" thickBot="1" x14ac:dyDescent="0.25">
      <c r="A50" s="267" t="s">
        <v>46</v>
      </c>
      <c r="B50" s="268"/>
      <c r="C50" s="268"/>
      <c r="D50" s="268"/>
      <c r="E50" s="268"/>
      <c r="F50" s="268"/>
      <c r="G50" s="268"/>
      <c r="H50" s="269"/>
      <c r="I50" s="255"/>
      <c r="J50" s="256"/>
      <c r="K50" s="141">
        <v>575</v>
      </c>
      <c r="L50" s="142"/>
      <c r="M50" s="143"/>
      <c r="N50" s="141">
        <f>SUM(K50*I50)*0.05</f>
        <v>0</v>
      </c>
      <c r="O50" s="142"/>
      <c r="P50" s="143"/>
      <c r="Q50" s="141">
        <f>SUM(K50*I50)*0.09975</f>
        <v>0</v>
      </c>
      <c r="R50" s="142"/>
      <c r="S50" s="143"/>
      <c r="T50" s="165">
        <f>SUM(K50*I50)+(N50+Q50)</f>
        <v>0</v>
      </c>
      <c r="U50" s="166"/>
      <c r="V50" s="167"/>
    </row>
    <row r="51" spans="1:22" s="8" customFormat="1" ht="18.600000000000001" customHeight="1" thickBot="1" x14ac:dyDescent="0.25">
      <c r="A51" s="115" t="s">
        <v>86</v>
      </c>
      <c r="B51" s="242"/>
      <c r="C51" s="242"/>
      <c r="D51" s="242"/>
      <c r="E51" s="242"/>
      <c r="F51" s="242"/>
      <c r="G51" s="242"/>
      <c r="H51" s="242"/>
      <c r="I51" s="242"/>
      <c r="J51" s="242"/>
      <c r="K51" s="242"/>
      <c r="L51" s="242"/>
      <c r="M51" s="242"/>
      <c r="N51" s="242"/>
      <c r="O51" s="242"/>
      <c r="P51" s="242"/>
      <c r="Q51" s="242"/>
      <c r="R51" s="242"/>
      <c r="S51" s="242"/>
      <c r="T51" s="242"/>
      <c r="U51" s="242"/>
      <c r="V51" s="243"/>
    </row>
    <row r="52" spans="1:22" s="8" customFormat="1" ht="35.25" customHeight="1" thickBot="1" x14ac:dyDescent="0.25">
      <c r="A52" s="264" t="s">
        <v>33</v>
      </c>
      <c r="B52" s="265"/>
      <c r="C52" s="265"/>
      <c r="D52" s="265"/>
      <c r="E52" s="266"/>
      <c r="F52" s="180"/>
      <c r="G52" s="181"/>
      <c r="H52" s="181"/>
      <c r="I52" s="181"/>
      <c r="J52" s="181"/>
      <c r="K52" s="181"/>
      <c r="L52" s="181"/>
      <c r="M52" s="181"/>
      <c r="N52" s="181"/>
      <c r="O52" s="181"/>
      <c r="P52" s="181"/>
      <c r="Q52" s="182"/>
      <c r="R52" s="252" t="s">
        <v>34</v>
      </c>
      <c r="S52" s="253"/>
      <c r="T52" s="253"/>
      <c r="U52" s="253"/>
      <c r="V52" s="254"/>
    </row>
    <row r="53" spans="1:22" ht="26.25" customHeight="1" thickBot="1" x14ac:dyDescent="0.25">
      <c r="A53" s="241" t="s">
        <v>66</v>
      </c>
      <c r="B53" s="241"/>
      <c r="C53" s="241"/>
      <c r="D53" s="241"/>
      <c r="E53" s="241"/>
      <c r="F53" s="241"/>
      <c r="G53" s="241"/>
      <c r="H53" s="241"/>
      <c r="I53" s="241"/>
      <c r="J53" s="241"/>
      <c r="K53" s="241"/>
      <c r="L53" s="241"/>
      <c r="M53" s="241"/>
      <c r="N53" s="241"/>
      <c r="O53" s="241"/>
      <c r="P53" s="241"/>
      <c r="Q53" s="241"/>
      <c r="R53" s="22"/>
      <c r="S53" s="23"/>
      <c r="T53" s="168">
        <f>SUM(T46:V51,T43,T18:V22,T40)</f>
        <v>0</v>
      </c>
      <c r="U53" s="169"/>
      <c r="V53" s="170"/>
    </row>
    <row r="54" spans="1:22" ht="18.600000000000001" customHeight="1" thickBot="1" x14ac:dyDescent="0.25">
      <c r="A54" s="115" t="s">
        <v>31</v>
      </c>
      <c r="B54" s="242"/>
      <c r="C54" s="242"/>
      <c r="D54" s="242"/>
      <c r="E54" s="242"/>
      <c r="F54" s="242"/>
      <c r="G54" s="242"/>
      <c r="H54" s="242"/>
      <c r="I54" s="242"/>
      <c r="J54" s="242"/>
      <c r="K54" s="242"/>
      <c r="L54" s="242"/>
      <c r="M54" s="242"/>
      <c r="N54" s="242"/>
      <c r="O54" s="242"/>
      <c r="P54" s="242"/>
      <c r="Q54" s="242"/>
      <c r="R54" s="242"/>
      <c r="S54" s="242"/>
      <c r="T54" s="242"/>
      <c r="U54" s="242"/>
      <c r="V54" s="243"/>
    </row>
    <row r="55" spans="1:22" ht="63.75" customHeight="1" thickBot="1" x14ac:dyDescent="0.25">
      <c r="A55" s="40"/>
      <c r="B55" s="57" t="s">
        <v>62</v>
      </c>
      <c r="C55" s="57"/>
      <c r="D55" s="57"/>
      <c r="E55" s="57"/>
      <c r="F55" s="57"/>
      <c r="G55" s="58"/>
      <c r="H55" s="39"/>
      <c r="I55" s="56" t="s">
        <v>64</v>
      </c>
      <c r="J55" s="57"/>
      <c r="K55" s="57"/>
      <c r="L55" s="57"/>
      <c r="M55" s="57"/>
      <c r="N55" s="57"/>
      <c r="O55" s="58"/>
      <c r="P55" s="39"/>
      <c r="Q55" s="56" t="s">
        <v>63</v>
      </c>
      <c r="R55" s="57"/>
      <c r="S55" s="57"/>
      <c r="T55" s="57"/>
      <c r="U55" s="57"/>
      <c r="V55" s="59"/>
    </row>
    <row r="56" spans="1:22" ht="23.25" customHeight="1" x14ac:dyDescent="0.2">
      <c r="A56" s="174" t="s">
        <v>35</v>
      </c>
      <c r="B56" s="175"/>
      <c r="C56" s="175"/>
      <c r="D56" s="175"/>
      <c r="E56" s="175"/>
      <c r="F56" s="175"/>
      <c r="G56" s="175"/>
      <c r="H56" s="175"/>
      <c r="I56" s="175"/>
      <c r="J56" s="175"/>
      <c r="K56" s="175"/>
      <c r="L56" s="175"/>
      <c r="M56" s="175"/>
      <c r="N56" s="175"/>
      <c r="O56" s="175"/>
      <c r="P56" s="175"/>
      <c r="Q56" s="175"/>
      <c r="R56" s="175"/>
      <c r="S56" s="175"/>
      <c r="T56" s="175"/>
      <c r="U56" s="175"/>
      <c r="V56" s="176"/>
    </row>
    <row r="57" spans="1:22" ht="24" customHeight="1" x14ac:dyDescent="0.2">
      <c r="A57" s="171" t="s">
        <v>61</v>
      </c>
      <c r="B57" s="172"/>
      <c r="C57" s="172"/>
      <c r="D57" s="172"/>
      <c r="E57" s="172"/>
      <c r="F57" s="172"/>
      <c r="G57" s="172"/>
      <c r="H57" s="172"/>
      <c r="I57" s="172"/>
      <c r="J57" s="172"/>
      <c r="K57" s="172"/>
      <c r="L57" s="172"/>
      <c r="M57" s="172"/>
      <c r="N57" s="172"/>
      <c r="O57" s="172"/>
      <c r="P57" s="172"/>
      <c r="Q57" s="172"/>
      <c r="R57" s="172"/>
      <c r="S57" s="172"/>
      <c r="T57" s="172"/>
      <c r="U57" s="172"/>
      <c r="V57" s="173"/>
    </row>
    <row r="58" spans="1:22" ht="26.25" customHeight="1" thickBot="1" x14ac:dyDescent="0.25">
      <c r="A58" s="164" t="s">
        <v>14</v>
      </c>
      <c r="B58" s="145"/>
      <c r="C58" s="145"/>
      <c r="D58" s="145"/>
      <c r="E58" s="145"/>
      <c r="F58" s="145"/>
      <c r="G58" s="145"/>
      <c r="H58" s="145"/>
      <c r="I58" s="145"/>
      <c r="J58" s="145"/>
      <c r="K58" s="145"/>
      <c r="L58" s="145"/>
      <c r="M58" s="145"/>
      <c r="N58" s="145"/>
      <c r="O58" s="145"/>
      <c r="P58" s="145"/>
      <c r="Q58" s="145"/>
      <c r="R58" s="17"/>
      <c r="S58" s="162" t="s">
        <v>21</v>
      </c>
      <c r="T58" s="162"/>
      <c r="U58" s="162"/>
      <c r="V58" s="163"/>
    </row>
    <row r="59" spans="1:22" ht="24" customHeight="1" thickBot="1" x14ac:dyDescent="0.25">
      <c r="A59" s="18"/>
      <c r="B59" s="24"/>
      <c r="C59" s="25"/>
      <c r="D59" s="25"/>
      <c r="E59" s="25"/>
      <c r="F59" s="25"/>
      <c r="G59" s="25"/>
      <c r="H59" s="25"/>
      <c r="I59" s="25"/>
      <c r="J59" s="25"/>
      <c r="K59" s="25"/>
      <c r="L59" s="25"/>
      <c r="M59" s="25"/>
      <c r="N59" s="25"/>
      <c r="O59" s="25"/>
      <c r="P59" s="25"/>
      <c r="Q59" s="26"/>
      <c r="R59" s="17"/>
      <c r="S59" s="24"/>
      <c r="T59" s="25"/>
      <c r="U59" s="25"/>
      <c r="V59" s="26"/>
    </row>
    <row r="60" spans="1:22" ht="5.45" customHeight="1" x14ac:dyDescent="0.2">
      <c r="A60" s="18"/>
      <c r="B60" s="145"/>
      <c r="C60" s="145"/>
      <c r="D60" s="145"/>
      <c r="E60" s="145"/>
      <c r="F60" s="145"/>
      <c r="G60" s="145"/>
      <c r="H60" s="145"/>
      <c r="I60" s="145"/>
      <c r="J60" s="145"/>
      <c r="K60" s="145"/>
      <c r="L60" s="145"/>
      <c r="M60" s="145"/>
      <c r="N60" s="145"/>
      <c r="O60" s="145"/>
      <c r="P60" s="145"/>
      <c r="Q60" s="145"/>
      <c r="R60" s="145"/>
      <c r="S60" s="145"/>
      <c r="T60" s="145"/>
      <c r="U60" s="145"/>
      <c r="V60" s="156"/>
    </row>
    <row r="61" spans="1:22" ht="8.25" customHeight="1" x14ac:dyDescent="0.2">
      <c r="A61" s="28"/>
      <c r="B61" s="27"/>
      <c r="C61" s="27"/>
      <c r="D61" s="27"/>
      <c r="E61" s="27"/>
      <c r="F61" s="27"/>
      <c r="G61" s="27"/>
      <c r="H61" s="27"/>
      <c r="I61" s="27"/>
      <c r="J61" s="27"/>
      <c r="K61" s="27"/>
      <c r="L61" s="27"/>
      <c r="M61" s="27"/>
      <c r="N61" s="27"/>
      <c r="O61" s="27"/>
      <c r="P61" s="27"/>
      <c r="Q61" s="27"/>
      <c r="R61" s="27"/>
      <c r="S61" s="17"/>
      <c r="T61" s="19"/>
      <c r="U61" s="19"/>
      <c r="V61" s="20"/>
    </row>
    <row r="62" spans="1:22" ht="37.5" customHeight="1" x14ac:dyDescent="0.2">
      <c r="A62" s="121" t="s">
        <v>32</v>
      </c>
      <c r="B62" s="122"/>
      <c r="C62" s="122"/>
      <c r="D62" s="122"/>
      <c r="E62" s="122"/>
      <c r="F62" s="122"/>
      <c r="G62" s="122"/>
      <c r="H62" s="122"/>
      <c r="I62" s="122"/>
      <c r="J62" s="122"/>
      <c r="K62" s="122"/>
      <c r="L62" s="122"/>
      <c r="M62" s="122"/>
      <c r="N62" s="122"/>
      <c r="O62" s="122"/>
      <c r="P62" s="122"/>
      <c r="Q62" s="122"/>
      <c r="R62" s="123"/>
      <c r="S62" s="177" t="s">
        <v>45</v>
      </c>
      <c r="T62" s="178"/>
      <c r="U62" s="178"/>
      <c r="V62" s="179"/>
    </row>
    <row r="63" spans="1:22" ht="28.35" customHeight="1" thickBot="1" x14ac:dyDescent="0.25">
      <c r="A63" s="32"/>
      <c r="B63" s="183"/>
      <c r="C63" s="183"/>
      <c r="D63" s="183"/>
      <c r="E63" s="183"/>
      <c r="F63" s="183"/>
      <c r="G63" s="183"/>
      <c r="H63" s="183"/>
      <c r="I63" s="183"/>
      <c r="J63" s="183"/>
      <c r="K63" s="183"/>
      <c r="L63" s="183"/>
      <c r="M63" s="183"/>
      <c r="N63" s="183"/>
      <c r="O63" s="145"/>
      <c r="P63" s="145"/>
      <c r="Q63" s="145"/>
      <c r="R63" s="146"/>
      <c r="S63" s="159">
        <f>SUM(T53+0)</f>
        <v>0</v>
      </c>
      <c r="T63" s="160"/>
      <c r="U63" s="160"/>
      <c r="V63" s="161"/>
    </row>
    <row r="64" spans="1:22" ht="25.5" customHeight="1" thickBot="1" x14ac:dyDescent="0.25">
      <c r="A64" s="21"/>
      <c r="B64" s="198" t="s">
        <v>37</v>
      </c>
      <c r="C64" s="198"/>
      <c r="D64" s="198"/>
      <c r="E64" s="198"/>
      <c r="F64" s="198"/>
      <c r="G64" s="198"/>
      <c r="H64" s="198"/>
      <c r="I64" s="198"/>
      <c r="J64" s="198"/>
      <c r="K64" s="198"/>
      <c r="L64" s="198"/>
      <c r="M64" s="198"/>
      <c r="N64" s="198"/>
      <c r="O64" s="199"/>
      <c r="P64" s="199"/>
      <c r="Q64" s="199"/>
      <c r="R64" s="199"/>
      <c r="S64" s="199"/>
      <c r="T64" s="199"/>
      <c r="U64" s="199"/>
      <c r="V64" s="200"/>
    </row>
    <row r="65" spans="1:22" ht="18" customHeight="1" thickBot="1" x14ac:dyDescent="0.25">
      <c r="A65" s="195" t="s">
        <v>36</v>
      </c>
      <c r="B65" s="196"/>
      <c r="C65" s="196"/>
      <c r="D65" s="196"/>
      <c r="E65" s="196"/>
      <c r="F65" s="196"/>
      <c r="G65" s="196"/>
      <c r="H65" s="196"/>
      <c r="I65" s="196"/>
      <c r="J65" s="196"/>
      <c r="K65" s="196"/>
      <c r="L65" s="196"/>
      <c r="M65" s="196"/>
      <c r="N65" s="196"/>
      <c r="O65" s="196"/>
      <c r="P65" s="196"/>
      <c r="Q65" s="196"/>
      <c r="R65" s="196"/>
      <c r="S65" s="196"/>
      <c r="T65" s="196"/>
      <c r="U65" s="196"/>
      <c r="V65" s="197"/>
    </row>
    <row r="66" spans="1:22" ht="60.75" customHeight="1" x14ac:dyDescent="0.2">
      <c r="A66" s="189" t="s">
        <v>40</v>
      </c>
      <c r="B66" s="190"/>
      <c r="C66" s="190"/>
      <c r="D66" s="190"/>
      <c r="E66" s="190"/>
      <c r="F66" s="190"/>
      <c r="G66" s="190"/>
      <c r="H66" s="190"/>
      <c r="I66" s="190"/>
      <c r="J66" s="190"/>
      <c r="K66" s="190"/>
      <c r="L66" s="190"/>
      <c r="M66" s="190"/>
      <c r="N66" s="190"/>
      <c r="O66" s="190"/>
      <c r="P66" s="190"/>
      <c r="Q66" s="190"/>
      <c r="R66" s="190"/>
      <c r="S66" s="190"/>
      <c r="T66" s="190"/>
      <c r="U66" s="190"/>
      <c r="V66" s="191"/>
    </row>
    <row r="67" spans="1:22" ht="62.25" customHeight="1" thickBot="1" x14ac:dyDescent="0.25">
      <c r="A67" s="192" t="s">
        <v>41</v>
      </c>
      <c r="B67" s="193"/>
      <c r="C67" s="193"/>
      <c r="D67" s="193"/>
      <c r="E67" s="193"/>
      <c r="F67" s="193"/>
      <c r="G67" s="193"/>
      <c r="H67" s="193"/>
      <c r="I67" s="193"/>
      <c r="J67" s="193"/>
      <c r="K67" s="193"/>
      <c r="L67" s="193"/>
      <c r="M67" s="193"/>
      <c r="N67" s="193"/>
      <c r="O67" s="193"/>
      <c r="P67" s="193"/>
      <c r="Q67" s="193"/>
      <c r="R67" s="193"/>
      <c r="S67" s="193"/>
      <c r="T67" s="193"/>
      <c r="U67" s="193"/>
      <c r="V67" s="194"/>
    </row>
  </sheetData>
  <sheetProtection algorithmName="SHA-512" hashValue="QzqIRfqP8ieEL6ZSyZoEg2rMFppxUfkcp5pzv9OPdgTCvUFPY7xYn+gwOsikjF5aFiWxJRCVDSUTEGlnbhmq2w==" saltValue="fbVjTVK174saacVE5ts5Hw==" spinCount="100000" sheet="1" objects="1" scenarios="1" selectLockedCells="1"/>
  <mergeCells count="193">
    <mergeCell ref="R21:S21"/>
    <mergeCell ref="A38:V38"/>
    <mergeCell ref="M24:O24"/>
    <mergeCell ref="A37:D37"/>
    <mergeCell ref="A49:H49"/>
    <mergeCell ref="I49:J49"/>
    <mergeCell ref="K49:M49"/>
    <mergeCell ref="N18:O18"/>
    <mergeCell ref="E24:I25"/>
    <mergeCell ref="A24:D25"/>
    <mergeCell ref="A20:M20"/>
    <mergeCell ref="A21:M21"/>
    <mergeCell ref="A22:M22"/>
    <mergeCell ref="A32:D32"/>
    <mergeCell ref="A42:F42"/>
    <mergeCell ref="R22:S22"/>
    <mergeCell ref="I42:M42"/>
    <mergeCell ref="A47:H47"/>
    <mergeCell ref="I47:J47"/>
    <mergeCell ref="T42:V42"/>
    <mergeCell ref="R42:S42"/>
    <mergeCell ref="P42:Q42"/>
    <mergeCell ref="A27:D27"/>
    <mergeCell ref="J24:L24"/>
    <mergeCell ref="T47:V47"/>
    <mergeCell ref="U24:U25"/>
    <mergeCell ref="N42:O42"/>
    <mergeCell ref="E28:I28"/>
    <mergeCell ref="T45:V45"/>
    <mergeCell ref="E26:I26"/>
    <mergeCell ref="E27:I27"/>
    <mergeCell ref="E34:I34"/>
    <mergeCell ref="E35:I35"/>
    <mergeCell ref="T39:V39"/>
    <mergeCell ref="R39:S39"/>
    <mergeCell ref="E30:I30"/>
    <mergeCell ref="T48:V48"/>
    <mergeCell ref="A48:H48"/>
    <mergeCell ref="L43:M43"/>
    <mergeCell ref="Q2:V7"/>
    <mergeCell ref="A2:P7"/>
    <mergeCell ref="T21:V21"/>
    <mergeCell ref="T22:V22"/>
    <mergeCell ref="A9:B9"/>
    <mergeCell ref="A26:D26"/>
    <mergeCell ref="A53:Q53"/>
    <mergeCell ref="A54:V54"/>
    <mergeCell ref="A23:V23"/>
    <mergeCell ref="S24:S25"/>
    <mergeCell ref="E33:I33"/>
    <mergeCell ref="E37:I37"/>
    <mergeCell ref="E29:I29"/>
    <mergeCell ref="T24:T25"/>
    <mergeCell ref="A33:D33"/>
    <mergeCell ref="A34:D34"/>
    <mergeCell ref="A35:D35"/>
    <mergeCell ref="A36:D36"/>
    <mergeCell ref="I43:K43"/>
    <mergeCell ref="N46:P46"/>
    <mergeCell ref="P43:Q43"/>
    <mergeCell ref="A51:V51"/>
    <mergeCell ref="R52:V52"/>
    <mergeCell ref="I50:J50"/>
    <mergeCell ref="A66:V66"/>
    <mergeCell ref="A67:V67"/>
    <mergeCell ref="A65:V65"/>
    <mergeCell ref="B64:N64"/>
    <mergeCell ref="O64:V64"/>
    <mergeCell ref="A1:V1"/>
    <mergeCell ref="P21:Q21"/>
    <mergeCell ref="P22:Q22"/>
    <mergeCell ref="R19:S19"/>
    <mergeCell ref="R20:S20"/>
    <mergeCell ref="P18:Q18"/>
    <mergeCell ref="R18:S18"/>
    <mergeCell ref="P19:Q19"/>
    <mergeCell ref="P20:Q20"/>
    <mergeCell ref="T18:V18"/>
    <mergeCell ref="N19:O19"/>
    <mergeCell ref="N20:O20"/>
    <mergeCell ref="N22:O22"/>
    <mergeCell ref="A15:B15"/>
    <mergeCell ref="N21:O21"/>
    <mergeCell ref="A18:M18"/>
    <mergeCell ref="A19:M19"/>
    <mergeCell ref="L8:V8"/>
    <mergeCell ref="T20:V20"/>
    <mergeCell ref="O63:R63"/>
    <mergeCell ref="A46:H46"/>
    <mergeCell ref="A45:H45"/>
    <mergeCell ref="Q46:S46"/>
    <mergeCell ref="T46:V46"/>
    <mergeCell ref="N48:P48"/>
    <mergeCell ref="B60:V60"/>
    <mergeCell ref="Q48:S48"/>
    <mergeCell ref="Q50:S50"/>
    <mergeCell ref="I48:J48"/>
    <mergeCell ref="S63:V63"/>
    <mergeCell ref="S58:V58"/>
    <mergeCell ref="A58:Q58"/>
    <mergeCell ref="T50:V50"/>
    <mergeCell ref="T53:V53"/>
    <mergeCell ref="A57:V57"/>
    <mergeCell ref="A56:V56"/>
    <mergeCell ref="S62:V62"/>
    <mergeCell ref="F52:Q52"/>
    <mergeCell ref="B63:N63"/>
    <mergeCell ref="I45:J45"/>
    <mergeCell ref="N45:P45"/>
    <mergeCell ref="N49:P49"/>
    <mergeCell ref="N50:P50"/>
    <mergeCell ref="A62:R62"/>
    <mergeCell ref="Q49:S49"/>
    <mergeCell ref="B55:G55"/>
    <mergeCell ref="Q45:S45"/>
    <mergeCell ref="M39:O39"/>
    <mergeCell ref="M40:O40"/>
    <mergeCell ref="R43:S43"/>
    <mergeCell ref="T43:V43"/>
    <mergeCell ref="P39:Q39"/>
    <mergeCell ref="P40:Q40"/>
    <mergeCell ref="R40:S40"/>
    <mergeCell ref="T40:V40"/>
    <mergeCell ref="A41:V41"/>
    <mergeCell ref="G39:H39"/>
    <mergeCell ref="J39:K39"/>
    <mergeCell ref="I46:J46"/>
    <mergeCell ref="K46:M46"/>
    <mergeCell ref="K47:M47"/>
    <mergeCell ref="N47:P47"/>
    <mergeCell ref="Q47:S47"/>
    <mergeCell ref="K50:M50"/>
    <mergeCell ref="E43:F43"/>
    <mergeCell ref="G42:H42"/>
    <mergeCell ref="G43:H43"/>
    <mergeCell ref="A8:K8"/>
    <mergeCell ref="C9:K9"/>
    <mergeCell ref="C10:K10"/>
    <mergeCell ref="C11:K11"/>
    <mergeCell ref="P17:Q17"/>
    <mergeCell ref="A10:B10"/>
    <mergeCell ref="A11:B11"/>
    <mergeCell ref="A12:B12"/>
    <mergeCell ref="A13:B13"/>
    <mergeCell ref="A14:B14"/>
    <mergeCell ref="N17:O17"/>
    <mergeCell ref="R17:S17"/>
    <mergeCell ref="A16:V16"/>
    <mergeCell ref="L9:M9"/>
    <mergeCell ref="T19:V19"/>
    <mergeCell ref="A17:M17"/>
    <mergeCell ref="C12:K12"/>
    <mergeCell ref="C13:K13"/>
    <mergeCell ref="C14:K14"/>
    <mergeCell ref="C15:K15"/>
    <mergeCell ref="L10:M10"/>
    <mergeCell ref="L11:M11"/>
    <mergeCell ref="L12:M12"/>
    <mergeCell ref="L13:M13"/>
    <mergeCell ref="L14:M14"/>
    <mergeCell ref="L15:M15"/>
    <mergeCell ref="N9:V9"/>
    <mergeCell ref="N10:V10"/>
    <mergeCell ref="N11:V11"/>
    <mergeCell ref="N12:V12"/>
    <mergeCell ref="N13:V13"/>
    <mergeCell ref="N14:V14"/>
    <mergeCell ref="N15:V15"/>
    <mergeCell ref="T17:V17"/>
    <mergeCell ref="I55:O55"/>
    <mergeCell ref="Q55:V55"/>
    <mergeCell ref="A28:D28"/>
    <mergeCell ref="A29:D29"/>
    <mergeCell ref="A30:D30"/>
    <mergeCell ref="P24:R24"/>
    <mergeCell ref="V24:V25"/>
    <mergeCell ref="K48:M48"/>
    <mergeCell ref="A40:B40"/>
    <mergeCell ref="D40:E40"/>
    <mergeCell ref="G40:H40"/>
    <mergeCell ref="J40:K40"/>
    <mergeCell ref="A39:B39"/>
    <mergeCell ref="D39:E39"/>
    <mergeCell ref="A44:V44"/>
    <mergeCell ref="A43:D43"/>
    <mergeCell ref="N43:O43"/>
    <mergeCell ref="A31:D31"/>
    <mergeCell ref="E31:I31"/>
    <mergeCell ref="E32:I32"/>
    <mergeCell ref="E36:I36"/>
    <mergeCell ref="T49:V49"/>
    <mergeCell ref="A52:E52"/>
    <mergeCell ref="A50:H50"/>
  </mergeCells>
  <phoneticPr fontId="1" type="noConversion"/>
  <dataValidations count="4">
    <dataValidation type="whole" operator="greaterThanOrEqual" allowBlank="1" showErrorMessage="1" errorTitle="Erreur - Error" error="La quantité doit être un chiffre plus grand ou égale à 1._x000a__x000a_The quantity musr be a number higher or equal to 1." sqref="L40 G43:H43 N43:O43 I46:J47" xr:uid="{FD1E72F1-9783-4C1A-988B-9187360E6BE1}">
      <formula1>1</formula1>
    </dataValidation>
    <dataValidation type="whole" operator="equal" allowBlank="1" showErrorMessage="1" errorTitle="Erreur - Error" error="La quantité doit être le chiffre 1._x000a__x000a_The quantity musr be the number 1." sqref="I48:J50" xr:uid="{FAACDA90-6FF2-4D4B-9EAD-F2871E0EFAAC}">
      <formula1>1</formula1>
    </dataValidation>
    <dataValidation type="whole" allowBlank="1" showErrorMessage="1" errorTitle="Erreur - Error" error="Le numéro de carte de crédit est composé de chiffre compris entre 0 et 9._x000a__x000a_The credit card number is made of numbers situated between 0 and 9." sqref="B59:Q59" xr:uid="{267455D8-6DED-44C0-9FFE-8D5978740606}">
      <formula1>0</formula1>
      <formula2>9</formula2>
    </dataValidation>
    <dataValidation type="whole" allowBlank="1" showErrorMessage="1" errorTitle="Erreur - Error" error="La date d'expiration est composé de chiffre compris entre 0 et 9._x000a__x000a_The expiration date is made of numbers situated between 0 and 9." sqref="S59:V59" xr:uid="{34E91EAF-9E29-4CC4-85CF-1E46E5E9960F}">
      <formula1>0</formula1>
      <formula2>9</formula2>
    </dataValidation>
  </dataValidations>
  <printOptions horizontalCentered="1" verticalCentered="1"/>
  <pageMargins left="0.19685039370078741" right="0.19685039370078741" top="0.19685039370078741" bottom="0.19685039370078741" header="0.51181102362204722" footer="0.51181102362204722"/>
  <pageSetup scale="99" orientation="portrait" blackAndWhite="1" horizontalDpi="4294967293" verticalDpi="4294967293" r:id="rId1"/>
  <headerFooter alignWithMargins="0"/>
  <rowBreaks count="2" manualBreakCount="2">
    <brk id="40" max="16383" man="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Option Button 6">
              <controlPr locked="0" defaultSize="0" autoFill="0" autoLine="0" autoPict="0">
                <anchor moveWithCells="1">
                  <from>
                    <xdr:col>15</xdr:col>
                    <xdr:colOff>123825</xdr:colOff>
                    <xdr:row>56</xdr:row>
                    <xdr:rowOff>66675</xdr:rowOff>
                  </from>
                  <to>
                    <xdr:col>16</xdr:col>
                    <xdr:colOff>28575</xdr:colOff>
                    <xdr:row>56</xdr:row>
                    <xdr:rowOff>285750</xdr:rowOff>
                  </to>
                </anchor>
              </controlPr>
            </control>
          </mc:Choice>
        </mc:AlternateContent>
        <mc:AlternateContent xmlns:mc="http://schemas.openxmlformats.org/markup-compatibility/2006">
          <mc:Choice Requires="x14">
            <control shapeId="1031" r:id="rId5" name="Option Button 7">
              <controlPr locked="0" defaultSize="0" autoFill="0" autoLine="0" autoPict="0">
                <anchor moveWithCells="1">
                  <from>
                    <xdr:col>9</xdr:col>
                    <xdr:colOff>38100</xdr:colOff>
                    <xdr:row>56</xdr:row>
                    <xdr:rowOff>66675</xdr:rowOff>
                  </from>
                  <to>
                    <xdr:col>9</xdr:col>
                    <xdr:colOff>295275</xdr:colOff>
                    <xdr:row>56</xdr:row>
                    <xdr:rowOff>276225</xdr:rowOff>
                  </to>
                </anchor>
              </controlPr>
            </control>
          </mc:Choice>
        </mc:AlternateContent>
        <mc:AlternateContent xmlns:mc="http://schemas.openxmlformats.org/markup-compatibility/2006">
          <mc:Choice Requires="x14">
            <control shapeId="1032" r:id="rId6" name="Option Button 8">
              <controlPr locked="0" defaultSize="0" autoFill="0" autoLine="0" autoPict="0">
                <anchor moveWithCells="1">
                  <from>
                    <xdr:col>2</xdr:col>
                    <xdr:colOff>133350</xdr:colOff>
                    <xdr:row>56</xdr:row>
                    <xdr:rowOff>47625</xdr:rowOff>
                  </from>
                  <to>
                    <xdr:col>3</xdr:col>
                    <xdr:colOff>47625</xdr:colOff>
                    <xdr:row>56</xdr:row>
                    <xdr:rowOff>276225</xdr:rowOff>
                  </to>
                </anchor>
              </controlPr>
            </control>
          </mc:Choice>
        </mc:AlternateContent>
        <mc:AlternateContent xmlns:mc="http://schemas.openxmlformats.org/markup-compatibility/2006">
          <mc:Choice Requires="x14">
            <control shapeId="1034" r:id="rId7" name="Option Button 10">
              <controlPr locked="0" defaultSize="0" autoFill="0" autoLine="0" autoPict="0">
                <anchor moveWithCells="1">
                  <from>
                    <xdr:col>0</xdr:col>
                    <xdr:colOff>66675</xdr:colOff>
                    <xdr:row>54</xdr:row>
                    <xdr:rowOff>295275</xdr:rowOff>
                  </from>
                  <to>
                    <xdr:col>0</xdr:col>
                    <xdr:colOff>276225</xdr:colOff>
                    <xdr:row>54</xdr:row>
                    <xdr:rowOff>514350</xdr:rowOff>
                  </to>
                </anchor>
              </controlPr>
            </control>
          </mc:Choice>
        </mc:AlternateContent>
        <mc:AlternateContent xmlns:mc="http://schemas.openxmlformats.org/markup-compatibility/2006">
          <mc:Choice Requires="x14">
            <control shapeId="1035" r:id="rId8" name="Option Button 11">
              <controlPr locked="0" defaultSize="0" autoFill="0" autoLine="0" autoPict="0">
                <anchor moveWithCells="1">
                  <from>
                    <xdr:col>7</xdr:col>
                    <xdr:colOff>66675</xdr:colOff>
                    <xdr:row>54</xdr:row>
                    <xdr:rowOff>304800</xdr:rowOff>
                  </from>
                  <to>
                    <xdr:col>7</xdr:col>
                    <xdr:colOff>304800</xdr:colOff>
                    <xdr:row>54</xdr:row>
                    <xdr:rowOff>514350</xdr:rowOff>
                  </to>
                </anchor>
              </controlPr>
            </control>
          </mc:Choice>
        </mc:AlternateContent>
        <mc:AlternateContent xmlns:mc="http://schemas.openxmlformats.org/markup-compatibility/2006">
          <mc:Choice Requires="x14">
            <control shapeId="1036" r:id="rId9" name="Option Button 12">
              <controlPr locked="0" defaultSize="0" autoFill="0" autoLine="0" autoPict="0">
                <anchor moveWithCells="1">
                  <from>
                    <xdr:col>15</xdr:col>
                    <xdr:colOff>57150</xdr:colOff>
                    <xdr:row>54</xdr:row>
                    <xdr:rowOff>285750</xdr:rowOff>
                  </from>
                  <to>
                    <xdr:col>15</xdr:col>
                    <xdr:colOff>285750</xdr:colOff>
                    <xdr:row>54</xdr:row>
                    <xdr:rowOff>523875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45FA4-B582-4E56-8EEB-3D0C5B6D828B}">
  <dimension ref="A1:V31"/>
  <sheetViews>
    <sheetView showGridLines="0" showWhiteSpace="0" view="pageLayout" zoomScaleNormal="100" workbookViewId="0">
      <selection activeCell="R1" sqref="R1:T1"/>
    </sheetView>
  </sheetViews>
  <sheetFormatPr defaultColWidth="11.5703125" defaultRowHeight="12.75" x14ac:dyDescent="0.2"/>
  <cols>
    <col min="1" max="1" width="4.5703125" style="6" customWidth="1"/>
    <col min="2" max="14" width="4.7109375" style="6" customWidth="1"/>
    <col min="15" max="15" width="4.85546875" style="6" customWidth="1"/>
    <col min="16" max="19" width="4.7109375" style="6" customWidth="1"/>
    <col min="20" max="20" width="5" style="6" customWidth="1"/>
    <col min="21" max="21" width="4.7109375" style="6" customWidth="1"/>
    <col min="22" max="22" width="4.7109375" style="31" customWidth="1"/>
    <col min="23" max="23" width="11.5703125" style="6"/>
    <col min="24" max="24" width="4.5703125" style="6" customWidth="1"/>
    <col min="25" max="16384" width="11.5703125" style="6"/>
  </cols>
  <sheetData>
    <row r="1" spans="1:21" x14ac:dyDescent="0.2">
      <c r="A1" s="327" t="s">
        <v>67</v>
      </c>
      <c r="B1" s="328"/>
      <c r="C1" s="328"/>
      <c r="D1" s="328"/>
      <c r="E1" s="328"/>
      <c r="F1" s="328"/>
      <c r="G1" s="328"/>
      <c r="H1" s="328"/>
      <c r="I1" s="41"/>
      <c r="J1" s="41"/>
      <c r="K1" s="41"/>
      <c r="L1" s="53"/>
      <c r="M1" s="53"/>
      <c r="N1" s="53"/>
      <c r="O1" s="314" t="s">
        <v>76</v>
      </c>
      <c r="P1" s="314"/>
      <c r="Q1" s="314"/>
      <c r="R1" s="315"/>
      <c r="S1" s="315"/>
      <c r="T1" s="315"/>
      <c r="U1" s="42"/>
    </row>
    <row r="2" spans="1:21" x14ac:dyDescent="0.2">
      <c r="A2" s="301" t="s">
        <v>68</v>
      </c>
      <c r="B2" s="302"/>
      <c r="C2" s="302"/>
      <c r="D2" s="302"/>
      <c r="E2" s="302"/>
      <c r="F2" s="302"/>
      <c r="G2" s="302"/>
      <c r="H2" s="302"/>
      <c r="I2" s="17"/>
      <c r="J2" s="17"/>
      <c r="K2" s="17"/>
      <c r="L2" s="17"/>
      <c r="M2" s="17"/>
      <c r="N2" s="17"/>
      <c r="O2" s="172" t="s">
        <v>77</v>
      </c>
      <c r="P2" s="172"/>
      <c r="Q2" s="172"/>
      <c r="R2" s="302"/>
      <c r="S2" s="302"/>
      <c r="T2" s="302"/>
      <c r="U2" s="43"/>
    </row>
    <row r="3" spans="1:21" x14ac:dyDescent="0.2">
      <c r="A3" s="301" t="s">
        <v>69</v>
      </c>
      <c r="B3" s="302"/>
      <c r="C3" s="302"/>
      <c r="D3" s="302"/>
      <c r="E3" s="302"/>
      <c r="F3" s="302"/>
      <c r="G3" s="302"/>
      <c r="H3" s="302"/>
      <c r="I3" s="17"/>
      <c r="J3" s="17"/>
      <c r="K3" s="17"/>
      <c r="L3" s="17"/>
      <c r="M3" s="17"/>
      <c r="N3" s="17"/>
      <c r="O3" s="17"/>
      <c r="P3" s="17"/>
      <c r="Q3" s="17"/>
      <c r="R3" s="17"/>
      <c r="S3" s="17"/>
      <c r="T3" s="17"/>
      <c r="U3" s="43"/>
    </row>
    <row r="4" spans="1:21" x14ac:dyDescent="0.2">
      <c r="A4" s="301" t="s">
        <v>70</v>
      </c>
      <c r="B4" s="302"/>
      <c r="C4" s="302"/>
      <c r="D4" s="302"/>
      <c r="E4" s="302"/>
      <c r="F4" s="302"/>
      <c r="G4" s="302"/>
      <c r="H4" s="302"/>
      <c r="I4" s="17"/>
      <c r="J4" s="17"/>
      <c r="K4" s="17"/>
      <c r="L4" s="17"/>
      <c r="M4" s="17"/>
      <c r="N4" s="17"/>
      <c r="O4" s="17"/>
      <c r="P4" s="17"/>
      <c r="Q4" s="17"/>
      <c r="R4" s="17"/>
      <c r="S4" s="17"/>
      <c r="T4" s="17"/>
      <c r="U4" s="43"/>
    </row>
    <row r="5" spans="1:21" x14ac:dyDescent="0.2">
      <c r="A5" s="307" t="s">
        <v>75</v>
      </c>
      <c r="B5" s="308"/>
      <c r="C5" s="308"/>
      <c r="D5" s="308"/>
      <c r="E5" s="308"/>
      <c r="F5" s="308"/>
      <c r="G5" s="308"/>
      <c r="H5" s="308"/>
      <c r="I5" s="17"/>
      <c r="J5" s="17"/>
      <c r="K5" s="17"/>
      <c r="L5" s="17"/>
      <c r="M5" s="17"/>
      <c r="N5" s="17"/>
      <c r="O5" s="17"/>
      <c r="P5" s="17"/>
      <c r="Q5" s="17"/>
      <c r="R5" s="17"/>
      <c r="S5" s="17"/>
      <c r="T5" s="17"/>
      <c r="U5" s="43"/>
    </row>
    <row r="6" spans="1:21" ht="13.5" thickBot="1" x14ac:dyDescent="0.25">
      <c r="A6" s="18"/>
      <c r="B6" s="17"/>
      <c r="C6" s="17"/>
      <c r="D6" s="17"/>
      <c r="E6" s="17"/>
      <c r="F6" s="17"/>
      <c r="G6" s="17"/>
      <c r="H6" s="17"/>
      <c r="I6" s="17"/>
      <c r="J6" s="17"/>
      <c r="K6" s="17"/>
      <c r="L6" s="17"/>
      <c r="M6" s="17"/>
      <c r="N6" s="17"/>
      <c r="O6" s="17"/>
      <c r="P6" s="17"/>
      <c r="Q6" s="17"/>
      <c r="R6" s="17"/>
      <c r="S6" s="17"/>
      <c r="T6" s="17"/>
      <c r="U6" s="43"/>
    </row>
    <row r="7" spans="1:21" x14ac:dyDescent="0.2">
      <c r="A7" s="324" t="s">
        <v>71</v>
      </c>
      <c r="B7" s="325"/>
      <c r="C7" s="325"/>
      <c r="D7" s="325"/>
      <c r="E7" s="325"/>
      <c r="F7" s="325"/>
      <c r="G7" s="325"/>
      <c r="H7" s="325"/>
      <c r="I7" s="325"/>
      <c r="J7" s="325"/>
      <c r="K7" s="325"/>
      <c r="L7" s="325"/>
      <c r="M7" s="325"/>
      <c r="N7" s="325"/>
      <c r="O7" s="325"/>
      <c r="P7" s="325"/>
      <c r="Q7" s="325"/>
      <c r="R7" s="325"/>
      <c r="S7" s="325"/>
      <c r="T7" s="326"/>
      <c r="U7" s="43"/>
    </row>
    <row r="8" spans="1:21" x14ac:dyDescent="0.2">
      <c r="A8" s="171"/>
      <c r="B8" s="172"/>
      <c r="C8" s="172"/>
      <c r="D8" s="172"/>
      <c r="E8" s="172"/>
      <c r="F8" s="172"/>
      <c r="G8" s="172"/>
      <c r="H8" s="172"/>
      <c r="I8" s="172"/>
      <c r="J8" s="172"/>
      <c r="K8" s="172"/>
      <c r="L8" s="172"/>
      <c r="M8" s="172"/>
      <c r="N8" s="172"/>
      <c r="O8" s="172"/>
      <c r="P8" s="172"/>
      <c r="Q8" s="172"/>
      <c r="R8" s="172"/>
      <c r="S8" s="172"/>
      <c r="T8" s="173"/>
      <c r="U8" s="43"/>
    </row>
    <row r="9" spans="1:21" x14ac:dyDescent="0.2">
      <c r="A9" s="304" t="str">
        <f>IF(IncriptionRegistration!$N$9="","",IncriptionRegistration!$N$9)</f>
        <v/>
      </c>
      <c r="B9" s="305"/>
      <c r="C9" s="305"/>
      <c r="D9" s="305"/>
      <c r="E9" s="305"/>
      <c r="F9" s="305"/>
      <c r="G9" s="305"/>
      <c r="H9" s="305"/>
      <c r="I9" s="305"/>
      <c r="J9" s="305"/>
      <c r="K9" s="305"/>
      <c r="L9" s="305"/>
      <c r="M9" s="305"/>
      <c r="N9" s="305"/>
      <c r="O9" s="305"/>
      <c r="P9" s="305"/>
      <c r="Q9" s="305"/>
      <c r="R9" s="305"/>
      <c r="S9" s="305"/>
      <c r="T9" s="306"/>
      <c r="U9" s="43"/>
    </row>
    <row r="10" spans="1:21" x14ac:dyDescent="0.2">
      <c r="A10" s="304" t="str">
        <f>IF(IncriptionRegistration!$N$10="","",IncriptionRegistration!$N$10)</f>
        <v/>
      </c>
      <c r="B10" s="305"/>
      <c r="C10" s="305"/>
      <c r="D10" s="305"/>
      <c r="E10" s="305"/>
      <c r="F10" s="305"/>
      <c r="G10" s="305"/>
      <c r="H10" s="305"/>
      <c r="I10" s="305"/>
      <c r="J10" s="305"/>
      <c r="K10" s="305"/>
      <c r="L10" s="305"/>
      <c r="M10" s="305"/>
      <c r="N10" s="305"/>
      <c r="O10" s="305"/>
      <c r="P10" s="305"/>
      <c r="Q10" s="305"/>
      <c r="R10" s="305"/>
      <c r="S10" s="305"/>
      <c r="T10" s="306"/>
      <c r="U10" s="43"/>
    </row>
    <row r="11" spans="1:21" x14ac:dyDescent="0.2">
      <c r="A11" s="304" t="str">
        <f>IF(IncriptionRegistration!$N$11="","",IncriptionRegistration!$N$11)</f>
        <v/>
      </c>
      <c r="B11" s="305"/>
      <c r="C11" s="305"/>
      <c r="D11" s="305"/>
      <c r="E11" s="305"/>
      <c r="F11" s="305"/>
      <c r="G11" s="305"/>
      <c r="H11" s="305"/>
      <c r="I11" s="305"/>
      <c r="J11" s="305"/>
      <c r="K11" s="305"/>
      <c r="L11" s="305"/>
      <c r="M11" s="305"/>
      <c r="N11" s="305"/>
      <c r="O11" s="305"/>
      <c r="P11" s="305"/>
      <c r="Q11" s="305"/>
      <c r="R11" s="305"/>
      <c r="S11" s="305"/>
      <c r="T11" s="306"/>
      <c r="U11" s="43"/>
    </row>
    <row r="12" spans="1:21" x14ac:dyDescent="0.2">
      <c r="A12" s="304" t="str">
        <f>IF(IncriptionRegistration!$N$12="","",IncriptionRegistration!$N$12)</f>
        <v/>
      </c>
      <c r="B12" s="305"/>
      <c r="C12" s="305"/>
      <c r="D12" s="305"/>
      <c r="E12" s="305"/>
      <c r="F12" s="305"/>
      <c r="G12" s="305"/>
      <c r="H12" s="305"/>
      <c r="I12" s="305"/>
      <c r="J12" s="305"/>
      <c r="K12" s="305"/>
      <c r="L12" s="305"/>
      <c r="M12" s="305"/>
      <c r="N12" s="305"/>
      <c r="O12" s="305"/>
      <c r="P12" s="305"/>
      <c r="Q12" s="305"/>
      <c r="R12" s="305"/>
      <c r="S12" s="305"/>
      <c r="T12" s="306"/>
      <c r="U12" s="43"/>
    </row>
    <row r="13" spans="1:21" x14ac:dyDescent="0.2">
      <c r="A13" s="304" t="str">
        <f>IF(IncriptionRegistration!$N$13="","",IncriptionRegistration!$N$13)</f>
        <v/>
      </c>
      <c r="B13" s="305"/>
      <c r="C13" s="305"/>
      <c r="D13" s="305"/>
      <c r="E13" s="305"/>
      <c r="F13" s="305"/>
      <c r="G13" s="305"/>
      <c r="H13" s="305"/>
      <c r="I13" s="305"/>
      <c r="J13" s="305"/>
      <c r="K13" s="305"/>
      <c r="L13" s="305"/>
      <c r="M13" s="305"/>
      <c r="N13" s="305"/>
      <c r="O13" s="305"/>
      <c r="P13" s="305"/>
      <c r="Q13" s="305"/>
      <c r="R13" s="305"/>
      <c r="S13" s="305"/>
      <c r="T13" s="306"/>
      <c r="U13" s="43"/>
    </row>
    <row r="14" spans="1:21" x14ac:dyDescent="0.2">
      <c r="A14" s="304" t="str">
        <f>IF(IncriptionRegistration!$N$14="","",IncriptionRegistration!$N$14)</f>
        <v/>
      </c>
      <c r="B14" s="305"/>
      <c r="C14" s="305"/>
      <c r="D14" s="305"/>
      <c r="E14" s="305"/>
      <c r="F14" s="305"/>
      <c r="G14" s="305"/>
      <c r="H14" s="305"/>
      <c r="I14" s="305"/>
      <c r="J14" s="305"/>
      <c r="K14" s="305"/>
      <c r="L14" s="305"/>
      <c r="M14" s="305"/>
      <c r="N14" s="305"/>
      <c r="O14" s="305"/>
      <c r="P14" s="305"/>
      <c r="Q14" s="305"/>
      <c r="R14" s="305"/>
      <c r="S14" s="305"/>
      <c r="T14" s="306"/>
      <c r="U14" s="43"/>
    </row>
    <row r="15" spans="1:21" x14ac:dyDescent="0.2">
      <c r="A15" s="304" t="str">
        <f>IF(IncriptionRegistration!$N$15="","",IncriptionRegistration!$N$15)</f>
        <v/>
      </c>
      <c r="B15" s="305"/>
      <c r="C15" s="305"/>
      <c r="D15" s="305"/>
      <c r="E15" s="305"/>
      <c r="F15" s="305"/>
      <c r="G15" s="305"/>
      <c r="H15" s="305"/>
      <c r="I15" s="305"/>
      <c r="J15" s="305"/>
      <c r="K15" s="305"/>
      <c r="L15" s="305"/>
      <c r="M15" s="305"/>
      <c r="N15" s="305"/>
      <c r="O15" s="305"/>
      <c r="P15" s="305"/>
      <c r="Q15" s="305"/>
      <c r="R15" s="305"/>
      <c r="S15" s="305"/>
      <c r="T15" s="306"/>
      <c r="U15" s="43"/>
    </row>
    <row r="16" spans="1:21" ht="13.5" thickBot="1" x14ac:dyDescent="0.25">
      <c r="A16" s="21"/>
      <c r="B16" s="44"/>
      <c r="C16" s="44"/>
      <c r="D16" s="44"/>
      <c r="E16" s="44"/>
      <c r="F16" s="44"/>
      <c r="G16" s="44"/>
      <c r="H16" s="44"/>
      <c r="I16" s="44"/>
      <c r="J16" s="44"/>
      <c r="K16" s="44"/>
      <c r="L16" s="44"/>
      <c r="M16" s="44"/>
      <c r="N16" s="44"/>
      <c r="O16" s="44"/>
      <c r="P16" s="44"/>
      <c r="Q16" s="44"/>
      <c r="R16" s="44"/>
      <c r="S16" s="44"/>
      <c r="T16" s="45"/>
      <c r="U16" s="43"/>
    </row>
    <row r="17" spans="1:21" ht="13.5" thickBot="1" x14ac:dyDescent="0.25">
      <c r="A17" s="18"/>
      <c r="B17" s="17"/>
      <c r="C17" s="17"/>
      <c r="D17" s="17"/>
      <c r="E17" s="17"/>
      <c r="F17" s="17"/>
      <c r="G17" s="17"/>
      <c r="H17" s="17"/>
      <c r="I17" s="17"/>
      <c r="J17" s="17"/>
      <c r="K17" s="17"/>
      <c r="L17" s="17"/>
      <c r="M17" s="17"/>
      <c r="N17" s="17"/>
      <c r="O17" s="17"/>
      <c r="P17" s="17"/>
      <c r="Q17" s="17"/>
      <c r="R17" s="17"/>
      <c r="S17" s="17"/>
      <c r="T17" s="17"/>
      <c r="U17" s="43"/>
    </row>
    <row r="18" spans="1:21" x14ac:dyDescent="0.2">
      <c r="A18" s="46" t="s">
        <v>72</v>
      </c>
      <c r="B18" s="41"/>
      <c r="C18" s="41"/>
      <c r="D18" s="41"/>
      <c r="E18" s="41"/>
      <c r="F18" s="41"/>
      <c r="G18" s="41"/>
      <c r="H18" s="41"/>
      <c r="I18" s="41"/>
      <c r="J18" s="41"/>
      <c r="K18" s="41"/>
      <c r="L18" s="41"/>
      <c r="M18" s="41"/>
      <c r="N18" s="41"/>
      <c r="O18" s="41"/>
      <c r="P18" s="41"/>
      <c r="Q18" s="41"/>
      <c r="R18" s="41"/>
      <c r="S18" s="41"/>
      <c r="T18" s="42"/>
      <c r="U18" s="43"/>
    </row>
    <row r="19" spans="1:21" x14ac:dyDescent="0.2">
      <c r="A19" s="54"/>
      <c r="B19" s="17"/>
      <c r="C19" s="17"/>
      <c r="D19" s="17"/>
      <c r="E19" s="17"/>
      <c r="F19" s="17"/>
      <c r="G19" s="17"/>
      <c r="H19" s="17"/>
      <c r="I19" s="17"/>
      <c r="J19" s="17"/>
      <c r="K19" s="17"/>
      <c r="L19" s="17"/>
      <c r="M19" s="17"/>
      <c r="N19" s="17"/>
      <c r="O19" s="17"/>
      <c r="P19" s="17"/>
      <c r="Q19" s="17"/>
      <c r="R19" s="17"/>
      <c r="S19" s="17"/>
      <c r="T19" s="43"/>
      <c r="U19" s="43"/>
    </row>
    <row r="20" spans="1:21" x14ac:dyDescent="0.2">
      <c r="A20" s="55" t="s">
        <v>80</v>
      </c>
      <c r="B20" s="17"/>
      <c r="C20" s="17"/>
      <c r="D20" s="17"/>
      <c r="E20" s="17"/>
      <c r="F20" s="17"/>
      <c r="G20" s="17"/>
      <c r="H20" s="17"/>
      <c r="I20" s="17"/>
      <c r="J20" s="17"/>
      <c r="K20" s="17"/>
      <c r="L20" s="17"/>
      <c r="M20" s="17"/>
      <c r="N20" s="17"/>
      <c r="O20" s="17"/>
      <c r="P20" s="17"/>
      <c r="Q20" s="17"/>
      <c r="R20" s="17"/>
      <c r="S20" s="17"/>
      <c r="T20" s="43"/>
      <c r="U20" s="43"/>
    </row>
    <row r="21" spans="1:21" x14ac:dyDescent="0.2">
      <c r="A21" s="18"/>
      <c r="B21" s="17"/>
      <c r="C21" s="17"/>
      <c r="D21" s="17"/>
      <c r="E21" s="17"/>
      <c r="F21" s="17"/>
      <c r="G21" s="17"/>
      <c r="H21" s="17"/>
      <c r="I21" s="17"/>
      <c r="J21" s="17"/>
      <c r="K21" s="17"/>
      <c r="L21" s="17"/>
      <c r="M21" s="17"/>
      <c r="N21" s="17"/>
      <c r="O21" s="17"/>
      <c r="P21" s="17"/>
      <c r="Q21" s="47"/>
      <c r="R21" s="17"/>
      <c r="S21" s="17"/>
      <c r="T21" s="43"/>
      <c r="U21" s="43"/>
    </row>
    <row r="22" spans="1:21" x14ac:dyDescent="0.2">
      <c r="A22" s="316" t="str">
        <f>IncriptionRegistration!$A$16</f>
        <v xml:space="preserve">Inscription des participants - Participants' registration                                             </v>
      </c>
      <c r="B22" s="317"/>
      <c r="C22" s="317"/>
      <c r="D22" s="317"/>
      <c r="E22" s="317"/>
      <c r="F22" s="317"/>
      <c r="G22" s="317"/>
      <c r="H22" s="317"/>
      <c r="I22" s="317"/>
      <c r="J22" s="317"/>
      <c r="K22" s="317"/>
      <c r="L22" s="317"/>
      <c r="M22" s="317"/>
      <c r="N22" s="317"/>
      <c r="O22" s="317"/>
      <c r="P22" s="48"/>
      <c r="Q22" s="318">
        <f>SUM(IncriptionRegistration!$T$18:$V$22)-SUM(IncriptionRegistration!$P18:$R$22)</f>
        <v>0</v>
      </c>
      <c r="R22" s="319"/>
      <c r="S22" s="319"/>
      <c r="T22" s="320"/>
      <c r="U22" s="43"/>
    </row>
    <row r="23" spans="1:21" x14ac:dyDescent="0.2">
      <c r="A23" s="316" t="str">
        <f>IncriptionRegistration!$A$38</f>
        <v>Réservation d'espace - Space reservation</v>
      </c>
      <c r="B23" s="317"/>
      <c r="C23" s="317"/>
      <c r="D23" s="317"/>
      <c r="E23" s="317"/>
      <c r="F23" s="317"/>
      <c r="G23" s="317"/>
      <c r="H23" s="317"/>
      <c r="I23" s="317"/>
      <c r="J23" s="317"/>
      <c r="K23" s="317"/>
      <c r="L23" s="317"/>
      <c r="M23" s="317"/>
      <c r="N23" s="317"/>
      <c r="O23" s="317"/>
      <c r="P23" s="48"/>
      <c r="Q23" s="318">
        <f>SUM(IncriptionRegistration!$T$40)-SUM(IncriptionRegistration!$P$40:$R40)</f>
        <v>0</v>
      </c>
      <c r="R23" s="319"/>
      <c r="S23" s="319"/>
      <c r="T23" s="320"/>
      <c r="U23" s="43"/>
    </row>
    <row r="24" spans="1:21" x14ac:dyDescent="0.2">
      <c r="A24" s="316" t="str">
        <f>IncriptionRegistration!$A$41</f>
        <v>Branchement électrique  -  Electrical outlet</v>
      </c>
      <c r="B24" s="317"/>
      <c r="C24" s="317"/>
      <c r="D24" s="317"/>
      <c r="E24" s="317"/>
      <c r="F24" s="317"/>
      <c r="G24" s="317"/>
      <c r="H24" s="317"/>
      <c r="I24" s="317"/>
      <c r="J24" s="317"/>
      <c r="K24" s="317"/>
      <c r="L24" s="317"/>
      <c r="M24" s="317"/>
      <c r="N24" s="317"/>
      <c r="O24" s="317"/>
      <c r="P24" s="48"/>
      <c r="Q24" s="321">
        <f>SUM(IncriptionRegistration!$T$43)-SUM(IncriptionRegistration!$P$43:$R$43)</f>
        <v>0</v>
      </c>
      <c r="R24" s="322"/>
      <c r="S24" s="322"/>
      <c r="T24" s="323"/>
      <c r="U24" s="43"/>
    </row>
    <row r="25" spans="1:21" ht="13.5" thickBot="1" x14ac:dyDescent="0.25">
      <c r="A25" s="49" t="str">
        <f>IncriptionRegistration!$A$44</f>
        <v xml:space="preserve">Publicité Bottin   -   Show guide Advertising       DATE LIMITE (21-06-2019) DEADLINE </v>
      </c>
      <c r="B25" s="50"/>
      <c r="C25" s="50"/>
      <c r="D25" s="50"/>
      <c r="E25" s="50"/>
      <c r="F25" s="50"/>
      <c r="G25" s="50"/>
      <c r="H25" s="50"/>
      <c r="I25" s="50"/>
      <c r="J25" s="50"/>
      <c r="K25" s="50"/>
      <c r="L25" s="50"/>
      <c r="M25" s="50"/>
      <c r="N25" s="50"/>
      <c r="O25" s="50"/>
      <c r="P25" s="50"/>
      <c r="Q25" s="310">
        <f>SUM(IncriptionRegistration!$T$46:$V$50)-SUM(IncriptionRegistration!$N$46:$Q$50)</f>
        <v>0</v>
      </c>
      <c r="R25" s="311"/>
      <c r="S25" s="311"/>
      <c r="T25" s="312"/>
      <c r="U25" s="43"/>
    </row>
    <row r="26" spans="1:21" x14ac:dyDescent="0.2">
      <c r="A26" s="18"/>
      <c r="B26" s="17"/>
      <c r="C26" s="17"/>
      <c r="D26" s="17"/>
      <c r="E26" s="17"/>
      <c r="F26" s="17"/>
      <c r="G26" s="17"/>
      <c r="H26" s="17"/>
      <c r="I26" s="17"/>
      <c r="J26" s="17"/>
      <c r="K26" s="17"/>
      <c r="L26" s="17"/>
      <c r="M26" s="17"/>
      <c r="N26" s="17"/>
      <c r="O26" s="17"/>
      <c r="P26" s="17"/>
      <c r="Q26" s="17"/>
      <c r="R26" s="17"/>
      <c r="S26" s="17"/>
      <c r="T26" s="17"/>
      <c r="U26" s="43"/>
    </row>
    <row r="27" spans="1:21" x14ac:dyDescent="0.2">
      <c r="A27" s="18"/>
      <c r="B27" s="17"/>
      <c r="C27" s="17"/>
      <c r="D27" s="17"/>
      <c r="E27" s="17"/>
      <c r="F27" s="17"/>
      <c r="G27" s="17"/>
      <c r="H27" s="17"/>
      <c r="I27" s="309" t="s">
        <v>81</v>
      </c>
      <c r="J27" s="309"/>
      <c r="K27" s="309"/>
      <c r="L27" s="309"/>
      <c r="M27" s="309"/>
      <c r="N27" s="309"/>
      <c r="O27" s="309"/>
      <c r="P27" s="17"/>
      <c r="Q27" s="303">
        <f>SUM(IncriptionRegistration!$P$18:$Q$22,IncriptionRegistration!$P$40,IncriptionRegistration!$P$43,IncriptionRegistration!$N$46:$P$50)</f>
        <v>0</v>
      </c>
      <c r="R27" s="172"/>
      <c r="S27" s="172"/>
      <c r="T27" s="172"/>
      <c r="U27" s="43"/>
    </row>
    <row r="28" spans="1:21" x14ac:dyDescent="0.2">
      <c r="A28" s="18"/>
      <c r="B28" s="17"/>
      <c r="C28" s="17"/>
      <c r="D28" s="17"/>
      <c r="E28" s="17"/>
      <c r="F28" s="17"/>
      <c r="G28" s="17"/>
      <c r="H28" s="309" t="s">
        <v>82</v>
      </c>
      <c r="I28" s="309"/>
      <c r="J28" s="309"/>
      <c r="K28" s="309"/>
      <c r="L28" s="309"/>
      <c r="M28" s="309"/>
      <c r="N28" s="309"/>
      <c r="O28" s="309"/>
      <c r="P28" s="17"/>
      <c r="Q28" s="303">
        <f>SUM(IncriptionRegistration!$R$18:$S$22,IncriptionRegistration!$R$40,IncriptionRegistration!$R$43,IncriptionRegistration!$Q$46,IncriptionRegistration!$Q$47:$S$50)</f>
        <v>0</v>
      </c>
      <c r="R28" s="172"/>
      <c r="S28" s="172"/>
      <c r="T28" s="172"/>
      <c r="U28" s="43"/>
    </row>
    <row r="29" spans="1:21" x14ac:dyDescent="0.2">
      <c r="A29" s="18"/>
      <c r="B29" s="17"/>
      <c r="C29" s="17"/>
      <c r="D29" s="17"/>
      <c r="E29" s="17"/>
      <c r="F29" s="17"/>
      <c r="G29" s="17"/>
      <c r="H29" s="17"/>
      <c r="I29" s="17"/>
      <c r="J29" s="17"/>
      <c r="K29" s="17"/>
      <c r="L29" s="17"/>
      <c r="M29" s="17"/>
      <c r="N29" s="17"/>
      <c r="O29" s="17"/>
      <c r="P29" s="17"/>
      <c r="Q29" s="17"/>
      <c r="R29" s="17"/>
      <c r="S29" s="17"/>
      <c r="T29" s="17"/>
      <c r="U29" s="43"/>
    </row>
    <row r="30" spans="1:21" x14ac:dyDescent="0.2">
      <c r="A30" s="18"/>
      <c r="B30" s="17"/>
      <c r="C30" s="17"/>
      <c r="D30" s="17"/>
      <c r="E30" s="17"/>
      <c r="F30" s="17"/>
      <c r="G30" s="17"/>
      <c r="H30" s="17"/>
      <c r="I30" s="17"/>
      <c r="J30" s="17"/>
      <c r="K30" s="17"/>
      <c r="L30" s="172" t="s">
        <v>65</v>
      </c>
      <c r="M30" s="172"/>
      <c r="N30" s="172"/>
      <c r="O30" s="172"/>
      <c r="P30" s="17"/>
      <c r="Q30" s="313">
        <f>SUM($Q$22:$T$25,$Q$28,$Q$27)</f>
        <v>0</v>
      </c>
      <c r="R30" s="313"/>
      <c r="S30" s="313"/>
      <c r="T30" s="313"/>
      <c r="U30" s="43"/>
    </row>
    <row r="31" spans="1:21" ht="13.5" thickBot="1" x14ac:dyDescent="0.25">
      <c r="A31" s="21"/>
      <c r="B31" s="44"/>
      <c r="C31" s="44"/>
      <c r="D31" s="44"/>
      <c r="E31" s="44"/>
      <c r="F31" s="44"/>
      <c r="G31" s="44"/>
      <c r="H31" s="44"/>
      <c r="I31" s="44"/>
      <c r="J31" s="44"/>
      <c r="K31" s="44"/>
      <c r="L31" s="44"/>
      <c r="M31" s="44"/>
      <c r="N31" s="44"/>
      <c r="O31" s="44"/>
      <c r="P31" s="44"/>
      <c r="Q31" s="44"/>
      <c r="R31" s="44"/>
      <c r="S31" s="44"/>
      <c r="T31" s="44"/>
      <c r="U31" s="45"/>
    </row>
  </sheetData>
  <sheetProtection selectLockedCells="1"/>
  <mergeCells count="31">
    <mergeCell ref="L30:O30"/>
    <mergeCell ref="Q30:T30"/>
    <mergeCell ref="O1:Q1"/>
    <mergeCell ref="R1:T1"/>
    <mergeCell ref="O2:Q2"/>
    <mergeCell ref="R2:T2"/>
    <mergeCell ref="A22:O22"/>
    <mergeCell ref="Q22:T22"/>
    <mergeCell ref="A23:O23"/>
    <mergeCell ref="Q23:T23"/>
    <mergeCell ref="A24:O24"/>
    <mergeCell ref="Q24:T24"/>
    <mergeCell ref="A7:T7"/>
    <mergeCell ref="A8:T8"/>
    <mergeCell ref="A9:T9"/>
    <mergeCell ref="A1:H1"/>
    <mergeCell ref="A2:H2"/>
    <mergeCell ref="A3:H3"/>
    <mergeCell ref="A4:H4"/>
    <mergeCell ref="Q28:T28"/>
    <mergeCell ref="A13:T13"/>
    <mergeCell ref="A5:H5"/>
    <mergeCell ref="I27:O27"/>
    <mergeCell ref="H28:O28"/>
    <mergeCell ref="Q27:T27"/>
    <mergeCell ref="Q25:T25"/>
    <mergeCell ref="A14:T14"/>
    <mergeCell ref="A15:T15"/>
    <mergeCell ref="A10:T10"/>
    <mergeCell ref="A11:T11"/>
    <mergeCell ref="A12:T12"/>
  </mergeCells>
  <hyperlinks>
    <hyperlink ref="A5" r:id="rId1" xr:uid="{D1840320-C35C-4113-AEB0-4D0432AB8C3D}"/>
  </hyperlinks>
  <printOptions horizontalCentered="1" verticalCentered="1"/>
  <pageMargins left="0.19685039370078741" right="0.19685039370078741" top="0.19685039370078741" bottom="0.19685039370078741" header="0.51181102362204722" footer="0.51181102362204722"/>
  <pageSetup scale="99" orientation="portrait" blackAndWhite="1" horizontalDpi="4294967293" verticalDpi="4294967293"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E21BF-9DC2-4813-ACAA-E9D721F22EE1}">
  <dimension ref="A1:V35"/>
  <sheetViews>
    <sheetView showGridLines="0" showWhiteSpace="0" view="pageLayout" zoomScaleNormal="100" workbookViewId="0">
      <selection activeCell="R1" sqref="R1:T1"/>
    </sheetView>
  </sheetViews>
  <sheetFormatPr defaultColWidth="11.5703125" defaultRowHeight="12.75" x14ac:dyDescent="0.2"/>
  <cols>
    <col min="1" max="1" width="4.5703125" style="6" customWidth="1"/>
    <col min="2" max="14" width="4.7109375" style="6" customWidth="1"/>
    <col min="15" max="15" width="4.85546875" style="6" customWidth="1"/>
    <col min="16" max="19" width="4.7109375" style="6" customWidth="1"/>
    <col min="20" max="20" width="5" style="6" customWidth="1"/>
    <col min="21" max="21" width="4.7109375" style="6" customWidth="1"/>
    <col min="22" max="22" width="4.7109375" style="31" customWidth="1"/>
    <col min="23" max="23" width="11.5703125" style="6"/>
    <col min="24" max="24" width="4.5703125" style="6" customWidth="1"/>
    <col min="25" max="16384" width="11.5703125" style="6"/>
  </cols>
  <sheetData>
    <row r="1" spans="1:21" x14ac:dyDescent="0.2">
      <c r="A1" s="327" t="s">
        <v>67</v>
      </c>
      <c r="B1" s="328"/>
      <c r="C1" s="328"/>
      <c r="D1" s="328"/>
      <c r="E1" s="328"/>
      <c r="F1" s="328"/>
      <c r="G1" s="328"/>
      <c r="H1" s="328"/>
      <c r="I1" s="41"/>
      <c r="J1" s="41"/>
      <c r="K1" s="41"/>
      <c r="L1" s="53"/>
      <c r="M1" s="53"/>
      <c r="N1" s="53"/>
      <c r="O1" s="314" t="s">
        <v>76</v>
      </c>
      <c r="P1" s="314"/>
      <c r="Q1" s="314"/>
      <c r="R1" s="315"/>
      <c r="S1" s="315"/>
      <c r="T1" s="315"/>
      <c r="U1" s="42"/>
    </row>
    <row r="2" spans="1:21" x14ac:dyDescent="0.2">
      <c r="A2" s="301" t="s">
        <v>68</v>
      </c>
      <c r="B2" s="302"/>
      <c r="C2" s="302"/>
      <c r="D2" s="302"/>
      <c r="E2" s="302"/>
      <c r="F2" s="302"/>
      <c r="G2" s="302"/>
      <c r="H2" s="302"/>
      <c r="I2" s="17"/>
      <c r="J2" s="17"/>
      <c r="K2" s="17"/>
      <c r="L2" s="17"/>
      <c r="M2" s="17"/>
      <c r="N2" s="17"/>
      <c r="O2" s="172" t="s">
        <v>77</v>
      </c>
      <c r="P2" s="172"/>
      <c r="Q2" s="172"/>
      <c r="R2" s="302" t="str">
        <f>IF(FactureInvoice!$R$2="","",FactureInvoice!$R$2)</f>
        <v/>
      </c>
      <c r="S2" s="302"/>
      <c r="T2" s="302"/>
      <c r="U2" s="43"/>
    </row>
    <row r="3" spans="1:21" x14ac:dyDescent="0.2">
      <c r="A3" s="301" t="s">
        <v>69</v>
      </c>
      <c r="B3" s="302"/>
      <c r="C3" s="302"/>
      <c r="D3" s="302"/>
      <c r="E3" s="302"/>
      <c r="F3" s="302"/>
      <c r="G3" s="302"/>
      <c r="H3" s="302"/>
      <c r="I3" s="17"/>
      <c r="J3" s="17"/>
      <c r="K3" s="17"/>
      <c r="L3" s="17"/>
      <c r="M3" s="17"/>
      <c r="N3" s="17"/>
      <c r="O3" s="17"/>
      <c r="P3" s="17"/>
      <c r="Q3" s="17"/>
      <c r="R3" s="17"/>
      <c r="S3" s="17"/>
      <c r="T3" s="17"/>
      <c r="U3" s="43"/>
    </row>
    <row r="4" spans="1:21" x14ac:dyDescent="0.2">
      <c r="A4" s="301" t="s">
        <v>70</v>
      </c>
      <c r="B4" s="302"/>
      <c r="C4" s="302"/>
      <c r="D4" s="302"/>
      <c r="E4" s="302"/>
      <c r="F4" s="302"/>
      <c r="G4" s="302"/>
      <c r="H4" s="302"/>
      <c r="I4" s="17"/>
      <c r="J4" s="17"/>
      <c r="K4" s="17"/>
      <c r="L4" s="17"/>
      <c r="M4" s="17"/>
      <c r="N4" s="17"/>
      <c r="O4" s="17"/>
      <c r="P4" s="17"/>
      <c r="Q4" s="17"/>
      <c r="R4" s="17"/>
      <c r="S4" s="17"/>
      <c r="T4" s="17"/>
      <c r="U4" s="43"/>
    </row>
    <row r="5" spans="1:21" x14ac:dyDescent="0.2">
      <c r="A5" s="307" t="s">
        <v>75</v>
      </c>
      <c r="B5" s="308"/>
      <c r="C5" s="308"/>
      <c r="D5" s="308"/>
      <c r="E5" s="308"/>
      <c r="F5" s="308"/>
      <c r="G5" s="308"/>
      <c r="H5" s="308"/>
      <c r="I5" s="17"/>
      <c r="J5" s="17"/>
      <c r="K5" s="17"/>
      <c r="L5" s="17"/>
      <c r="M5" s="17"/>
      <c r="N5" s="17"/>
      <c r="O5" s="17"/>
      <c r="P5" s="17"/>
      <c r="Q5" s="17"/>
      <c r="R5" s="17"/>
      <c r="S5" s="17"/>
      <c r="T5" s="17"/>
      <c r="U5" s="43"/>
    </row>
    <row r="6" spans="1:21" ht="13.5" thickBot="1" x14ac:dyDescent="0.25">
      <c r="A6" s="18"/>
      <c r="B6" s="17"/>
      <c r="C6" s="17"/>
      <c r="D6" s="17"/>
      <c r="E6" s="17"/>
      <c r="F6" s="17"/>
      <c r="G6" s="17"/>
      <c r="H6" s="17"/>
      <c r="I6" s="17"/>
      <c r="J6" s="17"/>
      <c r="K6" s="17"/>
      <c r="L6" s="17"/>
      <c r="M6" s="17"/>
      <c r="N6" s="17"/>
      <c r="O6" s="17"/>
      <c r="P6" s="17"/>
      <c r="Q6" s="17"/>
      <c r="R6" s="17"/>
      <c r="S6" s="17"/>
      <c r="T6" s="17"/>
      <c r="U6" s="43"/>
    </row>
    <row r="7" spans="1:21" x14ac:dyDescent="0.2">
      <c r="A7" s="324" t="s">
        <v>71</v>
      </c>
      <c r="B7" s="325"/>
      <c r="C7" s="325"/>
      <c r="D7" s="325"/>
      <c r="E7" s="325"/>
      <c r="F7" s="325"/>
      <c r="G7" s="325"/>
      <c r="H7" s="325"/>
      <c r="I7" s="325"/>
      <c r="J7" s="325"/>
      <c r="K7" s="325"/>
      <c r="L7" s="325"/>
      <c r="M7" s="325"/>
      <c r="N7" s="325"/>
      <c r="O7" s="325"/>
      <c r="P7" s="325"/>
      <c r="Q7" s="325"/>
      <c r="R7" s="325"/>
      <c r="S7" s="325"/>
      <c r="T7" s="326"/>
      <c r="U7" s="43"/>
    </row>
    <row r="8" spans="1:21" x14ac:dyDescent="0.2">
      <c r="A8" s="171"/>
      <c r="B8" s="172"/>
      <c r="C8" s="172"/>
      <c r="D8" s="172"/>
      <c r="E8" s="172"/>
      <c r="F8" s="172"/>
      <c r="G8" s="172"/>
      <c r="H8" s="172"/>
      <c r="I8" s="172"/>
      <c r="J8" s="172"/>
      <c r="K8" s="172"/>
      <c r="L8" s="172"/>
      <c r="M8" s="172"/>
      <c r="N8" s="172"/>
      <c r="O8" s="172"/>
      <c r="P8" s="172"/>
      <c r="Q8" s="172"/>
      <c r="R8" s="172"/>
      <c r="S8" s="172"/>
      <c r="T8" s="173"/>
      <c r="U8" s="43"/>
    </row>
    <row r="9" spans="1:21" x14ac:dyDescent="0.2">
      <c r="A9" s="304" t="str">
        <f>IF(IncriptionRegistration!$N$9="","",IncriptionRegistration!$N$9)</f>
        <v/>
      </c>
      <c r="B9" s="305"/>
      <c r="C9" s="305"/>
      <c r="D9" s="305"/>
      <c r="E9" s="305"/>
      <c r="F9" s="305"/>
      <c r="G9" s="305"/>
      <c r="H9" s="305"/>
      <c r="I9" s="305"/>
      <c r="J9" s="305"/>
      <c r="K9" s="305"/>
      <c r="L9" s="305"/>
      <c r="M9" s="305"/>
      <c r="N9" s="305"/>
      <c r="O9" s="305"/>
      <c r="P9" s="305"/>
      <c r="Q9" s="305"/>
      <c r="R9" s="305"/>
      <c r="S9" s="305"/>
      <c r="T9" s="306"/>
      <c r="U9" s="43"/>
    </row>
    <row r="10" spans="1:21" x14ac:dyDescent="0.2">
      <c r="A10" s="304" t="str">
        <f>IF(IncriptionRegistration!$N$10="","",IncriptionRegistration!$N$10)</f>
        <v/>
      </c>
      <c r="B10" s="305"/>
      <c r="C10" s="305"/>
      <c r="D10" s="305"/>
      <c r="E10" s="305"/>
      <c r="F10" s="305"/>
      <c r="G10" s="305"/>
      <c r="H10" s="305"/>
      <c r="I10" s="305"/>
      <c r="J10" s="305"/>
      <c r="K10" s="305"/>
      <c r="L10" s="305"/>
      <c r="M10" s="305"/>
      <c r="N10" s="305"/>
      <c r="O10" s="305"/>
      <c r="P10" s="305"/>
      <c r="Q10" s="305"/>
      <c r="R10" s="305"/>
      <c r="S10" s="305"/>
      <c r="T10" s="306"/>
      <c r="U10" s="43"/>
    </row>
    <row r="11" spans="1:21" x14ac:dyDescent="0.2">
      <c r="A11" s="304" t="str">
        <f>IF(IncriptionRegistration!$N$11="","",IncriptionRegistration!$N$11)</f>
        <v/>
      </c>
      <c r="B11" s="305"/>
      <c r="C11" s="305"/>
      <c r="D11" s="305"/>
      <c r="E11" s="305"/>
      <c r="F11" s="305"/>
      <c r="G11" s="305"/>
      <c r="H11" s="305"/>
      <c r="I11" s="305"/>
      <c r="J11" s="305"/>
      <c r="K11" s="305"/>
      <c r="L11" s="305"/>
      <c r="M11" s="305"/>
      <c r="N11" s="305"/>
      <c r="O11" s="305"/>
      <c r="P11" s="305"/>
      <c r="Q11" s="305"/>
      <c r="R11" s="305"/>
      <c r="S11" s="305"/>
      <c r="T11" s="306"/>
      <c r="U11" s="43"/>
    </row>
    <row r="12" spans="1:21" x14ac:dyDescent="0.2">
      <c r="A12" s="304" t="str">
        <f>IF(IncriptionRegistration!$N$12="","",IncriptionRegistration!$N$12)</f>
        <v/>
      </c>
      <c r="B12" s="305"/>
      <c r="C12" s="305"/>
      <c r="D12" s="305"/>
      <c r="E12" s="305"/>
      <c r="F12" s="305"/>
      <c r="G12" s="305"/>
      <c r="H12" s="305"/>
      <c r="I12" s="305"/>
      <c r="J12" s="305"/>
      <c r="K12" s="305"/>
      <c r="L12" s="305"/>
      <c r="M12" s="305"/>
      <c r="N12" s="305"/>
      <c r="O12" s="305"/>
      <c r="P12" s="305"/>
      <c r="Q12" s="305"/>
      <c r="R12" s="305"/>
      <c r="S12" s="305"/>
      <c r="T12" s="306"/>
      <c r="U12" s="43"/>
    </row>
    <row r="13" spans="1:21" x14ac:dyDescent="0.2">
      <c r="A13" s="304" t="str">
        <f>IF(IncriptionRegistration!$N$13="","",IncriptionRegistration!$N$13)</f>
        <v/>
      </c>
      <c r="B13" s="305"/>
      <c r="C13" s="305"/>
      <c r="D13" s="305"/>
      <c r="E13" s="305"/>
      <c r="F13" s="305"/>
      <c r="G13" s="305"/>
      <c r="H13" s="305"/>
      <c r="I13" s="305"/>
      <c r="J13" s="305"/>
      <c r="K13" s="305"/>
      <c r="L13" s="305"/>
      <c r="M13" s="305"/>
      <c r="N13" s="305"/>
      <c r="O13" s="305"/>
      <c r="P13" s="305"/>
      <c r="Q13" s="305"/>
      <c r="R13" s="305"/>
      <c r="S13" s="305"/>
      <c r="T13" s="306"/>
      <c r="U13" s="43"/>
    </row>
    <row r="14" spans="1:21" x14ac:dyDescent="0.2">
      <c r="A14" s="304" t="str">
        <f>IF(IncriptionRegistration!$N$14="","",IncriptionRegistration!$N$14)</f>
        <v/>
      </c>
      <c r="B14" s="305"/>
      <c r="C14" s="305"/>
      <c r="D14" s="305"/>
      <c r="E14" s="305"/>
      <c r="F14" s="305"/>
      <c r="G14" s="305"/>
      <c r="H14" s="305"/>
      <c r="I14" s="305"/>
      <c r="J14" s="305"/>
      <c r="K14" s="305"/>
      <c r="L14" s="305"/>
      <c r="M14" s="305"/>
      <c r="N14" s="305"/>
      <c r="O14" s="305"/>
      <c r="P14" s="305"/>
      <c r="Q14" s="305"/>
      <c r="R14" s="305"/>
      <c r="S14" s="305"/>
      <c r="T14" s="306"/>
      <c r="U14" s="43"/>
    </row>
    <row r="15" spans="1:21" x14ac:dyDescent="0.2">
      <c r="A15" s="304" t="str">
        <f>IF(IncriptionRegistration!$N$15="","",IncriptionRegistration!$N$15)</f>
        <v/>
      </c>
      <c r="B15" s="305"/>
      <c r="C15" s="305"/>
      <c r="D15" s="305"/>
      <c r="E15" s="305"/>
      <c r="F15" s="305"/>
      <c r="G15" s="305"/>
      <c r="H15" s="305"/>
      <c r="I15" s="305"/>
      <c r="J15" s="305"/>
      <c r="K15" s="305"/>
      <c r="L15" s="305"/>
      <c r="M15" s="305"/>
      <c r="N15" s="305"/>
      <c r="O15" s="305"/>
      <c r="P15" s="305"/>
      <c r="Q15" s="305"/>
      <c r="R15" s="305"/>
      <c r="S15" s="305"/>
      <c r="T15" s="306"/>
      <c r="U15" s="43"/>
    </row>
    <row r="16" spans="1:21" ht="13.5" thickBot="1" x14ac:dyDescent="0.25">
      <c r="A16" s="21"/>
      <c r="B16" s="44"/>
      <c r="C16" s="44"/>
      <c r="D16" s="44"/>
      <c r="E16" s="44"/>
      <c r="F16" s="44"/>
      <c r="G16" s="44"/>
      <c r="H16" s="44"/>
      <c r="I16" s="44"/>
      <c r="J16" s="44"/>
      <c r="K16" s="44"/>
      <c r="L16" s="44"/>
      <c r="M16" s="44"/>
      <c r="N16" s="44"/>
      <c r="O16" s="44"/>
      <c r="P16" s="44"/>
      <c r="Q16" s="44"/>
      <c r="R16" s="44"/>
      <c r="S16" s="44"/>
      <c r="T16" s="45"/>
      <c r="U16" s="43"/>
    </row>
    <row r="17" spans="1:21" ht="13.5" thickBot="1" x14ac:dyDescent="0.25">
      <c r="A17" s="18"/>
      <c r="B17" s="17"/>
      <c r="C17" s="17"/>
      <c r="D17" s="17"/>
      <c r="E17" s="17"/>
      <c r="F17" s="17"/>
      <c r="G17" s="17"/>
      <c r="H17" s="17"/>
      <c r="I17" s="17"/>
      <c r="J17" s="17"/>
      <c r="K17" s="17"/>
      <c r="L17" s="17"/>
      <c r="M17" s="17"/>
      <c r="N17" s="17"/>
      <c r="O17" s="17"/>
      <c r="P17" s="17"/>
      <c r="Q17" s="17"/>
      <c r="R17" s="17"/>
      <c r="S17" s="17"/>
      <c r="T17" s="17"/>
      <c r="U17" s="43"/>
    </row>
    <row r="18" spans="1:21" x14ac:dyDescent="0.2">
      <c r="A18" s="46" t="s">
        <v>72</v>
      </c>
      <c r="B18" s="41"/>
      <c r="C18" s="41"/>
      <c r="D18" s="41"/>
      <c r="E18" s="41"/>
      <c r="F18" s="41"/>
      <c r="G18" s="41"/>
      <c r="H18" s="41"/>
      <c r="I18" s="41"/>
      <c r="J18" s="41"/>
      <c r="K18" s="41"/>
      <c r="L18" s="41"/>
      <c r="M18" s="41"/>
      <c r="N18" s="41"/>
      <c r="O18" s="41"/>
      <c r="P18" s="41"/>
      <c r="Q18" s="41"/>
      <c r="R18" s="41"/>
      <c r="S18" s="41"/>
      <c r="T18" s="42"/>
      <c r="U18" s="43"/>
    </row>
    <row r="19" spans="1:21" x14ac:dyDescent="0.2">
      <c r="A19" s="54"/>
      <c r="B19" s="17"/>
      <c r="C19" s="17"/>
      <c r="D19" s="17"/>
      <c r="E19" s="17"/>
      <c r="F19" s="17"/>
      <c r="G19" s="17"/>
      <c r="H19" s="17"/>
      <c r="I19" s="17"/>
      <c r="J19" s="17"/>
      <c r="K19" s="17"/>
      <c r="L19" s="17"/>
      <c r="M19" s="17"/>
      <c r="N19" s="17"/>
      <c r="O19" s="17"/>
      <c r="P19" s="17"/>
      <c r="Q19" s="17"/>
      <c r="R19" s="17"/>
      <c r="S19" s="17"/>
      <c r="T19" s="43"/>
      <c r="U19" s="43"/>
    </row>
    <row r="20" spans="1:21" x14ac:dyDescent="0.2">
      <c r="A20" s="55" t="s">
        <v>80</v>
      </c>
      <c r="B20" s="17"/>
      <c r="C20" s="17"/>
      <c r="D20" s="17"/>
      <c r="E20" s="17"/>
      <c r="F20" s="17"/>
      <c r="G20" s="17"/>
      <c r="H20" s="17"/>
      <c r="I20" s="17"/>
      <c r="J20" s="17"/>
      <c r="K20" s="17"/>
      <c r="L20" s="17"/>
      <c r="M20" s="17"/>
      <c r="N20" s="17"/>
      <c r="O20" s="17"/>
      <c r="P20" s="17"/>
      <c r="Q20" s="17"/>
      <c r="R20" s="17"/>
      <c r="S20" s="17"/>
      <c r="T20" s="43"/>
      <c r="U20" s="43"/>
    </row>
    <row r="21" spans="1:21" x14ac:dyDescent="0.2">
      <c r="A21" s="18"/>
      <c r="B21" s="17"/>
      <c r="C21" s="17"/>
      <c r="D21" s="17"/>
      <c r="E21" s="17"/>
      <c r="F21" s="17"/>
      <c r="G21" s="17"/>
      <c r="H21" s="17"/>
      <c r="I21" s="17"/>
      <c r="J21" s="17"/>
      <c r="K21" s="17"/>
      <c r="L21" s="17"/>
      <c r="M21" s="17"/>
      <c r="N21" s="17"/>
      <c r="O21" s="17"/>
      <c r="P21" s="17"/>
      <c r="Q21" s="47"/>
      <c r="R21" s="17"/>
      <c r="S21" s="17"/>
      <c r="T21" s="43"/>
      <c r="U21" s="43"/>
    </row>
    <row r="22" spans="1:21" x14ac:dyDescent="0.2">
      <c r="A22" s="316" t="str">
        <f>IncriptionRegistration!$A$16</f>
        <v xml:space="preserve">Inscription des participants - Participants' registration                                             </v>
      </c>
      <c r="B22" s="317"/>
      <c r="C22" s="317"/>
      <c r="D22" s="317"/>
      <c r="E22" s="317"/>
      <c r="F22" s="317"/>
      <c r="G22" s="317"/>
      <c r="H22" s="317"/>
      <c r="I22" s="317"/>
      <c r="J22" s="317"/>
      <c r="K22" s="317"/>
      <c r="L22" s="317"/>
      <c r="M22" s="317"/>
      <c r="N22" s="317"/>
      <c r="O22" s="317"/>
      <c r="P22" s="48"/>
      <c r="Q22" s="318">
        <f>SUM(IncriptionRegistration!$T$18:$V$22)-SUM(IncriptionRegistration!$P18:$R$22)</f>
        <v>0</v>
      </c>
      <c r="R22" s="319"/>
      <c r="S22" s="319"/>
      <c r="T22" s="320"/>
      <c r="U22" s="43"/>
    </row>
    <row r="23" spans="1:21" x14ac:dyDescent="0.2">
      <c r="A23" s="316" t="str">
        <f>IncriptionRegistration!$A$38</f>
        <v>Réservation d'espace - Space reservation</v>
      </c>
      <c r="B23" s="317"/>
      <c r="C23" s="317"/>
      <c r="D23" s="317"/>
      <c r="E23" s="317"/>
      <c r="F23" s="317"/>
      <c r="G23" s="317"/>
      <c r="H23" s="317"/>
      <c r="I23" s="317"/>
      <c r="J23" s="317"/>
      <c r="K23" s="317"/>
      <c r="L23" s="317"/>
      <c r="M23" s="317"/>
      <c r="N23" s="317"/>
      <c r="O23" s="317"/>
      <c r="P23" s="48"/>
      <c r="Q23" s="318">
        <f>SUM(IncriptionRegistration!$T$40)-SUM(IncriptionRegistration!$P$40:$R40)</f>
        <v>0</v>
      </c>
      <c r="R23" s="319"/>
      <c r="S23" s="319"/>
      <c r="T23" s="320"/>
      <c r="U23" s="43"/>
    </row>
    <row r="24" spans="1:21" x14ac:dyDescent="0.2">
      <c r="A24" s="316" t="str">
        <f>IncriptionRegistration!$A$41</f>
        <v>Branchement électrique  -  Electrical outlet</v>
      </c>
      <c r="B24" s="317"/>
      <c r="C24" s="317"/>
      <c r="D24" s="317"/>
      <c r="E24" s="317"/>
      <c r="F24" s="317"/>
      <c r="G24" s="317"/>
      <c r="H24" s="317"/>
      <c r="I24" s="317"/>
      <c r="J24" s="317"/>
      <c r="K24" s="317"/>
      <c r="L24" s="317"/>
      <c r="M24" s="317"/>
      <c r="N24" s="317"/>
      <c r="O24" s="317"/>
      <c r="P24" s="48"/>
      <c r="Q24" s="321">
        <f>SUM(IncriptionRegistration!$T$43)-SUM(IncriptionRegistration!$P$43:$R$43)</f>
        <v>0</v>
      </c>
      <c r="R24" s="322"/>
      <c r="S24" s="322"/>
      <c r="T24" s="323"/>
      <c r="U24" s="43"/>
    </row>
    <row r="25" spans="1:21" ht="13.5" thickBot="1" x14ac:dyDescent="0.25">
      <c r="A25" s="49" t="str">
        <f>IncriptionRegistration!$A$44</f>
        <v xml:space="preserve">Publicité Bottin   -   Show guide Advertising       DATE LIMITE (21-06-2019) DEADLINE </v>
      </c>
      <c r="B25" s="50"/>
      <c r="C25" s="50"/>
      <c r="D25" s="50"/>
      <c r="E25" s="50"/>
      <c r="F25" s="50"/>
      <c r="G25" s="50"/>
      <c r="H25" s="50"/>
      <c r="I25" s="50"/>
      <c r="J25" s="50"/>
      <c r="K25" s="50"/>
      <c r="L25" s="50"/>
      <c r="M25" s="50"/>
      <c r="N25" s="50"/>
      <c r="O25" s="50"/>
      <c r="P25" s="50"/>
      <c r="Q25" s="310">
        <f>SUM(IncriptionRegistration!$T$46:$V$50)-SUM(IncriptionRegistration!$N$46:$Q$50)</f>
        <v>0</v>
      </c>
      <c r="R25" s="311"/>
      <c r="S25" s="311"/>
      <c r="T25" s="312"/>
      <c r="U25" s="43"/>
    </row>
    <row r="26" spans="1:21" x14ac:dyDescent="0.2">
      <c r="A26" s="18"/>
      <c r="B26" s="17"/>
      <c r="C26" s="17"/>
      <c r="D26" s="17"/>
      <c r="E26" s="17"/>
      <c r="F26" s="17"/>
      <c r="G26" s="17"/>
      <c r="H26" s="17"/>
      <c r="I26" s="17"/>
      <c r="J26" s="17"/>
      <c r="K26" s="17"/>
      <c r="L26" s="17"/>
      <c r="M26" s="17"/>
      <c r="N26" s="17"/>
      <c r="O26" s="17"/>
      <c r="P26" s="17"/>
      <c r="Q26" s="17"/>
      <c r="R26" s="17"/>
      <c r="S26" s="17"/>
      <c r="T26" s="17"/>
      <c r="U26" s="43"/>
    </row>
    <row r="27" spans="1:21" x14ac:dyDescent="0.2">
      <c r="A27" s="18"/>
      <c r="B27" s="17"/>
      <c r="C27" s="17"/>
      <c r="D27" s="17"/>
      <c r="E27" s="17"/>
      <c r="F27" s="17"/>
      <c r="G27" s="17"/>
      <c r="H27" s="17"/>
      <c r="I27" s="309" t="s">
        <v>81</v>
      </c>
      <c r="J27" s="309"/>
      <c r="K27" s="309"/>
      <c r="L27" s="309"/>
      <c r="M27" s="309"/>
      <c r="N27" s="309"/>
      <c r="O27" s="309"/>
      <c r="P27" s="17"/>
      <c r="Q27" s="303">
        <f>SUM(IncriptionRegistration!$P$18:$Q$22,IncriptionRegistration!$P$40,IncriptionRegistration!$P$43,IncriptionRegistration!$N$46:$P$50)</f>
        <v>0</v>
      </c>
      <c r="R27" s="172"/>
      <c r="S27" s="172"/>
      <c r="T27" s="172"/>
      <c r="U27" s="43"/>
    </row>
    <row r="28" spans="1:21" x14ac:dyDescent="0.2">
      <c r="A28" s="18"/>
      <c r="B28" s="17"/>
      <c r="C28" s="17"/>
      <c r="D28" s="17"/>
      <c r="E28" s="17"/>
      <c r="F28" s="17"/>
      <c r="G28" s="17"/>
      <c r="H28" s="309" t="s">
        <v>82</v>
      </c>
      <c r="I28" s="309"/>
      <c r="J28" s="309"/>
      <c r="K28" s="309"/>
      <c r="L28" s="309"/>
      <c r="M28" s="309"/>
      <c r="N28" s="309"/>
      <c r="O28" s="309"/>
      <c r="P28" s="17"/>
      <c r="Q28" s="303">
        <f>SUM(IncriptionRegistration!$R$18:$S$22,IncriptionRegistration!$R$40,IncriptionRegistration!$R$43,IncriptionRegistration!$Q$46,IncriptionRegistration!$Q$47:$S$50)</f>
        <v>0</v>
      </c>
      <c r="R28" s="172"/>
      <c r="S28" s="172"/>
      <c r="T28" s="172"/>
      <c r="U28" s="43"/>
    </row>
    <row r="29" spans="1:21" x14ac:dyDescent="0.2">
      <c r="A29" s="18"/>
      <c r="B29" s="17"/>
      <c r="C29" s="17"/>
      <c r="D29" s="17"/>
      <c r="E29" s="17"/>
      <c r="F29" s="17"/>
      <c r="G29" s="17"/>
      <c r="H29" s="17"/>
      <c r="I29" s="17"/>
      <c r="J29" s="17"/>
      <c r="K29" s="17"/>
      <c r="L29" s="17"/>
      <c r="M29" s="17"/>
      <c r="N29" s="17"/>
      <c r="O29" s="17"/>
      <c r="P29" s="17"/>
      <c r="Q29" s="17"/>
      <c r="R29" s="17"/>
      <c r="S29" s="17"/>
      <c r="T29" s="17"/>
      <c r="U29" s="43"/>
    </row>
    <row r="30" spans="1:21" x14ac:dyDescent="0.2">
      <c r="A30" s="18"/>
      <c r="B30" s="17"/>
      <c r="C30" s="17"/>
      <c r="D30" s="17"/>
      <c r="E30" s="17"/>
      <c r="F30" s="17"/>
      <c r="G30" s="17"/>
      <c r="H30" s="17"/>
      <c r="I30" s="17"/>
      <c r="J30" s="17"/>
      <c r="K30" s="17"/>
      <c r="L30" s="172" t="s">
        <v>65</v>
      </c>
      <c r="M30" s="172"/>
      <c r="N30" s="172"/>
      <c r="O30" s="172"/>
      <c r="P30" s="17"/>
      <c r="Q30" s="313">
        <f>SUM($Q$22:$T$25,$Q$28,$Q$27)</f>
        <v>0</v>
      </c>
      <c r="R30" s="313"/>
      <c r="S30" s="313"/>
      <c r="T30" s="313"/>
      <c r="U30" s="43"/>
    </row>
    <row r="31" spans="1:21" x14ac:dyDescent="0.2">
      <c r="A31" s="18"/>
      <c r="B31" s="17"/>
      <c r="C31" s="17"/>
      <c r="D31" s="17"/>
      <c r="E31" s="17"/>
      <c r="F31" s="17"/>
      <c r="G31" s="17"/>
      <c r="H31" s="17"/>
      <c r="I31" s="17"/>
      <c r="J31" s="17"/>
      <c r="K31" s="17"/>
      <c r="L31" s="17"/>
      <c r="M31" s="17"/>
      <c r="N31" s="17"/>
      <c r="O31" s="17"/>
      <c r="P31" s="17"/>
      <c r="Q31" s="17"/>
      <c r="R31" s="17"/>
      <c r="S31" s="17"/>
      <c r="T31" s="17"/>
      <c r="U31" s="43"/>
    </row>
    <row r="32" spans="1:21" x14ac:dyDescent="0.2">
      <c r="A32" s="18"/>
      <c r="B32" s="17"/>
      <c r="C32" s="17"/>
      <c r="D32" s="17"/>
      <c r="E32" s="17"/>
      <c r="F32" s="17"/>
      <c r="G32" s="17"/>
      <c r="H32" s="17"/>
      <c r="I32" s="17"/>
      <c r="J32" s="309" t="s">
        <v>78</v>
      </c>
      <c r="K32" s="309"/>
      <c r="L32" s="309"/>
      <c r="M32" s="309"/>
      <c r="N32" s="309"/>
      <c r="O32" s="309"/>
      <c r="P32" s="17"/>
      <c r="Q32" s="303"/>
      <c r="R32" s="172"/>
      <c r="S32" s="172"/>
      <c r="T32" s="172"/>
      <c r="U32" s="43"/>
    </row>
    <row r="33" spans="1:21" x14ac:dyDescent="0.2">
      <c r="A33" s="18"/>
      <c r="B33" s="17"/>
      <c r="C33" s="17"/>
      <c r="D33" s="17"/>
      <c r="E33" s="17"/>
      <c r="F33" s="17"/>
      <c r="G33" s="17"/>
      <c r="H33" s="17"/>
      <c r="I33" s="17"/>
      <c r="J33" s="51"/>
      <c r="K33" s="309" t="s">
        <v>79</v>
      </c>
      <c r="L33" s="309"/>
      <c r="M33" s="309"/>
      <c r="N33" s="309"/>
      <c r="O33" s="309"/>
      <c r="P33" s="17"/>
      <c r="Q33" s="303">
        <f>Q30-Q32</f>
        <v>0</v>
      </c>
      <c r="R33" s="172"/>
      <c r="S33" s="172"/>
      <c r="T33" s="172"/>
      <c r="U33" s="43"/>
    </row>
    <row r="34" spans="1:21" x14ac:dyDescent="0.2">
      <c r="A34" s="18"/>
      <c r="B34" s="17"/>
      <c r="C34" s="17"/>
      <c r="D34" s="17"/>
      <c r="E34" s="17"/>
      <c r="F34" s="17"/>
      <c r="G34" s="17"/>
      <c r="H34" s="17"/>
      <c r="I34" s="17"/>
      <c r="J34" s="51"/>
      <c r="K34" s="51"/>
      <c r="L34" s="51"/>
      <c r="M34" s="51"/>
      <c r="N34" s="51"/>
      <c r="O34" s="51"/>
      <c r="P34" s="17"/>
      <c r="Q34" s="52"/>
      <c r="R34" s="52"/>
      <c r="S34" s="52"/>
      <c r="T34" s="52"/>
      <c r="U34" s="43"/>
    </row>
    <row r="35" spans="1:21" ht="13.5" thickBot="1" x14ac:dyDescent="0.25">
      <c r="A35" s="21"/>
      <c r="B35" s="44"/>
      <c r="C35" s="44"/>
      <c r="D35" s="44"/>
      <c r="E35" s="44"/>
      <c r="F35" s="44"/>
      <c r="G35" s="44"/>
      <c r="H35" s="44"/>
      <c r="I35" s="44"/>
      <c r="J35" s="44"/>
      <c r="K35" s="44"/>
      <c r="L35" s="44"/>
      <c r="M35" s="44"/>
      <c r="N35" s="44"/>
      <c r="O35" s="44"/>
      <c r="P35" s="44"/>
      <c r="Q35" s="44"/>
      <c r="R35" s="44"/>
      <c r="S35" s="44"/>
      <c r="T35" s="44"/>
      <c r="U35" s="45"/>
    </row>
  </sheetData>
  <sheetProtection selectLockedCells="1"/>
  <mergeCells count="35">
    <mergeCell ref="J32:O32"/>
    <mergeCell ref="K33:O33"/>
    <mergeCell ref="Q32:T32"/>
    <mergeCell ref="Q33:T33"/>
    <mergeCell ref="Q25:T25"/>
    <mergeCell ref="Q27:T27"/>
    <mergeCell ref="Q28:T28"/>
    <mergeCell ref="L30:O30"/>
    <mergeCell ref="Q30:T30"/>
    <mergeCell ref="I27:O27"/>
    <mergeCell ref="H28:O28"/>
    <mergeCell ref="A22:O22"/>
    <mergeCell ref="Q22:T22"/>
    <mergeCell ref="A23:O23"/>
    <mergeCell ref="Q23:T23"/>
    <mergeCell ref="A24:O24"/>
    <mergeCell ref="Q24:T24"/>
    <mergeCell ref="A15:T15"/>
    <mergeCell ref="A3:H3"/>
    <mergeCell ref="A4:H4"/>
    <mergeCell ref="A5:H5"/>
    <mergeCell ref="A7:T7"/>
    <mergeCell ref="A8:T8"/>
    <mergeCell ref="A9:T9"/>
    <mergeCell ref="A10:T10"/>
    <mergeCell ref="A11:T11"/>
    <mergeCell ref="A12:T12"/>
    <mergeCell ref="A13:T13"/>
    <mergeCell ref="A14:T14"/>
    <mergeCell ref="A1:H1"/>
    <mergeCell ref="O1:Q1"/>
    <mergeCell ref="R1:T1"/>
    <mergeCell ref="A2:H2"/>
    <mergeCell ref="O2:Q2"/>
    <mergeCell ref="R2:T2"/>
  </mergeCells>
  <hyperlinks>
    <hyperlink ref="A5" r:id="rId1" xr:uid="{929284AA-1ECE-4AFD-B757-B4D89B77F82E}"/>
  </hyperlinks>
  <printOptions horizontalCentered="1" verticalCentered="1"/>
  <pageMargins left="0.19685039370078741" right="0.19685039370078741" top="0.19685039370078741" bottom="0.19685039370078741" header="0.51181102362204722" footer="0.51181102362204722"/>
  <pageSetup scale="99" orientation="portrait" blackAndWhite="1" horizontalDpi="4294967293" verticalDpi="4294967293"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IncriptionRegistration</vt:lpstr>
      <vt:lpstr>FactureInvoice</vt:lpstr>
      <vt:lpstr>RecuReceipt</vt:lpstr>
      <vt:lpstr>IncriptionRegistration!Print_Area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Diane Esculier</cp:lastModifiedBy>
  <cp:lastPrinted>2018-10-22T01:10:05Z</cp:lastPrinted>
  <dcterms:created xsi:type="dcterms:W3CDTF">2010-09-10T15:54:24Z</dcterms:created>
  <dcterms:modified xsi:type="dcterms:W3CDTF">2019-03-07T16:18:19Z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