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User\Dropbox\CCI\GLOBALG.A.P\GLOBALG.A.P. Normative Documents &amp; Checklists\"/>
    </mc:Choice>
  </mc:AlternateContent>
  <xr:revisionPtr revIDLastSave="0" documentId="8_{CEAA56D5-82E6-4FAF-92C9-F33382E3116D}" xr6:coauthVersionLast="47" xr6:coauthVersionMax="47" xr10:uidLastSave="{00000000-0000-0000-0000-000000000000}"/>
  <bookViews>
    <workbookView xWindow="-108" yWindow="-108" windowWidth="23256" windowHeight="12576" activeTab="2" xr2:uid="{BD50B6E4-24D1-4FF4-917D-59EF22DF8323}"/>
  </bookViews>
  <sheets>
    <sheet name="Cover" sheetId="20" r:id="rId1"/>
    <sheet name="Introduction" sheetId="16" r:id="rId2"/>
    <sheet name="IFA v5.4-1-GFS to IFA v6 GFS" sheetId="13" r:id="rId3"/>
    <sheet name="Summary" sheetId="14" r:id="rId4"/>
    <sheet name="Lists" sheetId="17" state="hidden" r:id="rId5"/>
  </sheets>
  <definedNames>
    <definedName name="_xlnm._FilterDatabase" localSheetId="2" hidden="1">'IFA v5.4-1-GFS to IFA v6 GFS'!$N$4:$P$460</definedName>
    <definedName name="Levels">LevelTable[#Headers]</definedName>
    <definedName name="MajorMust">LevelTable[Major Must]</definedName>
    <definedName name="MajorMustMerged">LevelTable[Major Must Merged]</definedName>
    <definedName name="MajorMustNew">LevelTable[Major Must New]</definedName>
    <definedName name="MajorMustNoNA">Lists!$J$4:$J$5</definedName>
    <definedName name="Merged">Lists!$G$4</definedName>
    <definedName name="MinorMust">LevelTable[Minor Must]</definedName>
    <definedName name="MinorMustMerged">LevelTable[Minor Must Merged]</definedName>
    <definedName name="MinorMustNew">LevelTable[Minor Must New]</definedName>
    <definedName name="MinorMustNoNA">Lists!$K$4:$K$5</definedName>
    <definedName name="NoEquivalent">Lists!$N$4</definedName>
    <definedName name="_xlnm.Print_Area" localSheetId="2">'IFA v5.4-1-GFS to IFA v6 GFS'!$A$1:$K$460</definedName>
    <definedName name="_xlnm.Print_Area" localSheetId="3">Summary!$A$1:$G$32</definedName>
    <definedName name="_xlnm.Print_Titles" localSheetId="2">'IFA v5.4-1-GFS to IFA v6 GFS'!$4:$4</definedName>
    <definedName name="Recom.">LevelTable[Recom.]</definedName>
    <definedName name="Recom.New">LevelTable[Recom. New]</definedName>
    <definedName name="Removed">Lists!$M$4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4" l="1"/>
  <c r="C26" i="14"/>
  <c r="F25" i="14"/>
  <c r="C25" i="14"/>
  <c r="F23" i="14"/>
  <c r="C23" i="14"/>
  <c r="F22" i="14"/>
  <c r="C22" i="14"/>
  <c r="F18" i="14"/>
  <c r="C18" i="14"/>
  <c r="F17" i="14"/>
  <c r="C17" i="14"/>
  <c r="F15" i="14"/>
  <c r="C15" i="14"/>
  <c r="F14" i="14"/>
  <c r="C14" i="14"/>
  <c r="F10" i="14"/>
  <c r="C10" i="14"/>
  <c r="F9" i="14"/>
  <c r="C9" i="14"/>
  <c r="F7" i="14"/>
  <c r="C7" i="14"/>
  <c r="F6" i="14"/>
  <c r="C6" i="14"/>
  <c r="F16" i="14" l="1"/>
  <c r="F19" i="14" s="1"/>
  <c r="F8" i="14"/>
  <c r="F11" i="14" s="1"/>
  <c r="G11" i="14" s="1"/>
  <c r="C16" i="14"/>
  <c r="C19" i="14" s="1"/>
  <c r="C24" i="14"/>
  <c r="C27" i="14" s="1"/>
  <c r="F24" i="14"/>
  <c r="F27" i="14" s="1"/>
  <c r="C8" i="14"/>
  <c r="C11" i="14" s="1"/>
  <c r="D11" i="14" s="1"/>
  <c r="G19" i="14" l="1"/>
  <c r="D19" i="14"/>
  <c r="F30" i="14"/>
  <c r="G30" i="14" s="1"/>
  <c r="C30" i="14"/>
  <c r="D30" i="14" s="1"/>
</calcChain>
</file>

<file path=xl/sharedStrings.xml><?xml version="1.0" encoding="utf-8"?>
<sst xmlns="http://schemas.openxmlformats.org/spreadsheetml/2006/main" count="4146" uniqueCount="1328">
  <si>
    <t>INTEGRATED FARM ASSURANCE GFS
FRUIT AND VEGETABLES</t>
  </si>
  <si>
    <t xml:space="preserve">ENGLISH VERSION 1.0_JUL23
</t>
  </si>
  <si>
    <t>Copyright</t>
  </si>
  <si>
    <t>© Copyright: GLOBALG.A.P. c/o FoodPLUS GmbH, Spichernstr. 55, 50672 Cologne, Germany. Copying and distribution permitted only in unaltered form.</t>
  </si>
  <si>
    <t>Transition tool IFA v5.4-1-GFS to IFA v6 GFS for fruit and vegetables</t>
  </si>
  <si>
    <t>Purpose</t>
  </si>
  <si>
    <t>The main objective of this tool is to support producers in effectively transitioning their existing Integrated Farm Assurance (IFA) version 5.4-1-GFS programs to the latest IFA v6 GFS. It achieves this by mapping the requirements of both versions, thereby facilitating the identification of areas of improvement throughout the transition process. This tool has been specifically tailored to the GFS editions of IFA, focusing on fruit and vegetable production.</t>
  </si>
  <si>
    <t>This is a supporting document intended to assist producers with the transition from IFA v5 to IFA v6. The utilization of this tool is not mandatory.</t>
  </si>
  <si>
    <t>Considerations</t>
  </si>
  <si>
    <t>Summary of changes: IFA v5 to v6</t>
  </si>
  <si>
    <t>For more detailed guidelines, please refer to the following document:</t>
  </si>
  <si>
    <t>Audit requirements in IFA v5 are referred to as “Control Points and Compliance Criteria (CPCCs),” whereas in IFA v6 they are now called “principles and criteria (P&amp;Cs).”</t>
  </si>
  <si>
    <t>In IFA v6, the section structure has been changed, replacing the grouping of sections by scope (All Farm/Crop Base) and subscope (Fruit and Vegetables) with a new concept known as product categories. Each product category now has its own checklist. As a result of this modification, the section arrangement differs between the two versions, and equivalent requirements may be found in different sections in each version.</t>
  </si>
  <si>
    <t>IFA v6 transitioned from a prescriptive to an outcome-oriented approach. For this reason, even if some requirements (Control Points/principles) may seem similar in both versions, the method to demonstrate compliance (Compliance Criteria/criteria) may be different. Users must carefully read, understand, and compare each CPCC or P&amp;C to identify any shortcomings in their current program. This tool is not intended to provide a detailed list of specific differences.</t>
  </si>
  <si>
    <t xml:space="preserve">Audit method and justification guideline for IFA v6 GFS 	</t>
  </si>
  <si>
    <t>The aim of this section is to define the audit method and minimum requirements for comments (justifications) to be recorded by the certification body (CB) auditors and internal farm auditors to create an audit trail (i.e., to make it possible to comprehend what was observed during the audit). Furthermore, it aims to establish consistent reporting among all CBs around the world.</t>
  </si>
  <si>
    <t>The “Method” column following the “Justification” column contains information that only applies to IFA v6 and highlights the main aspects to be checked for each P&amp;C and a symbol describes how to check them:</t>
  </si>
  <si>
    <t xml:space="preserve">   V – visual assessment</t>
  </si>
  <si>
    <t xml:space="preserve">   I – interview personnel</t>
  </si>
  <si>
    <t xml:space="preserve">   D – records or document review</t>
  </si>
  <si>
    <t xml:space="preserve">   X – cross-checking data and information, verifying data, linking records with each other and confirming their accuracy</t>
  </si>
  <si>
    <t xml:space="preserve">   C – challenging the content and plausibility of the information (e.g., when checking the risk assessments)</t>
  </si>
  <si>
    <t>Instructions</t>
  </si>
  <si>
    <r>
      <rPr>
        <b/>
        <sz val="9"/>
        <color rgb="FF000000"/>
        <rFont val="Arial"/>
        <family val="2"/>
      </rPr>
      <t>Answer</t>
    </r>
    <r>
      <rPr>
        <sz val="9"/>
        <color rgb="FF000000"/>
        <rFont val="Arial"/>
        <family val="2"/>
      </rPr>
      <t>: In the “Answer” column, use the drop-down menu to select [Yes] if compliant, [No] if not compliant, or [N/A] if not applicable for each CPCC/P&amp;C. If there are cases in which CPCCs/P&amp;Cs have been merged and are displayed multiple times, all repeated instances will be grayed out, and there will be an “X” in the “Answer” column to prevent duplicate answers. Ensure that you provide all the required answers.</t>
    </r>
  </si>
  <si>
    <r>
      <rPr>
        <b/>
        <sz val="9"/>
        <color rgb="FF000000"/>
        <rFont val="Arial"/>
        <family val="2"/>
      </rPr>
      <t>Justification:</t>
    </r>
    <r>
      <rPr>
        <sz val="9"/>
        <color rgb="FF000000"/>
        <rFont val="Arial"/>
        <family val="2"/>
      </rPr>
      <t xml:space="preserve"> It is crucial to include explanatory notes for all Major Must and Minor Must P&amp;Cs, paying special attention to the identification of any shortcomings in your existing program that could impede your transition from IFA v5 to IFA v6. This practice will assist you in facilitating compliance with the updated version.</t>
    </r>
  </si>
  <si>
    <r>
      <rPr>
        <b/>
        <sz val="9"/>
        <color rgb="FF000000"/>
        <rFont val="Arial"/>
        <family val="2"/>
      </rPr>
      <t>Calculation:</t>
    </r>
    <r>
      <rPr>
        <sz val="9"/>
        <color rgb="FF000000"/>
        <rFont val="Arial"/>
        <family val="2"/>
      </rPr>
      <t xml:space="preserve"> The “Summary” sheet will display the results for each version. To ensure accuracy, you must provide all the required answers, and the “Answer pending” cells must show “0” (Zero) and have a green checkmark. If this is not the case, please review the checklist and complete any missing answers.	</t>
    </r>
  </si>
  <si>
    <t>HIDE</t>
  </si>
  <si>
    <t>Company/Site name:</t>
  </si>
  <si>
    <t>Date:</t>
  </si>
  <si>
    <t>Version</t>
  </si>
  <si>
    <t>TableID</t>
  </si>
  <si>
    <t>V5 Sort</t>
  </si>
  <si>
    <t>V6 Sort</t>
  </si>
  <si>
    <t>ID</t>
  </si>
  <si>
    <t>Section</t>
  </si>
  <si>
    <t>Nº</t>
  </si>
  <si>
    <t>Level</t>
  </si>
  <si>
    <t>Answer</t>
  </si>
  <si>
    <t>Justification</t>
  </si>
  <si>
    <t>Method</t>
  </si>
  <si>
    <t>LevelA</t>
  </si>
  <si>
    <t>Short Level</t>
  </si>
  <si>
    <t>v6 Status</t>
  </si>
  <si>
    <t>Show IFA v6 only</t>
  </si>
  <si>
    <t>FV 01 INTERNAL DOCUMENTATION</t>
  </si>
  <si>
    <t>FV-GFS 01.01</t>
  </si>
  <si>
    <t>Major Must</t>
  </si>
  <si>
    <t>D,X</t>
  </si>
  <si>
    <t>Show IFA v5 only</t>
  </si>
  <si>
    <t>AF 02 RECORD KEEPING AND INTERNAL SELF-ASSESSMENT/INTERNAL INSPECTION</t>
  </si>
  <si>
    <t>AF 02.02</t>
  </si>
  <si>
    <t>FV-GFS 01.02</t>
  </si>
  <si>
    <t>AF 02.01</t>
  </si>
  <si>
    <t>Major Must  No NA</t>
  </si>
  <si>
    <t>(No NA)</t>
  </si>
  <si>
    <t>FV-GFS 01.03</t>
  </si>
  <si>
    <t>Major Must Merged</t>
  </si>
  <si>
    <t>D</t>
  </si>
  <si>
    <t xml:space="preserve"> (Merged)</t>
  </si>
  <si>
    <t>AF 01 SITE HISTORY AND SITE MANAGEMENT - 02 Site Management</t>
  </si>
  <si>
    <t>AF 01.02.04</t>
  </si>
  <si>
    <t>Merged</t>
  </si>
  <si>
    <t>X</t>
  </si>
  <si>
    <t>AF 02.03</t>
  </si>
  <si>
    <t>FV-GFS 01.04</t>
  </si>
  <si>
    <t>AF 02.04</t>
  </si>
  <si>
    <t>FV 02 CONTINUOUS IMPROVEMENT PLAN</t>
  </si>
  <si>
    <t>FV-GFS 02.01</t>
  </si>
  <si>
    <t>Major Must New</t>
  </si>
  <si>
    <t xml:space="preserve"> (New)</t>
  </si>
  <si>
    <t>AF 02.05</t>
  </si>
  <si>
    <t>FV-GFS 02.02</t>
  </si>
  <si>
    <t>D, X,V</t>
  </si>
  <si>
    <t>No equivalent in IFA v5 (New in IFA v6)</t>
  </si>
  <si>
    <t>No Equivalent</t>
  </si>
  <si>
    <t>FV 03 RESOURCE MANAGEMENT AND TRAINING</t>
  </si>
  <si>
    <t>FV-GFS 03.01</t>
  </si>
  <si>
    <t>AF 04 WORKERS’ HEALTH, SAFETY, AND WELFARE - 02 Training and Assigned Responsibilities</t>
  </si>
  <si>
    <t>AF 04.02.03</t>
  </si>
  <si>
    <t>AF 04 WORKERS’ HEALTH, SAFETY, AND WELFARE - 04 Protective Clothing/Equipment</t>
  </si>
  <si>
    <t>AF 04.05.01</t>
  </si>
  <si>
    <t>FV-GFS 03.02</t>
  </si>
  <si>
    <t>CB 04 FERTILIZER APPLICATION - 01 Advice on Quantity and Type of Fertilizer</t>
  </si>
  <si>
    <t>CB 04.01.01</t>
  </si>
  <si>
    <t>CB 07 PLANT PROTECTION PRODUCTS - 02 Advice on Quantity and Type of Plant Protection Products</t>
  </si>
  <si>
    <t>CB 07.02.01</t>
  </si>
  <si>
    <t>FV 05 HARVEST AND POST-HARVEST (PRODUCT HANDLING) ACTIVITIES - 08 Post-Harvest Treatments</t>
  </si>
  <si>
    <t>FV 05.08.04</t>
  </si>
  <si>
    <t>FV-GFS 03.03</t>
  </si>
  <si>
    <t>AF 04.02.02</t>
  </si>
  <si>
    <t>FV-GFS 03.04</t>
  </si>
  <si>
    <t>D, I, X</t>
  </si>
  <si>
    <t>AF 04.02.01</t>
  </si>
  <si>
    <t>FV 04 OUTSOURCED ACTIVITIES (SUBCONTRACTORS)</t>
  </si>
  <si>
    <t>FV-GFS 04.01</t>
  </si>
  <si>
    <t>AF 05  SUBCONTRACTORS</t>
  </si>
  <si>
    <t>AF 05.01</t>
  </si>
  <si>
    <t>FV 05 SPECIFICATIONS, SUPPLIERS, AND STOCK MANAGEMENT</t>
  </si>
  <si>
    <t>FV-GFS 05.01</t>
  </si>
  <si>
    <t>AF 17 SPECIFICATIONS, NON-CONFORMING PRODUCTS, AND PRODUCT RELEASE</t>
  </si>
  <si>
    <t>AF 17.01</t>
  </si>
  <si>
    <t>AF 17.02</t>
  </si>
  <si>
    <t>FV-GFS 05.02</t>
  </si>
  <si>
    <t>D,X,V</t>
  </si>
  <si>
    <t>CB 04 FERTILIZER APPLICATION - 03 Fertilizer Storage</t>
  </si>
  <si>
    <t>CB 04.03.07</t>
  </si>
  <si>
    <t>Minor Must</t>
  </si>
  <si>
    <t xml:space="preserve">CB 07 PLANT PROTECTION PRODUCTS - 07 Plant Protection Product Storage </t>
  </si>
  <si>
    <t>CB 07.07.13</t>
  </si>
  <si>
    <t>FV 05 HARVEST AND POST-HARVEST (PRODUCT HANDLING) ACTIVITIES - 11 Stock and Finished Product Management</t>
  </si>
  <si>
    <t>FV 05.11.01</t>
  </si>
  <si>
    <t>FV 06 TRACEABILITY</t>
  </si>
  <si>
    <t>FV-GFS 06.01</t>
  </si>
  <si>
    <t>D, C, X</t>
  </si>
  <si>
    <t xml:space="preserve">AF 13 TRACEABILITY AND SEGREGATION </t>
  </si>
  <si>
    <t>AF 13.05</t>
  </si>
  <si>
    <t>CB 01 TRACEABILITY</t>
  </si>
  <si>
    <t>CB 01.01</t>
  </si>
  <si>
    <t>FV 07 PARALLEL OWNERSHIP, TRACEABILITY, AND SEGREGATION</t>
  </si>
  <si>
    <t>FV-GFS 07.01</t>
  </si>
  <si>
    <t>AF 13.01</t>
  </si>
  <si>
    <t>FV-GFS 07.02</t>
  </si>
  <si>
    <t>AF 13.02</t>
  </si>
  <si>
    <t>FV-GFS 07.03</t>
  </si>
  <si>
    <t>D, I</t>
  </si>
  <si>
    <t>AF 13.03</t>
  </si>
  <si>
    <t>FV-GFS 07.04</t>
  </si>
  <si>
    <t>AF 13.04</t>
  </si>
  <si>
    <t>FV 08 MASS BALANCE</t>
  </si>
  <si>
    <t>FV-GFS 08.01</t>
  </si>
  <si>
    <t>AF 14 MASS BALANCE</t>
  </si>
  <si>
    <t>AF 14.01</t>
  </si>
  <si>
    <t>FV-GFS 08.02</t>
  </si>
  <si>
    <t>AF 14.02</t>
  </si>
  <si>
    <t>Removed</t>
  </si>
  <si>
    <t>AF 14.03</t>
  </si>
  <si>
    <t>FV 09 RECALL AND WITHDRAWAL</t>
  </si>
  <si>
    <t>FV-GFS 09.01</t>
  </si>
  <si>
    <t>D,C, X</t>
  </si>
  <si>
    <t>AF 09 RECALL/WITHDRAWAL PROCEDURE</t>
  </si>
  <si>
    <t>AF 09.01</t>
  </si>
  <si>
    <t>FV 10 COMPLAINTS</t>
  </si>
  <si>
    <t>FV-GFS 10.01</t>
  </si>
  <si>
    <t>AF 08 COMPLAINTS</t>
  </si>
  <si>
    <t>AF 08.01</t>
  </si>
  <si>
    <t>FV-GFS 10.02</t>
  </si>
  <si>
    <t>D,I</t>
  </si>
  <si>
    <t>FV 11 NON-CONFORMING PRODUCTS</t>
  </si>
  <si>
    <t>FV-GFS 11.01</t>
  </si>
  <si>
    <t>D, X, V</t>
  </si>
  <si>
    <t xml:space="preserve"> </t>
  </si>
  <si>
    <t>AF 17.03</t>
  </si>
  <si>
    <t>AF 17.04</t>
  </si>
  <si>
    <t>FV 05 HARVEST AND POST-HARVEST (PRODUCT HANDLING) ACTIVITIES - 04 Packing and Storage Areas</t>
  </si>
  <si>
    <t>FV 05.04.08</t>
  </si>
  <si>
    <t>FV 12 LABORATORY TESTING</t>
  </si>
  <si>
    <t>FV-GFS 12.01</t>
  </si>
  <si>
    <t>D, X</t>
  </si>
  <si>
    <t>CB 05 WATER MANAGEMENT - 03 Water Quality</t>
  </si>
  <si>
    <t>CB 05.03.04</t>
  </si>
  <si>
    <t>CB 07 PLANT PROTECTION PRODUCTS - 06 Plant Protection Product Residue Analysis (N/A for Flowers and Ornamentals or Plant Propagation Material Production)</t>
  </si>
  <si>
    <t>CB 07.06.06</t>
  </si>
  <si>
    <t>FV 04 PRE-HARVEST - 01 Quality of Water Used on Pre-Harvest Activities</t>
  </si>
  <si>
    <t>FV 04.01.04</t>
  </si>
  <si>
    <t>FV 05 HARVEST AND POST-HARVEST (PRODUCT HANDLING) ACTIVITIES - 07 Post-Harvest Washing</t>
  </si>
  <si>
    <t>FV 05.07.03</t>
  </si>
  <si>
    <t>FV 13 EQUIPMENT AND DEVICES</t>
  </si>
  <si>
    <t>FV-GFS 13.01</t>
  </si>
  <si>
    <t>V, D, X</t>
  </si>
  <si>
    <t>CB 08 EQUIPMENT</t>
  </si>
  <si>
    <t>CB 08.01</t>
  </si>
  <si>
    <t>CB 08.02</t>
  </si>
  <si>
    <t>CB 08.03</t>
  </si>
  <si>
    <t>Recom.</t>
  </si>
  <si>
    <t>FV-GFS 13.02</t>
  </si>
  <si>
    <t>V</t>
  </si>
  <si>
    <t>CB 08.04</t>
  </si>
  <si>
    <t>FV-GFS 13.03</t>
  </si>
  <si>
    <t>V,X</t>
  </si>
  <si>
    <t>FV 05 HARVEST AND POST-HARVEST (PRODUCT HANDLING) ACTIVITIES - 01 Principles of Hygiene</t>
  </si>
  <si>
    <t>FV 05.01.07</t>
  </si>
  <si>
    <t>FV 14 FOOD SAFETY POLICY DECLARATION</t>
  </si>
  <si>
    <t>FV-GFS 14.01</t>
  </si>
  <si>
    <t>AF 15 FOOD SAFETY POLICY DECLARATION (N/A FOR FLOWERS AND ORNAMENTALS)</t>
  </si>
  <si>
    <t>AF 15.01</t>
  </si>
  <si>
    <t>FV 15 FOOD DEFENSE</t>
  </si>
  <si>
    <t>FV-GFS 15.01</t>
  </si>
  <si>
    <t>D, V</t>
  </si>
  <si>
    <t>AF 10 FOOD DEFENSE (N/A FOR FLOWERS AND ORNAMENTALS AND PLANT PROPAGATION MATERIAL)</t>
  </si>
  <si>
    <t>AF 10.01</t>
  </si>
  <si>
    <t>FV 16 FOOD FRAUD</t>
  </si>
  <si>
    <t>FV-GFS 16.01</t>
  </si>
  <si>
    <t>AF 16 FOOD FRAUD MITIGATION (N/A FOR FLOWERS AND ORNAMENTALS)</t>
  </si>
  <si>
    <t>AF 16.01</t>
  </si>
  <si>
    <t>AF 16.02</t>
  </si>
  <si>
    <t>FV 17 LOGO USE</t>
  </si>
  <si>
    <t>FV-GFS 17.01</t>
  </si>
  <si>
    <t>AF 12 LOGO USE</t>
  </si>
  <si>
    <t>AF 12.01</t>
  </si>
  <si>
    <t>FV 18 GLOBALG.A.P. STATUS</t>
  </si>
  <si>
    <t>FV-GFS 18.01</t>
  </si>
  <si>
    <t>AF 11 GLOBALG.A.P. STATUS</t>
  </si>
  <si>
    <t>AF 11.01</t>
  </si>
  <si>
    <t>FV 19 HYGIENE</t>
  </si>
  <si>
    <t>FV-GFS 19.01</t>
  </si>
  <si>
    <t>C, D, I, X</t>
  </si>
  <si>
    <t>AF 03 HYGIENE</t>
  </si>
  <si>
    <t>AF 03.01</t>
  </si>
  <si>
    <t>FV 05.01.01</t>
  </si>
  <si>
    <t>FV-GFS 19.02</t>
  </si>
  <si>
    <t>C, D, I, V</t>
  </si>
  <si>
    <t>AF 03.02</t>
  </si>
  <si>
    <t>AF 03.04</t>
  </si>
  <si>
    <t>FV 05.01.02</t>
  </si>
  <si>
    <t>FV 05.01.03</t>
  </si>
  <si>
    <t>FV 05.01.05</t>
  </si>
  <si>
    <t>FV-GFS 19.03</t>
  </si>
  <si>
    <t>AF 03.03</t>
  </si>
  <si>
    <t>FV 05.01.04</t>
  </si>
  <si>
    <t>FV-GFS 19.04</t>
  </si>
  <si>
    <t>V, I</t>
  </si>
  <si>
    <t>FV 05.01.06</t>
  </si>
  <si>
    <t>FV-GFS 19.05</t>
  </si>
  <si>
    <t>FV 05 HARVEST AND POST-HARVEST (PRODUCT HANDLING) ACTIVITIES - 02 Sanitary Facilities</t>
  </si>
  <si>
    <t>FV 05.02.02</t>
  </si>
  <si>
    <t>FV-GFS 19.06</t>
  </si>
  <si>
    <t>FV 05.02.01</t>
  </si>
  <si>
    <t>FV 05.02.03</t>
  </si>
  <si>
    <t>FV-GFS 19.07</t>
  </si>
  <si>
    <t>FV 04 PRE-HARVEST - 03 Pre-Harvest Check</t>
  </si>
  <si>
    <t>FV 04.03.01</t>
  </si>
  <si>
    <t>FV-GFS 19.08</t>
  </si>
  <si>
    <t>FV 05.02.04</t>
  </si>
  <si>
    <t>FV 20 WORKERS’ HEALTH, SAFETY, AND WELFARE - 01 Risk assessment and training</t>
  </si>
  <si>
    <t>FV-GFS 20.01.01</t>
  </si>
  <si>
    <t>D, X, C</t>
  </si>
  <si>
    <t>AF 04 WORKERS’ HEALTH, SAFETY, AND WELFARE - 01 Health and Safety</t>
  </si>
  <si>
    <t>AF 04.01.01</t>
  </si>
  <si>
    <t>Minor Must No NA</t>
  </si>
  <si>
    <t>FV-GFS 20.01.02</t>
  </si>
  <si>
    <t>D, X, V, I</t>
  </si>
  <si>
    <t>AF 04.01.02</t>
  </si>
  <si>
    <t>FV-GFS 20.01.03</t>
  </si>
  <si>
    <t>AF 04.01.03</t>
  </si>
  <si>
    <t>FV 20 WORKERS’ HEALTH, SAFETY, AND WELFARE - 02 Hazards and first aid</t>
  </si>
  <si>
    <t>FV-GFS 20.02.01</t>
  </si>
  <si>
    <t>AF 04 WORKERS’ HEALTH, SAFETY, AND WELFARE - 03 Hazards and First Aid</t>
  </si>
  <si>
    <t>AF 04.03.01</t>
  </si>
  <si>
    <t>AF 04.03.02</t>
  </si>
  <si>
    <t>FV-GFS 20.02.02</t>
  </si>
  <si>
    <t>AF 04.03.03</t>
  </si>
  <si>
    <t>FV-GFS 20.02.03</t>
  </si>
  <si>
    <t>AF 04.03.04</t>
  </si>
  <si>
    <t>FV-GFS 20.02.04</t>
  </si>
  <si>
    <t>AF 04.03.05</t>
  </si>
  <si>
    <t>FV 20 WORKERS’ HEALTH, SAFETY, AND WELFARE - 03 Personal protective equipment</t>
  </si>
  <si>
    <t>FV-GFS 20.03.01</t>
  </si>
  <si>
    <t>AF 04.04.01</t>
  </si>
  <si>
    <t>FV-GFS 20.03.02</t>
  </si>
  <si>
    <t>AF 04.04.02</t>
  </si>
  <si>
    <t>FV-GFS 20.03.03</t>
  </si>
  <si>
    <t>Minor Must New</t>
  </si>
  <si>
    <t>FV-GFS 20.03.04</t>
  </si>
  <si>
    <t>FV 05.02.05</t>
  </si>
  <si>
    <t>FV 20 WORKERS’ HEALTH, SAFETY, AND WELFARE - 04 Workers’ welfare</t>
  </si>
  <si>
    <t>FV-GFS 20.04.01</t>
  </si>
  <si>
    <t>I</t>
  </si>
  <si>
    <t>AF 04.05.02</t>
  </si>
  <si>
    <t>FV-GFS 20.04.02</t>
  </si>
  <si>
    <t>AF 04.05.03</t>
  </si>
  <si>
    <t>FV-GFS 20.04.03</t>
  </si>
  <si>
    <t>AF 04.05.04</t>
  </si>
  <si>
    <t>FV-GFS 20.04.04</t>
  </si>
  <si>
    <t>V, D,I</t>
  </si>
  <si>
    <t>AF 04.05.05</t>
  </si>
  <si>
    <t>FV 21 SITE MANAGEMENT</t>
  </si>
  <si>
    <t>FV-GFS 21.01</t>
  </si>
  <si>
    <t>AF 01.02.01</t>
  </si>
  <si>
    <t>AF 01 SITE HISTORY AND SITE MANAGEMENT - 01 Site History</t>
  </si>
  <si>
    <t>AF 01.01.02</t>
  </si>
  <si>
    <t>FV 01 SITE MANAGEMENT - 01 Risk Assessment</t>
  </si>
  <si>
    <t>FV 01.01.01</t>
  </si>
  <si>
    <t>FV-GFS 21.02</t>
  </si>
  <si>
    <t>AF 01.02.02</t>
  </si>
  <si>
    <t>AF 01.02.03</t>
  </si>
  <si>
    <t>FV 01.01.02</t>
  </si>
  <si>
    <t>FV-GFS 21.03</t>
  </si>
  <si>
    <t>AF 01.01.01</t>
  </si>
  <si>
    <t>FV-GFS 21.04</t>
  </si>
  <si>
    <t>AF 06 WASTE AND POLLUTION MANAGEMENT, RECYCLING, AND RE-USE - 02 Waste and Pollution Action Plan</t>
  </si>
  <si>
    <t>AF 06.02.02</t>
  </si>
  <si>
    <t>FV-GFS 21.05</t>
  </si>
  <si>
    <t>Recom. New</t>
  </si>
  <si>
    <t>FV-GFS 21.06</t>
  </si>
  <si>
    <t>D, V, X</t>
  </si>
  <si>
    <t>FV 05 HARVEST AND POST-HARVEST (PRODUCT HANDLING) ACTIVITIES - 10 Labeling</t>
  </si>
  <si>
    <t>FV 05.10.02</t>
  </si>
  <si>
    <t>FV 22 BIODIVERSITY AND HABITATS - 01 Management of biodiversity and habitats</t>
  </si>
  <si>
    <t>FV-GFS 22.01.01</t>
  </si>
  <si>
    <t>FV-GFS 22.01.02</t>
  </si>
  <si>
    <t xml:space="preserve">AF 07 CONSERVATION - 01 Impact of Farming on the Environment and Biodiversity </t>
  </si>
  <si>
    <t>AF 07.01.01</t>
  </si>
  <si>
    <t>FV-GFS 22.01.03</t>
  </si>
  <si>
    <t>V,D</t>
  </si>
  <si>
    <t>AF 07.01.02</t>
  </si>
  <si>
    <t>FV 22 BIODIVERSITY AND HABITATS - 02 Ecological upgrading of unproductive sites</t>
  </si>
  <si>
    <t>FV-GFS 22.02.01</t>
  </si>
  <si>
    <t>AF 07 CONSERVATION - 02 Ecological Upgrading of Unproductive Sites</t>
  </si>
  <si>
    <t>AF 07.02.01</t>
  </si>
  <si>
    <t>FV 22 BIODIVERSITY AND HABITATS - 03 Natural ecosystems and habitats are not converted into agricultural areas</t>
  </si>
  <si>
    <t>FV-GFS 22.03.01</t>
  </si>
  <si>
    <t>FV-GFS 22.03.02</t>
  </si>
  <si>
    <t>FV-GFS 22.03.03</t>
  </si>
  <si>
    <t>FV 23 ENERGY EFFICIENCY</t>
  </si>
  <si>
    <t>FV-GFS 23.01</t>
  </si>
  <si>
    <t>AF 07 CONSERVATION - 03 Energy Efficiency</t>
  </si>
  <si>
    <t>AF 07.03.01</t>
  </si>
  <si>
    <t>FV-GFS 23.02</t>
  </si>
  <si>
    <t>AF 07.03.02</t>
  </si>
  <si>
    <t>FV-GFS 23.03</t>
  </si>
  <si>
    <t>AF 07.03.03</t>
  </si>
  <si>
    <t>FV-GFS 23.04</t>
  </si>
  <si>
    <t>FV 24 GREENHOUSE GASES AND CLIMATE CHANGE</t>
  </si>
  <si>
    <t>FV-GFS 24.01</t>
  </si>
  <si>
    <t>FV-GFS 24.02</t>
  </si>
  <si>
    <t>FV-GFS 24.03</t>
  </si>
  <si>
    <t>FV 25 WASTE MANAGEMENT</t>
  </si>
  <si>
    <t>FV-GFS 25.01</t>
  </si>
  <si>
    <t>AF 06.02.01</t>
  </si>
  <si>
    <t>FV-GFS 25.02</t>
  </si>
  <si>
    <t>AF 06 WASTE AND POLLUTION MANAGEMENT, RECYCLING, AND RE-USE - 01 Identification of Waste and Pollutants</t>
  </si>
  <si>
    <t>AF 06.01.01</t>
  </si>
  <si>
    <t>FV-GFS 25.03</t>
  </si>
  <si>
    <t>FV 05.04.07</t>
  </si>
  <si>
    <t>FV-GFS 25.04</t>
  </si>
  <si>
    <t>AF 06.02.03</t>
  </si>
  <si>
    <t>FV-GFS 25.05</t>
  </si>
  <si>
    <t xml:space="preserve">D, V </t>
  </si>
  <si>
    <t>AF 06.02.04</t>
  </si>
  <si>
    <t>FV-GFS 25.06</t>
  </si>
  <si>
    <t>AF 06.02.05</t>
  </si>
  <si>
    <t>FV-GFS 25.07</t>
  </si>
  <si>
    <t>FV 05.04.04</t>
  </si>
  <si>
    <t>FV-GFS 25.08</t>
  </si>
  <si>
    <t>V, D, I</t>
  </si>
  <si>
    <t>FV-GFS 25.09</t>
  </si>
  <si>
    <t>FV 26 PLANT PROPAGATION MATERIAL</t>
  </si>
  <si>
    <t>FV-GFS 26.01</t>
  </si>
  <si>
    <t>CB 02 PROPAGATION MATERIAL - 01 Quality and Health</t>
  </si>
  <si>
    <t>CB 02.01.01</t>
  </si>
  <si>
    <t>FV-GFS 26.02</t>
  </si>
  <si>
    <t>CB 02.01.02</t>
  </si>
  <si>
    <t>FV-GFS 26.03</t>
  </si>
  <si>
    <t>V, D</t>
  </si>
  <si>
    <t>CB 02.01.03</t>
  </si>
  <si>
    <t>FV-GFS 26.04</t>
  </si>
  <si>
    <t>CB 02 PROPAGATION MATERIAL - 02 Chemical Treatments and Dressings</t>
  </si>
  <si>
    <t>CB 02.02.02</t>
  </si>
  <si>
    <t>FV-GFS 26.05</t>
  </si>
  <si>
    <t>CB 02.02.01</t>
  </si>
  <si>
    <t>FV 27 GENETICALLY MODIFIED ORGANISMS</t>
  </si>
  <si>
    <t>FV-GFS 27.01</t>
  </si>
  <si>
    <t>CB 02 PROPAGATION MATERIAL - 03 Genetically Modified Organisms (N/A if no Genetically Modified Varieties are Used)</t>
  </si>
  <si>
    <t>CB 02.03.04</t>
  </si>
  <si>
    <t>FV-GFS 27.02</t>
  </si>
  <si>
    <t>CB 02.03.01</t>
  </si>
  <si>
    <t>CB 02.03.02</t>
  </si>
  <si>
    <t>FV-GFS 27.03</t>
  </si>
  <si>
    <t>CB 02.03.03</t>
  </si>
  <si>
    <t>FV-GFS 27.04</t>
  </si>
  <si>
    <t>CB 02.03.05</t>
  </si>
  <si>
    <t>FV 28 SOIL AND SUBSTRATE MANAGEMENT - 01 Soil management and conservation</t>
  </si>
  <si>
    <t>FV-GFS 28.01.01</t>
  </si>
  <si>
    <t>V, I, D</t>
  </si>
  <si>
    <t>CB 03 SOIL MANAGEMENT AND CONSERVATION</t>
  </si>
  <si>
    <t>CB 03.01</t>
  </si>
  <si>
    <t>FV-GFS 28.01.02</t>
  </si>
  <si>
    <t>CB 03.02</t>
  </si>
  <si>
    <t>FV-GFS 28.01.03</t>
  </si>
  <si>
    <t>CB 03.03</t>
  </si>
  <si>
    <t>FV-GFS 28.01.04</t>
  </si>
  <si>
    <t>CB 03.04</t>
  </si>
  <si>
    <t>FV-GFS 28.01.05</t>
  </si>
  <si>
    <t>CB 03.05</t>
  </si>
  <si>
    <t>FV 28 SOIL AND SUBSTRATE MANAGEMENT - 02 Soil fumigation</t>
  </si>
  <si>
    <t>FV-GFS 28.02.01</t>
  </si>
  <si>
    <t>I, D</t>
  </si>
  <si>
    <t>FV 02 SOIL MANAGEMENT - 01 Soil Fumigation (N/A if no Soil Fumigation)</t>
  </si>
  <si>
    <t>FV 02.01.01</t>
  </si>
  <si>
    <t>FV-GFS 28.02.02</t>
  </si>
  <si>
    <t>FV 02.01.02</t>
  </si>
  <si>
    <t>FV 28 SOIL AND SUBSTRATE MANAGEMENT - 03 Substrates</t>
  </si>
  <si>
    <t>FV-GFS 28.03.01</t>
  </si>
  <si>
    <t>FV 03 SUBSTRATES (N/A IF SUBSTRATES ARE NOT USED)</t>
  </si>
  <si>
    <t>FV 03.01</t>
  </si>
  <si>
    <t>FV-GFS 28.03.02</t>
  </si>
  <si>
    <t>FV 03.02</t>
  </si>
  <si>
    <t>FV-GFS 28.03.03</t>
  </si>
  <si>
    <t>FV 03.03</t>
  </si>
  <si>
    <t>FV 29 FERTILIZERS AND BIOSTIMULANTS - 01 Application records</t>
  </si>
  <si>
    <t>FV-GFS 29.01.01</t>
  </si>
  <si>
    <t xml:space="preserve">CB 04 FERTILIZER APPLICATION - 02 Records of Application </t>
  </si>
  <si>
    <t>CB 04.02.01</t>
  </si>
  <si>
    <t>FV-GFS 29.01.02</t>
  </si>
  <si>
    <t>FV-GFS 29.01.03</t>
  </si>
  <si>
    <t>CB 04.02.02</t>
  </si>
  <si>
    <t>FV-GFS 29.01.04</t>
  </si>
  <si>
    <t>CB 04.02.03</t>
  </si>
  <si>
    <t>FV-GFS 29.01.05</t>
  </si>
  <si>
    <t>CB 04.02.04</t>
  </si>
  <si>
    <t>Removed in IFA v6</t>
  </si>
  <si>
    <t>CB 04.02.05</t>
  </si>
  <si>
    <t>FV-GFS 29.01.06</t>
  </si>
  <si>
    <t>CB 04.02.06</t>
  </si>
  <si>
    <t>FV-GFS 29.01.07</t>
  </si>
  <si>
    <t>FV 29 FERTILIZERS AND BIOSTIMULANTS - 02 Storage</t>
  </si>
  <si>
    <t>FV-GFS 29.02.01</t>
  </si>
  <si>
    <t>CB 04.03.01</t>
  </si>
  <si>
    <t>CB 04.03.06</t>
  </si>
  <si>
    <t>CB 04 FERTILIZER APPLICATION - 04 Organic Fertilizer</t>
  </si>
  <si>
    <t>CB 04.04.03</t>
  </si>
  <si>
    <t>FV-GFS 29.02.02</t>
  </si>
  <si>
    <t>Minor Must Merged</t>
  </si>
  <si>
    <t>CB 04.03.02</t>
  </si>
  <si>
    <t>CB 04.03.03</t>
  </si>
  <si>
    <t>CB 04.03.04</t>
  </si>
  <si>
    <t>CB 04.03.05</t>
  </si>
  <si>
    <t>FV 29 FERTILIZERS AND BIOSTIMULANTS - 03 Organic fertilizers</t>
  </si>
  <si>
    <t>FV-GFS 29.03.01</t>
  </si>
  <si>
    <t>CB 04.04.02</t>
  </si>
  <si>
    <t>FV-GFS 29.03.02</t>
  </si>
  <si>
    <t>V, I, X</t>
  </si>
  <si>
    <t>FV 04 PRE-HARVEST - 02 Application of Organic Fertilizer of Animal Origin</t>
  </si>
  <si>
    <t>FV 04.02.01</t>
  </si>
  <si>
    <t>FV-GFS 29.03.03</t>
  </si>
  <si>
    <t>I, V</t>
  </si>
  <si>
    <t>CB 04.04.01</t>
  </si>
  <si>
    <t>FV 29 FERTILIZERS AND BIOSTIMULANTS - 04 Nutrient content</t>
  </si>
  <si>
    <t>FV-GFS 29.04.01</t>
  </si>
  <si>
    <t>CB 03.06</t>
  </si>
  <si>
    <t>CB 03.07</t>
  </si>
  <si>
    <t>CB 04 FERTILIZER APPLICATION - 05 Nutrient Content of Inorganic Fertilizers</t>
  </si>
  <si>
    <t>CB 04.05.01</t>
  </si>
  <si>
    <t>FV-GFS 29.04.02</t>
  </si>
  <si>
    <t>CB 04.05.02</t>
  </si>
  <si>
    <t>FV 30 WATER MANAGEMENT - 01 Water use risk assessments and management plan</t>
  </si>
  <si>
    <t>FV-GFS 30.01.01</t>
  </si>
  <si>
    <t>C, D, X</t>
  </si>
  <si>
    <t>CB 05.03.02</t>
  </si>
  <si>
    <t>FV 04.01.01</t>
  </si>
  <si>
    <t>FV-GFS 30.01.02</t>
  </si>
  <si>
    <t>D, C</t>
  </si>
  <si>
    <t>CB 05 WATER MANAGEMENT - 02 Efficient Water Use on Farm</t>
  </si>
  <si>
    <t>CB 05.02.01</t>
  </si>
  <si>
    <t>FV-GFS 30.01.03</t>
  </si>
  <si>
    <t>D, V, X, I</t>
  </si>
  <si>
    <t>CB 05.02.02</t>
  </si>
  <si>
    <t>FV-GFS 30.01.04</t>
  </si>
  <si>
    <t>FV 30 WATER MANAGEMENT - 02 Water sources</t>
  </si>
  <si>
    <t>FV-GFS 30.02.01</t>
  </si>
  <si>
    <t>CB 05 WATER MANAGEMENT - 04 Supply of Irrigation/Fertigation Water</t>
  </si>
  <si>
    <t>CB 05.04.01</t>
  </si>
  <si>
    <t>FV-GFS 30.02.02</t>
  </si>
  <si>
    <t>CB 05.04.02</t>
  </si>
  <si>
    <t>FV 30 WATER MANAGEMENT - 03 Efficient water use on the farm</t>
  </si>
  <si>
    <t>FV-GFS 30.03.01</t>
  </si>
  <si>
    <t>AF 07 CONSERVATION - 04 Water Collection/Recycling</t>
  </si>
  <si>
    <t>AF 07.04.01</t>
  </si>
  <si>
    <t>FV 30 WATER MANAGEMENT - 04 Water storage</t>
  </si>
  <si>
    <t>FV-GFS 30.04.01</t>
  </si>
  <si>
    <t>CB 05 WATER MANAGEMENT - 05 Water Storage Facilities</t>
  </si>
  <si>
    <t>CB 05.05.01</t>
  </si>
  <si>
    <t>FV-GFS 30.04.02</t>
  </si>
  <si>
    <t>CB 05.05.02</t>
  </si>
  <si>
    <t>FV 30 WATER MANAGEMENT - 05 Water quality</t>
  </si>
  <si>
    <t>FV-GFS 30.05.01</t>
  </si>
  <si>
    <t>CB 05.03.03</t>
  </si>
  <si>
    <t>FV 04.01.02 a</t>
  </si>
  <si>
    <t>FV 04.01.02 b</t>
  </si>
  <si>
    <t>FV-GFS 30.05.02</t>
  </si>
  <si>
    <t>V, I, D, C</t>
  </si>
  <si>
    <t>CB 05.03.05</t>
  </si>
  <si>
    <t>FV-GFS 30.05.03</t>
  </si>
  <si>
    <t>CB 05.03.01</t>
  </si>
  <si>
    <t>FV-GFS 30.05.04</t>
  </si>
  <si>
    <t>FV 04.01.03</t>
  </si>
  <si>
    <t>FV 05 HARVEST AND POST-HARVEST (PRODUCT HANDLING) ACTIVITIES - 03 Water Quality</t>
  </si>
  <si>
    <t>FV 05.03.01</t>
  </si>
  <si>
    <t>FV 05.03.02</t>
  </si>
  <si>
    <t>FV 05.07.01</t>
  </si>
  <si>
    <t>FV 05.08.05</t>
  </si>
  <si>
    <t>FV-GFS 30.05.05</t>
  </si>
  <si>
    <t>FV 05.07.02</t>
  </si>
  <si>
    <t>FV-GFS 30.05.06</t>
  </si>
  <si>
    <t>FV 30 WATER MANAGEMENT - 06 Irrigation predictions and record keeping</t>
  </si>
  <si>
    <t>FV-GFS 30.06.01</t>
  </si>
  <si>
    <t>CB 05 WATER MANAGEMENT - 01 Predicting Irrigation Requirements</t>
  </si>
  <si>
    <t>CB 05.01.01</t>
  </si>
  <si>
    <t>FV-GFS 30.06.02</t>
  </si>
  <si>
    <t>CB 05.02.03</t>
  </si>
  <si>
    <t>FV-GFS 30.06.03</t>
  </si>
  <si>
    <t>FV 31 INTEGRATED PEST MANAGEMENT</t>
  </si>
  <si>
    <t>FV-GFS 31.01</t>
  </si>
  <si>
    <t>CB 06 INTEGRATED PEST MANAGEMENT</t>
  </si>
  <si>
    <t>CB 06.01</t>
  </si>
  <si>
    <t>FV-GFS 31.02</t>
  </si>
  <si>
    <t xml:space="preserve"> I</t>
  </si>
  <si>
    <t>FV-GFS 31.03</t>
  </si>
  <si>
    <t>FV-GFS 31.04</t>
  </si>
  <si>
    <t>D, V, I</t>
  </si>
  <si>
    <t>CB 06.02</t>
  </si>
  <si>
    <t>FV-GFS 31.05</t>
  </si>
  <si>
    <t>D, V,I</t>
  </si>
  <si>
    <t>CB 06.03</t>
  </si>
  <si>
    <t>FV-GFS 31.06</t>
  </si>
  <si>
    <t>CB 06.04</t>
  </si>
  <si>
    <t>FV-GFS 31.07</t>
  </si>
  <si>
    <t>CB 06.05</t>
  </si>
  <si>
    <t>FV-GFS 31.08</t>
  </si>
  <si>
    <t>FV 32 PLANT PROTECTION PRODUCTS - 01 Plant protection product management</t>
  </si>
  <si>
    <t>FV-GFS 32.01.01</t>
  </si>
  <si>
    <t>CB 07 PLANT PROTECTION PRODUCTS - 01 Choice of Plant Protection Products</t>
  </si>
  <si>
    <t>CB 07.01.01</t>
  </si>
  <si>
    <t>CB 07.01.02</t>
  </si>
  <si>
    <t>FV 05.08.02</t>
  </si>
  <si>
    <t>FV 05.08.03</t>
  </si>
  <si>
    <t>FV-GFS 32.01.02</t>
  </si>
  <si>
    <t>CB 07.01.03</t>
  </si>
  <si>
    <t>FV 05.08.01</t>
  </si>
  <si>
    <t>FV-GFS 32.01.03</t>
  </si>
  <si>
    <t>CB 07 PLANT PROTECTION PRODUCTS - 03 Records of Application</t>
  </si>
  <si>
    <t>CB 07.03.07</t>
  </si>
  <si>
    <t>FV-GFS 32.01.04</t>
  </si>
  <si>
    <t>V, I, D, X</t>
  </si>
  <si>
    <t>CB 07.03.08</t>
  </si>
  <si>
    <t>FV 32 PLANT PROTECTION PRODUCTS - 02 Application records</t>
  </si>
  <si>
    <t>FV-GFS 32.02.01</t>
  </si>
  <si>
    <t>CB 07.03.01</t>
  </si>
  <si>
    <t>CB 07.03.02</t>
  </si>
  <si>
    <t>CB 07.03.03</t>
  </si>
  <si>
    <t>CB 07.03.04</t>
  </si>
  <si>
    <t>CB 07.03.05</t>
  </si>
  <si>
    <t>FV 05.08.07</t>
  </si>
  <si>
    <t>FV 05.08.08</t>
  </si>
  <si>
    <t>FV 05.08.09</t>
  </si>
  <si>
    <t>FV-GFS 32.02.02</t>
  </si>
  <si>
    <t>CB 07.03.06</t>
  </si>
  <si>
    <t>FV-GFS 32.02.03</t>
  </si>
  <si>
    <t>FV 32 PLANT PROTECTION PRODUCTS - 03 Plant protection product preharvest intervals</t>
  </si>
  <si>
    <t>FV-GFS 32.03.01</t>
  </si>
  <si>
    <t>CB 07 PLANT PROTECTION PRODUCTS - 04 Pre-Harvest Interval (N/A for Flowers and Ornamentals)</t>
  </si>
  <si>
    <t>CB 07.04.01</t>
  </si>
  <si>
    <t>FV 32 PLANT PROTECTION PRODUCTS - 04 Empty containers</t>
  </si>
  <si>
    <t>FV-GFS 32.04.01</t>
  </si>
  <si>
    <t>CB 07 PLANT PROTECTION PRODUCTS - 09 Empty Plant Protection Product Containers</t>
  </si>
  <si>
    <t>CB 07.09.01</t>
  </si>
  <si>
    <t>FV-GFS 32.04.02</t>
  </si>
  <si>
    <t>CB 07.09.02</t>
  </si>
  <si>
    <t>FV-GFS 32.04.03</t>
  </si>
  <si>
    <t>CB 07.09.03</t>
  </si>
  <si>
    <t>FV-GFS 32.04.04</t>
  </si>
  <si>
    <t>V, X</t>
  </si>
  <si>
    <t>CB 07.09.04</t>
  </si>
  <si>
    <t>FV-GFS 32.04.05</t>
  </si>
  <si>
    <t>CB 07.09.05</t>
  </si>
  <si>
    <t>FV-GFS 32.04.06</t>
  </si>
  <si>
    <t>D, I, V</t>
  </si>
  <si>
    <t>CB 07.09.06</t>
  </si>
  <si>
    <t>FV 32 PLANT PROTECTION PRODUCTS - 05 Obsolete plant protection products</t>
  </si>
  <si>
    <t>FV-GFS 32.05.01</t>
  </si>
  <si>
    <t>CB 07 PLANT PROTECTION PRODUCTS - 10 Obsolete Plant Protection Products</t>
  </si>
  <si>
    <t>CB 07.10.01</t>
  </si>
  <si>
    <t>FV 32 PLANT PROTECTION PRODUCTS - 06 Disposal of surplus application mix</t>
  </si>
  <si>
    <t>FV-GFS 32.06.01</t>
  </si>
  <si>
    <t>CB 07 PLANT PROTECTION PRODUCTS - 05 Disposal of Surplus Application Mix</t>
  </si>
  <si>
    <t>CB 07.05.01</t>
  </si>
  <si>
    <t>FV 32 PLANT PROTECTION PRODUCTS - 07 Residue analysis</t>
  </si>
  <si>
    <t>FV-GFS 32.07.01</t>
  </si>
  <si>
    <t>CB 07.06.01</t>
  </si>
  <si>
    <t>CB 07.06.02</t>
  </si>
  <si>
    <t>FV 05.08.10</t>
  </si>
  <si>
    <t>FV-GFS 32.07.02</t>
  </si>
  <si>
    <t>CB 07.06.03</t>
  </si>
  <si>
    <t>CB 07.06.04</t>
  </si>
  <si>
    <t>FV-GFS 32.07.03</t>
  </si>
  <si>
    <t>CB 07.06.05</t>
  </si>
  <si>
    <t>FV-GFS 32.07.04</t>
  </si>
  <si>
    <t>FV-GFS 32.07.05</t>
  </si>
  <si>
    <t>CB 07.06.07</t>
  </si>
  <si>
    <t>FV 32 PLANT PROTECTION PRODUCTS - 08 Application of other substances</t>
  </si>
  <si>
    <t>FV-GFS 32.08.01</t>
  </si>
  <si>
    <t xml:space="preserve">CB 07 PLANT PROTECTION PRODUCTS - 11 Application of Substances other than Fertilizer and Plant Protection Products </t>
  </si>
  <si>
    <t>CB 07.11.01</t>
  </si>
  <si>
    <t>FV 32 PLANT PROTECTION PRODUCTS - 09 Plant protection product and postharvest treatment product storage</t>
  </si>
  <si>
    <t>FV-GFS 32.09.01</t>
  </si>
  <si>
    <t>CB 07.07.01</t>
  </si>
  <si>
    <t>CB 07.07.04</t>
  </si>
  <si>
    <t>CB 07.07.06</t>
  </si>
  <si>
    <t>CB 07.07.10</t>
  </si>
  <si>
    <t>CB 07.07.11</t>
  </si>
  <si>
    <t>FV 05.08.06</t>
  </si>
  <si>
    <t>FV-GFS 32.09.02</t>
  </si>
  <si>
    <t>CB 07.07.02</t>
  </si>
  <si>
    <t>FV-GFS 32.09.03</t>
  </si>
  <si>
    <t>CB 07.07.12</t>
  </si>
  <si>
    <t>FV-GFS 32.09.04</t>
  </si>
  <si>
    <t>CB 07.07.03</t>
  </si>
  <si>
    <t>FV-GFS 32.09.05</t>
  </si>
  <si>
    <t>CB 07.07.05</t>
  </si>
  <si>
    <t>FV-GFS 32.09.06</t>
  </si>
  <si>
    <t>CB 07.07.07</t>
  </si>
  <si>
    <t>CB 07.07.08</t>
  </si>
  <si>
    <t>CB 07.07.09</t>
  </si>
  <si>
    <t>FV 32 PLANT PROTECTION PRODUCTS - 10 Mixing and handling</t>
  </si>
  <si>
    <t>FV-GFS 32.10.01</t>
  </si>
  <si>
    <t>CB 07 PLANT PROTECTION PRODUCTS - 08 Plant Protection Product Handling (N/A if no Plant Protection Product Handling)</t>
  </si>
  <si>
    <t>CB 07.08.01</t>
  </si>
  <si>
    <t>FV-GFS 32.10.02</t>
  </si>
  <si>
    <t>I, V, X</t>
  </si>
  <si>
    <t>CB 07.08.04</t>
  </si>
  <si>
    <t>FV-GFS 32.10.03</t>
  </si>
  <si>
    <t>CB 07.07.14</t>
  </si>
  <si>
    <t>FV-GFS 32.10.04</t>
  </si>
  <si>
    <t>CB 07.07.15</t>
  </si>
  <si>
    <t>FV-GFS 32.10.05</t>
  </si>
  <si>
    <t>CB 07.08.03</t>
  </si>
  <si>
    <t>FV-GFS 32.10.06</t>
  </si>
  <si>
    <t>I, V, X, D</t>
  </si>
  <si>
    <t>CB 07.08.02</t>
  </si>
  <si>
    <t>FV 32 PLANT PROTECTION PRODUCTS - 11 Invoices and procurement documentation</t>
  </si>
  <si>
    <t>FV-GFS 32.11.01</t>
  </si>
  <si>
    <t>CB 07.01.04</t>
  </si>
  <si>
    <t>FV 33 POSTHARVEST HANDLING - 01 Packing (in-field or facility) and storage areas</t>
  </si>
  <si>
    <t>FV-GFS 33.01.01</t>
  </si>
  <si>
    <t>FV 05.04.01</t>
  </si>
  <si>
    <t>FV-GFS 33.01.02</t>
  </si>
  <si>
    <t>FV 05.04.02</t>
  </si>
  <si>
    <t>FV-GFS 33.01.03</t>
  </si>
  <si>
    <t>FV 05.04.03</t>
  </si>
  <si>
    <t>FV-GFS 33.01.04</t>
  </si>
  <si>
    <t>D,V</t>
  </si>
  <si>
    <t>AF 03.05</t>
  </si>
  <si>
    <t>FV 05.04.05</t>
  </si>
  <si>
    <t>FV 05.04.06</t>
  </si>
  <si>
    <t>FV 33 POSTHARVEST HANDLING - 02 Foreign bodies</t>
  </si>
  <si>
    <t>FV-GFS 33.02.01</t>
  </si>
  <si>
    <t>FV 05.04.09</t>
  </si>
  <si>
    <t>FV-GFS 33.02.02</t>
  </si>
  <si>
    <t>FV 05.04.10</t>
  </si>
  <si>
    <t>FV 33 POSTHARVEST HANDLING - 03 Temperature and humidity control</t>
  </si>
  <si>
    <t>FV-GFS 33.03.01</t>
  </si>
  <si>
    <t xml:space="preserve">FV 05 HARVEST AND POST-HARVEST (PRODUCT HANDLING) ACTIVITIES - 05 Temperature, Humidity, Air and Compressed Gasses </t>
  </si>
  <si>
    <t>FV 05.05.01</t>
  </si>
  <si>
    <t>FV 33 POSTHARVEST HANDLING - 04 Pest control</t>
  </si>
  <si>
    <t>FV-GFS 33.04.01</t>
  </si>
  <si>
    <t>Major Must (Merged)</t>
  </si>
  <si>
    <t>FV 05 HARVEST AND POST-HARVEST (PRODUCT HANDLING) ACTIVITIES - 06 Pest Control</t>
  </si>
  <si>
    <t>FV 05.06.01</t>
  </si>
  <si>
    <t>FV 05.06.02</t>
  </si>
  <si>
    <t>FV-GFS 33.04.02</t>
  </si>
  <si>
    <t>FV 05.06.03</t>
  </si>
  <si>
    <t>FV 33 POSTHARVEST HANDLING - 05 Product labeling</t>
  </si>
  <si>
    <t>FV-GFS 33.05.01</t>
  </si>
  <si>
    <t>FV 05.10.01</t>
  </si>
  <si>
    <t>FV 33 POSTHARVEST HANDLING - 06 Environmental monitoring program</t>
  </si>
  <si>
    <t>FV-GFS 33.06.01</t>
  </si>
  <si>
    <t xml:space="preserve">FV 05 HARVEST AND POST-HARVEST (PRODUCT HANDLING) ACTIVITIES - 09 Environmental Monitoring </t>
  </si>
  <si>
    <t>FV 05.09.01</t>
  </si>
  <si>
    <t>FV 33 POSTHARVEST HANDLING - 07 Air and compressed gases</t>
  </si>
  <si>
    <t>FV-GFS 33.07.01</t>
  </si>
  <si>
    <t>FV 05.05.02</t>
  </si>
  <si>
    <t>Calculation sheet</t>
  </si>
  <si>
    <t>IFA v5.4-1-GFS</t>
  </si>
  <si>
    <t>IFA v6 GFS</t>
  </si>
  <si>
    <t xml:space="preserve">Major Must CPCCs </t>
  </si>
  <si>
    <t>Major Must P&amp;Cs</t>
  </si>
  <si>
    <t>N/A Major Must CPCCs</t>
  </si>
  <si>
    <r>
      <t xml:space="preserve">N/A Major Must </t>
    </r>
    <r>
      <rPr>
        <sz val="9"/>
        <color theme="1"/>
        <rFont val="Arial"/>
        <family val="2"/>
      </rPr>
      <t>P&amp;C</t>
    </r>
    <r>
      <rPr>
        <sz val="9"/>
        <color rgb="FF000000"/>
        <rFont val="Arial"/>
        <family val="2"/>
      </rPr>
      <t>s</t>
    </r>
  </si>
  <si>
    <t>Applicable Major Must CPCCs</t>
  </si>
  <si>
    <r>
      <t xml:space="preserve">Applicable Major Must </t>
    </r>
    <r>
      <rPr>
        <sz val="9"/>
        <color theme="1"/>
        <rFont val="Arial"/>
        <family val="2"/>
      </rPr>
      <t>P&amp;C</t>
    </r>
    <r>
      <rPr>
        <sz val="9"/>
        <color rgb="FF000000"/>
        <rFont val="Arial"/>
        <family val="2"/>
      </rPr>
      <t>s</t>
    </r>
  </si>
  <si>
    <t>Compliance with Major Must CPCCs</t>
  </si>
  <si>
    <r>
      <t xml:space="preserve">Compliance with Major Must </t>
    </r>
    <r>
      <rPr>
        <sz val="9"/>
        <color theme="1"/>
        <rFont val="Arial"/>
        <family val="2"/>
      </rPr>
      <t>P&amp;C</t>
    </r>
    <r>
      <rPr>
        <sz val="9"/>
        <color rgb="FF000000"/>
        <rFont val="Arial"/>
        <family val="2"/>
      </rPr>
      <t>s</t>
    </r>
  </si>
  <si>
    <t>Non-compliance with Major Must CPCCs</t>
  </si>
  <si>
    <r>
      <t xml:space="preserve">Non-compliance with Major Must </t>
    </r>
    <r>
      <rPr>
        <sz val="9"/>
        <color theme="1"/>
        <rFont val="Arial"/>
        <family val="2"/>
      </rPr>
      <t>P&amp;C</t>
    </r>
    <r>
      <rPr>
        <sz val="9"/>
        <color rgb="FF000000"/>
        <rFont val="Arial"/>
        <family val="2"/>
      </rPr>
      <t>s</t>
    </r>
  </si>
  <si>
    <t>Major Must percentage</t>
  </si>
  <si>
    <t>100% required to pass</t>
  </si>
  <si>
    <t xml:space="preserve">Minor Must CPCCs </t>
  </si>
  <si>
    <t>Minor Must P&amp;Cs</t>
  </si>
  <si>
    <t xml:space="preserve">N/A Minor Must CPCCs </t>
  </si>
  <si>
    <r>
      <t xml:space="preserve">N/A Minor Must </t>
    </r>
    <r>
      <rPr>
        <sz val="9"/>
        <color theme="1"/>
        <rFont val="Arial"/>
        <family val="2"/>
      </rPr>
      <t>P&amp;C</t>
    </r>
    <r>
      <rPr>
        <sz val="9"/>
        <color rgb="FF000000"/>
        <rFont val="Arial"/>
        <family val="2"/>
      </rPr>
      <t xml:space="preserve">s </t>
    </r>
  </si>
  <si>
    <t xml:space="preserve">Applicable Minor Must CPCCs </t>
  </si>
  <si>
    <r>
      <t xml:space="preserve">Applicable Minor Must </t>
    </r>
    <r>
      <rPr>
        <sz val="9"/>
        <color theme="1"/>
        <rFont val="Arial"/>
        <family val="2"/>
      </rPr>
      <t>P&amp;C</t>
    </r>
    <r>
      <rPr>
        <sz val="9"/>
        <color rgb="FF000000"/>
        <rFont val="Arial"/>
        <family val="2"/>
      </rPr>
      <t xml:space="preserve">s </t>
    </r>
  </si>
  <si>
    <t xml:space="preserve">Compliance with Minor Must CPCCs </t>
  </si>
  <si>
    <r>
      <t xml:space="preserve">Compliance with Minor Must </t>
    </r>
    <r>
      <rPr>
        <sz val="9"/>
        <color theme="1"/>
        <rFont val="Arial"/>
        <family val="2"/>
      </rPr>
      <t>P&amp;C</t>
    </r>
    <r>
      <rPr>
        <sz val="9"/>
        <color rgb="FF000000"/>
        <rFont val="Arial"/>
        <family val="2"/>
      </rPr>
      <t xml:space="preserve">s </t>
    </r>
  </si>
  <si>
    <t xml:space="preserve">Non-compliance with Minor Must CPCCs </t>
  </si>
  <si>
    <r>
      <t xml:space="preserve">Non-compliance with Minor Must </t>
    </r>
    <r>
      <rPr>
        <sz val="9"/>
        <color theme="1"/>
        <rFont val="Arial"/>
        <family val="2"/>
      </rPr>
      <t>P&amp;C</t>
    </r>
    <r>
      <rPr>
        <sz val="9"/>
        <color rgb="FF000000"/>
        <rFont val="Arial"/>
        <family val="2"/>
      </rPr>
      <t xml:space="preserve">s </t>
    </r>
  </si>
  <si>
    <t>Minor Must percentage</t>
  </si>
  <si>
    <t>95% required to pass</t>
  </si>
  <si>
    <r>
      <t xml:space="preserve">Recommendation CPCCs </t>
    </r>
    <r>
      <rPr>
        <sz val="8"/>
        <color theme="1"/>
        <rFont val="Calibri"/>
        <family val="2"/>
        <scheme val="minor"/>
      </rPr>
      <t>  </t>
    </r>
    <r>
      <rPr>
        <sz val="9"/>
        <color theme="1"/>
        <rFont val="Arial"/>
        <family val="2"/>
      </rPr>
      <t xml:space="preserve"> </t>
    </r>
  </si>
  <si>
    <t>Recommendation P&amp;Cs</t>
  </si>
  <si>
    <r>
      <t xml:space="preserve">N/A </t>
    </r>
    <r>
      <rPr>
        <sz val="9"/>
        <color theme="1"/>
        <rFont val="Arial"/>
        <family val="2"/>
      </rPr>
      <t xml:space="preserve">Recommendation CPCCs  </t>
    </r>
  </si>
  <si>
    <r>
      <t xml:space="preserve">N/A </t>
    </r>
    <r>
      <rPr>
        <sz val="9"/>
        <color theme="1"/>
        <rFont val="Arial"/>
        <family val="2"/>
      </rPr>
      <t>Recommendation</t>
    </r>
    <r>
      <rPr>
        <sz val="9"/>
        <color rgb="FF000000"/>
        <rFont val="Arial"/>
        <family val="2"/>
      </rPr>
      <t xml:space="preserve"> P&amp;Cs </t>
    </r>
  </si>
  <si>
    <r>
      <t>Applicable</t>
    </r>
    <r>
      <rPr>
        <sz val="9"/>
        <color theme="1"/>
        <rFont val="Arial"/>
        <family val="2"/>
      </rPr>
      <t xml:space="preserve"> Recommendation CPCCs  </t>
    </r>
  </si>
  <si>
    <r>
      <t xml:space="preserve">Applicable </t>
    </r>
    <r>
      <rPr>
        <sz val="9"/>
        <color theme="1"/>
        <rFont val="Arial"/>
        <family val="2"/>
      </rPr>
      <t>Recommendation</t>
    </r>
    <r>
      <rPr>
        <sz val="9"/>
        <color rgb="FF000000"/>
        <rFont val="Arial"/>
        <family val="2"/>
      </rPr>
      <t xml:space="preserve"> P&amp;Cs </t>
    </r>
  </si>
  <si>
    <r>
      <t xml:space="preserve">Compliance with </t>
    </r>
    <r>
      <rPr>
        <sz val="9"/>
        <color theme="1"/>
        <rFont val="Arial"/>
        <family val="2"/>
      </rPr>
      <t xml:space="preserve">Recommendation CPCCs  </t>
    </r>
  </si>
  <si>
    <r>
      <t>Compliance with</t>
    </r>
    <r>
      <rPr>
        <sz val="9"/>
        <color theme="1"/>
        <rFont val="Arial"/>
        <family val="2"/>
      </rPr>
      <t xml:space="preserve"> Recommendation</t>
    </r>
    <r>
      <rPr>
        <sz val="9"/>
        <color rgb="FF000000"/>
        <rFont val="Arial"/>
        <family val="2"/>
      </rPr>
      <t xml:space="preserve"> P&amp;Cs </t>
    </r>
  </si>
  <si>
    <r>
      <t xml:space="preserve">Non-compliance with </t>
    </r>
    <r>
      <rPr>
        <sz val="9"/>
        <color theme="1"/>
        <rFont val="Arial"/>
        <family val="2"/>
      </rPr>
      <t xml:space="preserve">Recommendation CPCCs  </t>
    </r>
    <r>
      <rPr>
        <sz val="8"/>
        <color theme="1"/>
        <rFont val="Calibri"/>
        <family val="2"/>
        <scheme val="minor"/>
      </rPr>
      <t>  </t>
    </r>
  </si>
  <si>
    <r>
      <t>Non-compliance with</t>
    </r>
    <r>
      <rPr>
        <sz val="9"/>
        <color theme="1"/>
        <rFont val="Arial"/>
        <family val="2"/>
      </rPr>
      <t xml:space="preserve"> Recommendation</t>
    </r>
    <r>
      <rPr>
        <sz val="9"/>
        <color rgb="FF000000"/>
        <rFont val="Arial"/>
        <family val="2"/>
      </rPr>
      <t xml:space="preserve"> P&amp;Cs</t>
    </r>
  </si>
  <si>
    <t>Recommendation percentage</t>
  </si>
  <si>
    <t>No specific % required</t>
  </si>
  <si>
    <t>Answer pending</t>
  </si>
  <si>
    <t>Nothing may be left unanswered</t>
  </si>
  <si>
    <t>Yes</t>
  </si>
  <si>
    <t>No</t>
  </si>
  <si>
    <t>N/A</t>
  </si>
  <si>
    <r>
      <rPr>
        <sz val="9"/>
        <rFont val="Arial"/>
        <family val="2"/>
      </rPr>
      <t xml:space="preserve">Before using this tool, it is important to familiarize yourself with the high-level overview of changes and updates to the standard by visiting the </t>
    </r>
    <r>
      <rPr>
        <u/>
        <sz val="9"/>
        <color theme="10"/>
        <rFont val="Arial"/>
        <family val="2"/>
      </rPr>
      <t xml:space="preserve">IFA v6 web page </t>
    </r>
    <r>
      <rPr>
        <sz val="9"/>
        <rFont val="Arial"/>
        <family val="2"/>
      </rPr>
      <t>and reviewing the following documents:</t>
    </r>
  </si>
  <si>
    <t>Major Must (No N/A)</t>
  </si>
  <si>
    <t xml:space="preserve">No Equivalent </t>
  </si>
  <si>
    <t>Minor Must (No N/A)</t>
  </si>
  <si>
    <t xml:space="preserve">Minor Must </t>
  </si>
  <si>
    <t xml:space="preserve">Recom. </t>
  </si>
  <si>
    <t xml:space="preserve">Merged </t>
  </si>
  <si>
    <t>Major Must  (Merged)</t>
  </si>
  <si>
    <t>Recom.  (New)</t>
  </si>
  <si>
    <t>Major Must  (New)</t>
  </si>
  <si>
    <t>Minor Must  (New)</t>
  </si>
  <si>
    <t>Minor Must  (Merged)</t>
  </si>
  <si>
    <t xml:space="preserve">Removed </t>
  </si>
  <si>
    <r>
      <rPr>
        <sz val="9"/>
        <rFont val="Arial"/>
        <family val="2"/>
      </rPr>
      <t xml:space="preserve">For more information about the guidelines, please see the </t>
    </r>
    <r>
      <rPr>
        <u/>
        <sz val="9"/>
        <color theme="10"/>
        <rFont val="Arial"/>
        <family val="2"/>
      </rPr>
      <t>IFA GFS audit method and justification guideline for fruit and vegetables</t>
    </r>
  </si>
  <si>
    <t>Integrated Farm Assurance – guideline for fruit and vegetables</t>
  </si>
  <si>
    <t>P: A procedure is in place to manage and control documents and records.
C: Documents and records affecting implementation of the requirements shall be managed and controlled.
A documented procedure shall describe: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t>
  </si>
  <si>
    <t xml:space="preserve">P: Is a procedure established, implemented, and maintained to manage and control documented information? 
C: A procedure describing the management of documented information shall be implemented and maintained. A method of tracking document changes shall be established, to ensure employees are accessing the most recent versions. </t>
  </si>
  <si>
    <t>P: Records for auditing purposes are up-to-date. Records are kept for a minimum period of two years, unless a longer period is required.
C: All records generated or kept by the producer for auditing purposes shall:
- Be stored securely, readily accessible and kept up to date
- Be retained for a minimum of two years, or longer if required by customers or prevailing regulations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t>
  </si>
  <si>
    <t>P: Are all records, including those relating to food safety, accessible and kept for a minimum period of 2 years, unless a longer requirement is stated in specific control points? 
C: Producers shall keep up-to-date records for a minimum of 2 years, or a longer period depending on customer or legal requirements. If the shelf life of the product exceeds 2 years, records shall be retained for a period that exceeds the shelf life. Electronic records are valid and when they are used, producers are responsible for maintaining back-ups of the information. Documents shall be stored securely, effectively controlled, and readily accessible.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</si>
  <si>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 xml:space="preserve">P: The producer completes a minimum of one self-assessment/internal audit annually to the standard.
C: The self-assessment/internal audit shall evaluate compliance, review implementation, and support identification of improvement opportunities. A program of site inspections ensures the site and equipment are maintained, in support of food safety. The frequency of inspections is based on assessed risk and type of activities.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activities)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</si>
  <si>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 xml:space="preserve">P: Is a program of site inspections or checks established?
C: In addition to the self-assessment, a program of site inspections shall be established, implemented, and maintained to ensure the site and equipment are routinely maintained in a suitable condition to ensure food safety, as applicable to the activity of the site. These site inspections can be at an interval determined by the producer in accordance with the assessed risk. </t>
  </si>
  <si>
    <t>P: Does the producer take responsibility to conduct a minimum of one internal self-assessment per year against the GLOBALG.A.P. Standard?
C: 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</si>
  <si>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P: Effective corrective actions are taken to address non-conformances detected during the self-assessments/internal audits.
C: Corrective actions shall be documented. Any necessary changes shall be implemented. Compliance with all applicable Major Musts and at least 95% of applicable Minor Musts is required.</t>
  </si>
  <si>
    <t>P: Have effective corrective actions been taken as a result of non-conformances detected during the internal self-assessment or internal producer group inspections?
C: Necessary corrective actions are documented and have been implemented. N/A only in the case no non-conformances are detected during internal self-assessments or internal producer group inspections.</t>
  </si>
  <si>
    <t>P: A continuous improvement plan is documented.
C: 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</si>
  <si>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 xml:space="preserve">P: Are continuous improvements documented? 
C: Continuous improvements based on self-assessments and site inspections shall be implemented and documented. Continuous improvements can be shown as a reduction in overall corrective actions during self-assessment, resource management plans documenting improvements, or other applicable activities. </t>
  </si>
  <si>
    <t>P: There is evidence that a continuous improvement plan is implemented.
C: 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</si>
  <si>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P: No equivalent in IFA v5 (New in IFA v6)
C: No equivalent in IFA v5 (New in IFA v6)</t>
  </si>
  <si>
    <t>P: The roles and responsibilities of workers whose jobs have an impact on the implementation of the standard are defined.
C: Workers with assigned duties that affect food safety and the implementation of activities covered by the standard shall be identified, including:
- Job function, responsibilities, and title
- Position within organizational structure
- Contact information
- Alternate in case of absences
One worker shall be clearly identifiable as responsible for workers’ health, safety, and welfare.</t>
  </si>
  <si>
    <t>P: Are employees whose activities impact food safety identified? 
C: A clear organizational structure identifying the job functions and responsibilities of at least those employees whose activities affect food safety shall be established, implemented, and maintained.</t>
  </si>
  <si>
    <t>P: Is a member of management clearly identifiable as responsible for the workers’ health, safety, and welfare?
C: Documentation is available that clearly identifies and names the member of management who is responsible for ensuring compliance with and implementation of existing, current and relevant national and local regulations on workers’ health, safety, and welfare.</t>
  </si>
  <si>
    <t>P: Individuals responsible for technical decision-making on inputs can demonstrate competence.
C: 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</si>
  <si>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P: Are recommendations for the application of fertilizers (organic or inorganic) provided by competent and qualified persons?
C: Where the fertilizer records show that the technically responsible person determining quantity and type of the fertilizer (organic or inorganic) is an external adviser, training and technical competence shall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or designated employee, experience shall be complemented by technical knowledge (e.g. access to product technical literature, specific training course attendance, etc.) and/or the use of tools (software, on farm detection methods, etc.).</t>
  </si>
  <si>
    <t>P: Are the persons selecting the PPPs competent to make that choice? 
C: Where the PPP records show that the technically responsible person making the choice of the PPPs is an external qualified adviser, technical competence shall be demonstrated via official qualifications or specific training course attendance certificates. Fax and e-mails from advisers, governments, etc. are permissible. 
Where the PPP records show that the technically responsible person making the choice of plant protection products is the producer or designated employee, experience shall be complemented by technical knowledge that can be demonstrated via technical documentation (e.g. product technical literature, specific training course attendance, etc.).</t>
  </si>
  <si>
    <t>P: Is the technically responsible person for the application of post-harvest plant protection products able to demonstrate competence and knowledge with regard to the application of biocides, waxes, and plant protection products?
C: The technically responsible person for the post-harvest biocides, waxes, and plant protection products applications can demonstrate a sufficient level of technical competence via nationally recognized certificates or formal training.</t>
  </si>
  <si>
    <t>P: Worker training includes the necessary skills and competencies and is supported by records.
C: 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</si>
  <si>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P: 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
C: 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In livestock, for workers administering medicines, proof of adequate experience is also required.</t>
  </si>
  <si>
    <t>P: Records of all training activities are kept.
C: 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</si>
  <si>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P: Is there a record kept for training activities and attendees?
C: A record is kept for training activities, including the topic covered, the trainer, the date, and a list of the attendees. Evidence of attendance is required.</t>
  </si>
  <si>
    <t>P: The producer ensures that outsourced activities comply with the principles and criteria of the standard which are relevant to the services provided.
C: 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</si>
  <si>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P: When the producer makes use of subcontractors, do they oversee their activities in order to ensure that those activities relevant to GLOBALG.A.P. CPCC comply with the corresponding requirements?
C: 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</si>
  <si>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P: Specifications and procedures for materials and services that are relevant to food safety are available.
C: 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</si>
  <si>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P: Do externally purchased products, materials, and services which have an effect on food safety conform to specified requirements or specifications as well as food safety and regulatory requirements? 
C: All outsourced processes, products, and materials impacting food safety should be identified, documented, and controlled. A procedure for the evaluation, approval, and continued monitoring of suppliers which have an effect on food safety shall be established, with a procedure established for securing product and services in emergency. The results of evaluations, rejections, and follow-up actions shall be recorded.</t>
  </si>
  <si>
    <t>P: Are written specifications established, implemented, and maintained for all products and inputs into the production process? 
C: Specified requirements or specifications shall be established, implemented, and maintained for all inputs to the process, including services that are purchased or provided and have an effect on food safety. A review process of the specified requirements or specifications shall be in place.</t>
  </si>
  <si>
    <t>P: An inventory is in place to manage stock on site.
C: 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</si>
  <si>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P: Is there an up-to-date fertilizer stock inventory or stock calculation listing incoming fertilizer and records of use available?
C: 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</si>
  <si>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P: Is there an up-to-date PPP stock inventory or calculation of stock with incoming PPPs and records of use available?
C: The stock inventory (type and amount of PPPs stored–number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</si>
  <si>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P: Are finished product, work in progress, and all other materials used in the correct order and within the allocated shelf life if applicable? 
C: Finished product should be managed so that product is shipped and moved to customers in the correct order. A procedure shall be established, implemented, and maintained. The same first-in first-out procedure should apply to all purchased materials, work in progress, and finished products, ensuring use within the allocated shelf life if applicable.</t>
  </si>
  <si>
    <t>P: All registered products are traceable back to and from the registered farm where they were produced and handled (where applicable).
C: 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t>
  </si>
  <si>
    <t xml:space="preserve">P: Is a documented test of the traceability system done annually?
C: A documented test of the traceability system shall be conducted annually. This exercise may be included with the test of recall and withdrawal procedures, or may be carried out separately, depending on the structure of the organization. </t>
  </si>
  <si>
    <t>P: Is a GLOBALG.A.P. registered product traceable back to and trackable from the registered farm (and other relevant registered areas) where it has been produced and, if applicable, handled? 
C: There is a documented identification and traceability system that allows GLOBALG.A.P. registered products to be traced back to the registered farm or, in a producer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</si>
  <si>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P: An effective system is in place to identify all products originating from GLOBALG.A.P. certified processes and segregate them from products originating from noncertified processes.
C: It shall be possible to identify all products originating from GLOBALG.A.P. certified production processes and to keep them separate from products originating from noncertified production processes.</t>
  </si>
  <si>
    <t xml:space="preserve">P: Is there an effective system in place to identify and segregate all GLOBALG.A.P. certified and non-certified products?
C: A system shall be in place to avoid mixing of certified and non-certified products. This can be done via physical identification or product handling procedures, including the relevant records. </t>
  </si>
  <si>
    <t>P: The GLOBALG.A.P. Number (GGN) is indicated on all final products originating from certified production processes when registered for parallel ownership.
C: 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</si>
  <si>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P: 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
C: 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</si>
  <si>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P: A final verification step is in place to ensure correct dispatch of products originating from certified and noncertified production processes.
C: The check shall be documented to show that the products are correctly dispatched according to the certification status.</t>
  </si>
  <si>
    <t xml:space="preserve">P: Is there a final check to ensure the correct product dispatch of certified and non-certified products?
C: The check shall be documented to show that the certified and non-certified products are dispatched correctly. </t>
  </si>
  <si>
    <t>P: Products that are purchased from different sources are identified.
C: 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</si>
  <si>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P: Are appropriate identification procedures in place and records for identifying products purchased from different sources available for all registered products?
C: 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</si>
  <si>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P: Sales records are available for all quantities sold for all registered products.
C: 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</si>
  <si>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P: Are sales records available for all quantities sold and all registered products?
C: 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</si>
  <si>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P: Quantities (produced, stored, and/or purchased) are recorded and summarized for all products.
C: 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t>
  </si>
  <si>
    <t>P: Are quantities (produced, stored, and/or purchased) recorded and summarized for all products?
C: 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</si>
  <si>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P: Are conversion ratios and/or loss (input-output calculations of a given production process) during handling calculated and controlled?
C: Conversion ratios shall be calculated and available for each relevant handling process. All generated product waste quantities shall be estimated and/or recorded. No N/A.</t>
  </si>
  <si>
    <t>P: Documented procedures are in place to manage the recall and withdrawal of products from the marketplace, and such procedures are tested annually.
C: 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t>
  </si>
  <si>
    <t>P: Does the producer have documented procedures on how to manage/initiate the withdrawal/recall of certified products from the marketplace and are these procedures tested annually? 
C: 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t>
  </si>
  <si>
    <t>P: A complaint procedure relating to both internal and external issues covered by the standard is available and implemented.
C: 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</si>
  <si>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P: Is there a complaint procedure available relating to both internal and external issues covered by the GLOBALG.A.P. Standard and does this procedure ensure that complaints are adequately recorded, studied, and followed up, including a record of actions taken?
C: 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they are under investigation and/or has received a sanction in the scope of the certificate. No N/A.</t>
  </si>
  <si>
    <t>P: Workers are informed of their rights related to the standard, and there is a grievance mechanism available and implemented through which workers can file complaints confidentially and without fear of retaliation.
C: 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</si>
  <si>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P: Procedures are in place to manage and handle non-conforming products.
C: 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The non-conforming product procedures shall also address the treatment of dropped product, as per the risk assessment.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</si>
  <si>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P: Does the producer have a documented procedure for non-conforming products and has it been implemented? 
C: A documented procedure is in place specifying that all non-conforming products shall be clearly identified and quarantined as appropriate. These products shall be handled or disposed of according to the nature of the problem and/or specific customer requirements.</t>
  </si>
  <si>
    <t xml:space="preserve">P: Does the producer have a documented procedure for product release? 
C: The producer shall have a documented procedure with criteria for product release (MRL compliance, conforming criteria, staff responsible for releasing products, etc.) A product release procedure shall be documented.  </t>
  </si>
  <si>
    <t xml:space="preserve">P: Is rejected, contaminated, and/or non-conforming produce not introduced in the supply chain and is waste material effectively controlled in a way that it does not pose a risk of contamination?
C: Produce that poses a microbial food safety hazard is not harvested or is culled.
Culled produce, non-conforming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t>
  </si>
  <si>
    <t>P: Laboratory testing occurs in a manner consistent with industry requirements and prevailing regulations.
C: There shall be documented evidence that laboratories used to analyze parameters impacting food safety are operating in accordance with the requirements of ISO/IEC 17025.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</si>
  <si>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P: According to the risk assessment in 
CB 5.3.2 and current sector specific standards, does the laboratory analysis consider chemical and physical contamination, and is the laboratory accredited against ISO 17025 or by competent national/local authorities for testing water?
C: If according to the risk assessment and current sector specific standards there is a risk of contamination, the laboratory analysis provides a record of the relevant identified chemical and physical contaminants.
Analysis results from an appropriate laboratory accredited against ISO 17025 or equivalent standard, or laboratories approved for water testing by the competent national/local authorities are available.
N/A for sub-scope Flowers and Ornamentals.</t>
  </si>
  <si>
    <t>P: The laboratory used for residue testing is accredited by a competent national authority to ISO 17025 or equivalent standard?
C: There is clearly documented evidence (on letterhead, copies of accreditations, etc.) that the laboratories used for PPP residue analysis have been accredited, or are in the process of accreditation to the applicable scope by a competent national authority to ISO 17025 or an equivalent standard. In all cases, the laboratories shall show evidence of participation in proficiency tests (e.g. FAPAS must be available). See 'Annex CB. 4 GLOBALG.A.P. Guideline: CB 7.6 Residue Analysis’.</t>
  </si>
  <si>
    <t>P: According to the risk assessment, 
FV 4.1.1, and current sector specific standards, does the laboratory analysis consider microbiological contamination, and is the laboratory accredited against ISO 17025 or by competent national/local authorities for testing water?
C: Analyses are carried out by an appropriate laboratory accredited against ISO 17025 or equivalent standard, and capable of performing microbiological analyses, or by laboratories approved for water testing by the competent national/local authorities. No N/A.</t>
  </si>
  <si>
    <t xml:space="preserve">P: Is the laboratory carrying out the water analysis a suitable one?
C: The water analysis for the product washing is undertaken by a laboratory currently accredited to ISO 17025 or its national equivalent or one that can demonstrate via documentation that it is in the process of gaining accreditation. </t>
  </si>
  <si>
    <t>P: Equipment, tools, and devices are fit for purpose and maintained.
C: Equipment, tools, and devices coming into contact with products shall be made of materials that are safe for contact with products (nontoxic)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identified, maintained, routinely verified, and, where applicable, calibrated at least annually. Calibration shall be traceable to a national or international standard or method.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</si>
  <si>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P: Is equipment sensitive to food safety (e.g. PPP sprayers, irrigation/fertigation equipment, post-harvest product application equipment) maintained in a good state of repair, routinely verified and, where applicable, calibrated at least annually, and are records of measures taken within the previous 12 months available?
C: The equipment is kept in a good state of repair with documented evidence of up-to-date maintenance sheets for all repairs, oil changes, etc. undertaken. Equipment that comes into contact with product shall be made of materials that are non-toxic and designed and constructed to ensure that they can be cleaned, disinfected, and maintained to avoid contamination. Maintenance activities shall not present food safety risks.
E.g. PPP sprayers: See Annex CB 6 for guidance on compliance with visual inspection and functional tests of application equipment. The calibration of the PPP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Calibrations of equipment with impact on food safety shall be traceable to a national or international standard or method.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</si>
  <si>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P: Is equipment sensitive to the environment and other equipment used on the farming activities (e.g. fertilizer spreaders, equipment used for weighing and temperature control) routinely verified and, where applicable, calibrated at least annually?
C: 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</si>
  <si>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P: Is the producer involved in an independent calibration-certification scheme, where available?
C: The producer's involvement in a calibration scheme is documented. In the case the producer uses an official calibration system cycle longer than one year, the producer still requires internal annual verification of the calibration as per CB 8.1.</t>
  </si>
  <si>
    <t>P: Equipment is stored in such a way as to prevent product contamination.
C: 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</si>
  <si>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P: Is all equipment, including PPP, stored in such a way as to prevent product contamination?
C: Equipment, including that used in the application of PPPs (e.g. spray tanks, knapsacks), is stored in a secure way that prevents product contamination or other materials that may enter into contact with the edible part of the harvested products.</t>
  </si>
  <si>
    <t>P: Vehicles and equipment used for loading, transport, or storage of harvested products are cleaned, maintained, and appropriate for use.
C: Vehicles and equipment used for loading, transport, or storage of harvested products shall be cleaned and maintained and stored to prevent product contamination (animal manure, fuel spills, etc.).
Vehicles and equipment shall be suitable for the intended purpose and stored to minimize food safety risk.</t>
  </si>
  <si>
    <t>P: Are vehicles used for transport of harvested produce and/or packed product and any equipment used for loading, cleaned, and maintained where necessary according to risk?
C: Farm vehicles used for loading and transport of harvested produce and/or packed products are cleaned and maintained so as to prevent produce contamination (e.g. soil, dirt, animal manure, spills, etc.).</t>
  </si>
  <si>
    <t>P: The producer has completed and signed the food safety policy declaration.
C: 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(for Option 1 individual producers)
- Be completed either by central management or on quality management system (QMS) level on behalf of Option 2 producer group members and Option 1 multisite producers with QMS</t>
  </si>
  <si>
    <t>P: Has the producer completed and signed the ‘Food Safety Policy Declaration’ included in the IFA checklist?
C: Completion and signature of the ‘Food Safety Policy Declaration’ is a commitment to be renewed annually for each new certification cycle. 
For a producer under Option 1 without QMS, the self-assessment checklist will only be complete when the ‘Food Safety Policy Declaration’ is completed and signed. 
In the case of producer groups (Option 2) and producers under Option 1 Multisite with QMS, it is possible that the central management assumes this commitment for the organization and for all its members by completing and signing one declaration at QMS level. In that case, the members of the producer groups and the individual production sites are not required to complete and sign the declaration individually. No N/A, unless Flowers and Ornamentals or Plant Propagation Material certification.</t>
  </si>
  <si>
    <t>P: A food defense system is in place to address risks associated with malicious attack or contamination.
C: The system shall include:
- A risk assessment to identify potential threats to the safety of products, taking into account risks from deliberate attempts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t>
  </si>
  <si>
    <t xml:space="preserve">P: Is there a risk assessment for food defense and are procedures in place to address identified food defense risks?
C: Potential intentional threats to food safety in all phases of the operation shall be identified, assessed, and prioritized. Food defense risk identification shall assure that all input is from safe and secured sources. Information of all employees and subcontractors shall be available. Procedures for corrective action shall be in place in case of intentional threat. </t>
  </si>
  <si>
    <t>P: A system is in place to address risks associated with food fraud.
C: The system shall include:
- A risk assessment to identify potential threats to the safety of the product, taking into account risks from fraudulent or adulterated materials
- A documented food fraud plan to specify the measures to control any risks identified in the risk assessment
- Consideration shall be given to potential impacts of intentional inaccurate information associated with a product for economical gain
- Where applicable, risks associated with counterfeit PPP, unauthorized propagation material, origin of packaging, use of approved suppliers, control over access to packaging shall be considered</t>
  </si>
  <si>
    <t>P: Does the producer have a food fraud vulnerability risk assessment?
C: A documented risk assessment to identify potential vulnerability to food fraud (e.g. counterfeit PPP or propagation material, non-food grade packaging material) is available, current, and implemented. This procedure may be based on a generic one but shall be customized to the scope of the production.</t>
  </si>
  <si>
    <t>P: Does the producer have a food fraud mitigation plan and has it been implemented?
C: A documented food fraud mitigation plan, specifying the measures the producer has implemented to address the food fraud threats identified, is available and implemented.</t>
  </si>
  <si>
    <t>P: The GLOBALG.A.P. word, trademark, and QR code or logo, as well as the GLOBALG.A.P. Number (GGN) are used according to “GLOBALG.A.P. trademarks use: Policy and guidelines.”
C: 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t>
  </si>
  <si>
    <t>P: Is the GLOBALG.A.P. word, trademark, GLOBALG.A.P. QR code or logo and the GGN (GLOBALG.A.P. Number) used according to the GLOBALG.A.P. General Regulations and according to the ‘Sublicense and Certification Agreement’?
C: 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</si>
  <si>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P: Transaction documentation includes reference to the GLOBALG.A.P. status and the GLOBALG.A.P. Number (GGN).
C: 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</si>
  <si>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P: Does all transaction documentation include reference to the GLOBALG.A.P. status and the GGN?
C: 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</si>
  <si>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P: The farm has a documented hygiene risk assessment.
C: 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
- Measurement and monitoring of cleaning and hygiene activities</t>
  </si>
  <si>
    <t>P: Does the farm have a written risk assessment for hygiene?
C: 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</si>
  <si>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 xml:space="preserve">P: Has a hygiene risk assessment been performed for the harvest, pre- and post-farm gate transport process, and post-harvest activities including product handling?
C: There is a documented hygiene risk assessment covering physical, chemical (incl. allergens)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transport, vehicles, and product storage (also short-term storage at farm). Activities during storage and transport shall prevent cross-contamination of produce from agricultural inputs, cleaning agents, or personnel who come directly or indirectly into contact with other sites, animals, or produce. The risk assessment shall define what workers should do with products that fall to the ground or are dropped, excluding produce that grows in the ground (carrots, potatoes, etc.)
The hygiene risk assessment shall be tailored to the activities of the farm, the crops, and the technical level of the business and be reviewed every time risks change and at least annually. No N/A. </t>
  </si>
  <si>
    <t>P: Documented hygiene procedures are in place to minimize food safety risks.
C: 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</si>
  <si>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P: Does the farm have a documented hygiene procedure and visibly displayed hygiene instructions for all workers and visitors to the site whose activities might pose a risk to food safety?
C: 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shall also be based on the results of the hygiene risk assessment in 
AF 3.1 and include at a minimum:
•	The need to wash hands
•	The need to cover skin cuts
•	Limitation on smoking, eating, and drinking to designated areas 
•	Immediate notification to management or supervisor of any relevant infections or conditions. This includes any signs of illness (e.g. fever, vomiting, jaundice, diarrhea), whereby these workers shall be restricted from direct contact with the product and food-contact surfaces
•	Notification of product contamination with bodily fluids
•	The use of provided suitable protective clothing, where the individuals’ activities might pose a risk of contamination to the product.</t>
  </si>
  <si>
    <t xml:space="preserve">P: Are the farm’s hygiene procedures implemented?
C: Workers with tasks identified in the hygiene procedures shall demonstrate competence during the inspection and there is visual evidence that the hygiene procedures are being implemented. The effectiveness of the hygiene procedures in eliminating food safety risks shall be measured. No N/A. </t>
  </si>
  <si>
    <t>P: 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
C: Based on the risk assessment, there are documented hygiene procedures for the harvesting and post-harvesting processes. The effectiveness of the hygiene procedures in eliminating food safety risks shall be measured. 
The procedures shall include 
-	evaluating whether workers are fit to return to work after illness.
-	housekeeping, cleaning, and disinfection, with descriptions of how these activities are implemented, maintained, and monitored.</t>
  </si>
  <si>
    <t xml:space="preserve">P: Are the hygiene procedures and instructions for the harvest and post-harvest activities, including product handling, implemented?
C: The operation shall nominate the farm manager or other competent person as responsible for the implementation of the hygiene procedures by all workers and visitors. 
When the risk assessment determines that specific clothing (e.g. smocks, aprons, sleeves, gloves, footwear. See Annex FV 1, 5.4.2) shall be used, it shall be cleaned when it becomes soiled to the point of becoming a risk of contamination, and shall be effectively maintained and stored.
Visual evidence shows that no violations of the hygiene instructions and procedures occur. No N/A. </t>
  </si>
  <si>
    <t xml:space="preserve">P: Are signs that communicate the primary hygiene instructions to workers and visitors, including at least instructions to workers, to wash their hands before returning to work clearly displayed?
C: Signs with the main hygiene instructions shall be visibly displayed in the relevant locations and include clear instructions that hands shall be washed before handling produce. Workers handling ready-to-eat products shall wash their hands prior to start of work, after each visit to a toilet, after handling contaminated material, after smoking or eating, after breaks, prior to returning to work, and at any other time when their hands may have become a source of contamination. </t>
  </si>
  <si>
    <t>P: All persons working on the farm have received hygiene training.
C: 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</si>
  <si>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P: Have all persons working on the farm received annual hygiene training appropriate to their activities and according to the hygiene instructions in AF 3.2?
C: 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</si>
  <si>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 xml:space="preserve">P: Have workers received specific training in hygiene before harvesting and handling produce?
C: 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t>
  </si>
  <si>
    <t>P: Smoking, eating, chewing, and drinking are confined to designated areas.
C: In order to prevent contamination of products, smoking, eating, chewing, and drinking shall be confined to designated areas and not be permitted in product handling or storage areas, unless indicated otherwise by the hygiene risk assessment. Drinking water is the exception.</t>
  </si>
  <si>
    <t>P: Are smoking, eating, chewing, and drinking confined to designated areas segregated from growing areas and products?
C: Smoking, eating, chewing, and drinking are confined to designated areas away from crops awaiting harvest and are never permitted in the produce handling or storage areas, unless indicated otherwise by the hygiene risk assessment. (Drinking water is the exception).</t>
  </si>
  <si>
    <t>P: Clean toilets are provided for workers, visitors, and subcontractors in the vicinity of their work.
C: 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</si>
  <si>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P: Do harvest workers have access to clean toilets in the vicinity of their work?
C: Field sanitation units shall be designed, constructed, and located in a manner that minimizes the potential risk for product contamination and allows direct accessibility for servicing. Fixed or mobile toilets are clean and easily accessible to workers. Not applicable is only possible when harvest workers do not come in contact with marketable produce during harvesting (e.g. mechanical harvesting). Toilets shall be appropriately maintained and stocked. 
(For guidance, see Annex FV 1, 5.4.1)</t>
  </si>
  <si>
    <t>P: Handwashing facilities are available for all workers, visitors, and subcontractors who come into direct contact with products.
C: 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</si>
  <si>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 xml:space="preserve">P: Do harvest workers who come into direct contact with the crops have access to appropriate handwashing equipment and make use of it?
C: Wash stations shall be available and maintained (hand soap, towels) in a clean and sanitary condition to allow workers to clean their hands. Personnel shall wash their hands prior to start of work, after each visit to a toilet, after handling contaminated material, after smoking or eating, after breaks, prior to returning to work, and at any other time when their hands may have become a source of contamination. 
Water used for handwashing shall at all times meet the microbial standard for drinking water. If this is not possible, sanitizer (e.g. alcohol-based gel) shall be used after washing hands with soap and water with irrigation water quality.
Handwashing stations shall be provided inside or close to toilet facilities. No N/A. </t>
  </si>
  <si>
    <t xml:space="preserve">P: Do workers handling the product on the field or in a facility have access to clean toilets and handwashing facilities in the vicinity of their work?
C: Handwashing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t>
  </si>
  <si>
    <t>P: Animal activity that may result in product contamination is managed.
C: 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</si>
  <si>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 xml:space="preserve">P: Is there lack of evidence of excessive animal activity in the crop production area that is a potential food safety risk?
C: Appropriate measures shall be taken to reduce possible contamination within the growing area. Example subjects to be considered include: Livestock near the field, high concentrations of wildlife in the field, rodents, and domestic animals (own animals, dog walkers, etc.). Where appropriate buffer areas, physical barriers, fences should be used. </t>
  </si>
  <si>
    <t>P: Containers used for production and harvesting are cleaned, maintained, and appropriate for use.
C: Production and harvesting containers shall be made of nontoxic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</si>
  <si>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 xml:space="preserve">P: Are the harvest containers used exclusively for produce and are these containers, the tools used for harvesting and the harvest equipment appropriate for their intended use and cleaned, maintained, and able to protect the product from contamination?
C: 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t>
  </si>
  <si>
    <t>P: There is a documented risk assessment for workers’ health and safety.
C: 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</si>
  <si>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P: Does the producer have a written risk assessment for hazards to workers’ health and safety?
C: 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</si>
  <si>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P: The farm has health and safety procedures.
C: 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</si>
  <si>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P: Does the farm have written health and safety procedures addressing issues identified in the risk assessment of 
AF 4.1.1?
C: 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</si>
  <si>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P: All staff have received health and safety training according to the risk assessment.
C: 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</si>
  <si>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P: Have all people working on the farm received health and safety training according to the risk assessment in 
AF 4.1.1?
C: 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</si>
  <si>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P: Accident and emergency procedures are displayed and communicated.
C: 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</si>
  <si>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P: Do accident and emergency procedures exist? Are they visually displayed, and are they communicated to all persons associated with the farm activities, including subcontractors and visitors? 
C: 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t>
  </si>
  <si>
    <t>P: Are potential hazards clearly identified by warning signs?
C: 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</si>
  <si>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P: Safety advice for substances hazardous to workers’ health and safety is immediately available and accessible.
C: Information related to safe handling of each hazardous substance shall be accessible (websites, telephone numbers, safety data sheets (SDSs), etc.).</t>
  </si>
  <si>
    <t>P: Is safety advice for substances hazardous to workers’ health available/accessible? 
C: When required to ensure appropriate action, information (e.g. website, telephone number, material safety data sheets, etc.) is accessible.
For aquaculture, cross-reference with Aquaculture module.</t>
  </si>
  <si>
    <t>P: First aid kits are accessible at all permanent sites and fields near the work.
C: 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</si>
  <si>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P: Are first aid kits available at all permanent sites and in the vicinity of fieldwork? 
C: 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</si>
  <si>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P: There is always at least one person trained in first aid present on the farm whenever on-farm activities are being carried out.
C: 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</si>
  <si>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P: Are there always an appropriate number of persons (at least one person) trained in first aid present on each farm whenever on-farm activities are being carried out? 
C: 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</si>
  <si>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P: Workers, visitors, and subcontractors are equipped with suitable personal protective equipment (PPE).
C: 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</si>
  <si>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P: Are workers, visitors, and subcontractors equipped with suitable protective clothing in accordance with legal requirements and/or label instructions and/or as authorized by a competent authority?
C: 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</si>
  <si>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P: Personal protective equipment (PPE) is maintained in clean conditions and stored appropriately so as not to pose any contamination risk to personal items.
C: 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</si>
  <si>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P: Is protective clothing cleaned after use and stored in such a way as to prevent contamination of personal clothing?
C: 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</si>
  <si>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P: There is evidence that the provided personal protective equipment (PPE) is used by the workers.
C: There shall be evidence that the provided PPE is being used.
If single-use PPE is used, the supply maintained on hand shall correspond to the needs of the workers, or records demonstrating that new PPE is promptly sourced and restocked shall be available.</t>
  </si>
  <si>
    <t>P: Suitable changing facilities are available where necessary.
C: The changing facilities (in line with local conditions) shall be used to change clothing and protective outer garments as required. Changing facilities may not be needed if personal protective equipment (PPE) is applied over existing clothing.</t>
  </si>
  <si>
    <t xml:space="preserve">P: Are there suitable changing facilities for the workers?
C: The changing facilities should be used to change clothing and protective outer garments as required. </t>
  </si>
  <si>
    <t>P: There is communication between management and workers on issues related to their health, safety, and welfare.
C: 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</si>
  <si>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P: Does regular two-way communication take place between management and workers on issues related to workers’ health, safety, and welfare? Is there evidence of actions taken from such communication?
C: 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</si>
  <si>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P: Workers have access to clean drinking water, food storage, and areas to eat and rest.
C: 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</si>
  <si>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P: Do workers have access to clean food storage areas, designated rest areas, handwashing facilities, and drinking water?
C: A place to store food and a place to eat shall be provided to the workers if they eat on the farm. Handwashing equipment and drinking water shall always be provided.</t>
  </si>
  <si>
    <t>P: On-site living quarters are compliant with applicable local regulations, habitable, and equipped with basic services and facilities.
C: 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</si>
  <si>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P: Are on-site living quarters habitable and have the basic services and facilities?
C: The on-farm living quarters for the workers are habitable and have a sound roof, windows and doors, and the basic services of drinking water, toilets, and drains. In the case of no drains, septic pits can be accepted if compliant with local regulations.</t>
  </si>
  <si>
    <t>P: Transportation provided to workers is safe.
C: Transportation shall be safe for workers and take into account applicable safety requirements and regulations.</t>
  </si>
  <si>
    <t>P: Is transport for workers (on-farm, to and from fields/orchard) as provided by the producer safe and compliant with national regulations when used to transport workers on public roads?
C: Vehicles or vessels shall be safe for workers and, when used to transport workers on public roads, shall comply with national safety regulations.</t>
  </si>
  <si>
    <t>P: A documented risk assessment is completed for all registered sites.
C: 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</si>
  <si>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P: 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
C: 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5 years is advised and a minimum of one year shall be known)
•	Impact of proposed enterprises on adjacent stock/crops/environment, and the health and safety of animals in the scope of the livestock and aquaculture certification
(See Annex AF 1 and Annex AF 2 for guidance on risk assessments. Annex FV 1 includes guidance regarding flooding.)</t>
  </si>
  <si>
    <t>P: Is a recording system established for each unit of production or other area/location to provide a record of the livestock/aquaculture production and/or agronomic activities undertaken at those locations?
C: Current records shall provide a history of GLOBALG.A.P. production of all production areas. No N/A.</t>
  </si>
  <si>
    <t>P: Does the risk assessment for the farm site carried out as identified in AF 1.2.1 make particular reference to microbial contamination?
C: As part of their risk assessment for the farm site (see AF 1.2.1), producers shall identify the locations of nearby commercial animal operations, composting and potential sources for ingress by domestic and wild animals, and other contamination routes such as floodwater intrusion and dust.</t>
  </si>
  <si>
    <t>P: A management plan that establishes strategies for minimizing the risks identified in the risk assessment for operation suitability has been developed and implemented and is reviewed regularly.
C: 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</si>
  <si>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P: Has a management plan that establishes strategies to minimize the risks identified in the risk assessment (AF 1.2.1) been developed and implemented, and is the plan reviewed regularly to ensure sustainability and effectiveness?
C: 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The plan shall address maintenance of grounds and areas within the site to prevent contamination. The plan shall be reviewed annually, or whenever changes occur that may impact the safety of food production and impact the food safety plan. 
NOTE: Environmental risks do not need to be part of this plan and are covered under AF 7.1.1.</t>
  </si>
  <si>
    <t>P: Are structures, including all adjoining rooms, equipment, facilities, and feeding systems located, designed, and constructed to facilitate proper cleaning and pest control? 
C: Where appropriate, the design and layout shall permit compliance with good hygiene practices, including protection against cross contamination between and during operations.</t>
  </si>
  <si>
    <t>P: Has a management plan that establishes and implements strategies to minimize the risks identified in 
FV 1.1.1 been developed and implemented? 
C: A management plan addresses the risks identified in FV 1.1.1 and describes the hazard control procedures that justify that the site in question is suitable for production. This plan shall be appropriate to the products being produced and there shall be evidences of its implementation and effectiveness.</t>
  </si>
  <si>
    <t>P: The producer has a system for identifying sites and facilities used for production.
C: 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</si>
  <si>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P: Is there a reference system for each field, orchard, greenhouse, yard, plot, livestock building/pen, and/or other area/location used in production?
C: 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</si>
  <si>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P: The site is kept in a tidy and orderly condition.
C: 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</si>
  <si>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P: Is the site kept in a tidy and orderly condition?
C: 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</si>
  <si>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P: The producer recognizes the farm as an agricultural ecosystem that interacts with neighboring landscapes (while the legal scope of the producer is on the farm).
C: 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</si>
  <si>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P: Where the operation handles or stores allergens, the operation has a documented allergen management program.
C: 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</si>
  <si>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P: Where the risk assessment indicates potential food allergen cross-contamination, are the products labeled to identify them?
C: Where the risk assessment indicates potential cross-contamination, the product shall be labeled according to country of production and destination legislation regarding food allergens.
Cross-contamination risk (potential and intentional) shall be considered where food allergens have, for example, been packed on the same line or using the same equipment. Harvesting and packing equipment and personal protective equipment shall also be considered (cross-reference with AF 1.2.1, AF 1.2.2, Annex AF 2, and FV 5.1.1).</t>
  </si>
  <si>
    <t>P: Biodiversity is managed to enable its protection and enhancement.
C: 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t>
  </si>
  <si>
    <t>P: Biodiversity is protected.
C: 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</si>
  <si>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P: Does each producer have a wildlife management and conservation plan for the farm business that acknowledges the impact of farming activities on the environment?
C: 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</si>
  <si>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P: Biodiversity is enhanced.
C: 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t>
  </si>
  <si>
    <t>P: Has the producer considered how to enhance the environment for the benefit of the local community and flora and fauna? Is this policy compatible with sustainable commercial agricultural production and does it strive to minimize environmental impact of the agricultural activity?
C: 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</si>
  <si>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P: Unproductive sites are used as ecological focus area to protect and enhance biodiversity.
C: 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t>
  </si>
  <si>
    <t>P: Has consideration been given to the conversion of unproductive sites (e.g. low-lying wet areas, woodlands, headland strips, or areas of impoverished soil, etc.) to ecological focus areas for the encouragement of natural flora and fauna?
C: There should be a plan to convert unproductive sites and identified areas that give priority to ecology into conservation areas, where viable.</t>
  </si>
  <si>
    <t>P: On the farm (within the farm boundaries), no areas with legally recognized conservation value (or effectively protected by other means) have been converted into agricultural areas or into other uses since 1 January 2014.
C: 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</si>
  <si>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P: 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
C: 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</si>
  <si>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P: Management of biodiversity is supported with metrics.
C: 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t>
  </si>
  <si>
    <t>P: On-farm energy use is monitored.
C: 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</si>
  <si>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 xml:space="preserve">P: Can the producer show monitoring of on-farm energy use? 
C: Energy use records exist (e.g. invoices where energy consumption is detailed). The producer/producer group is aware of where and how energy is consumed on the farm and through farming practices. Farming equipment shall be selected and maintained for optimum energy consumption. </t>
  </si>
  <si>
    <t>P: Based on the results of the monitoring, there is a plan to improve energy efficiency on the farm.
C: A documented plan identifying opportunities to improve energy efficiency shall be available.
The plan can be a multiyear plan if the specific reality of the producer requires it.</t>
  </si>
  <si>
    <t>P: Based on the result of the monitoring, is there a plan to improve energy efficiency on the farm?
C: A written plan identifying opportunities to improve energy efficiency is available.</t>
  </si>
  <si>
    <t>P: The plan to improve energy efficiency considers minimizing the use of nonrenewable energy.
C: The producer shall consider reducing the use of nonrenewable energy to the lowest possible and using renewable energy instead.</t>
  </si>
  <si>
    <t>P: Does the plan to improve energy efficiency consider minimizing the use of non-renewable energy?
C: Producers consider reducing the use of non-renewable energies to a minimum possible and use renewable ones.</t>
  </si>
  <si>
    <t>P: Management of energy is supported with metrics.
C: 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</si>
  <si>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P: 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
C: 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</si>
  <si>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P: The farm enables the formation of organic carbon in soils and in biomass.
C: 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t>
  </si>
  <si>
    <t>P: The farm’s contribution to reducing and removing greenhouse gases (GHGs) from the atmosphere is supported with metrics.
C: Acceptable metrics include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t>
  </si>
  <si>
    <t>P: A waste management system is implemented.
C: 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
- Addresses potential for contamination of nearby water sources, roadways, and adjacent land</t>
  </si>
  <si>
    <t>P: Is there a documented farm waste management plan to avoid and/or minimize wastage and pollution to the extent possible, and does the waste management plan include adequate provisions for waste disposal?
C: 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t>
  </si>
  <si>
    <t>P: Waste products and sources of pollution are identified in all areas of the farm.
C: 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</si>
  <si>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 xml:space="preserve">P: Have possible waste products and sources of pollution been identified in all areas of the farm?
C: 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</si>
  <si>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P: All forklifts and other driven transport trolleys are clean and well maintained and of a suitable type to avoid contamination through emissions.
C: Internal transport should be maintained so as to avoid product contamination, with special attention to fume emissions. Forklifts and other driven transport trolleys should be electric or gas-driven.</t>
  </si>
  <si>
    <t xml:space="preserve">P: Are all forklifts and other driven transport trolleys clean and well maintained and of a suitable type to avoid contamination through emissions? 
C: Internal transport should be maintained in a manner to avoid produce contamination, with special attention to fume emissions. Forklifts and other driven transport trolleys should be electric or gas-driven. </t>
  </si>
  <si>
    <t>P: Holding areas for diesel and other fuel oil tanks are environmentally safe.
C: 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</si>
  <si>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P: Are holding areas for diesel and other fuel oil tanks environmentally safe?
C: 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</si>
  <si>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P: Organic waste is managed in an appropriate manner to reduce the risk of contamination of the environment.
C: Organic waste material should be composted and used for soil conditioning. The composting method should mitigate the risk of pest, disease, or weed carryover.</t>
  </si>
  <si>
    <t>P: Provided there is no risk of pest, disease, and weed carry-over, are organic wastes composted on the farm and recycled?
C: Organic waste material is composted and used for soil conditioning. The composting method ensures that there is no risk of pest, disease, or weed carry-over. For aquaculture, cross-reference with Aquaculture module.</t>
  </si>
  <si>
    <t>P: The water used for washing and cleaning purposes is disposed of in a manner that minimizes the environmental, health, and safety impact.
C: 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</si>
  <si>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P: Is the water used for washing and cleaning purposes disposed of in a manner that ensures the minimum health and safety risks and environmental impact?
C: 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Crops Base module.</t>
  </si>
  <si>
    <t>P: Fragments and small pieces of packaging material and other nonproduct waste are removed from the field.
C: Fragments and small pieces of packaging material and nonproduct waste shall be removed from the production site after the specific in-field process is completed.</t>
  </si>
  <si>
    <t xml:space="preserve">P: Are bits of packaging material and other non-produce waste removed from the field? 
C: Bits of packaging material and non-produce waste shall be removed from the field. </t>
  </si>
  <si>
    <t>P: Plastics are managed in a responsible way.
C: 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t>
  </si>
  <si>
    <t>P: Food waste* is prevented and managed.
*Food waste: food that is not channeled for human consumption, animal feed, or bio-based materials.
C: 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t>
  </si>
  <si>
    <t>P: Propagation materials are obtained in compliance with variety registration laws, where applicable.
C: 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</si>
  <si>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P: When seeds or propagation material have been purchased in the past 24 months, is there evidence that guarantees they have been obtained in compliance with variety registration laws (in the case mandatory variety registration exists in the respective country)?
C: A document (e.g. empty seed package, plant passport,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is considered compliant.</t>
  </si>
  <si>
    <t>P: Propagation materials are obtained in compliance with intellectual property laws.
C: 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</si>
  <si>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P: Has the propagation material used been obtained in accordance to applicable intellectual property laws?
C: 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</si>
  <si>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P: Plant health quality control systems are implemented and recorded for in-house propagation materials.
C: 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</si>
  <si>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 xml:space="preserve">P: Are plant health quality control systems operational for in-house nursery propagation?
C: 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</si>
  <si>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P: Up-to-date records on all chemical treatments applied on in-house propagation materials are available.
C: 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t>
  </si>
  <si>
    <t>P: Are PPP treatments recorded for in-house nursery propagation materials applied during the plant propagation period?
C: Records of all PPP treatments applied during the plant propagation period for in-house plant nursery propagation are available and include location, date, trade name and active ingredient, operator, authorized by, justification, quantity, and machinery used.</t>
  </si>
  <si>
    <t>P: Information on chemical treatments is available for purchased propagation materials.
C: 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</si>
  <si>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P: Is the purchased propagation material (seed, rootstocks, seedlings, plantlets, cuttings) accompanied by information of chemical treatments done by the supplier?
C: Records with the name(s) of the chemical product(s) used by the supplier on the propagation material (e.g. maintaining records/ seed packages, list with the names of the plant protection product (PPP) used, etc.) are available on request. 
Suppliers who hold a GLOBALG.A.P. Plant Propagation Material, equivalent or GLOBALG.A.P. recognized certificate are considered compliant with the control point. N/A for perennial crops.</t>
  </si>
  <si>
    <t>P: A procedure for use and handling of genetically modified (GM) materials is available.
C: An implemented documented procedure that explains how GM materials (crops and trials) are grown and handled shall be available.</t>
  </si>
  <si>
    <t>P: Is there a plan for handling genetically modified (GM) material (i.e. crops and trials) identifying strategies to minimize contamination risks (e.g. such as accidental mixing of adjacent non-GM crops) and maintaining product integrity?
C: A written plan that explains how GM materials (e.g. crops and trials) are handled and stored to minimize risk of contamination with conventional material and to maintain product integrity is available.</t>
  </si>
  <si>
    <t>P: Growing of genetically modified crops and/or trials is subject to the prevailing regulations in the country of production.
C: The producer shall have a copy of the prevailing regulations in the country of production and comply accordingly. Records shall be kept of the specific modification and/or the unique identifier. Specific husbandry and management advice shall be obtained.</t>
  </si>
  <si>
    <t xml:space="preserve">P: Does the planting of or trials with genetically modified organisms (GMOs) comply with all applicable legislation in the country of production?
C: 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</si>
  <si>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P: Is there documentation available of when the producer grows GMOs? 
C: If GMO cultivars and/or products derived from genetic modification are used, records of planting, use or production of GMO cultivars and/or products derived from genetic modification are maintained.</t>
  </si>
  <si>
    <t>P: The producer’s direct clients have been informed of the genetically modified organism (GMO) status of the product.
C: Documented evidence of communication shall be kept and shall allow verification that all products supplied to direct clients meet the agreed requirements.</t>
  </si>
  <si>
    <t xml:space="preserve">P: Have the producer’s direct clients been informed of the GMO status of the product?
C: Documented evidence of communication shall be provided and shall allow verification that all material supplied to direct clients is according to customer requirements. </t>
  </si>
  <si>
    <t>P: Adventitious mixing of genetically modified (GM) crops with conventional crops is avoided.
C: A visual assessment of the identification of GM crops and the integrity of the storage shall be made.</t>
  </si>
  <si>
    <t>P: Are GM crops stored separately from other crops to avoid adventitious mixing?
C: A visual assessment of the integrity and identification of GM crops storage shall be made.</t>
  </si>
  <si>
    <t>P: To improve and optimize soil health, the producer has a soil management plan.
C: The producer shall demonstrate that consideration has been given to the nutritional needs of the crop and to maintaining soil fertility. Records of soil analyses and crop-specific information shall be available as evidence.</t>
  </si>
  <si>
    <t>P: Does the producer have a soil management plan?
C: The producer shall demonstrate that consideration has been given to the nutritional needs of the crop and to maintaining soil fertility. Records of analyses and/or crop-specific literature shall be available as evidence. 
Flowers and ornamentals producers shall perform calculations at least once for every single crop harvested and on a justified regular basis (e.g. every 2 weeks in closed systems) for continuously harvested crops. (Analysis may be conducted with on-farm equipment or mobile kits). No N/A.</t>
  </si>
  <si>
    <t>P: Soil maps have been prepared for the farm.
C: The types of soil should be identified for each site, based on a soil profile, soil analysis, or local (regional) cartographic soil type map.</t>
  </si>
  <si>
    <t>P: Have soil maps been prepared for the farm?
C: The types of soil are identified for each site, based on a soil profile or soil analysis or local (regional) cartographic soil-type map.</t>
  </si>
  <si>
    <t>P: Crop rotation for annual crops is implemented, where feasible.
C: When rotations of annual crops to improve soil structure and minimize soil-borne pests and diseases are carried out, this shall be verifiable from planting dates or crop or field records. Records shall exist for the previous two-year rotation.</t>
  </si>
  <si>
    <t>P: Is there, where feasible, crop rotation for annual crops? 
C: When rotations of annual crops to improve soil structure and minimize soil borne pests and diseases are done, this can be verified from planting date and/or PPP application records. Records shall exist for the previous 2-year rotation.</t>
  </si>
  <si>
    <t>P: Techniques have been used to improve or maintain soil structure and avoid soil compaction.
C: 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</si>
  <si>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P: Have techniques been used to improve or maintain soil structure and avoid soil compaction?
C: 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</si>
  <si>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P: The producer uses techniques to reduce the possibility of soil erosion.
C: There shall be evidence of control practices and remedial measures (mulching, crossline techniques on slopes, drains, sowing grass or green fertilizers, trees and shrubs on the borders of sites, etc.) to minimize soil erosion (from water, wind, etc.).</t>
  </si>
  <si>
    <t>P: Does the producer use techniques to reduce the possibility of soil erosion?
C: There is evidence of control practices and remedial measures (e.g. mulching, cross line techniques on slopes, drains, sowing grass or green fertilizers, trees and bushes on borders of sites, etc.) to minimize soil erosion (e.g. water, wind).</t>
  </si>
  <si>
    <t>P: There is documented justification for the use of soil fumigants.
C: There shall be documented evidence and justification for the use of soil fumigants, including targeted problem, location, date, active ingredient, doses, method of application, and operator. Methyl bromide shall never be used as a soil fumigant.</t>
  </si>
  <si>
    <t xml:space="preserve">P: Is there a written justification for the use of soil fumigants?
C: There is written evidence and justification for the use of soil fumigants including location, date, active ingredient, doses, method of application and operator. The use of methyl bromide as a soil fumigant is not permitted. </t>
  </si>
  <si>
    <t>P: The preplanting interval is complied with.
C: The preplanting interval shall be recorded.</t>
  </si>
  <si>
    <t>P: Is any pre-planting interval complied with prior to planting? 
C: Pre-planting interval shall be recorded.</t>
  </si>
  <si>
    <t>P: The producer participates in substrate recycling.
C: The producer should keep records documenting dates and quantities of recycled substrate. Invoices/Loading dockets are acceptable. If there is no participation in an available recycling program, it should be justified. Participation in an off-farm recycling program is acceptable.</t>
  </si>
  <si>
    <t>P: Does the producer participate in substrate recycling programs for substrates where available?
C: The producer keeps records documenting quantities recycled and dates. Invoices/loading dockets are acceptable. If there is no participation in a recycling program available, it should be justified.</t>
  </si>
  <si>
    <t>P: Records are kept of any chemicals used to sterilize substrates for reuse.
C: If substrates are sterilized on the farm, the name or reference of the field, orchard, or greenhouse shall be recorded.
If substrates are sterilized off-farm, the name and location of the company that sterilizes the substrate shall be recorded.
In all cases, the following shall all be correctly recorded:
- Dates of sterilization (day/month/year)
- Name and active ingredient used
- Machinery used (e.g., 1000l tank)
- Method used (drenching, fogging, etc.)
- Operator’s name (person who actually applied the chemicals and performed the sterilization)
- Preplanting interval
Where applicable and feasible, steaming or nonchemical alternatives shall be used for sterilizing substrates that will be reused.</t>
  </si>
  <si>
    <t xml:space="preserve">P: If chemicals are used to sterilize substrates for reuse, have the location, the date of sterilization, type of chemical, method of sterilization, name of the operator and pre-planting interval been recorded?
C: When the substrates are sterilized on the farm, the name or reference of the field, orchard, or greenhouse is recorded. If sterilized off farm, then the name and location of the company that sterilizes the substrate are recorded. The following are all correctly recorded: The dates of sterilization (day/month/year), the name and active ingredient, the machinery (e.g. 1000 l tank, etc.), the method (e.g. drenching, fogging, etc.), the operator’s name (i.e. the person who actually applied the chemicals and did the sterilization), and the pre-planting interval. </t>
  </si>
  <si>
    <t>P: Substrates of natural origins do not come from designated conservation areas.
C: There shall be records that attest to the source of the substrate of natural origin being used. These records shall demonstrate that the substrate does not come from designated conservation areas.
Opportunities to decrease the use of peat shall be considered.</t>
  </si>
  <si>
    <t>P: If a substrate of natural origin is used, can it be demonstrated that it does not come from designated conservation areas?
C: Records exist that attest the source of the substrate of natural origin being used. These records demonstrate that the substrate does not come from designated conservation areas.</t>
  </si>
  <si>
    <t>P: Up-to-date records of all fertilizer and biostimulant applications are kept.
C: Records shall be kept of each fertilizer (organic and inorganic) and biostimulant application, including in hydroponic and fertigation systems.</t>
  </si>
  <si>
    <t>P: Do records of all applications of soil and foliar fertilizers, both organic and inorganic, include the following criteria: 
Field, orchard or greenhouse reference and crop?
C: Records shall be kept of all fertilizer applications, detailing the geographical area and the name or reference of the field, orchard or greenhouse where the registered product crop is located. Records shall also be kept for hydroponic situations and where fertigation is used. No N/A.</t>
  </si>
  <si>
    <t>P: The records of all fertilizer applications shall include:
C: Geographical area and the name or reference of the field, orchard, or greenhouse</t>
  </si>
  <si>
    <t>P: The records of all fertilizer applications shall include:
C: Date(s)</t>
  </si>
  <si>
    <t>P: Do records of all applications of soil and foliar fertilizers, both organic and inorganic, include the following criteria: 
Application dates?
C: The exact dates (day, month and year) of the application are detailed in the records of all fertilizer applications. No N/A.</t>
  </si>
  <si>
    <t>P: The records of all fertilizer applications shall include:
C: Name and type</t>
  </si>
  <si>
    <t>P: Do records of all applications of soil and foliar fertilizers, both organic and inorganic, include the following criteria: 
Applied fertilizer types?
C: The trade name, type of fertilizer (e.g. NPK), and concentrations (e.g. 17-17-17) are detailed in the records of all fertilizer applications. No N/A.</t>
  </si>
  <si>
    <t>P: The records of all fertilizer applications shall include:
C: Amount (rate or concentration as applicable)</t>
  </si>
  <si>
    <t>P: Do records of all applications of soil and foliar fertilizers, both organic and inorganic, include the following criteria: 
Applied quantities?
C: The amount of product to be applied in weight or volume relative to a unit of area or number of plants or unit of time per volume of fertigation is detailed in the records of all fertilizer applications. The actual quantity applied shall be recorded, as this is not necessarily the same as the recommendation. No N/A.</t>
  </si>
  <si>
    <t>P: Removed in IFA v6
No Method of application in IFA v6
C: Removed in IFA v6
No Method of application in IFA v6</t>
  </si>
  <si>
    <t xml:space="preserve">P: Do records of all applications of soil and foliar fertilizers, both organic and inorganic, include the following criteria: 
Method of application?
C: The method and/or equipment used 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t>
  </si>
  <si>
    <t>P: The records of all fertilizer applications shall include:
C: Name of the applicator to clearly identify the individual or team of workers performing the fertilization</t>
  </si>
  <si>
    <t>P: Do records of all applications of soil and foliar fertilizers, both organic and inorganic, include the following criteria: 
Operator details?
C: The name of the operator who has applied the fertilizer is detailed in the records of all fertilizer applications. 
If a single individual makes all of the applications, it is acceptable to record the operator details only once.
If there is a team of workers performing the fertilization, all of them need to be listed in the records. No N/A.</t>
  </si>
  <si>
    <t>P: Management of fertilizers is supported with metrics.
C: Acceptable metrics allow calculating the following:
The total amounts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t>
  </si>
  <si>
    <t>P: Fertilizers and biostimulants are stored in an appropriate manner that does not compromise food safety.
C: 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</si>
  <si>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P: Are all fertilizers stored:
Separately from PPPs?
C: The minimum requirement is to prevent physical cross-contamination between fertilizers (organic and inorganic) and PPPs by using a physical barrier (wall, sheeting, etc.). If fertilizers that are applied together with plant protection products (i.e. micronutrients or foliar fertilizers) are packed in a closed container, they can be stored with PPPs.</t>
  </si>
  <si>
    <t>P: Are all fertilizers stored:
Not together with harvested products?
C: Fertilizers shall not be stored with harvested products.</t>
  </si>
  <si>
    <t>P: Is organic fertilizer stored in an appropriate manner that reduces the risk of contamination of the environment?
C: Organic fertilizers shall be stored in a designated area. Appropriate measures, adequate according to the risk assessment in AF 1.2.1, have been taken to prevent the contamination of water sources (e.g. concrete foundation and walls, specially built leak-proof container, etc.) or shall be stored at least 25 meters from water sources.</t>
  </si>
  <si>
    <t>P: Fertilizers and biostimulants are stored in an appropriate manner that reduces the risk of environmental contamination.
C: 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</si>
  <si>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P: Are all fertilizers stored:
In a covered area?
C: 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</si>
  <si>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 xml:space="preserve">P: Are all fertilizers stored:
In a clean area?
C: Inorganic fertilizers (e.g. powders, granules or liquids) are stored in an area that is free from waste, does not constitute a breeding place for rodents, and where spillage and leakage may be cleared away. </t>
  </si>
  <si>
    <t>P: Are all fertilizers stored:
In a dry area?
C: The storage area for all inorganic fertilizers (e.g. powders, granules or liquids) is well ventilated and free from rainwater or heavy condensation. Storage cannot be directly on the soil except for lime/gypsum.</t>
  </si>
  <si>
    <t>P: Are all fertilizers stored:
In an appropriate manner that reduces the risk of contamination of water sources?
C: All fertilizers are stored in a manner that poses minimum risk of contamination to water sources. 
Liquid fertilizer stores/tanks shall be surrounded by an impermeable barrier to contain a capacity to 110 % of the volume of the largest container, if there is no applicable legislation.</t>
  </si>
  <si>
    <t>P: A risk assessment for organic fertilizer is conducted as per intended use.
C: 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t>
  </si>
  <si>
    <t>P: Has a risk assessment been carried out for organic fertilizer, which, prior to application, considers its source, characteristics and intended use?
C: Documented evidence is available to demonstrate that a food safety and environmental risk assessment for the use of organic fertilizer has been done, and that at least the following have been considered: 
•	Type of organic fertilizer
•	Method of treatment to obtain the organic fertilizer
•	Microbial contamination (plant and human pathogens)
•	Weed/seed content
•	Heavy metal content
•	Timing of application, and placement of organic fertilizer (e.g. direct contact to edible part of crop, ground between crops, etc.).
This also applies to substrates from biogas plants.</t>
  </si>
  <si>
    <t>P: The interval between the application of organic fertilizer and harvest does not compromise food safety.
C: 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requirements:
- For tree crops (i.e., trees with the lowest fruit suspended well above the ground, so that the fruit does not come into contact with the soil, and excluding low bushes): Raw manure shall be applied prior to bud burst or on a shorter interval based on the risk assessment, but never shorter than 60 days prior to harvest.
- Leafy greens: Raw manure shall never be applied after planting, regardless of any harvest interval.
- For other crops: Raw manure shall be applied at least 60 days prior to harvest.</t>
  </si>
  <si>
    <t>P: Does the interval between the application of organic fertilizer and the product harvest not compromise food safety?
C: Records show that the interval between use of composted organic fertilizers and harvest does not compromise food safety (see also CB 4.4.2).
When raw animal manure is used, producers shall conduct a risk assessment (CB 4.4.2) and incorporate the raw manure into the soil.
•	For tree crops: Prior to bud burst, or exceptionally it may be incorporated in a shorter interval based on the risk assessment but never shorter than 60 days prior to harvest;
•	For all other crops: At least 60 days prior to harvest for all other crops. In the case of leafy greens (also called potherbs, greens, vegetable greens, leafy greens, or salad greens) it cannot be applied after planting even if the growing cycle is longer than 60 days.
Refer to Annex FV 1.</t>
  </si>
  <si>
    <t>P: The use of human sewage sludge is prohibited on the farm.
C: Human sewage sludge shall never be used in the production of registered crops. The use of human sewage sludge that has been composted or incorporated into a commercially available product is not permitted, regardless of lawful use according to prevailing regulations.</t>
  </si>
  <si>
    <t>P: Does the producer prevent the use of human sewage sludge on the farm?
C: No treated or untreated human sewage sludge is used on the farm for the production of GLOBALG.A.P. registered crops. No N/A.</t>
  </si>
  <si>
    <t>P: The content of major nutrients (nitrogen, phosphorus, potassium) in applied fertilizers is known.
C: Documented evidence/labels detailing major nutrient content (or recognized standard values) shall be available for all fertilizers (organic and inorganic) used on registered crops within the last 24 months.</t>
  </si>
  <si>
    <t>P: Has the producer taken into account the nutrient contribution of organic fertilizer applications?
C: An analysis from the supply is carried out or recognized standard values are used, which take into account the contents of NPK nutrients (nitrogen (N), phosphorus (P), potassium (K)) in organic fertilizer applied in order to avoid soil contamination.</t>
  </si>
  <si>
    <t>P: Removed in IFA v6
No requirement for records on seed/planting rate, sowing/planting date in IFA v6
C: Removed in IFA v6
No requirement for records on seed/planting rate, sowing/planting date in IFA v6</t>
  </si>
  <si>
    <t>P: Does the producer keep records on seed/planting rate, sowing/planting date?
C: Records of sowing/planting, rate/density, and date shall be kept and be available.</t>
  </si>
  <si>
    <t>P: Is the content of major nutrients (NPK) of applied fertilizers known?
C: Documented evidence/labels detailing major nutrient content (or recognized standard values) is available for all fertilizers used on crops grown under GLOBALG.A.P. within the last 24-month period.</t>
  </si>
  <si>
    <t>P: Purchased inorganic fertilizers are accompanied by documented evidence of chemical content, including heavy metals.
C: Documented evidence detailing chemical content, including heavy metals, should be available for all inorganic fertilizers used on registered crops within the last 12 months.</t>
  </si>
  <si>
    <t>P: Are purchased inorganic fertilizers accompanied by documented evidence of chemical content, which includes heavy metals?
C: Documented evidence detailing chemical content, including heavy metals, is available for all inorganic fertilizers used on crops grown under GLOBALG.A.P. within the last 12-month period.</t>
  </si>
  <si>
    <t>P: There is a risk assessment to assess food safety risks for pre- and postharvest water used.
C: 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Control of water not intended for use in food production (stored water for grounds maintenance, etc.)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</si>
  <si>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P: Has a risk assessment on physical and chemical pollution of water used on pre-harvest activities (e.g. irrigation/fertigation, washings, spraying) been completed and has it been reviewed by the management within the last 12 months?
C: A risk assessment that takes into consideration, at a minimum, the following shall be performed and documented:
•	Identification of the water sources and their historical testing results (if applicable)
•	Method(s) of application (see Annex CB 1 for examples)
•	Timing of water use (during crop growth stage)
•	Contact of water with the crop
•	Characteristics of the crop and the growth stage
•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</si>
  <si>
    <t>P: Is there evidence of a risk assessment covering the microbiological quality of the water used in all pre-harvest operations?
C: A written risk assessment of microbiological quality of the water is conducted. It includes water source, proximity to potential sources of contamination, application timing (growth stage of the crop), application method, and placement of application (harvestable part of the crop, other parts of the crop, ground between crops, etc.).</t>
  </si>
  <si>
    <t>P: Is water not intended for use in food production, if available on site, managed to minimize food safety risks?
C: If water from an untested source (e.g. rain water collection, cisterns, etc.) is stored on site or near the handling area, it shall be labeled as not for food handling use. Workers shall be trained on what applications of the water are allowed (e.g. watering lawns, washing external windows, etc.).</t>
  </si>
  <si>
    <t>P: A risk assessment has been undertaken to evaluate environmental issues for water management on the farm (pre- and postharvest).
C: 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</si>
  <si>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P: Has a risk assessment been undertaken that evaluates environmental issues for water management on the farm and has it been reviewed by the management within the previous 12 months?
C: There is a documented risk assessment that identifies environmental impacts of the water sources, distribution system and irrigation and crop washing usages. In addition, the risk assessment shall take into consideration the impact of own farming activities on off-farm environments, where information is known to be available. The risk assessment shall be completed, fully implemented and it shall be reviewed and approved annually by the management. See ‘Annex AF 1 GLOBALG.A.P. Guideline: Risk Assessment - General’ and ‘Annex CB 1 GLOBALG.A.P. Guideline: Responsible On-Farm Water Management for Crops’ for further guidance. No N/A.</t>
  </si>
  <si>
    <t>P: A water management plan is available.
C: 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</si>
  <si>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P: Is there a water management plan available that identifies water sources and measures to ensure the efficiency of application and which management has approved within the previous 12 months?
C: There is a written and implemented action plan, approved by the management within the previous 12 months, which identifies water sources and measures to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t>
  </si>
  <si>
    <t>P: Actions are taken to complement on-farm water management with off-farm activities (while recognizing that the legal scope of the producer is on the farm).
C: 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</si>
  <si>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P: Water use at farm level has valid permits/licenses where legally required.
C: 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</si>
  <si>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P: Where legally required, are there valid permits/licenses available for all farm water extraction, water storage infrastructure, on-farm usage and, where appropriate, any subsequent water discharge?
C: There are valid permits/licenses available issued by the competent authority for all farm water extraction; water storage infrastructure; all on-farm water usage including but not restricted to irrigation, product washing or flotation processes; and where legally required, for water discharge into river courses or other environmentally sensitive areas. These permits/licenses shall be available for inspection and have valid dates.</t>
  </si>
  <si>
    <t>P: Restrictions indicated in water permits/licenses are complied with.
C: 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</si>
  <si>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P: Where the water permits/licenses indicate specific restrictions, do the water usage and discharge records confirm that the management has complied with these?
C: It is not unusual for specific conditions to be set in the permits/licenses, such as hourly, daily, weekly, monthly or yearly extraction volumes or usage rates. Records shall be maintained and available to demonstrate that these conditions are being met.</t>
  </si>
  <si>
    <t>P: Where feasible, measures have been implemented to collect water and, where appropriate, to recycle.
C: Water collection and/or recycling shall be implemented where economically and practically feasible (from building roofs, greenhouses, etc.).
Water collection or recycling does not refer only to rainwater. Collection from watercourses is not encouraged.</t>
  </si>
  <si>
    <t>P: Where feasible, have measures been implemented to collect water and, where appropriate, to recycle taking into consideration all food safety aspects?
C: Water collection is recommended where it is commercially and practically feasible, e.g. from building roofs, glasshouses, etc. Collection from watercourses within the farm perimeters may need legal permits from the authorities.</t>
  </si>
  <si>
    <t>P: Water storage facilities are present and well maintained to take advantage of periods of maximum water availability.
C: Where the farm is located in areas of seasonal water availability, there should be water storage facilities for water use during periods when water availability is low. These should be in a good state of repair and appropriately fenced/secured to prevent accidents.</t>
  </si>
  <si>
    <t>P: Are water storage facilities present and well maintained to take advantage of periods of maximum water availability?
C: Where the farm is located in areas of seasonal water availability, there are water storage facilities for water use during periods when water availability is low. Where required, they are legally authorized, in a good state of repair, and appropriately fenced/secured to prevent accidents.</t>
  </si>
  <si>
    <t>P: Storage of water does not pose any food safety risks.
C: 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t>
  </si>
  <si>
    <t xml:space="preserve">P: If agricultural water is stored, are tanks, containers, and/or cisterns not a source of contamination for water or product?
C: If water storage tanks, containers, and/or cisterns are used, they should be cleaned, maintained, and stored in a manner that ensures the water contained within will not be a source of contamination. </t>
  </si>
  <si>
    <t>P: Water is analyzed for food safety, in accordance with the risk assessment.
C: Water shall be analyzed for food safety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</si>
  <si>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P: Is water used on pre-harvest activities analyzed at a frequency in line with the risk assessment (CB 5.3.2) taking into account current sector specific standards?
C: Water testing shall be part of the water management plan as directed by the water risk assessment and current sector specific standards or relevant regulations for the crops being grown. There shall be a written procedure for water testing during the production and harvest season, which includes frequency of sampling, who is taking the samples, where the sample is taken, how the sample is collected, the type of test, and the acceptance criteria. 
NA for sub-scope Flowers and Ornamentals.</t>
  </si>
  <si>
    <t>P: In case of leafy greens (also called potherbs, greens, vegetable greens, leafy greens, or salad greens); is water used on pre-harvest activities analyzed as part of the risk assessment and at a frequency in line with that risk assessment (FV 4.1.1) and no less than indicated in Annex FV 1?
C: 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assessment).Water testing regime shall reflect the nature and extent of the water system as well as the type of product. Where substantiallly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t>
  </si>
  <si>
    <t>P: For all crops not mentioned under FV 4.1.2a; is water used on pre-harvest activities analyzed as part of the risk assessment, at a frequency in line with that risk assessment (FV 4.1.1), and no less than indicated in Annex FV 1?
C: 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
Water testing regime shall reflect the nature and extent of the water system as well as the type of product. Where substantially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t>
  </si>
  <si>
    <t>P: Corrective actions are taken based on results from the risk assessment and results of the water analysis.
C: 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</si>
  <si>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P: Are corrective actions taken based on adverse results from the risk assessment before the next harvest cycle?
C: Where required, corrective actions and documentation are available as part of the management plan as identified in the water risk assessment and current sector specific standards.
NA for sub-scope Flowers and Ornamentals.</t>
  </si>
  <si>
    <t>P: The use of treated sewage water does not pose a food safety risk.
C: 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</si>
  <si>
    <t>P: Is the use of treated sewage water in pre-harvest activities justified according to a risk assessment?
C: 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producer shall demonstrate through analysis that the water complies with the WHO guideline requirements or the local legislation for irrigation water. No N/A.</t>
  </si>
  <si>
    <t>P: In the case the risk assessment or the water tests require it, has the producer implemented adequate actions to prevent product contamination?
C: When the risk assessment based on the water testing indicates risks of product contamination, action shall be required.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an appropriate decline in pathogen populations
Producers implementing these strategies shall have an adequate and reliable validation process to demonstrate that product contamination is being avoided.</t>
  </si>
  <si>
    <t>P: Water that comes into contact with products during harvest and postharvest meets the microbial standard for drinking water.
C: 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</si>
  <si>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 xml:space="preserve">P: If ice, water, and/or steam is used during any operations relating to harvest or cooling, does it meet the microbial standards for drinking water, and is it handled under sanitary conditions to prevent produce contamination?
C: Any ice, water, and/or steam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t>
  </si>
  <si>
    <t xml:space="preserve">P: Is the source of water used for final product washing potable or declared suitable by the competent authorities?
C: 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t>
  </si>
  <si>
    <t>P: Is the source of water used for post-harvest treatments potable or declared suitable by the competent authorities?
C: 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</si>
  <si>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P: Recirculated water used during production, harvest, and postharvest is changed or replenished at an appropriate frequency.
C: 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t>
  </si>
  <si>
    <t xml:space="preserve">P: If water is re-circulated for final product washing, has this water been filtered and are pH, concentration and exposure levels to disinfectant routinely monitored?
C: Where water is re-circulated for final produce washing (i.e. no further washing done by the producer before the product is sold),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t>
  </si>
  <si>
    <t>P: Treated water used during harvest or postharvest is monitored appropriately.
C: 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</si>
  <si>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P: Tools are routinely used to calculate and optimize crop irrigation.
C: 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</si>
  <si>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P: Are tools used routinely to calculate and optimize the crop irrigation requirements?
C: The producer can demonstrate that crop irrigation requirements are calculated based on data (e.g. local agricultural institute data, farm rain gauges, drainage trays for substrate growing, evaporation meters, water tension meters for the percentage of soil moisture content). Where on-farm tools are in place, these should be maintained to ensure that they are effective and in a good state of repair. N/A only for rain-fed crops.</t>
  </si>
  <si>
    <t>P: Measures are taken to understand the amount of water used and actions identified for how to increase water use efficiency.
C: 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t>
  </si>
  <si>
    <t>P: Are records for crop irrigation/fertigation water usage and for the previous individual crop cycle/s with total application volumes maintained?
C: The producer shall keep records of the usage of crop irrigation/fertigation water that include the date, cycle duration, actual or estimated flow rate, and the volume (per water meter or per irrigation unit) updated on a monthly basis, based on the water management plan and an annual total. This can also be the hours of systems operating on a timed flow basis.</t>
  </si>
  <si>
    <t>P: Management of water is supported with metrics.
C: 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t>
  </si>
  <si>
    <t>P: Implementation of integrated pest management (IPM) is assisted through training or advice.
C: 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</si>
  <si>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P: Has assistance with the implementation of IPM systems been obtained through training or advice?
C: 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</si>
  <si>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t>P: The producer is informed about the relevant pests, diseases, and weeds that affect their registered crops.
C: 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t>
  </si>
  <si>
    <t>P: There is an integrated pest management (IPM) plan describing the measures used at farm level to manage the relevant pests, diseases, and weeds that affect the registered crop(s).
C: 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</si>
  <si>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P: The producer implements prevention measures.
C: 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</si>
  <si>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P: Prevention?
C: The producer shall show evidence of implementing at least 2 activities per registered crop that include the adoption of production practices that could reduce the incidence and intensity of pest attacks, and thereby reducing the need for intervention.</t>
  </si>
  <si>
    <t>P: The producer practices monitoring of their registered crops to plan pest and disease management.
C: The producer shall show evidence of implementing at least two activities for the registered crops that will determine when and to what extent pests and their natural enemies are present, and using this information to plan what pest management techniques are required.</t>
  </si>
  <si>
    <t>P: Observation and Monitoring?
C: The producer shall show evidence of a) implementing at least 2 activities per registered crop that will determine when and to what extent pests and their natural enemies are present, and b) using this information to plan what pest management techniques are required.</t>
  </si>
  <si>
    <t>P: The producer makes interventions to manage pests.
C: 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t>
  </si>
  <si>
    <t>P: Intervention?
C: The producer shall show evidence that in situations where pest attacks adversely affect the economic value of a crop, intervention with specific pest control methods will take place. Where possible, non-chemical approaches shall be considered. N/A when the producer did not need to intervene.</t>
  </si>
  <si>
    <t>P: Anti-resistance recommendations have been followed to maintain the effectiveness of available plant protection products (PPPs).
C: 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t>
  </si>
  <si>
    <t>P: Have anti-resistance recommendations, either on the label or other sources, been followed to maintain the effectiveness of available PPPs?
C: When the level of a pest, disease or weed requires repeated controls in the crops, there is evidence that anti-resistance recommendations (where available) are followed.</t>
  </si>
  <si>
    <t>P: The producer uses the results of integrated pest management (IPM) to learn and to improve the IPM plan.
C: There shall be evidence that the producer evaluates the IPM plan on a yearly basis and introduces improvements if these were identified as necessary.
In Option 2 producer groups, evidence at quality management system (QMS) level is acceptable.</t>
  </si>
  <si>
    <t>P: Only treatments with plant protection products (PPPs) authorized for the country of production are used.
C: 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</si>
  <si>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P: Is a current list kept of PPPs that are authorized in the country of production for use on crops being grown? 
C: A list is available for the commercial brand names of PPPs (including their active ingredient composition or beneficial organisms) that are authorized on crops being, or which have been, grown on the farm under GLOBALG.A.P. within the last 12 months.</t>
  </si>
  <si>
    <t>P: Does the producer only use PPPs that are currently authorized in the country of use for the target crop (i.e. where such an official registration scheme exists)?
C: All the PPPs applied are officially and currently authorized or permitted by the appropriate governmental organization in the country of application. Where no official registration scheme exists, refer to the GLOBALG.A.P. guideline on this subject (Annex CB 3) as well as the ‘FAO International Code of Conduct on the Distribution and Use of Pesticides’. Refer also to Annex CB 3 for cases where the producer takes part in legal field trials for final approval of PPPs by the local government. No N/A.</t>
  </si>
  <si>
    <t>P: Are all the biocides, waxes, and plant protection products used for post-harvest protection of the harvested crop officially registered in the country of use? 
C: 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’Annex CB 3 GLOBALG.A.P. Guideline: Plant Protection Product Use in Countries that Allow Extrapolation’ on this subject and the ‘FAO International Code of Conduct on the Distribution and Use of Pesticides’.</t>
  </si>
  <si>
    <t>P: Is an up-to-date list maintained of post-harvest plant protection products that are used, and approved for use, on crops being grown? 
C: 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</si>
  <si>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P: Plant protection products (PPPs) and other treatments are applied appropriately and as recommended on the product label.
C: 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</si>
  <si>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P: Is the PPP that has been applied appropriate for the target as recommended on the product label?
C: All the PPPs applied to the crop are suitable and can be justified (according to label recommendations or official registration body publication) for the pest, disease, weed or target of the PPP intervention. If the producer uses an off-label PPP, there shall be evidence of official approval for use of that PPP on that crop in that country. No N/A.</t>
  </si>
  <si>
    <t>P: Are all label instructions observed?
C: There are clear procedures and documentation available, (e.g. application records for post-harvest biocides, waxes, and plant protection products) that demonstrate compliance with the label instructions for chemicals applied.</t>
  </si>
  <si>
    <t>P: The producer takes active measures to prevent plant protection product (PPP) drift to neighboring plots.
C: The producer shall take active measures to avoid the risk of PPP drift from own plots to neighboring production areas. This may include, but is not limited to, knowledge of what neighbors are growing, planting living fences, maintenance of spray equipment, etc.</t>
  </si>
  <si>
    <t>P: Does the producer take active measures to prevent pesticide drift to neighboring plots?
C: The producer shall take active measures to avoid the risk of pesticide drift from own plots to neighboring production areas. This may include, but is not limited to, knowledge of what the neighbors are growing, maintenance of spray equipment, etc.</t>
  </si>
  <si>
    <t>P: The producer takes active measures to prevent plant protection product (PPP) drift from neighboring plots.
C: 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t>
  </si>
  <si>
    <t>P: Does the producer take active measures to prevent pesticide drift from neighboring plots?
C: The producer shall take active measures to avoid the risk of pesticide drift from adjacent plots e.g. by making agreements and organizing communication with producers from neighboring plots in order to eliminate the risk for undesired pesticide drift, by planting vegetative buffers at the edges of cropped fields, and by increasing pesticide sampling on such fields. N/A if not identified as risk.</t>
  </si>
  <si>
    <t>P: Records of plant protection product (PPP) applications are kept.
C: 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</si>
  <si>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 xml:space="preserve">P: Are records of all PPP applications kept, and do they include the following minimum criteria:
•	Crop name and/or variety
•	Concentration 
•	Method of application 
•	Frequency of application 
•	Application location
•	Date and end time of application
•	Product trade name and active ingredient
•	Pre-harvest interval
C: All PPP application records shall specify: 
•	The crop and/or variety treated. No N/A
•	Concentrations, method of application (spray, chemigation, etc.) and frequency of applications. 
•	The application machinery type (e.g. knapsack, high volume, U.L.V., via the irrigation system, dusting, fogger, aerial, or other method) for all the PPPs applied (if there are various units, these are identified individually) shall be detailed in all PPP application records. If it is always the same unit of application machinery (e.g. only 1 boom sprayer), it is acceptable to record the details only once. No N/A
•	The geographical area, the name or reference of the farm, and the field, orchard or greenhouse where the crop is located. No N/A.
•	The exact dates (day/month/year) and end time of the application. The actual date (end date, if applied more than one day) of application shall be recorded. Producers need not record end times, but in these cases it shall be considered that application was done at the end of the day recorded. This information shall be used to cross-check compliance with the pre-harvest intervals. No N/A.
</t>
  </si>
  <si>
    <t>P: Are records of all PPP applications kept, and do they include the following minimum criteria:
Operator?
C: Full name and/or signature of the responsible operator(s) applying the PPPs shall be recorded.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</si>
  <si>
    <t>P: Are records of all PPP applications kept, and do they include the following minimum criteria:
Justification for application?
C: The name of the pest(s), disease(s) and/or weed(s) treated is documented in all PPP application records. If common names are used, they shall correspond to the names stated on the label. No N/A.</t>
  </si>
  <si>
    <t>P: Are records of all PPP applications kept, and do they include the following minimum criteria:
Technical authorization for application?
C: The technically responsible person making the decision on the use and the doses of the PPP(s) being applied has been identified in the records. If a single individual authorizes all the applications, it is acceptable to record this person's details only once. No N/A.</t>
  </si>
  <si>
    <t>P: Are records of all PPP applications kept, and do they include the following minimum criteria:
Product quantity applied?
C: All PPP application records specify the amount of product to be applied in weight or volume or the total quantity of water (or other carrier medium) and dose in g/l or internationally recognized measures for the PPP. No N/A.</t>
  </si>
  <si>
    <t>P: Are all records of post-harvest treatments maintained and do they include the minimum criteria listed below? 
•	Identity of harvested crops (i.e. lot or batch of produce) 
•	Location 
•	Application dates 
•	Type of treatment 
•	Product trade name and active ingredient 
Product quantity
C: 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</si>
  <si>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P: Name of the operator? 
C: The name of the operator who has applied the plant protection product to the harvested produce is documented in all records of post-harvest biocide, wax, and plant protection product applications.</t>
  </si>
  <si>
    <t>P: Justification for application? 
C: The common name of the pest/disease to be treated is documented in all records of post-harvest biocide, wax, and plant protection product applications.</t>
  </si>
  <si>
    <t>P: Weather conditions at time of application are recorded.
C: 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t>
  </si>
  <si>
    <t>P: Are records of all PPP applications kept, and do they include the following minimum criteria:
Weather conditions at time of application?
C: Local weather conditions (e.g. wind, sunny/covered and humidity) affecting effectiveness of treatment or drift to neighboring crops shall be recorded for all PPP applications. This may be in the form of pictograms with tick boxes, text information, or another viable system on the record. N/A for covered crops.</t>
  </si>
  <si>
    <t>P: Management of plant protection products (PPPs) is supported with metrics.
C: 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producer group and farm level should be available to indicate compliance.</t>
  </si>
  <si>
    <t>P: There is evidence that the registered preharvest intervals have been complied with.
C: 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t>
  </si>
  <si>
    <t>P: Have the registered pre-harvest intervals been complied with?
C: The producer shall demonstrate that all pre-harvest intervals have been complied with for PPPs applied to the crops, through the use of clear records such as PPP application records and crop harvest dates. Specifically in continuous harvesting situations, there are systems in place in the field, orchard or greenhouse (e.g. warning signs, time of application etc.) to ensure compliance with all pre-harvest intervals. Refer to CB 7.6.4. No N/A, unless Flowers and Ornamentals production.</t>
  </si>
  <si>
    <t xml:space="preserve">P: Empty plant protection product (PPP) containers are triple rinsed with water before storage and disposal, and the rinsate is disposed of in such a way as to mitigate the risk to the environment.
C: 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</si>
  <si>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P: Are empty containers rinsed either via the use of an integrated pressure-rinsing device on the application equipment or at least 3 times with water before storage and disposal, and is the rinsate from empty containers returned to the application equipment tank or disposed of in accordance with CB 7.5.1?
C: Pressure-rinsing equipment for PPP containers shall be installed on the PPP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PPP containers shall always be put back into the application equipment tank when mixing, or disposed of in a manner that does compromise neither food safety nor the environment. No N/A.</t>
  </si>
  <si>
    <t>P: The reuse of empty plant protection product (PPP) containers for purposes other than containing and transporting identical products is avoided.
C: 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</si>
  <si>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P: Is re-use of empty PPP containers for purposes other than containing and transporting the identical product being avoided?
C: There is evidence that empty PPP containers have not been or currently are not being re-used for anything other than containing and transporting identical product as stated on the original label. No N/A.</t>
  </si>
  <si>
    <t>P: Empty containers are kept secure until disposal is possible.
C: There shall be a designated secure storage point for all empty plant protection product (PPP) containers prior to disposal that is isolated from the crop and packaging materials (e.g., permanently marked via signage) with physically restricted access for persons and fauna.</t>
  </si>
  <si>
    <t>P: Are empty containers kept secure until disposal is possible?
C: There is a designated secure store point for all empty PPP containers prior to disposal that is isolated from the crop and packaging materials (i.e. permanently marked via signage and locked, with physically restricted access for persons and fauna).</t>
  </si>
  <si>
    <t>P: Empty plant protection product (PPP) containers are disposed of in such a way as to mitigate the risk to humans and the environment.
C: The producer shall dispose of empty PPP containers using a safe handling system prior to the disposal, and a disposal method that avoids exposing people to the contents and avoids contamination of the environment (watercourses, flora, and fauna).</t>
  </si>
  <si>
    <t>P: Does disposal of empty PPP containers occur in a manner that avoids exposure to humans and contamination of the environment? 
C: Producers shall dispose of empty PPP containers using a secure storage point, a safe handling system prior to the disposal, and a disposal method that complies with applicable legislation and avoids exposure to people and the contamination of the environment (watercourses, flora and fauna). No N/A.</t>
  </si>
  <si>
    <t>P: Official collection and disposal systems are used, when available, and the empty containers are then adequately stored, labeled, and handled according to the rules of that collection system.
C: 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</si>
  <si>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P: Are official collection and disposal systems used when available, and in that case are the empty containers adequately stored, labeled, and handled according to the rules of a collection system?
C: Where official collection and disposal systems exist, there are records of participation by the producer. All the empty PPP containers, once emptied, shall be adequately stored, labeled, handled, and disposed of according to the requirements of the official collection and disposal schemes, where applicable.</t>
  </si>
  <si>
    <t>P: All local regulations regarding disposal or destruction of plant protection product (PPP) containers are complied with.
C: All the relevant national, regional, and local regulations and legislation, if such exist, shall have been complied with regarding the disposal of empty PPP containers.</t>
  </si>
  <si>
    <t>P: Are all local regulations regarding disposal or destruction of containers observed?
C: All the relevant national, regional and local regulations and legislation, if such exist, have been complied with regarding the disposal of empty PPP containers.</t>
  </si>
  <si>
    <t>P: Obsolete plant protection products (PPPs) are securely maintained, identified, and disposed of via authorized or approved channels.
C: There shall be records indicating that obsolete PPPs have been disposed of via officially authorized channels. If this is not possible, obsolete PPPs shall be securely maintained and identifiable.</t>
  </si>
  <si>
    <t>P: Are obsolete PPPs securely maintained and identified and disposed of by authorized or approved channels?
C: There are records that indicate that obsolete PPPs have been disposed of via officially authorized channels. When this is not possible, obsolete PPPs are securely maintained and identifiable.</t>
  </si>
  <si>
    <t>P: Surplus application mixes or tank washings are disposed of responsibly.
C: 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</si>
  <si>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P: Is surplus application mix or tank washings disposed of in a way that does not compromise food safety and the environment?
C: Applying surplus spray and tank washings to the crop is a first priority under the condition that the overall label dose rate is not exceeded. Surplus mix or tank washings shall be disposed of in a manner that does compromise neither food safety nor the environment. Records are kept. No N/A.</t>
  </si>
  <si>
    <t>P: Information regarding maximum residue levels (MRLs) is available for the destination markets in which products will be traded.
C: 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t>
  </si>
  <si>
    <t>P: Can the producer demonstrate that information regarding the Maximum Residue Levels (MRLs) of the country(ies) of destination (i.e. market(s) in which the producer intends to trade) is available?
C: The producer or the producer's customer shall have available a list of current applicable MRLs for all market(s) in which produce is intended to be traded (domestic and/or international). The MRLs shall be identified by either demonstrating communication with clients confirming the intended market(s), or by selecting the specific country(ies) (or group of countries) in which produce is intending to be traded, and presenting evidence of compliance with a residue screening system that meets the current applicable MRLs of that country. Where a group of countries is targeted together for trading, the residue screening system shall meet the strictest current applicable MRLs in the group. Refer to 'Annex CB. 4 GLOBALG.A.P. Guideline: CB 7.6 Residue Analysis'.</t>
  </si>
  <si>
    <t>P: Has action been taken to meet the MRLs of the market in which the producer is intending to trade the produce?
C: Where the MRLs of the market in which the producer is intending to trade the produce are stricter than those of the country of production, the producer or the producer's customer shall demonstrate that during the production cycle these MRLs have been taken into account (i.e. modification where necessary of PPP application regime and/or use of produce residue testing results).</t>
  </si>
  <si>
    <t xml:space="preserve">P: Are all of the post-harvest plant protection product applications also considered under points CB 7.6?
C: There is documented evidence to demonstrate that the producer considers all post-harvest biocides and plant protection products applications under control point CB 7.6, and acts accordingly. </t>
  </si>
  <si>
    <t>P: A risk assessment for all registered products has been completed and the maximum residue level (MRL) requirements of the applicable market(s) are met.
C: The risk assessment shall cover all registered crops and the potential risk of MRL exceedance based on plant protection product (PPP) usage.
Residues of agricultural chemicals shall not exceed levels established by applicable and prevailing legislation (in both countries of production and intended sale), or by the Codex Alimentarius Commission.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t>
  </si>
  <si>
    <t>P: Has the producer completed a risk assessment covering all registered crops to determine if the products will be compliant with the MRLs in the country of destination?
C: The risk assessment shall cover all registered crops and evaluate the PPP use and the potential risk of MRL exceedance. 
Risk assessments normally conclude that there is a need to undertake residue analysis and identify the number of analyses, when and where to take the samples, and the type of analysis according to 'Annex CB 5 GLOBALG.A.P. Guideline: CB 7.6.3  Maximum Residue Limit Exceedance Risk Assessment'. The Annex CB 5B 'Mandatory Minimum Criteria of a Residue Monitoring System (RMS)' is obligatory. 
A risk assessment that concludes that there is no need to undertake residue analysis shall have identified that there is:
• A track history of 4 or more years of analytical verification without detecting incidences (e.g. exceedances, use of non-authorized PPPs, etc.)
• No or minimal use of PPPs
• No use of PPPs close to harvesting (spraying to harvest interval is much bigger than the PPP pre-harvest interval)
• A risk assessment validated by an independent third party (e.g. CB inspector, expert, etc.) or the customer
Exceptions to these conditions could be those crops where there is no use of PPPs and the environment is very controlled, and for these reasons the industry does not normally undertake PPP residue analysis (mushrooms could be an example).</t>
  </si>
  <si>
    <t>P: Is there evidence of residue tests, based on the results of the risk assessment?
C: Based on the outcome of the risk assessment, current documented evidence or records shall be available of PPP residue analysis results for the GLOBALG.A.P. registered product crops, or of participation in a PPP residue monitoring system that is traceable to the farm and compliant with the minimum requirements set in Annex CB 5. When residue tests are required as a result of the risk assessment, the criteria relating to sampling procedures, accredited labs, etc., shall be followed. Analysis results have to be traceable back to the specific producer and production site where the sample comes from.</t>
  </si>
  <si>
    <t>P: The correct maximum residue level (MRL) sampling and testing procedures are followed.
C: Documented evidence shall be available demonstrating compliance with applicable sampling procedures.</t>
  </si>
  <si>
    <t>P: Correct sampling procedures are followed?
C: Documented evidence exists demonstrating compliance with applicable sampling procedures. See 'Annex CB. 4 GLOBALG.A.P. Guideline: CB 7.6 Residue Analysis’.</t>
  </si>
  <si>
    <t>P: A documented action plan is available that describes the steps to be taken if an unauthorized plant protection product (PPP) is detected in the maximum residue level (MRL) sampling.
C: 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t>
  </si>
  <si>
    <t>P: A documented action plan is available that describes the steps to be taken if a maximum residue level (MRL) is exceeded.
C: 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t>
  </si>
  <si>
    <t>P: An action plan is in place in the event of an MRL is exceeded?
C: There is a clearly documented procedure of the remedial steps and actions (this shall include communication to customers, product tracking exercise, etc.) to be taken where a plant protection product residue analysis indicates an MRL (either of the country of production or the countries in which the harvested product is intended to be traded, if different) is exceeded. See 'Annex CB. 4 GLOBALG.A.P. Guideline: CB 7.6 Residue Analysis’. This may be part of the recall/withdrawal procedure required by AF 9.1.</t>
  </si>
  <si>
    <t>P: Up-to-date application records are kept of all other substances not covered under any of the sections.
C: 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</si>
  <si>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P: Are records available for all other substances, including those that are made on-farm, used on crops and/or soil that are not covered under the sections on fertilizer and PPPs?
C: 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food safety.
Records of these materials must contain information about the ingredients where available, and if there is a risk of exceeding MRLs, CB 7.6.2 must be met.</t>
  </si>
  <si>
    <t>P: Plant protection products (PPPs), biocontrol agents, and any other treatment products are stored in a manner that ensures the associated risks are managed.
C: 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</si>
  <si>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P: Are PPPs stored in accordance with local regulations in a secure place with sufficient facilities for measuring and mixing them, and are they kept in their original package?
C: The PPP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PPPs that can be applied. This also applies to the filling/mixing area if this is different. No N/A.
• Contain the PPPs in their original containers and packs. In the case of breakage only, the new package shall contain all the information of the original label. Refer to CB 7.9.1. No N/A.</t>
  </si>
  <si>
    <t>P: Well ventilated (in the case of walk-in storage)?
C: The plant protection product storage facilities have sufficient and constant ventilation of fresh air to avoid a build-up of harmful vapors. No N/A.</t>
  </si>
  <si>
    <t>P: Located away from other materials?
C: The minimum requirement is to prevent cross contamination between PPPs and other surfaces or materials that may enter into contact with the edible part of the crop by the use of a physical barrier (wall, sheeting, etc.). No N/A.</t>
  </si>
  <si>
    <t>P: Are keys and access to the PPP storage facility limited to workers with formal training in the handling of PPPs?
C: The PPP storage facilities are kept locked and physical access is only granted in the presence of persons who can demonstrate formal training in the safe handling and use of PPPs. No N/A.</t>
  </si>
  <si>
    <t>P: Are PPPs approved for use on the crops registered for GLOBALG.A.P. Certification stored separately within the storage facility from PPPs used for other purposes?
C: PPPs used for purposes other than for registered and/or certified crops (i.e. use in garden etc.) are clearly identified and stored separately in the PPP store.</t>
  </si>
  <si>
    <t>P: Are the biocides, waxes and plant protection products used for post-harvest treatment stored away from produce and other materials?
C: To avoid the chemical contamination of the produce, biocides, waxes, and plant protection products, etc. are kept in a designated secure area, away from the produce.</t>
  </si>
  <si>
    <t>P: The plant protection product (PPP) storage is structurally sound and robust.
C: Storage capacity shall be sufficient to contain all PPPs during the peak application season. The storage space shall be sturdy.</t>
  </si>
  <si>
    <t>P: Sound?
C: The PPP storage facilities are 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No N/A.</t>
  </si>
  <si>
    <t>P: Plant protection product (PPP) storage does not pose a risk to workers or create opportunities for cross contamination.
C: The PPPs and postharvest treatment product storage shall mitigate health and safety risks to workers and the risk of cross contamination.
Liquids shall never be stored above powders or granular formulations.</t>
  </si>
  <si>
    <t>P: Are liquids not stored on shelves above powders?
C: All the PPPs that are liquid formulations are stored on shelving that is never above those products that are powder or granular formulations. No N/A.</t>
  </si>
  <si>
    <t>P: Plant protection products (PPPs) are stored at appropriate temperatures.
C: Storage temperatures shall be in accordance with label requirements.</t>
  </si>
  <si>
    <t>P: Appropriate to the temperature conditions?
C: The PPPs are stored according to label storage requirements. No N/A.</t>
  </si>
  <si>
    <t>P: Plant protection product (PPP) storage is illuminated.
C: The storage shall be sufficiently illuminated by natural or artificial lighting to ensure that all product labels can be easily read.</t>
  </si>
  <si>
    <t>P: Well lit?
C: The PPP storage facilities have or are located in areas with sufficient illumination by natural or artificial lighting to ensure that all product labels can be easily read while on the shelves. No N/A.</t>
  </si>
  <si>
    <t>P: The plant protection product (PPP) storage is able to retain and manage spillage.
C: 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</si>
  <si>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P: Is all PPP storage shelving made of non-absorbent material?
C: The PPP storage facilities are equipped with shelving that is not absorbent in case of spillage (e.g. metal, rigid plastic, or covered with impermeable liner, etc.).</t>
  </si>
  <si>
    <t>P: Is the PPP storage facility able to retain spillage?
C: The PPP storage facilities have retaining tanks or products are bunded according to 110% of the volume of the largest container of stored liquid, to ensure that there cannot be any leakage, seepage or contamination to the exterior of the facility. No N/A.</t>
  </si>
  <si>
    <t>P: Are there facilities to deal with spillage?
C: The PPP storage facilities and all designated fixed filling/mixing areas are equipped with a container of absorbent inert material such as sand, floor brush and dustpan and plastic bags that must be in a fixed location to be used exclusively in case of spillage of PPPs. No N/A.</t>
  </si>
  <si>
    <t>P: Access to health checks is available to workers with exposure to applicable plant protection products (PPPs) according to the risk assessment or exposure and toxicity of products.
C: 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</si>
  <si>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P: Does the producer offer all workers who have contact with PPPs the possibility to be submitted to annual health checks or with a frequency according to a risk assessment that considers their exposure and toxicity of products used?
C: The producer provides all workers who are in contact with PPPs the option of being voluntarily submitted to health checks annually or according to health and safety risk assessment (see AF 4.1.1). These health checks shall comply with national, regional, or local codes of practice, and use of results shall respect the legality of disclosure of personal data.</t>
  </si>
  <si>
    <t>P: Plant protection products (PPPs) are mixed and handled according to label requirements.
C: Appropriate measuring equipment shall be adequate for mixing PPPs, and the correct handling and filling procedures shall be followed.</t>
  </si>
  <si>
    <t>P: When mixing PPPs, are the correct handling and filling procedures followed as stated on the label?
C: Facilities, including appropriate measuring equipment, shall be adequate for mixing PPPs, so that the correct handling and filling procedures, as stated on the label, can be followed. No N/A.</t>
  </si>
  <si>
    <t>P: An accident procedure is available near the plant protection product (PPP)/chemical storage.
C: 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</si>
  <si>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P: Is the accident procedure visible and accessible within 10 meters of the PPP/chemical storage facilities?
C: An accident procedure containing all information detailed in AF 4.3.1 and including emergency contact telephone numbers shall visually display the basic steps of primary accident care and be accessible by all persons within 10 meters of the PPP/chemical storage facilities and designated mixing areas. No N/A.</t>
  </si>
  <si>
    <t>P: Facilities are available to deal with operator contamination.
C: All plant protection product (PPP)/chemical storage and filling/mixing areas present on the farm shall have eyewash amenities, a source of clean water near the work area, and a first aid kit containing the relevant first aid material.</t>
  </si>
  <si>
    <t>P: Are there facilities to deal with accidental operator contamination?
C: All PPP/chemical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</si>
  <si>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P: Plant protection products (PPPs) are transported between production sites in a safe and secure manner.
C: The producer shall ensure that the PPPs are transported in a way that mitigates risk to the environment or the health of the worker(s) and shall follow best industry practices.</t>
  </si>
  <si>
    <t>P: If concentrate PPPs are transported on and between farms, are they transported in a safe and secure manner?
C: All transport of PPPs shall be in compliance with all applicable legislation. When legislation does not exist, the producer shall in any case guarantee that the PPPs are transported in a way that does not pose a risk to the health of the worker(s) transporting them.</t>
  </si>
  <si>
    <t>P: The farm has documented procedures addressing re-entry times after plant protection product (PPP) application.
C: 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t>
  </si>
  <si>
    <t>P: Are there procedures dealing with re-entry times on the farm?
C: There are clear, documented procedures based on the label instructions that regulate all the re-entry intervals for PPPs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</si>
  <si>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P: Invoices and/or procurement documentation of all plant protection products (PPPs) and postharvest treatments are kept.
C: Efforts shall be made to avoid illegal and counterfeit PPPs.
Invoices, procurement documentation, or packing slips of all PPPs used and/or stored shall be retained.</t>
  </si>
  <si>
    <t>P: Are invoices of PPPs kept?
C: Invoices or packing slips of all PPPs used and/or stored shall be kept for record keeping and available at the time of the external inspection. No N/A.</t>
  </si>
  <si>
    <t>P: Harvested and packed products are stored to minimize food safety risks.
C: All harvested products (packed products, bulk) are stored appropriately and protected from contamination in accordance with the hygiene risk assessment.</t>
  </si>
  <si>
    <t>P: Not together with harvested products?
C: Fertilizers shall not be stored with harvested products.</t>
  </si>
  <si>
    <t xml:space="preserve">P: Is harvested produce protected from contamination?
C: 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t>
  </si>
  <si>
    <t>P: All locations for collection, storage, and distribution of packed products are cleaned and maintained.
C: 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t>
  </si>
  <si>
    <t xml:space="preserve">P: Are all collection/storage/distribution points of packed produce, also those in the field, maintained in clean and hygienic conditions?
C: 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t>
  </si>
  <si>
    <t>P: Packaging materials are appropriate for their intended use and stored under conditions that protect the materials from contamination.
C: 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t>
  </si>
  <si>
    <t xml:space="preserve">P: Are packing materials appropriate for use, and are they used and stored in clean and hygienic conditions so as to prevent them from becoming a source of contamination?
C: Packaging material used shall be appropriate for the food safety of the products packed. To prevent product contamination, packing materials (including re-useable crates) shall be stored in a clean and hygienic area. </t>
  </si>
  <si>
    <t>P: Cleaning equipment, agents, lubricants, etc. are stored and used to prevent chemical contamination of products and are approved for application in the food industry.
C: 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 Chemicals shall be applied according to the product label instructions.</t>
  </si>
  <si>
    <t xml:space="preserve">P: Are cleaning facilities, equipment, and chemical materials suitable for their intended use and stored and used appropriately? 
C: Cleaning products shall be labeled for food contact surfaces, if intended for use in cleaning areas that come in contact with the product. Chemicals for cleaning and cleaning equipment shall be stored in a manner that does not risk contamination of product. Cleaning activities shall not present a food safety risk. </t>
  </si>
  <si>
    <t>P: Are cleaning agents, lubricants, etc. stored to prevent chemical contamination of produce?
C: To avoid chemical contamination of produce, cleaning agents, lubricants, etc. shall be kept in a designated secure area, away from produce.</t>
  </si>
  <si>
    <t xml:space="preserve">P: Are cleaning agents, lubricants, etc. that may come into contact with produce approved for application in the food industry? Are label instructions followed correctly?
C: Documented evidence exists (i.e. specific label mention or technical data sheet) authorizing use for the food industry of cleaning agents, lubricants, etc. that may come into contact with produce. </t>
  </si>
  <si>
    <t>P: Systems are in place to ensure that foreign materials do not contaminate products.
C: 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</si>
  <si>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 xml:space="preserve">P: Are breakage safe lamps and/or lamps with a protective cap used above the sorting, weighing, and storage area? 
C: In case of breakage, light bulbs, and fixtures suspended above produce or material used for produce handling are of a safety type or are protected/shielded so as to prevent food contamination. </t>
  </si>
  <si>
    <t>P: A procedure is in place for handling foreign material contamination.
C: A documented procedure for handling foreign material contamination, including glass and hard plastic breakages (in greenhouses, product handling, preparation and storage areas, etc.) shall be in place.</t>
  </si>
  <si>
    <t xml:space="preserve">P: Are there written procedures for handling glass and clear hard plastic in place?
C: Written procedures exist for handling glass and/or clear hard plastic breakages, which could be a source of physical contamination and/or damage the product (e.g. in greenhouses, produce handling, preparation, and storage areas). </t>
  </si>
  <si>
    <t>P: Controlled storage conditions are maintained.
C: Temperature-, humidity- (where relevant), and atmosphere-controlled storage areas shall be monitored and maintained. Records of monitoring shall be kept.</t>
  </si>
  <si>
    <t xml:space="preserve">P: Are temperature and humidity controls (where applicable) maintained and documented? 
C: If produce is stored either on-farm or in a packinghouse, temperature and humidity controls (where necessary to comply with quality requirements and also for controlled atmosphere storage) shall be maintained and documented. </t>
  </si>
  <si>
    <t>P: A pest management plan is in place and implemented.
C: A pest management plan for monitoring and control of pests in the packing and storage areas shall be in place.
There shall be visual evidence that the pest monitoring and correcting processes are effective.</t>
  </si>
  <si>
    <t xml:space="preserve">P: Is there a system for monitoring and correcting pest populations in the packing and storing areas?
C: Producers shall implement measures to control pest populations in the packing and storing areas appropriate to the farm condition. No N/A. </t>
  </si>
  <si>
    <t xml:space="preserve">P: Is there visual evidence that the pest monitoring and correcting process are effective? 
C: A visual assessment shows that the pest monitoring and correcting process are effective. No N/A. </t>
  </si>
  <si>
    <t>P: Records are kept of pest control inspections and corrective actions taken.
C: Monitoring shall take place and records of pest control inspections and follow-up action plan(s) shall be kept.</t>
  </si>
  <si>
    <t xml:space="preserve">P: Are detailed records kept of pest control inspections and necessary actions taken?
C: Monitoring is scheduled and there are records of pest control inspections and follow-up action plan(s). </t>
  </si>
  <si>
    <t>P: Final product labeling is appropriate.
C: Where final product packing is included in the scope of certification, product labeling shall be done according to applicable prevailing regulations in the country of intended sale and any customer specifications.
Packaging may be provided by the customer, indicating compliance with customer specifications.</t>
  </si>
  <si>
    <t xml:space="preserve">P: Is product labeling, where final packing takes place, done according to the applicable food regulations in the country of intended sale and according to any customer specifications?
C: Where final packing takes place, product labeling shall follow the applicable food regulations in the country of intended sale and any customer specifications. </t>
  </si>
  <si>
    <t>P: A risk-based microbial environmental monitoring program is in place for product handling areas.
C: Where postharvest activities are included in an operation, there shall be a risk-based microbial environmental monitoring program in place for the product handling areas. The program shall allow for assessment of effectiveness of cleaning procedures in reducing food safety risks and identify sources of potential contamination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</si>
  <si>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 xml:space="preserve">P: Has a risk-based environmental monitoring program been established? 
C: A risk-based approach shall be in place to define the microbiological environmental monitoring program which shall be established, implemented, and maintained to reduce the risk of food contamination. The environmental monitoring program may rely on water test results or may include additional activities such as swabbing for pathogens. This control point does not require swabbing for compliance. </t>
  </si>
  <si>
    <t>P: Air and compressed gases are monitored, stored, and handled so as to minimize food safety risks.
C: Air and compressed gases used in product handling (e.g., for drying) and which could affect food safety shall be regularly monitored, appropriately stored, and handled so as to minimize the risk of product contamination. Based on a risk assessment, the degree of monitoring appropriate for compressed air that comes into contact with the product shall be defined. Risk mitigation activities may include monitoring of filters and do not necessarily require laboratory analysis of air samples.</t>
  </si>
  <si>
    <t xml:space="preserve">P: Are air and compressed gasses which could impact food safety regularly monitored, adequately stored, and handled in order to minimize food safety risks? 
C: Testing of compressed air or gas systems shall be conducted at a frequency determined by the risk assessment, which may range from no testing to routine testing intervals. If the risk assessment determines that testing is necessary, testing shall be conducted at least annually. </t>
  </si>
  <si>
    <t xml:space="preserve">Review documents. During the review of procedures, risk assessments, and records, verify the criteria of compliance with this P&amp;C (are documents appropriately identified, paginated, reviewed, etc.?).
Cross-check whether all relevant parties (e.g., producer group members, key staff) have available the most recent applicable document/record.
In Option 2 producer groups Option 1 multisite producers with QMS, the document control procedure may be checked at QMS level. 
Justification guideline (visible to producers): Document identification (name/code, date/edition, etc.): 
 </t>
  </si>
  <si>
    <t xml:space="preserve"> 
 </t>
  </si>
  <si>
    <t xml:space="preserve">Verify this P&amp;C after the site audit and record check.
Check whether records are kept up-to-date and how long they are retained. 
The availability of two years’ record keeping is not applicable in the first two years after initial certification. 
Justification guideline (visible to producers): No comments required.  
Justification guideline (visible only to CB and GLOBALG.A.P. Secretariat): No comments required. </t>
  </si>
  <si>
    <t>Verify that all applicable P&amp;Cs and all registered products and sites are included in the documented self-assessment/internal farm audit.
Include comments of the evidence observed for all not applicable and non-compliant Major Must and Minor Must P&amp;Cs. Recommendations do not need comments, even if they are not applicable or not complied with.
The self-assessment/internal farm audit shall cover all used subcontractor(s). In the case of subcontractors, the applicable P&amp;Cs shall be identified and comments shall include information regarding evaluated seasons and tasks (see also FV 04). 
Justification guideline (visible to producers): Date of self-assessment or internal farm audit: 
Justification guideline (visible only to CB and GLOBALG.A.P. Secretariat): Name of person performing the self-assessment (in case of Option 1) or internal farm audit (in case of Option 2 producer group members):</t>
  </si>
  <si>
    <t xml:space="preserve">Check how the non-compliances detected during the self-assessment/internal farm audit were closed. 
Justification guideline (visible to producers): Number of non-compliances detected (Major Must/Minor Must/Recommendation):
Number of non-compliances still open: 
 </t>
  </si>
  <si>
    <t xml:space="preserve">Document the plan to be reviewed.                
Justification guideline (visible to producers): Document identification (name/code, date/edition, etc.):
Record of an example of a self-defined target with estimated date of achievement: 
 </t>
  </si>
  <si>
    <t xml:space="preserve">Review documented evidence and perform a visual assessment depending on the nature of the target.                                                                           During subsequent assessments, verify the target outcome in relation to the estimated date of achievement.  
Justification guideline (visible to producers): Document identification (name/code, date/edition, etc.): 
 </t>
  </si>
  <si>
    <t xml:space="preserve">Review documents. Are roles and responsibilities of key staff defined and documented?  
Justification guideline (visible to producers): Document identification (name/code, date/edition, etc.): 
 </t>
  </si>
  <si>
    <t xml:space="preserve">Review documents. Check the evidence for the qualifications. 
Justification guideline (visible only to CB and GLOBALG.A.P. Secretariat): Names of technical adviser(s), designated worker(s), or technically responsible person(s) (if not the producer themself) for:
Fertilizer applications:
PPP applications:  </t>
  </si>
  <si>
    <t>During the site visit, collect names of relevant workers and cross-check with records. Check training records, certificates, and/or other relevant qualifications for these workers and their activities. 
Check each person (including subcontractors) involved in the application or handling of PPPs. For the rest of the people handling and/or administering chemicals, disinfectants, biocides, and/or other hazardous substances, and for all workers operating dangerous or complex equipment, a sample is sufficient. 
Justification guideline (visible to producers): Type of training and training date: 
and/or 
Type of training certificate:
Validity: 
Justification guideline (visible only to CB and GLOBALG.A.P. Secretariat): Name(s) of worker(s) checked:</t>
  </si>
  <si>
    <t>Check training records. 
During the site visit, note name(s) of the worker(s) interviewed. Check training records for these workers (for both preharvest and postharvest activities), along with the evidence of attendance at hygiene and health and safety trainings.
Evidence of attendance can be a signature, a finger print, or a photo of the training where attendees can be clearly identified. Seasonal workers, managers, and new workers shall also be included.  
Justification guideline (visible to producers): Topic of training:
Number of workers:
Training date: 
Justification guideline (visible only to CB and GLOBALG.A.P. Secretariat): Name of the trainer(s):</t>
  </si>
  <si>
    <t>Three situations are possible: 
1) The subcontractor has a GLOBALG.A.P. certificate for a standard, add-on, or an equivalent benchmarked scheme. A list of equivalent benchmarked schemes is available on the GLOBALG.A.P. website. Check each certificate for validity and scope. 
2) The subcontractor does not have a GLOBALG.A.P. certificate for a standard, add-on, or equivalent benchmarked scheme, but a GLOBALG.A.P. approved CB has already checked the P&amp;Cs that apply to the activity performed by the subcontractor. Check the CB audit report regarding compliance with these applicable P&amp;Cs. 
3) The subcontractor does not have a GLOBALG.A.P. certificate for a standard, add-on, or equivalent benchmarked scheme, nor have they already been audited by a GLOBALG.A.P. approved CB. Check whether evidence of compliance with all applicable P&amp;Cs is available on the site, or visit the subcontractor.  
Justification guideline (visible to producers): Subcontracted activities checked:
Identify which of the three situations applies. 
Justification guideline (visible only to CB and GLOBALG.A.P. Secretariat): Names of subcontractors checked:</t>
  </si>
  <si>
    <t xml:space="preserve">Review documents. Review specifications set by the certificate holder and/or customer in relation to the registered products, packaging, etc.
Review licenses and qualifications of service providers. 
Justification guideline (visible to producers): Provide an example of a specification (materials or services). 
 </t>
  </si>
  <si>
    <t xml:space="preserve">Check records.
Among others, cross-check with application records and fertilizers seen in the storage.
Cross-check with FV 32.11.01 (PPP invoices), application records (FV 32.01.01), and PPPs seen in the storage.
Compare with results of checks of the actual content of the storage.
Other inventories shall be available for review depending on the farm activities. 
Justification guideline (visible to producers): Date of last check of the actual content of the PPP storage: 
 </t>
  </si>
  <si>
    <t xml:space="preserve">Review documents.
Identify whether products are being handled for other producers. Challenge and test whether the system is working. 
Cross-check traceability information with harvest records. 
Justification guideline (visible to producers): Give a short description of the traceability system. 
 </t>
  </si>
  <si>
    <t xml:space="preserve">Verify the segregation and product identification on the site during operations and following the product flow.  
Justification guideline (visible to producers): Give a short description of the segregation system. 
 </t>
  </si>
  <si>
    <t xml:space="preserve">Perform a visual identification of the final product and a records check. On the site, select a sample of final product labeled with a GGN and trace it back to its origin to confirm the certification status.  
Justification guideline (visible to producers): Name of product, batch/date checked:
If Option 2 (producer group member/certificate holder/both), GGN used for identification: 
 </t>
  </si>
  <si>
    <t xml:space="preserve">Check records. Interview person responsible for final check. 
Justification guideline (visible to producers): Name of product, batch/date checked:
 </t>
  </si>
  <si>
    <t xml:space="preserve">Perform a visual check whether all incoming and stored products are identified as detailed in the procedure. 
Select a sample of incoming product (sample to be selected by CB auditor) and check whether the origin is a certified production process. 
For purchased product, check the actual delivery records/supplier sales documents, which shall indicate the GLOBALG.A.P. certification status and the current online certificate. 
Justification guideline (visible to producers): Documented procedure identification (name/code and date/edition, etc.):
Name of purchased product, batch/date checked: 
 </t>
  </si>
  <si>
    <t xml:space="preserve">Cross-check records. 
Individual producers/Producer group members shall keep sales records (delivery notes, documented evidence) for all outgoing products (including those sold for local markets, to industry, as by-products, etc.). All these sales shall be registered in the individual mass balance calculations.
Select a sample of sales records for each product and check whether its origin is a certified production process.
Justification guideline (visible to producers): Record one example each for at least the square root of the number of registered products.
Name of product, batch/date checked:   
 </t>
  </si>
  <si>
    <t xml:space="preserve">Cross-check records. 
Check whether the mass balance calculation frequency defined by the producer for each registered crop is appropriate to the scale of the operation.
Check whether mass balance done by the producer covers all products originating from certified as well as noncertified production processes (if applicable). The mass balance shall contain ‘’owned’’ products only and is still required for producers without product handling.
Select a period and check the mass balance for each product. 
Verify that the producer’s mass balance calculation (certification status and quantities) is consistent with the producer’s records (sales documents, documentation of incoming quantities, etc.). The mass balance calculations at producer level shall reconcile the amount of product sold (sales documents/delivery notes) with incoming product (harvest records and product from certified production processes bought, if applicable) and stored product. Challenge the production/harvest records with the production area/volume/number to check whether the yield is realistic. Check the conversion factor to see whether it is realistic (compare with the normal conversion factors for that product in the region for the current year). Are there quality control records?
In the first year (initial certification), conduct only a system/document check and not an actual record check (producer can show records of quantities harvested by the time of the audit).   If harvest is excluded, mass balance calculations are not applicable for this product.  If harvested crops are sold directly from the field (off-field delivery), the input/output shall be justified and the P&amp;C can be considered N/A. 
In the case of producer group members, check whether the harvested/delivered quantities (based on harvest records, delivery notes, etc.) are equal to the received/processed quantities of the producer group (invoices, product handling records, etc.). 
Check whether the product quantity delivered to the producer group is in line with the quantities registered for certification and with the yield of the production site. 
Justification guideline (visible to producers): Frequency of the mass balance calculation:
Record for at least one product per producer group (crop grouping), prioritizing main products and/or products under parallel ownership.
Name of product: 
Justification guideline (visible only to CB and GLOBALG.A.P. Secretariat): Quantity of input, output, loss, and storage of products originating from certified and noncertified production processes (if applicable) for the chosen period:
</t>
  </si>
  <si>
    <t xml:space="preserve">Document review: Check completeness of the procedure and records of the mock test.
Check whether the concept of recall and withdrawal is clear in the procedure (not just a traceability exercise).
Check (challenge) whether records and evidences are related to a real batch of products and whether the relevant documents needed to exercise withdrawal/recall are kept (harvest information, traceability records, delivery notes, type of communications with the relevant clients, if applicable, etc.). Cross-check data with traceability system (e.g., harvest records). 
The procedure test is restricted to producer responsibilities. It is not necessary to send faxes/emails to customers; it is enough to verify that customer contact details for test examples are available and updated).
In Option 2 producer groups and Option 1 multisite producers with QMS the procedure may be checked at QMS level.  If applicable, check the producer’s role/task in the procedure at producer group member/production site level.                                                                                        Has there been an actual recall or withdrawal in the last 12 months? 
Justification guideline (visible to producers): Document identification (name/code, date/edition, etc.):
Date of mock recall test:
Name of product and batch/date involved in the mock recall test:  
 </t>
  </si>
  <si>
    <t xml:space="preserve">Review documents.
In Option 2 producer groups and Option 1 multisite producers with QMS the complaint procedure may be checked at QMS level. If applicable, check the producer’s role/task in the complaint procedure at producer group member/production site level. Bear in mind that complaints may be received from clients, workers, public bodies, neighbors, etc. 
Have there been complaints?  If yes, to what and how are they related? 
Justification guideline (visible to producers):  Document identification (name/code, date/edition, etc.): 
 </t>
  </si>
  <si>
    <t>Check records (e.g., description of mechanisms, records of concerns). Interview workers. Is the mechanism actively communicated to the workers? Is a time frame established for resolving the complaints? 
Justification guideline (visible to producers): Provide a brief description of the communication mechanism.  What is the time frame for resolving complaints?  
Justification guideline (visible only to CB and GLOBALG.A.P. Secretariat): Name(s) of worker(s) interviewed:</t>
  </si>
  <si>
    <t xml:space="preserve">During the site visit, check the procedure and its implementation.   This P&amp;C is applicable also when harvest is excluded.
Have there been non-conforming products in the last 12 months?  
Justification guideline (visible to producers): Document identification (name/code, date/edition, etc.):                            Briefly describe how discarded and/or waste products are managed. 
 </t>
  </si>
  <si>
    <t xml:space="preserve">Review laboratory documentation (accreditation or approval evidence). 
Justification guideline (visible to producers): Water analysis (microbial/physical/chemical) laboratory name:
MRL analysis laboratory name: 
 </t>
  </si>
  <si>
    <t xml:space="preserve">Perform a visual assessment of equipment available on the production site, its identification, and its status of maintenance.
Cross-check with FV-GFS 32.02.01, FV-GFS 28.03.2, and FV-GFS 29.03.01 on records of application machinery used.
Check the calibration/verification of all PPP application equipment.
For other equipment important for food safety, check sample with reference to records of maintenance, internal verification, and calibration. 
Justification guideline (visible to producers): For equipment available on the production site, in use, and covered by this P&amp;C, record:
One example of PPP application equipment/identification:
Date of internal verification/external calibration:   
One example of fertilizer application equipment/identification:
Date of internal verification/external calibration:
One example of other equipment (e.g., scales, thermometers, pH meters)/identification:
Date of internal verification/external calibration:  
 </t>
  </si>
  <si>
    <t xml:space="preserve">Perform a visual assessment. 
Justification guideline (visible to producers): No comments required.  
Justification guideline (visible only to CB and GLOBALG.A.P. Secretariat): No comments required. </t>
  </si>
  <si>
    <t xml:space="preserve">Perform a visual assessment. Cross-check with cleaning schedule.  
Justification guideline (visible to producers): No comments required.  
Justification guideline (visible only to CB and GLOBALG.A.P. Secretariat): No comments required. </t>
  </si>
  <si>
    <t xml:space="preserve">Check the food safety policy declaration for completeness (name, date, and signature). The producer may use a template or develop any other format. 
Justification guideline (visible to producers): Date that the food safety policy declaration was signed: 
 </t>
  </si>
  <si>
    <t xml:space="preserve">Review the documented risk assessment for food defense. 
Justification guideline (visible to producers): Document identification (name/code, date/edition, etc.) of risk assessment:                                                                      
 </t>
  </si>
  <si>
    <t xml:space="preserve">Review the risk assessment document.                      Check the procedures/mitigation measures.  
Justification guideline (visible to producers): Document identification (name/code, date/edition, etc.) of risk assessment:  
 </t>
  </si>
  <si>
    <t xml:space="preserve">Perform a visual assessment. Check where the GLOBALG.A.P. trademarks/logos are used. In the case of a CB transfer, the producer shall comply with the P&amp;Cs, since the audit is considered subsequent. Check the producer’s website, too. 
Justification guideline (visible to producers): Record where the GLOBALG.A.P. trademarks/logos are used by the producer. 
 </t>
  </si>
  <si>
    <t xml:space="preserve">Check sales records (invoices, delivery notes, etc.).
Cross-check with traceability records to confirm the certification status of the sold product.
In the case of an initial (first) audit, sales records will not include a reference to the GLOBALG.A.P. certification status. Instead, check whether procedures are in place to implement this process after certification is achieved. 
Justification guideline (visible to producers): Indicate the GLOBALG.A.P. certification status and GGN used, how it is used, the type of transaction record checked, the reference number, and the date.
In the case of an initial audit, write: “N/A. Initial audit.”  
 </t>
  </si>
  <si>
    <t xml:space="preserve">Check whether the risk assessment covers risks seen during the site visit and is appropriate to the product/process seen. 
Perform a visual assessment of harvest and postharvest processes of different groups of products. Interview workers working in the field/handling unit about harvest and postharvest processes for the registered products.
Challenge the risk assessment(s) to see whether all risks present in the different production, harvest, and postharvest processes have been taken into consideration in the risk assessment(s). 
Justification guideline (visible to producers): Document identification (name/code, date/edition, etc.):
 During the audit, harvest and postharvest processes have been seen for the following products:
Record one example per crop grouping (as defined in “GLOBALG.A.P. general regulations – rules for plants scope,” harvest inspection of multiple crops).
Harvesting method (manual, mechanical, etc.):
Postharvest process (storage, chemical treatment, trimming, washing, packing, etc.):
Location where product handling is taking place:
Detail/List all different harvest/postharvest processes within the same product group, especially when different harvest/postharvest processes take place within the same product group. 
 </t>
  </si>
  <si>
    <t>Review and challenge documented hygiene procedures.
All the risks identified in FV-GFS 19.01 shall be addressed in the hygiene procedure. 
Gather visual evidence and conduct an interview.
Justification guideline (visible to producers): Document identification (name/code, date/edition, etc.):
Justification guideline (visible only to CB and GLOBALG.A.P. Secretariat): Identification of person(s) interviewed:</t>
  </si>
  <si>
    <t>During the site visit, note name(s) of the worker(s) interviewed. Check training records for these workers and activities. Seasonal workers, managers, and new workers shall also be included.  
Justification guideline (visible to producers): Number of workers:
Training date:
Justification guideline (visible only to CB and GLOBALG.A.P. Secretariat): Name of the trainer:</t>
  </si>
  <si>
    <t xml:space="preserve">Perform a visual assessment.
Interview harvest workers. 
Justification guideline (visible to producers): No comments required.  
Justification guideline (visible only to CB and GLOBALG.A.P. Secretariat): No comments required. </t>
  </si>
  <si>
    <t xml:space="preserve">Perform a visual assessment of available toilets and facilities.
Interview harvest workers. 
Justification guideline (visible to producers): Description of toilets and facilities and where they are available: 
 </t>
  </si>
  <si>
    <t xml:space="preserve">Visual assessment of available handwashing facilities.
Interview harvest workers. 
Justification guideline (visible to producers): Description of handwashing facilities and where they are available:
Description of the water source used for handwashing and whether the water meets the microbial standard for drinking water. 
 </t>
  </si>
  <si>
    <t xml:space="preserve">Perform a visual assessment of production sites. 
Justification guideline (visible to producers): No comments required.  
 </t>
  </si>
  <si>
    <t xml:space="preserve">Assess the available cleaning schedule.
Perform a visual assessment of harvest containers. 
Justification guideline (visible to producers): Type of harvest containers in use:
Type of harvest containers seen during CB audits:
 </t>
  </si>
  <si>
    <t xml:space="preserve">Check whether the risk assessment covers risks seen during the site visit and is appropriate to the product/process seen.  
Justification guideline (visible to producers):  Document identification (name/code, date/edition, etc.): Record an example of a health and safety risk. 
 </t>
  </si>
  <si>
    <t xml:space="preserve">Cross-check health and safety procedures with the result of the risk assessment.
Conduct interviews and perform a visual assessment to check implementation of the health and safety procedures.  
Justification guideline (visible to producers): Document identification (name/code, date/edition, etc.):
 </t>
  </si>
  <si>
    <t>Gather visual evidence and conduct an interview.
Justification guideline (visible to producers): Record the number of workers who attended the training session during the current season.  
Justification guideline (visible only to CB and GLOBALG.A.P. Secretariat):  Name of person(s) interviewed:</t>
  </si>
  <si>
    <t xml:space="preserve">Perform a visual assessment and conduct interview(s). 
Justification guideline (visible to producers): No comments required.  
Justification guideline (visible only to CB and GLOBALG.A.P. Secretariat): No comments required. </t>
  </si>
  <si>
    <t xml:space="preserve">Check whether information is available for all hazardous substances. 
 </t>
  </si>
  <si>
    <t xml:space="preserve">Perform a visual assessment. Open the first aid kit, check completeness and expiry dates. 
Justification guideline (visible to producers): Identify the location of the first aid kit checked: 
 </t>
  </si>
  <si>
    <t>Check how many trained first aid providers are available in relation to the number of people working on the farm. 
Check the dates of first aid trainings and/or certificates.
Are the trained first aid providers located on the farm during production activities?
Note: If there are workers qualified as medical staff (e.g., nurse or doctor), this qualification is sufficient for that person. No additional first aid training is required for that person.
Justification guideline (visible only to CB and GLOBALG.A.P. Secretariat): Name(s) of persons checked:</t>
  </si>
  <si>
    <t xml:space="preserve">Perform a visual assessment. Check whether PPE meets label requirements and/or that PPE specification are suitable for the specific use. Interview workers to verify proper use of equipment. Check whether there is enough equipment for all relevant workers. Equipment replacements should be available on the farm or able to be quickly obtained to ensure protection of workers at all times. 
Justification guideline (visible to producers): Provide an example of PPE used and the activity: 
 </t>
  </si>
  <si>
    <t xml:space="preserve">Perform a visual assessment of equipment cleanliness, storage, and disposal.
Justification guideline (visible to producers): No comments required.  
Justification guideline (visible only to CB and GLOBALG.A.P. Secretariat): No comments required. </t>
  </si>
  <si>
    <t>Perform a visual assessment. Interview workers.  
Justification guideline (visible only to CB and GLOBALG.A.P. Secretariat): Name(s) of persons checked:</t>
  </si>
  <si>
    <t xml:space="preserve">Perform a visual assessment of changing facilities. 
 </t>
  </si>
  <si>
    <t>Identify the form of communication. Interview workers. 
Justification guideline (visible to producers): Record the form of communication. 
Justification guideline (visible only to CB and GLOBALG.A.P. Secretariat): Name(s) of persons interviewed:</t>
  </si>
  <si>
    <t xml:space="preserve">Perform a visual assessment and conduct interview(s). Check whether drinking water is potable. 
Justification guideline (visible to producers): No comments required.  
Justification guideline (visible only to CB and GLOBALG.A.P. Secretariat): No comments required. </t>
  </si>
  <si>
    <t xml:space="preserve">Perform a visual assessment and check whether the results are compliant with local regulations. Cross-check the maximum number of workers living on the farm and the number of housing facilities.
Justification guideline (visible to producers): If applicable, list the number of workers living on the farm. 
 </t>
  </si>
  <si>
    <t xml:space="preserve">Perform a visual assessment. Check driving licenses of the drivers.
Check compliance where local regulations are applicable. Interview workers.  
 </t>
  </si>
  <si>
    <t xml:space="preserve">Check whether the risk assessment is periodically reviewed and updated, taking into consideration any changes that may have occurred since the last year. 
Verify this P&amp;C after the site visit, because it is possible that an auditor detects an unidentified risk during the site visit. 
Justification guideline (visible to producers): Document identification (name/code, date/edition, etc.):
 </t>
  </si>
  <si>
    <t xml:space="preserve">Cross-check evidence of implementation with the results of the risk assessment.
Conduct interview(s) and perform a visual assessment of the implementation of the management plan. 
Justification guideline (visible to producers): Document identification (name/code, date/edition, etc.): 
 </t>
  </si>
  <si>
    <t xml:space="preserve">Cross-check consistency of reference system with application records (fertilizer, PPPs, etc.).
Justification guideline (visible to producers): Map or physical signs? 
 </t>
  </si>
  <si>
    <t xml:space="preserve">Cross-check with FV-GFS 21.01. Check whether allergens are present in any step of the production and handling process. The allergen management program shall be in place. Check whether the allergen management program includes identification, control, and communication of the risk and/or presence of food allergens in operations, from raw materials through to final packed products.
Perform a visual assessment of harvesting, handling, storage, and transportation. This includes (but is not limited to) checking the following:
- Cross contamination with substances applied to the crop during production
- Inadequate or ineffective cleaning of containers, reusable bags, and/or transport vehicles
- Inadvertent inclusion of foreign particulates (e.g., grains, nuts, or seeds)
- Inadequate physical separation or storage of commodities with different allergen profiles
Labeling also applies to bulk product. Product shall either carry a label, or information shall be put on the transaction documents. If allergens are not identified in any stage of production (including handling), the specific P&amp;C is not applicable. If an allergen is identified, the P&amp;C is applicable regardless of whether the producer packs/labels the product. 
The allergen labeling shall consider the legislation in the country of intended sale, when it is known. When it is not known, legislation of the country of production on allergen labeling applies.   
Justification guideline (visible to producers): Record all identified allergens. 
 </t>
  </si>
  <si>
    <t xml:space="preserve">Check the biodiversity plan and check whether it covers all sections. During the site visit, check whether there is any environmental impact that affects biodiversity and whether the actions taken (if any) are appropriate to the production process seen.
In Option 2 producer groups and Option 1 multisite producers with QMS the biodiversity plan can be checked at QMS level; however, it shall be tailored to each producer group member/production site.  Check implementation of the plan on the site. 
Justification guideline (visible to producers): Document identification (name/code, date/edition, etc.): 
 </t>
  </si>
  <si>
    <t xml:space="preserve">Cross-check the biodiversity plan with the site visit. 
 </t>
  </si>
  <si>
    <t xml:space="preserve">Evidence documented shall include maps, aerial photos, documents issued by local or national authorities, land register, historical remote sensing imagery, etc. This evidence shall demonstrate that there has been no conversion of natural ecosystems (primary forest, wetlands, mangroves, grasslands, peatlands, etc.), protected areas, or any area recognized as a high conservation value area.  Check whether the farm is located near natural or seminatural ecosystems or areas with legally recognized conservation value that can affect compliance with the P&amp;C.  
                                                                                                            If on the farm there have been no natural or seminatural ecosystems and habitats, no areas with legally recognized conservation value (or effectively protected by other means), and no land conversion to agricultural production since 1 January 2014, this P&amp;C is fulfilled. 
Justification guideline (visible to producers): Document identification (name/code, date/edition, etc.):
Description of documented evidence seen in reference to the period since 2014:
For example: Satellite images, maps, technical studies (such as a HCV assessment or land-use change analysis), legal documents issued by a local or national authority, etc.
 </t>
  </si>
  <si>
    <t xml:space="preserve">Evidence documented shall include maps, aerial photos, documents issued by local or national authorities, historical remote sensing imagery, etc. This evidence shall demonstrate that restoration has been completed, is ongoing, or is in planning for binding implementation. 
Justification guideline (visible to producers): Describe the current situation of the areas (restored area, area under restoration, or area that will be bindingly restored).
This P&amp;C is not applicable if no conversion of areas took place between 1 January 2008 and 1 January 2014.
Description of documented evidence of areas under restoration:
Satellite images, maps, technical studies, legal documents issued by a local or national authority, etc.:
Document identification (name/code, date/edition, etc.): 
 </t>
  </si>
  <si>
    <t xml:space="preserve">Check records. Cross-check with FV-GFS 22.03.01 and FV-GFS 22.03.02. 
 </t>
  </si>
  <si>
    <t xml:space="preserve">Check records/documents. 
Justification guideline (visible to producers): No comments required.  
Justification guideline (visible only to CB and GLOBALG.A.P. Secretariat): No comments required. </t>
  </si>
  <si>
    <t xml:space="preserve">Check records/documents. 
 </t>
  </si>
  <si>
    <t xml:space="preserve">Check records. Cross-check with FV-GFS 23.01 and FV-GFS 23.02. 
 </t>
  </si>
  <si>
    <t xml:space="preserve">Check records/documents. 
Activities that may generate GHG emissions have been identified, and practices to reduce the emissions are in place. 
 </t>
  </si>
  <si>
    <t xml:space="preserve">Perform a visual assessment and conduct interview(s).
The producer shall develop a plan to minimize net GHG emissions and enable the formation of organic carbon in soil and in biomass. 
 </t>
  </si>
  <si>
    <t xml:space="preserve">Check records. Cross-check with FV-GFS 24.01.
The producer can use different tools to estimate GHG emissions. Appropriate tools shall be used for the monitoring and reporting of GHG emissions. 
 </t>
  </si>
  <si>
    <t xml:space="preserve">Review documents and perform a visual assessment.
Cross-check whether there is a management plan for all the wastes identified in FV-GFS 25.02.
Justification guideline (visible to producers): Document identification (name/code, date/edition, etc.): 
 </t>
  </si>
  <si>
    <t xml:space="preserve">Review documents.
Verify this P&amp;C after the site visit. 
 </t>
  </si>
  <si>
    <t xml:space="preserve">Perform a visual assessment.  
 </t>
  </si>
  <si>
    <t xml:space="preserve">Check during site visit and/or document review. 
 </t>
  </si>
  <si>
    <t xml:space="preserve">Perform a visual assessment and interview workers. 
 </t>
  </si>
  <si>
    <t xml:space="preserve">Perform a visual assessment. 
 </t>
  </si>
  <si>
    <t xml:space="preserve">Perform a visual assessment of production sites.
Review documents of training records and interview workers. 
 </t>
  </si>
  <si>
    <t xml:space="preserve">Check records. Consider retained seed packaging and/or plant passports. GLOBALG.A.P. IFA certificate for plant propagation material is accepted. 
Justification guideline (visible to producers): No comments required.  
Justification guideline (visible only to CB and GLOBALG.A.P. Secretariat): No comments required. </t>
  </si>
  <si>
    <t xml:space="preserve">Review licenses and permits/contacts, if applicable. 
Justification guideline (visible to producers): No comments required.  
Justification guideline (visible only to CB and GLOBALG.A.P. Secretariat): No comments required. </t>
  </si>
  <si>
    <t xml:space="preserve">Check records. Assess evidence that visual signs of pests and diseases are monitored at fixed intervals. 
 </t>
  </si>
  <si>
    <t xml:space="preserve">Check records. For crops with short growing cycles (e.g., cress) consider possible risks regarding preharvest intervals and residues. 
Justification guideline (visible to producers): No comments required.  
Justification guideline (visible only to CB and GLOBALG.A.P. Secretariat): No comments required. </t>
  </si>
  <si>
    <t xml:space="preserve">Check records. 
Justification guideline (visible to producers): No comments required.  
Justification guideline (visible only to CB and GLOBALG.A.P. Secretariat): No comments required. </t>
  </si>
  <si>
    <t xml:space="preserve">Review documents and perform a visual assessment. 
 </t>
  </si>
  <si>
    <t xml:space="preserve">Review documents and check records.             Comment only if GMOs are used. 
Justification guideline (visible to producers): Reference the legal requirements, where such exist.
 </t>
  </si>
  <si>
    <t xml:space="preserve">Review documents. 
Justification guideline (visible to producers): Comment only if GMOs are used. Reference to communication evidence: 
 </t>
  </si>
  <si>
    <t xml:space="preserve">Perform a visual assessment.  
Justification guideline (visible to producers): No comments required.  
Justification guideline (visible only to CB and GLOBALG.A.P. Secretariat): No comments required. </t>
  </si>
  <si>
    <t xml:space="preserve">Perform a visual assessment and conduct interview(s). Check records.  
Justification guideline (visible to producers): Frequency of the analysis: Date of the last soil/foliar analysis: 
 </t>
  </si>
  <si>
    <t xml:space="preserve">Check records. 
 </t>
  </si>
  <si>
    <t xml:space="preserve">Perform a visual assessment and conduct interview(s). 
 </t>
  </si>
  <si>
    <t>Check records and conduct interview(s). Methyl bromide shall not be used even if local legislation allows it. 
Justification guideline (visible to producers): If soil fumigation is/was used, describe it. Date, active ingredient:  
Justification guideline (visible only to CB and GLOBALG.A.P. Secretariat): Name or initials of person that gave the authorization:</t>
  </si>
  <si>
    <t xml:space="preserve">Check records, cross-check with planting dates. 
 </t>
  </si>
  <si>
    <t xml:space="preserve">Check records, cross-check with planting dates. 
Justification guideline (visible to producers): If chemicals are used to sterilize substrates, record an example. 
Date of sterilization:
Location of sterilization:
Method of sterilization:
Type of chemical(s) used:
Preplanting interval: 
 </t>
  </si>
  <si>
    <t xml:space="preserve">Review documents. A document/declaration given by the supplying company may be enough to demonstrate that the substrate does not come from designated conservation areas. 
 </t>
  </si>
  <si>
    <t xml:space="preserve">Check records. The reference used shall correspond with the visual identification or reference system established.  
Justification guideline (visible to producers): No comments required.  
Justification guideline (visible only to CB and GLOBALG.A.P. Secretariat): No comments required. </t>
  </si>
  <si>
    <t xml:space="preserve">Check records. 
Justification guideline (visible to producers): Record an example of a location where a fertilizer application took place. 
 </t>
  </si>
  <si>
    <t xml:space="preserve">Check records. 
Justification guideline (visible to producers): Record an example of a date when a fertilizer application took place. 
 </t>
  </si>
  <si>
    <t xml:space="preserve">Check records. 
Justification guideline (visible to producers): Record an example of a name and type of a fertilizer applied. 
 </t>
  </si>
  <si>
    <t xml:space="preserve">Check records. Cross-check with the soil management plan. 
Justification guideline (visible to producers): Record an example of an amount (rate or concentration) of a fertilizer applied. 
 </t>
  </si>
  <si>
    <t xml:space="preserve">Check records. 
Justification guideline (visible to producers): Record the name of a person responsible. 
 </t>
  </si>
  <si>
    <t xml:space="preserve">Check records. Cross-check with FV-GFS 28.01.01. 
 </t>
  </si>
  <si>
    <t xml:space="preserve">Review the documented risk assessment for completeness. If the producer uses commercially compounded organic fertilizer only, a risk assessment is not necessary, but documentary evidence shall be supplied with the sourced fertilizer.
Cross-check with FV-GFS 29.03.02.
Justification guideline (visible to producers): Document identification (name/code, date/edition, etc.):
Type of organic fertilizer:                  
 </t>
  </si>
  <si>
    <t xml:space="preserve">Perform a visual assessment and conduct interview(s) during the visit of the production site(s).
Cross-check records of organic fertilizer applications and harvest.
Justification guideline (visible to producers): For each crop for which organic fertilizer is used, record:
Type of organic fertilizer:
Date of organic fertilizer application:
Date of first harvest:
Note: No justification needed if only commercial organic fertilizers are used. 
 </t>
  </si>
  <si>
    <t xml:space="preserve">Review documents and cross-check implementation with FV-GFS 29.03.01 and FV-GFS 29.01.05.
Ask whether standard values for nutrients (nitrogen, phosphorus, potassium) are used for laboratory analysis.  
 </t>
  </si>
  <si>
    <t xml:space="preserve">Review the risk assessment for physical, chemical, and microbial water quality of water used in production and postharvest activities.
Perform a visual assessment of the production process and postharvest activities. Interview workers working in the field about water sources used. 
Challenge the risk assessment to see whether all different uses, water sources, and risks have been taken into consideration in the risk assessment.
Justification guideline (visible to producers): Document identification (name/code, date/edition, etc.):
 </t>
  </si>
  <si>
    <t xml:space="preserve">Review the risk assessment for water management.
Challenge the risk assessment to see whether all water sources and risks have been taken into consideration in the risk assessment. 
Justification guideline (visible to producers): Document identification (name/code, date/edition, etc.): 
 </t>
  </si>
  <si>
    <t xml:space="preserve">Conduct a water management review. Cross-check with FV-GFS 30.01.02.
Verify implementation. 
Justification guideline (visible to producers): Document identification (name/code, date/edition, etc.): 
 </t>
  </si>
  <si>
    <t xml:space="preserve">Review permits/licenses/applications.  
Justification guideline (visible to producers): Document identification (name/code, date/edition, etc.): 
 </t>
  </si>
  <si>
    <t xml:space="preserve">Review permits/licenses.
Cross-check permits/licenses with water use/discharge records.
Justification guideline (visible to producers): Record specific restrictions checked and complied with. 
 </t>
  </si>
  <si>
    <t xml:space="preserve">Perform a visual assessment. Does the water analysis report include water stored for production?
Justification guideline (visible to producers): No comments required.  
 </t>
  </si>
  <si>
    <t xml:space="preserve">Check the results of the water analysis to see whether they comply with local legislation and/or with World Health Organization (WHO) recommendations.
Cross-check the frequency of analysis and parameters analyzed to see whether they comply with the results of the risk assessment in FV-GFS 30.01.01 for both preharvest and postharvest processes.
Review the procedure for water analysis. 
Justification guideline (visible to producers): Document identification (name/code, date/edition, etc.):
For each water source and process (pre- or postharvest) record the number of water analysis reports for the current season. 
Report #1
Date of sampling:
In the case of non-conformance, write down non-conforming parameters.
Report #2
Date of sampling:
In the case of non-conformance, write down non-conforming parameters.
(…) 
 </t>
  </si>
  <si>
    <t xml:space="preserve">Perform a visual assessment and conduct interview(s) during the visit of the production site(s). 
Check records.
Challenge validation processes. 
Justification guideline (visible to producers): Record implemented actions, if any. 
 </t>
  </si>
  <si>
    <t xml:space="preserve">Perform a visual assessment and check water analysis reports. 
Justification guideline (visible to producers): If treated sewage water is used, comments shall contain at least: 
Water source:
Water analysis report (date/laboratory/ref. no.): 
 </t>
  </si>
  <si>
    <t xml:space="preserve">Visual assessment of harvest and cooling operations and/or interview to workers.
Check water analysis reports to see whether water meets microbial standards for drinking water.
In the case of cranberries, check the microbial quality of water analyzed. 
Justification guideline (visible to producers): Record operations in which water is used during harvest or cooling:
 </t>
  </si>
  <si>
    <t xml:space="preserve">Perform a visual assessment of the recirculation and filtering system.
Interview the responsible person on parameters for water change and frequency. 
Justification guideline (visible to producers): Description of frequency of water change: 
 </t>
  </si>
  <si>
    <t xml:space="preserve">Perform a visual assessment of the recirculation and filtering system.
Interview the responsible person on disinfection and monitoring methods.
Check records (pH and disinfectant concentration monitoring records, filtering system cleaning schedule/procedure). 
Justification guideline (visible to producers): Water disinfection method:                  
Description of monitoring method: 
 </t>
  </si>
  <si>
    <t xml:space="preserve">Perform a visual assessment and conduct interview(s). 
Justification guideline (visible to producers): What kind of tools are used for the calculation? 
 </t>
  </si>
  <si>
    <t xml:space="preserve">Check records. Cross-check with FV-GFS 30.06.02. 
 </t>
  </si>
  <si>
    <t xml:space="preserve">Review documents. 
Justification guideline (visible only to CB and GLOBALG.A.P. Secretariat): Name of technical adviser or designated worker (if not the producer themself):                            </t>
  </si>
  <si>
    <t xml:space="preserve">Conduct interview(s).
Justification guideline (visible to producers): No comments required.  
Justification guideline (visible only to CB and GLOBALG.A.P. Secretariat): No comments required. </t>
  </si>
  <si>
    <t xml:space="preserve">Review documents and conduct interview(s).
Cross-check with FV-GFS 31.02. 
 </t>
  </si>
  <si>
    <t xml:space="preserve">Perform a visual assessment and/or check records. Check at least two activities per registered crop. 
Justification guideline (visible to producers): Record two activities of prevention. 
 </t>
  </si>
  <si>
    <t xml:space="preserve">Perform a visual assessment and/or check records. Check at least two activities per registered crop. 
Justification guideline (visible to producers): Record two activities of observation and monitoring. 
 </t>
  </si>
  <si>
    <t xml:space="preserve">Perform a visual assessment and/or check records. Check at least two activities per registered crop. 
Justification guideline (visible to producers): Record two activities of intervention. 
 </t>
  </si>
  <si>
    <t xml:space="preserve">Check records. Cross-check application records with PPP label instructions and/or industry recommendations. 
Justification guideline (visible to producers): Examples checked: 
 </t>
  </si>
  <si>
    <t xml:space="preserve">Check effectiveness of IPM activities (prevention, observation, monitoring intervention) in relation to previous growing cycles.   
 </t>
  </si>
  <si>
    <t xml:space="preserve">For all registered products, cross-check the PPP application records (FV-GFS 32.02.01) with invoices (FV-GFS 32.11.01), stock inventory (FV-GFS 05.02), and the list of approved PPPs as well as the PPPs stored (FV-GFS 32.09.01). 
Justification guideline (visible to producers): For each crop grouping, record at least one example of PPPs (with product trade name) checked. (In this case, the crop grouping is defined based on commonalities in PPP application, not based on food safety risks during harvest or postharvest handling.) 
 </t>
  </si>
  <si>
    <t>Review documents and cross-check PPP application records with PPP label instructions.
Sample PPPs from application records and check the label to verify whether the PPP is appropriate for the target. 
Justification guideline (visible to producers): No comments required. 
Justification guideline (visible only to CB and GLOBALG.A.P. Secretariat): No comments required.</t>
  </si>
  <si>
    <t>Interview PPP operators. 
Justification guideline (visible to producers): No comments required. 
Justification guideline (visible only to CB and GLOBALG.A.P. Secretariat): No comments required.</t>
  </si>
  <si>
    <t xml:space="preserve">Cross-check with FV-GFS 32.02.02. 
 </t>
  </si>
  <si>
    <t xml:space="preserve">Check records: Check a sufficient number of records to ensure that no nonregistered PPPs are used, that preharvest intervals are followed (i.e., consider not only the latest applications but earlier applications as well if preharvest intervals are longer), that correct dosages are applied, etc.
Cross-check the active ingredients of the used PPPs with the MRL analysis (FV-GFS 32.07.02). 
Justification guideline (visible to producers): For each crop grouping, record at least one example. (In this case, the crop grouping is defined based on commonalities in PPP application, not based on food safety risks during harvest or postharvest handling.)
Record the following:
- Crop name and/or variety
- Application location
- Date and end date of application
- Product trade name and active ingredient
- Preharvest interval
- Amount of PPP applied
- Type of machinery
- Reason for application 
 </t>
  </si>
  <si>
    <t>Check records. 
Justification guideline (visible to producers): No comments required. 
Justification guideline (visible only to CB and GLOBALG.A.P. Secretariat): No comments required.</t>
  </si>
  <si>
    <t xml:space="preserve">For all registered products, cross-check records (e.g., PPP application records, harvest records, packing house delivery notes, etc.) with PPP label instructions. 
Justification guideline (visible to producers): Record at least one example per crop grouping and include harvest date, PPP application date, and the preharvest interval. 
(In this case, the crop grouping is defined based on commonalities in PPP application, not based on food safety risks during harvest or postharvest handling.) 
 </t>
  </si>
  <si>
    <t>Interview workers and perform a visual assessment regarding written instructions about pressure rinsing equipment and contents of empty containers. 
Justification guideline (visible to producers): No comments required. 
Justification guideline (visible only to CB and GLOBALG.A.P. Secretariat): No comments required.</t>
  </si>
  <si>
    <t>Perform a visual assessment. 
Justification guideline (visible to producers): No comments required. 
Justification guideline (visible only to CB and GLOBALG.A.P. Secretariat): No comments required.</t>
  </si>
  <si>
    <t xml:space="preserve">Perform a visual assessment. Cross-check with records of disposal, if applicable. 
 </t>
  </si>
  <si>
    <t xml:space="preserve">Perform a visual assessment of empty container storage according to the requirements of the official collection and disposal system.
Cross-check with FV-GFS 25.01 and FV-GFS 25.02.
Check records of disposal. 
Justification guideline (visible to producers): Name of the collection and disposal system:
Date of last record of disposal and amount of empty containers disposed: 
 </t>
  </si>
  <si>
    <t xml:space="preserve">Review documents, interview workers, and perform a visual assessment. 
Justification guideline (visible to producers): If local regulations apply, briefly explain the process. 
 </t>
  </si>
  <si>
    <t xml:space="preserve">Perform a visual assessment of the PPP storage and other places on the production site where PPP containers may be stored.
Cross-check with invoices of PPPs (FV-GFS 32.11.01), stock inventory (FV-GFS 05.02), and list of approved PPPs (FV-GFS 32.01.01). 
 </t>
  </si>
  <si>
    <t xml:space="preserve">Interview workers about disposal methods, perform a visual assessment of the disposal location, and check records accordingly. 
 </t>
  </si>
  <si>
    <t xml:space="preserve">Review documents. Cross-check with the producer’s application form declaring the country/countries of destination. Cross-check with invoices/transaction documents. Check information about all registered products. 
Justification guideline (visible to producers): List of country/countries of destination for each crop about which the producer has up-to-date information:
(If the destination is an EU country, indicate only “EU.”) 
 </t>
  </si>
  <si>
    <t xml:space="preserve">Review the written risk assessment and ensure that it is crop-specific, realistic, and complete. It shall conclude with an analysis program for each crop, listing type and number of analyses and when and where to take the sample.
Postharvest treatments, where applicable, shall be included in the risk assessment. Cross-check with FV-GFS 32.02.01.
If crops are covered by an RMS, check the declaration of participation issued by the RMS operator/provider. The CB can audit the RMS according to the RMS checklist or accept that another GLOBALG.A.P. approved CB has audited and approved the RMS, provided it is listed in the GLOBALG.A.P. IT systems.
In either case, cross-check whether the RMS effectively covers all crops registered for it.
MRL analysis results shall be available for all registered products (except those justified by the risk assessment), and any detected residues shall comply with the MRLs of the declared country/countries of destination.
MRL analyses shall include all active ingredients used in PPP applications. If any active ingredients are not tested for, this shall be justified based on the risk assessment. 
Justification guideline (visible to producers): Record the identifying data of the risk assessment (name/code, date/edition, etc.) and the frequency of analysis required for each crop.
Record (where applicable) any crops for which the risk assessment has concluded that no analysis is necessary.
Record (where applicable) any active ingredients not covered by the MRL analysis, along with the justification given in the risk assessment.
Record (where applicable) any crops that are covered by an RMS.
Record the name of the RMS operator/provider and the expiry date in the GLOBALG.A.P. IT systems.
(Note: If requested by the producer, the following section can be recorded in the “Justification guideline (visible only to CB and GLOBALG.A.P.)”)
If the registered crops are not covered by an RMS, record at least one MRL analysis per registered product.
Date of analysis: 
Product: 
Laboratory and reference number:
Product country/countries of destination: 
 </t>
  </si>
  <si>
    <t xml:space="preserve">Review documents. 
Justification guideline (visible to producers): No comments required. 
 </t>
  </si>
  <si>
    <t xml:space="preserve">Review documents. 
Justification guideline (visible to producers): Document identification (name/code, date/edition, etc.):
Cross-check with the authorized PPP list. 
 </t>
  </si>
  <si>
    <t xml:space="preserve">Review documents. 
Justification guideline (visible to producers): Document identification (name/code, date/edition, etc.): 
 </t>
  </si>
  <si>
    <t xml:space="preserve">Interview workers on possible use of other substances. 
Check application records.
Cross-check with FV-GFS 32.01.01 (current list of plant protection products (PPPs) that are authorized in the country of production for use on the crops being grown).
Where the substances do not require registration for use in the country of production, review evidence that the substances do not compromise food safety. 
Justification guideline (visible to producers): If other substances are used, record at least one example per crop and include the justifications:
- Crop name and/or variety
- Name of the active substance or ingredient (e.g., plant from which it is derived)
- Product trade name (if purchased) 
- Location, date, and amount of application 
 </t>
  </si>
  <si>
    <t xml:space="preserve">Visual assessment: Check compliance with the local regulations, if any.
Check records of verification for containers and scales.
Visual assessment: Cross-check names with the list of persons trained as per FV-GFS 03.03.
Visual assessment: Cross-check with FV-GFS 32.01.01, FV-GFS 32.01.02, and FV-GFS 32.02.01. 
Justification guideline (visible to producers): Record whether a permit is needed, and if so, whether it is available.
If there is more than one PPP storage, record which one was audited. 
 </t>
  </si>
  <si>
    <t>Check records and interview workers.
Medical reports may be not available as they are generally confidential. 
There shall be evidence that the producer provides the workers the option of voluntary health checks. 
Justification guideline (visible only to CB and GLOBALG.A.P. Secretariat): Name(s) of persons interviewed:</t>
  </si>
  <si>
    <t>Interview workers responsible for mixing PPPs.
Check whether the filling and mixing area(s) is/are suitable.
Cross-check whether the correct equipment for mixing is being used according to the PPP label.
Cross-check with FV-GFS 20.03.01 (protective equipment), FV-GFS 20.03.02 (protective equipment storage, washing, and disposal), FV-GFS 32.09.01 (PPP storage), FV-GFS 32.09.06 (equipment for spillage), FV-GFS 32.10.03 (visible emergency procedure), and FV-GFS 20.02.03 and FV-GFS 32.10.02 (first aid kit, eyewash amenities, clean water).
Pay special attention to compliance with the above-mentioned P&amp;Cs if filling/mixing is done in the field. 
Justification guideline (visible to producers): No comments required. 
Justification guideline (visible only to CB and GLOBALG.A.P. Secretariat): No comments required.</t>
  </si>
  <si>
    <t xml:space="preserve">Perform an interview and visual assessment. 
 </t>
  </si>
  <si>
    <t xml:space="preserve">Interview workers working in the field to see whether they are familiar with the procedure for re-entry times. Cross-check their statements with the written procedure.
Perform a visual assessment of signs available/in use on-field or in the greenhouse.
Cross-check defined re-entry times with information on PPP labels. 
Justification guideline (visible to producers): Document identification (name/code, date/edition, etc.): 
 </t>
  </si>
  <si>
    <t xml:space="preserve">Check records. Cross-check with PPP stock inventory (FV-GFS 05.02) and PPP applications (FV-GFS 32.02.01). 
Justification guideline (visible to producers): Provide an example (PPP/date). 
 </t>
  </si>
  <si>
    <t xml:space="preserve">Perform a visually assessment of the production/collection/storage/distribution points and interview workers. 
Justification guideline (visible to producers): Record production/collection/storage/
distribution points seen: 
 </t>
  </si>
  <si>
    <t xml:space="preserve">Perform a visually assessment of the collection/storage/distribution points and interview workers.
Check records. 
Justification guideline (visible to producers): Record collection/storage/
distribution points seen: 
 </t>
  </si>
  <si>
    <t xml:space="preserve">Perform a visual assessment of packing material storage.
Interview workers.
Review packaging material documents (labels, certificates, manufacturer declarations, etc.) 
Justification guideline (visible to producers): Packaging material checked: 
 </t>
  </si>
  <si>
    <t xml:space="preserve">Review documents and perform a visual assessment. Check product labels, certificates, technical sheets, etc.  
Justification guideline (visible to producers): No comments required.  
Justification guideline (visible only to CB and GLOBALG.A.P. Secretariat): No comments required. </t>
  </si>
  <si>
    <t xml:space="preserve">Review documents.
Interview workers. 
Justification guideline (visible to producers): Document identification (name/code, date/edition, etc.): 
 </t>
  </si>
  <si>
    <t xml:space="preserve">Check records. Perform a visual assessment.  
Justification guideline (visible to producers): Provide an example of monitoring:  
 </t>
  </si>
  <si>
    <t xml:space="preserve">Perform a visual assessment. Interview responsible person on how the pest control system works. 
Justification guideline (visible to producers): Brief description of the pest management plan. 
 </t>
  </si>
  <si>
    <t xml:space="preserve">This P&amp;C is not applicable if final packing does not take place (in the field or in the facility) under the ownership of the GLOBALG.A.P. certificate holder.
For product labeling according to the food regulations of the country of intended sale: The country of intended sale shall be identified by either demonstrating communication with clients confirming the intended market(s), or by selecting the specific country or (group of) countries in which product is intended to be traded, and by presenting evidence of compliance with label requirements that meet the currently applicable food regulations of that country. Where a group of countries is targeted together for trading, the product label content meets the strictest currently applicable food regulations in the group. 
Justification guideline (visible to producers): For product labeling according to the food regulations of the country of intended sale: Record the list of countries of intended sale for at least one product per crop grouping (defined regarding food safety risks during harvest/postharvest).
For product labeling according to customer specifications: Record the list of customers for at least one product per crop grouping (defined regarding food safety risks during harvest/postharvest).  
 </t>
  </si>
  <si>
    <t xml:space="preserve">Perform a visual assessment of postharvest operations.
Assess and challenge the risk-based microbial environmental monitoring program and the effectiveness of cleaning. 
Justification guideline (visible to producers): Provide an example of environmental monitoring. 
 </t>
  </si>
  <si>
    <t xml:space="preserve">Perform a visual assessment 
Justification guideline (visible to producers): No comments required.  
Justification guideline (visible only to CB and GLOBALG.A.P. Secretariat): No comments required. </t>
  </si>
  <si>
    <t>Audit method and justification guideline for IFA v6 GFS</t>
  </si>
  <si>
    <t>TRANSITION TOOL IFA V5.4-1-GFS TO IFA V6 GFS (NO MACROS)</t>
  </si>
  <si>
    <t>All IFA v6 text is displayed in blue with a light green background, while the IFA v5 text is displayed in black with no background color.</t>
  </si>
  <si>
    <r>
      <rPr>
        <b/>
        <sz val="8"/>
        <color theme="4"/>
        <rFont val="Arial"/>
        <family val="2"/>
      </rPr>
      <t>IFA v6 GFS principle and criteria</t>
    </r>
    <r>
      <rPr>
        <b/>
        <sz val="8"/>
        <rFont val="Arial"/>
        <family val="2"/>
      </rPr>
      <t xml:space="preserve">
IFA v5.4-1 Control Point and Compliance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</si>
</sst>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family val="2"/>
      <scheme val="minor"/>
    </font>
    <font>
      <sz val="10"/>
      <color theme="1"/>
      <name val="Calibri"/>
      <family val="2"/>
      <scheme val="minor"/>
    </font>
    <font>
      <sz val="8"/>
      <name val="Calibri"/>
      <family val="2"/>
      <scheme val="minor"/>
    </font>
    <font>
      <sz val="8"/>
      <name val="Arial"/>
      <family val="2"/>
    </font>
    <font>
      <sz val="9"/>
      <color theme="1"/>
      <name val="Arial"/>
      <family val="2"/>
    </font>
    <font>
      <sz val="9"/>
      <name val="Arial"/>
      <family val="2"/>
    </font>
    <font>
      <b/>
      <sz val="8"/>
      <color rgb="FF333333"/>
      <name val="Georgia"/>
      <family val="1"/>
    </font>
    <font>
      <i/>
      <sz val="8"/>
      <color theme="4"/>
      <name val="Arial"/>
      <family val="2"/>
    </font>
    <font>
      <sz val="11"/>
      <color theme="1"/>
      <name val="Calibri"/>
      <family val="2"/>
      <scheme val="minor"/>
    </font>
    <font>
      <b/>
      <sz val="8"/>
      <color theme="0"/>
      <name val="Arial"/>
      <family val="2"/>
    </font>
    <font>
      <b/>
      <sz val="9"/>
      <color theme="1"/>
      <name val="Arial"/>
      <family val="2"/>
    </font>
    <font>
      <b/>
      <sz val="9"/>
      <name val="Arial"/>
      <family val="2"/>
    </font>
    <font>
      <b/>
      <sz val="8"/>
      <name val="Calibri"/>
      <family val="2"/>
      <scheme val="minor"/>
    </font>
    <font>
      <b/>
      <sz val="8"/>
      <name val="Arial"/>
      <family val="2"/>
    </font>
    <font>
      <sz val="70"/>
      <color rgb="FF00A513"/>
      <name val="Arial Black"/>
      <family val="2"/>
    </font>
    <font>
      <b/>
      <sz val="22"/>
      <color theme="1" tint="0.249977111117893"/>
      <name val="Arial"/>
      <family val="2"/>
    </font>
    <font>
      <b/>
      <sz val="14"/>
      <color theme="1" tint="0.249977111117893"/>
      <name val="Arial"/>
      <family val="2"/>
    </font>
    <font>
      <sz val="14"/>
      <color theme="1" tint="0.249977111117893"/>
      <name val="Arial"/>
      <family val="2"/>
    </font>
    <font>
      <b/>
      <u/>
      <sz val="11"/>
      <color indexed="8"/>
      <name val="Arial"/>
      <family val="2"/>
    </font>
    <font>
      <sz val="9"/>
      <color indexed="8"/>
      <name val="Arial"/>
      <family val="2"/>
    </font>
    <font>
      <sz val="12"/>
      <color indexed="8"/>
      <name val="Calibri"/>
      <family val="2"/>
    </font>
    <font>
      <b/>
      <sz val="9"/>
      <color rgb="FF000000"/>
      <name val="Arial"/>
      <family val="2"/>
    </font>
    <font>
      <sz val="9"/>
      <color rgb="FF000000"/>
      <name val="Arial"/>
      <family val="2"/>
    </font>
    <font>
      <b/>
      <sz val="20"/>
      <color rgb="FF00A039"/>
      <name val="Calibri"/>
      <family val="2"/>
      <scheme val="minor"/>
    </font>
    <font>
      <b/>
      <sz val="8"/>
      <color theme="4"/>
      <name val="Arial"/>
      <family val="2"/>
    </font>
    <font>
      <u/>
      <sz val="11"/>
      <color theme="10"/>
      <name val="Calibri"/>
      <family val="2"/>
      <scheme val="minor"/>
    </font>
    <font>
      <sz val="11"/>
      <color rgb="FF9C5700"/>
      <name val="Calibri"/>
      <family val="2"/>
      <scheme val="minor"/>
    </font>
    <font>
      <sz val="8"/>
      <color theme="1"/>
      <name val="Calibri"/>
      <family val="2"/>
      <scheme val="minor"/>
    </font>
    <font>
      <u/>
      <sz val="9"/>
      <color theme="10"/>
      <name val="Arial"/>
      <family val="2"/>
    </font>
    <font>
      <sz val="10"/>
      <color theme="1"/>
      <name val="Arial"/>
      <family val="2"/>
    </font>
    <font>
      <b/>
      <sz val="10"/>
      <name val="Arial"/>
      <family val="2"/>
    </font>
    <font>
      <sz val="8"/>
      <color theme="4"/>
      <name val="Arial"/>
      <family val="2"/>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theme="6" tint="0.79998168889431442"/>
      </patternFill>
    </fill>
    <fill>
      <patternFill patternType="solid">
        <fgColor theme="2"/>
        <bgColor indexed="64"/>
      </patternFill>
    </fill>
    <fill>
      <patternFill patternType="solid">
        <fgColor theme="9" tint="-0.499984740745262"/>
        <bgColor indexed="64"/>
      </patternFill>
    </fill>
    <fill>
      <patternFill patternType="solid">
        <fgColor rgb="FFFFEB9C"/>
      </patternFill>
    </fill>
    <fill>
      <patternFill patternType="solid">
        <fgColor theme="9" tint="0.79998168889431442"/>
        <bgColor indexed="64"/>
      </patternFill>
    </fill>
  </fills>
  <borders count="16">
    <border>
      <left/>
      <right/>
      <top/>
      <bottom/>
      <diagonal/>
    </border>
    <border>
      <left style="thin">
        <color theme="6" tint="0.39997558519241921"/>
      </left>
      <right/>
      <top style="thin">
        <color theme="6" tint="0.39997558519241921"/>
      </top>
      <bottom style="thin">
        <color theme="6"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right/>
      <top style="thin">
        <color auto="1"/>
      </top>
      <bottom style="thin">
        <color auto="1"/>
      </bottom>
      <diagonal/>
    </border>
  </borders>
  <cellStyleXfs count="6">
    <xf numFmtId="0" fontId="0" fillId="0" borderId="0"/>
    <xf numFmtId="9" fontId="8" fillId="0" borderId="0" applyFont="0" applyFill="0" applyBorder="0" applyAlignment="0" applyProtection="0"/>
    <xf numFmtId="0" fontId="8" fillId="0" borderId="0"/>
    <xf numFmtId="0" fontId="20" fillId="0" borderId="0"/>
    <xf numFmtId="0" fontId="25" fillId="0" borderId="0" applyNumberFormat="0" applyFill="0" applyBorder="0" applyAlignment="0" applyProtection="0"/>
    <xf numFmtId="0" fontId="26" fillId="7" borderId="0" applyNumberFormat="0" applyBorder="0" applyAlignment="0" applyProtection="0"/>
  </cellStyleXfs>
  <cellXfs count="97">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horizontal="right"/>
    </xf>
    <xf numFmtId="0" fontId="4" fillId="0" borderId="0" xfId="0" applyFont="1" applyAlignment="1">
      <alignment horizontal="center"/>
    </xf>
    <xf numFmtId="0" fontId="0" fillId="4" borderId="1" xfId="0" applyFill="1" applyBorder="1"/>
    <xf numFmtId="0" fontId="0" fillId="0" borderId="1" xfId="0" applyBorder="1"/>
    <xf numFmtId="0" fontId="6" fillId="0" borderId="0" xfId="0" applyFont="1"/>
    <xf numFmtId="0" fontId="0" fillId="0" borderId="0" xfId="0" applyAlignment="1">
      <alignment horizontal="left"/>
    </xf>
    <xf numFmtId="0" fontId="10" fillId="0" borderId="0" xfId="0" applyFont="1" applyAlignment="1">
      <alignment horizontal="center"/>
    </xf>
    <xf numFmtId="0" fontId="10" fillId="0" borderId="0" xfId="0" applyFont="1"/>
    <xf numFmtId="9" fontId="4" fillId="0" borderId="0" xfId="0" applyNumberFormat="1" applyFont="1"/>
    <xf numFmtId="0" fontId="14" fillId="0" borderId="0" xfId="2" applyFont="1" applyAlignment="1">
      <alignment horizontal="center" vertical="top"/>
    </xf>
    <xf numFmtId="0" fontId="8" fillId="0" borderId="0" xfId="2"/>
    <xf numFmtId="0" fontId="15" fillId="0" borderId="0" xfId="2" applyFont="1" applyAlignment="1">
      <alignment horizontal="left" wrapText="1"/>
    </xf>
    <xf numFmtId="0" fontId="16" fillId="0" borderId="0" xfId="2" applyFont="1" applyAlignment="1">
      <alignment horizontal="left" wrapText="1"/>
    </xf>
    <xf numFmtId="0" fontId="1" fillId="0" borderId="0" xfId="2" applyFont="1" applyAlignment="1">
      <alignment horizontal="left"/>
    </xf>
    <xf numFmtId="0" fontId="17" fillId="0" borderId="0" xfId="2" applyFont="1" applyAlignment="1">
      <alignment horizontal="left" vertical="center" wrapText="1"/>
    </xf>
    <xf numFmtId="0" fontId="17" fillId="0" borderId="0" xfId="2" applyFont="1" applyAlignment="1">
      <alignment horizontal="center" vertical="center"/>
    </xf>
    <xf numFmtId="0" fontId="16" fillId="0" borderId="0" xfId="2" applyFont="1" applyAlignment="1">
      <alignment horizontal="center"/>
    </xf>
    <xf numFmtId="0" fontId="18" fillId="0" borderId="0" xfId="0" applyFont="1" applyAlignment="1">
      <alignment vertical="center"/>
    </xf>
    <xf numFmtId="0" fontId="19" fillId="0" borderId="0" xfId="0" applyFont="1" applyAlignment="1">
      <alignment horizontal="justify" vertical="center"/>
    </xf>
    <xf numFmtId="0" fontId="4"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vertical="center"/>
    </xf>
    <xf numFmtId="0" fontId="22" fillId="0" borderId="0" xfId="0" applyFont="1"/>
    <xf numFmtId="0" fontId="22" fillId="0" borderId="0" xfId="0" applyFont="1" applyAlignment="1">
      <alignment vertical="center"/>
    </xf>
    <xf numFmtId="0" fontId="27" fillId="0" borderId="0" xfId="0" applyFont="1" applyAlignment="1">
      <alignment vertical="center"/>
    </xf>
    <xf numFmtId="0" fontId="1" fillId="0" borderId="0" xfId="0" applyFont="1" applyAlignment="1">
      <alignment vertical="center"/>
    </xf>
    <xf numFmtId="9" fontId="11" fillId="0" borderId="0" xfId="1" applyFont="1" applyBorder="1" applyAlignment="1">
      <alignment horizontal="right"/>
    </xf>
    <xf numFmtId="9" fontId="10" fillId="0" borderId="0" xfId="0" applyNumberFormat="1" applyFont="1"/>
    <xf numFmtId="0" fontId="4" fillId="0" borderId="0" xfId="0" applyFont="1" applyAlignment="1">
      <alignment vertical="top" wrapText="1"/>
    </xf>
    <xf numFmtId="0" fontId="28" fillId="0" borderId="0" xfId="4" applyFont="1" applyAlignment="1">
      <alignment horizontal="left" vertical="top" wrapText="1" indent="3"/>
    </xf>
    <xf numFmtId="0" fontId="10" fillId="8" borderId="2" xfId="0" applyFont="1" applyFill="1" applyBorder="1"/>
    <xf numFmtId="9" fontId="11" fillId="8" borderId="3" xfId="1" applyFont="1" applyFill="1" applyBorder="1" applyAlignment="1">
      <alignment horizontal="right"/>
    </xf>
    <xf numFmtId="9" fontId="10" fillId="8" borderId="3" xfId="0" applyNumberFormat="1" applyFont="1" applyFill="1" applyBorder="1"/>
    <xf numFmtId="0" fontId="4" fillId="8" borderId="2" xfId="0" applyFont="1" applyFill="1" applyBorder="1"/>
    <xf numFmtId="0" fontId="5" fillId="8" borderId="3" xfId="0" applyFont="1" applyFill="1" applyBorder="1" applyAlignment="1">
      <alignment horizontal="right"/>
    </xf>
    <xf numFmtId="0" fontId="22" fillId="0" borderId="0" xfId="0" applyFont="1" applyAlignment="1">
      <alignment horizontal="left" vertical="top" wrapText="1"/>
    </xf>
    <xf numFmtId="0" fontId="21" fillId="0" borderId="0" xfId="0" applyFont="1" applyAlignment="1">
      <alignment horizontal="left" vertical="top" wrapText="1"/>
    </xf>
    <xf numFmtId="0" fontId="28" fillId="0" borderId="0" xfId="4" applyFont="1" applyAlignment="1">
      <alignment horizontal="left" vertical="top" wrapText="1"/>
    </xf>
    <xf numFmtId="0" fontId="10" fillId="0" borderId="0" xfId="0" applyFont="1" applyAlignment="1">
      <alignment vertical="top"/>
    </xf>
    <xf numFmtId="0" fontId="10" fillId="0" borderId="0" xfId="0" applyFont="1" applyAlignment="1">
      <alignment horizontal="left"/>
    </xf>
    <xf numFmtId="0" fontId="30" fillId="0" borderId="0" xfId="0" applyFont="1"/>
    <xf numFmtId="0" fontId="26" fillId="7" borderId="0" xfId="5" applyProtection="1"/>
    <xf numFmtId="0" fontId="1" fillId="0" borderId="0" xfId="0" applyFont="1"/>
    <xf numFmtId="0" fontId="29" fillId="0" borderId="0" xfId="0" applyFont="1" applyAlignment="1">
      <alignment horizontal="right"/>
    </xf>
    <xf numFmtId="0" fontId="23" fillId="0" borderId="0" xfId="0" applyFont="1"/>
    <xf numFmtId="0" fontId="0" fillId="0" borderId="0" xfId="0" applyAlignment="1">
      <alignment horizontal="center"/>
    </xf>
    <xf numFmtId="0" fontId="1" fillId="0" borderId="0" xfId="0" applyFont="1" applyAlignment="1">
      <alignment horizontal="center"/>
    </xf>
    <xf numFmtId="0" fontId="12" fillId="0" borderId="0" xfId="0" applyFont="1"/>
    <xf numFmtId="0" fontId="13" fillId="2" borderId="0" xfId="0" applyFont="1" applyFill="1" applyAlignment="1">
      <alignment horizontal="center" vertical="center"/>
    </xf>
    <xf numFmtId="0" fontId="0" fillId="0" borderId="6" xfId="0" applyBorder="1" applyAlignment="1">
      <alignment horizontal="center"/>
    </xf>
    <xf numFmtId="0" fontId="13" fillId="3"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7"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pplyProtection="1">
      <alignment horizontal="center" vertical="top" wrapText="1"/>
      <protection locked="0"/>
    </xf>
    <xf numFmtId="0" fontId="3" fillId="0" borderId="4" xfId="0" applyFont="1" applyBorder="1" applyAlignment="1">
      <alignment horizontal="left" vertical="top"/>
    </xf>
    <xf numFmtId="0" fontId="3" fillId="0" borderId="4" xfId="0" applyFont="1" applyBorder="1" applyAlignment="1" applyProtection="1">
      <alignment horizontal="left" vertical="top" wrapText="1"/>
      <protection locked="0"/>
    </xf>
    <xf numFmtId="0" fontId="3" fillId="5" borderId="4" xfId="0" applyFont="1" applyFill="1" applyBorder="1" applyAlignment="1">
      <alignment horizontal="left" vertical="top" wrapText="1"/>
    </xf>
    <xf numFmtId="0" fontId="3" fillId="5" borderId="4" xfId="0" applyFont="1" applyFill="1" applyBorder="1" applyAlignment="1">
      <alignment horizontal="center" vertical="top" wrapText="1"/>
    </xf>
    <xf numFmtId="0" fontId="7" fillId="5" borderId="4" xfId="0" applyFont="1" applyFill="1" applyBorder="1" applyAlignment="1">
      <alignment horizontal="left" vertical="top" wrapText="1"/>
    </xf>
    <xf numFmtId="0" fontId="3" fillId="5" borderId="4" xfId="0" applyFont="1" applyFill="1" applyBorder="1" applyAlignment="1">
      <alignment horizontal="left" vertical="top"/>
    </xf>
    <xf numFmtId="0" fontId="13" fillId="3" borderId="5" xfId="0" applyFont="1" applyFill="1" applyBorder="1" applyAlignment="1">
      <alignment horizontal="center" vertical="center" wrapText="1"/>
    </xf>
    <xf numFmtId="0" fontId="3" fillId="0" borderId="9" xfId="0" applyFont="1" applyBorder="1" applyAlignment="1">
      <alignment horizontal="left" vertical="top" wrapText="1"/>
    </xf>
    <xf numFmtId="0" fontId="3" fillId="0" borderId="0" xfId="0" applyFont="1" applyAlignment="1">
      <alignment horizontal="left" vertical="top"/>
    </xf>
    <xf numFmtId="0" fontId="3" fillId="0" borderId="10" xfId="0" applyFont="1" applyBorder="1" applyAlignment="1">
      <alignment horizontal="left" vertical="top" wrapText="1"/>
    </xf>
    <xf numFmtId="0" fontId="3" fillId="0" borderId="6"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pplyProtection="1">
      <alignment horizontal="center" vertical="top" wrapText="1"/>
      <protection locked="0"/>
    </xf>
    <xf numFmtId="0" fontId="3" fillId="0" borderId="5" xfId="0" applyFont="1" applyBorder="1" applyAlignment="1">
      <alignment horizontal="left" vertical="top"/>
    </xf>
    <xf numFmtId="0" fontId="7" fillId="0" borderId="5" xfId="0" applyFont="1" applyBorder="1" applyAlignment="1">
      <alignment horizontal="left" vertical="top" wrapText="1"/>
    </xf>
    <xf numFmtId="0" fontId="3" fillId="0" borderId="5" xfId="0" applyFont="1" applyBorder="1" applyAlignment="1" applyProtection="1">
      <alignment horizontal="left" vertical="top" wrapText="1"/>
      <protection locked="0"/>
    </xf>
    <xf numFmtId="0" fontId="3" fillId="5" borderId="5" xfId="0" applyFont="1" applyFill="1" applyBorder="1" applyAlignment="1">
      <alignment horizontal="left" vertical="top" wrapText="1"/>
    </xf>
    <xf numFmtId="0" fontId="3" fillId="5" borderId="5" xfId="0" applyFont="1" applyFill="1" applyBorder="1" applyAlignment="1">
      <alignment horizontal="center" vertical="top" wrapText="1"/>
    </xf>
    <xf numFmtId="0" fontId="7" fillId="5" borderId="5" xfId="0" applyFont="1" applyFill="1" applyBorder="1" applyAlignment="1">
      <alignment horizontal="left" vertical="top" wrapText="1"/>
    </xf>
    <xf numFmtId="0" fontId="3" fillId="5" borderId="5" xfId="0" applyFont="1" applyFill="1" applyBorder="1" applyAlignment="1">
      <alignment horizontal="left" vertical="top"/>
    </xf>
    <xf numFmtId="0" fontId="31" fillId="8" borderId="7" xfId="0" applyFont="1" applyFill="1" applyBorder="1" applyAlignment="1">
      <alignment horizontal="left" vertical="top" wrapText="1"/>
    </xf>
    <xf numFmtId="0" fontId="31" fillId="8" borderId="8" xfId="0" applyFont="1" applyFill="1" applyBorder="1" applyAlignment="1">
      <alignment horizontal="left" vertical="top"/>
    </xf>
    <xf numFmtId="0" fontId="31" fillId="8" borderId="11" xfId="0" applyFont="1" applyFill="1" applyBorder="1" applyAlignment="1">
      <alignment horizontal="left" vertical="top" wrapText="1"/>
    </xf>
    <xf numFmtId="0" fontId="31" fillId="8" borderId="4" xfId="0" applyFont="1" applyFill="1" applyBorder="1" applyAlignment="1">
      <alignment horizontal="left" vertical="top" wrapText="1"/>
    </xf>
    <xf numFmtId="0" fontId="31" fillId="8" borderId="4" xfId="0" applyFont="1" applyFill="1" applyBorder="1" applyAlignment="1" applyProtection="1">
      <alignment horizontal="center" vertical="top" wrapText="1"/>
      <protection locked="0"/>
    </xf>
    <xf numFmtId="0" fontId="31" fillId="8" borderId="4" xfId="0" applyFont="1" applyFill="1" applyBorder="1" applyAlignment="1" applyProtection="1">
      <alignment horizontal="left" vertical="top" wrapText="1"/>
      <protection locked="0"/>
    </xf>
    <xf numFmtId="0" fontId="31" fillId="8" borderId="4" xfId="0" applyFont="1" applyFill="1" applyBorder="1" applyAlignment="1">
      <alignment horizontal="left" vertical="top"/>
    </xf>
    <xf numFmtId="0" fontId="31" fillId="8" borderId="4" xfId="0" applyFont="1" applyFill="1" applyBorder="1" applyAlignment="1">
      <alignment horizontal="center" vertical="top" wrapText="1"/>
    </xf>
    <xf numFmtId="0" fontId="0" fillId="0" borderId="6" xfId="0" applyBorder="1" applyAlignment="1">
      <alignment horizontal="center"/>
    </xf>
    <xf numFmtId="0" fontId="0" fillId="0" borderId="6" xfId="0" applyBorder="1"/>
    <xf numFmtId="0" fontId="0" fillId="0" borderId="15" xfId="0" applyBorder="1" applyAlignment="1">
      <alignment horizontal="center"/>
    </xf>
    <xf numFmtId="0" fontId="0" fillId="0" borderId="15" xfId="0" applyBorder="1"/>
  </cellXfs>
  <cellStyles count="6">
    <cellStyle name="Hyperlink" xfId="4" builtinId="8"/>
    <cellStyle name="Neutral" xfId="5" builtinId="28"/>
    <cellStyle name="Normal" xfId="0" builtinId="0"/>
    <cellStyle name="Normal 3" xfId="3" xr:uid="{A41E5945-8172-411D-AA6B-AC495273ED84}"/>
    <cellStyle name="Percent" xfId="1" builtinId="5"/>
    <cellStyle name="Standard 2" xfId="2" xr:uid="{72FE2ADB-EF43-4E27-91E0-C58BAAA18CCD}"/>
  </cellStyles>
  <dxfs count="28">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solid">
          <bgColor theme="2" tint="-9.9948118533890809E-2"/>
        </patternFill>
      </fill>
    </dxf>
    <dxf>
      <fill>
        <patternFill>
          <bgColor theme="9" tint="0.59996337778862885"/>
        </patternFill>
      </fill>
      <border>
        <top style="thin">
          <color auto="1"/>
        </top>
        <vertical/>
        <horizontal/>
      </border>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i/>
        <strike val="0"/>
        <outline val="0"/>
        <shadow val="0"/>
        <u val="none"/>
        <vertAlign val="baseline"/>
        <sz val="8"/>
        <color theme="4"/>
        <name val="Arial"/>
        <family val="2"/>
        <scheme val="none"/>
      </font>
      <fill>
        <patternFill patternType="none">
          <fgColor indexed="64"/>
          <bgColor auto="1"/>
        </patternFill>
      </fill>
      <alignment horizontal="left" vertical="top" textRotation="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justifyLastLine="0" shrinkToFit="0" readingOrder="0"/>
      <protection locked="1" hidden="0"/>
    </dxf>
    <dxf>
      <font>
        <b/>
        <i val="0"/>
        <strike val="0"/>
        <condense val="0"/>
        <extend val="0"/>
        <outline val="0"/>
        <shadow val="0"/>
        <u val="none"/>
        <vertAlign val="baseline"/>
        <sz val="8"/>
        <color auto="1"/>
        <name val="Calibri"/>
        <family val="2"/>
        <scheme val="minor"/>
      </font>
      <protection locked="1" hidden="0"/>
    </dxf>
    <dxf>
      <border>
        <bottom style="thin">
          <color auto="1"/>
        </bottom>
      </border>
    </dxf>
    <dxf>
      <fill>
        <patternFill>
          <bgColor theme="9" tint="0.79998168889431442"/>
        </patternFill>
      </fill>
    </dxf>
  </dxfs>
  <tableStyles count="1" defaultTableStyle="TableStyleMedium2" defaultPivotStyle="PivotStyleLight16">
    <tableStyle name="IFATool1" pivot="0" count="2" xr9:uid="{8E13792D-C790-4C02-A983-CC2E100BB015}">
      <tableStyleElement type="firstRowStripe" dxfId="27"/>
      <tableStyleElement type="secondRowStripe" dxfId="26"/>
    </tableStyle>
  </tableStyles>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42863</xdr:colOff>
      <xdr:row>0</xdr:row>
      <xdr:rowOff>747713</xdr:rowOff>
    </xdr:from>
    <xdr:to>
      <xdr:col>0</xdr:col>
      <xdr:colOff>42863</xdr:colOff>
      <xdr:row>4</xdr:row>
      <xdr:rowOff>16783</xdr:rowOff>
    </xdr:to>
    <xdr:pic>
      <xdr:nvPicPr>
        <xdr:cNvPr id="2" name="Grafik 5">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3" y="747713"/>
          <a:ext cx="3442154" cy="412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876300</xdr:rowOff>
    </xdr:from>
    <xdr:to>
      <xdr:col>0</xdr:col>
      <xdr:colOff>3444539</xdr:colOff>
      <xdr:row>0</xdr:row>
      <xdr:rowOff>1284767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876300"/>
          <a:ext cx="3444539" cy="4084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E2C524-604E-4D76-A324-C0F885B848D7}" name="TableV5toV6" displayName="TableV5toV6" ref="A4:P460" totalsRowShown="0" headerRowDxfId="25" dataDxfId="24">
  <autoFilter ref="A4:P460" xr:uid="{48E2C524-604E-4D76-A324-C0F885B848D7}"/>
  <tableColumns count="16">
    <tableColumn id="11" xr3:uid="{09C5707E-53EB-4713-9AFD-EFBFED23CF33}" name="Version" dataDxfId="23"/>
    <tableColumn id="10" xr3:uid="{44E1BDBC-2155-4C41-916B-4C2F7E51F316}" name="TableID" dataDxfId="22"/>
    <tableColumn id="17" xr3:uid="{FAA3E2AE-FFCF-460D-9C35-8302D3164341}" name="V5 Sort" dataDxfId="21"/>
    <tableColumn id="38" xr3:uid="{4FD66451-E873-4B98-AF31-1952560EEBE9}" name="V6 Sort" dataDxfId="20"/>
    <tableColumn id="8" xr3:uid="{3375C1F8-FCE0-41F6-BB7E-2CFA33193AD2}" name="ID" dataDxfId="19"/>
    <tableColumn id="1" xr3:uid="{F7D95F64-BC7D-4117-8BAB-DD70C8C6F9A4}" name="Section" dataDxfId="18"/>
    <tableColumn id="2" xr3:uid="{1C6F7352-2CEF-4A9F-B4A0-B886D4655B1F}" name="Nº" dataDxfId="17"/>
    <tableColumn id="3" xr3:uid="{EDBD825D-BA77-490E-9A03-E4EECA1C89D1}" name="IFA v6 GFS principle and criteria_x000a_IFA v5.4-1 Control Point and Compliance Criteria" dataDxfId="16"/>
    <tableColumn id="5" xr3:uid="{CC3E6D8F-43D0-475A-B6C0-EA4CB853D054}" name="Level" dataDxfId="15"/>
    <tableColumn id="7" xr3:uid="{50BDD9F6-5CEB-45D1-A015-CD9D7E23757D}" name="Answer" dataDxfId="14"/>
    <tableColumn id="6" xr3:uid="{3252738A-4B28-407E-AB46-2B62D1A79F33}" name="Justification" dataDxfId="13"/>
    <tableColumn id="13" xr3:uid="{89FD06A4-D8F5-4F59-8775-B43EA70E5424}" name="Method" dataDxfId="12"/>
    <tableColumn id="12" xr3:uid="{BFBF8CF1-F9D1-4CB5-BB1A-4BE5A7CDFEA5}" name="Audit method and justification guideline for IFA v6 GFS" dataDxfId="11"/>
    <tableColumn id="9" xr3:uid="{C2BDF6B1-41F7-44FA-8FEC-9F85931A0722}" name="LevelA" dataDxfId="10"/>
    <tableColumn id="25" xr3:uid="{99A0244B-2C97-4E0F-B5D5-85BAF19E65F6}" name="Short Level" dataDxfId="9"/>
    <tableColumn id="26" xr3:uid="{86ED11BC-911E-4084-BAB7-99C21D80B131}" name="v6 Status"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D25474-9CF7-4A37-B5D6-080545AB8A06}" name="LevelTable" displayName="LevelTable" ref="B3:N6" totalsRowShown="0">
  <autoFilter ref="B3:N6" xr:uid="{43D25474-9CF7-4A37-B5D6-080545AB8A06}"/>
  <tableColumns count="13">
    <tableColumn id="1" xr3:uid="{27321B61-8DD5-4CC6-9740-EAA69895822E}" name="Major Must"/>
    <tableColumn id="2" xr3:uid="{8C6C90F1-87BB-483C-9773-858BE9FC7919}" name="Minor Must"/>
    <tableColumn id="3" xr3:uid="{B9FFE4F8-450A-4932-BFD4-8A90BD7F36EB}" name="Recom."/>
    <tableColumn id="5" xr3:uid="{AC994452-C5BC-4F4C-91F6-2C89CD941C0A}" name="Major Must Merged"/>
    <tableColumn id="6" xr3:uid="{31B84591-6EFB-4703-9072-6B288A8058CD}" name="Major Must New"/>
    <tableColumn id="7" xr3:uid="{06894A82-FD8B-41A0-8040-862ED3B59D68}" name="Merged"/>
    <tableColumn id="9" xr3:uid="{D2CE6A4B-7865-483E-9FCF-0F769CE2F734}" name="Minor Must Merged"/>
    <tableColumn id="10" xr3:uid="{9542780B-E539-4D6E-B88C-BC06C04F61B7}" name="Minor Must New"/>
    <tableColumn id="8" xr3:uid="{4C2C2720-EF2E-4C5E-A2F3-FBA752619BC4}" name="Major Must  No NA"/>
    <tableColumn id="11" xr3:uid="{E4CCA61C-2E31-4FF8-9D0F-386633EF0C3F}" name="Minor Must No NA"/>
    <tableColumn id="12" xr3:uid="{40040821-0512-422D-8EFC-658410792F68}" name="Recom. New"/>
    <tableColumn id="13" xr3:uid="{E6868F0B-19EF-4195-BFC9-081EE6BE23F6}" name="Removed"/>
    <tableColumn id="4" xr3:uid="{DD48DFFA-16F9-4868-BFCC-C51E2C14D675}" name="No Equivalent"/>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lobalgap.org/uk_en/for-producers/globalg.a.p./integrated-farm-assurance-ifa/IFA-V6/" TargetMode="External"/><Relationship Id="rId2" Type="http://schemas.openxmlformats.org/officeDocument/2006/relationships/hyperlink" Target="https://documents.globalgap.org/documents/230414_IFA_guideline_FV_v6_0_Apr23_en.pdf" TargetMode="External"/><Relationship Id="rId1" Type="http://schemas.openxmlformats.org/officeDocument/2006/relationships/hyperlink" Target="https://www.globalgap.org/.content/.galleries/documents/220929_Summary_of_changes_IFA_v5_to_v6_GFS-Smart_en.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globalgap.org/.content/.galleries/documents/221110_IFA_GFS_audit_method_guideline_FV_v6_0_Oct22_protected_en.xls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7C8B5-7B4E-4343-B7AE-70233D2AC740}">
  <sheetPr codeName="Sheet2"/>
  <dimension ref="A1:XFC15"/>
  <sheetViews>
    <sheetView showGridLines="0" view="pageLayout" zoomScaleNormal="100" workbookViewId="0">
      <selection activeCell="A3" sqref="A3"/>
    </sheetView>
  </sheetViews>
  <sheetFormatPr defaultColWidth="0" defaultRowHeight="15" customHeight="1" zeroHeight="1" x14ac:dyDescent="0.3"/>
  <cols>
    <col min="1" max="1" width="127.44140625" style="14" customWidth="1"/>
    <col min="2" max="2" width="1" style="14" hidden="1"/>
    <col min="3" max="255" width="11.44140625" style="14" hidden="1"/>
    <col min="256" max="259" width="1.44140625" style="14" hidden="1"/>
    <col min="260" max="260" width="0.44140625" style="14" hidden="1"/>
    <col min="261" max="16383" width="1.44140625" style="14" hidden="1"/>
    <col min="16384" max="16384" width="0.44140625" style="14" customWidth="1"/>
  </cols>
  <sheetData>
    <row r="1" spans="1:1" ht="106.8" x14ac:dyDescent="0.3">
      <c r="A1" s="13"/>
    </row>
    <row r="2" spans="1:1" ht="56.4" x14ac:dyDescent="0.5">
      <c r="A2" s="15" t="s">
        <v>0</v>
      </c>
    </row>
    <row r="3" spans="1:1" ht="17.399999999999999" x14ac:dyDescent="0.3">
      <c r="A3" s="16" t="s">
        <v>1325</v>
      </c>
    </row>
    <row r="4" spans="1:1" ht="14.4" x14ac:dyDescent="0.3">
      <c r="A4" s="17"/>
    </row>
    <row r="5" spans="1:1" ht="69.599999999999994" x14ac:dyDescent="0.3">
      <c r="A5" s="18" t="s">
        <v>1</v>
      </c>
    </row>
    <row r="6" spans="1:1" ht="17.399999999999999" x14ac:dyDescent="0.3">
      <c r="A6" s="19"/>
    </row>
    <row r="7" spans="1:1" ht="17.399999999999999" x14ac:dyDescent="0.3">
      <c r="A7" s="19"/>
    </row>
    <row r="8" spans="1:1" ht="17.399999999999999" x14ac:dyDescent="0.3">
      <c r="A8" s="20"/>
    </row>
    <row r="9" spans="1:1" ht="14.4" x14ac:dyDescent="0.3">
      <c r="A9" s="21" t="s">
        <v>2</v>
      </c>
    </row>
    <row r="10" spans="1:1" ht="14.4" x14ac:dyDescent="0.3">
      <c r="A10" s="22" t="s">
        <v>3</v>
      </c>
    </row>
    <row r="11" spans="1:1" ht="7.5" customHeight="1" x14ac:dyDescent="0.3"/>
    <row r="12" spans="1:1" ht="15" customHeight="1" x14ac:dyDescent="0.3"/>
    <row r="13" spans="1:1" ht="15" customHeight="1" x14ac:dyDescent="0.3"/>
    <row r="14" spans="1:1" ht="15" customHeight="1" x14ac:dyDescent="0.3"/>
    <row r="15" spans="1:1" ht="15" customHeight="1" x14ac:dyDescent="0.3"/>
  </sheetData>
  <sheetProtection sheet="1" objects="1" scenarios="1"/>
  <pageMargins left="0.74803149606299213" right="0.74803149606299213" top="1.259842519685039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F1BA-6ABB-4EC9-BA36-DD18BFAD835F}">
  <sheetPr codeName="Sheet5"/>
  <dimension ref="A1:H32"/>
  <sheetViews>
    <sheetView showGridLines="0" view="pageLayout" zoomScaleNormal="70" workbookViewId="0">
      <selection activeCell="A12" sqref="A12"/>
    </sheetView>
  </sheetViews>
  <sheetFormatPr defaultColWidth="8.6640625" defaultRowHeight="11.4" x14ac:dyDescent="0.3"/>
  <cols>
    <col min="1" max="1" width="125.33203125" style="23" customWidth="1"/>
    <col min="2" max="7" width="12.33203125" style="23" customWidth="1"/>
    <col min="8" max="8" width="45.33203125" style="23" customWidth="1"/>
    <col min="9" max="16384" width="8.6640625" style="23"/>
  </cols>
  <sheetData>
    <row r="1" spans="1:8" ht="13.2" x14ac:dyDescent="0.25">
      <c r="A1" s="44" t="s">
        <v>4</v>
      </c>
    </row>
    <row r="3" spans="1:8" ht="12" x14ac:dyDescent="0.3">
      <c r="A3" s="24" t="s">
        <v>5</v>
      </c>
      <c r="B3" s="42"/>
      <c r="C3" s="42"/>
      <c r="D3" s="42"/>
      <c r="E3" s="42"/>
      <c r="F3" s="42"/>
      <c r="G3" s="42"/>
      <c r="H3" s="42"/>
    </row>
    <row r="4" spans="1:8" ht="34.200000000000003" x14ac:dyDescent="0.3">
      <c r="A4" s="39" t="s">
        <v>6</v>
      </c>
    </row>
    <row r="5" spans="1:8" ht="12" x14ac:dyDescent="0.3">
      <c r="A5" s="39" t="s">
        <v>7</v>
      </c>
      <c r="B5" s="42"/>
      <c r="C5" s="42"/>
      <c r="D5" s="42"/>
      <c r="E5" s="42"/>
      <c r="F5" s="42"/>
      <c r="G5" s="42"/>
      <c r="H5" s="42"/>
    </row>
    <row r="6" spans="1:8" x14ac:dyDescent="0.3">
      <c r="A6" s="39"/>
    </row>
    <row r="7" spans="1:8" s="24" customFormat="1" ht="12" x14ac:dyDescent="0.3">
      <c r="A7" s="40" t="s">
        <v>8</v>
      </c>
      <c r="B7" s="42"/>
      <c r="C7" s="42"/>
      <c r="D7" s="42"/>
      <c r="E7" s="42"/>
      <c r="F7" s="42"/>
      <c r="G7" s="42"/>
      <c r="H7" s="42"/>
    </row>
    <row r="8" spans="1:8" s="24" customFormat="1" ht="22.8" x14ac:dyDescent="0.3">
      <c r="A8" s="41" t="s">
        <v>715</v>
      </c>
      <c r="B8" s="32"/>
      <c r="C8" s="32"/>
      <c r="D8" s="32"/>
      <c r="E8" s="32"/>
      <c r="F8" s="32"/>
      <c r="G8" s="32"/>
      <c r="H8" s="32"/>
    </row>
    <row r="9" spans="1:8" s="24" customFormat="1" ht="12" x14ac:dyDescent="0.3">
      <c r="A9" s="33" t="s">
        <v>9</v>
      </c>
      <c r="B9" s="32"/>
      <c r="C9" s="32"/>
      <c r="D9" s="32"/>
      <c r="E9" s="32"/>
      <c r="F9" s="32"/>
      <c r="G9" s="32"/>
      <c r="H9" s="32"/>
    </row>
    <row r="10" spans="1:8" s="24" customFormat="1" ht="12" x14ac:dyDescent="0.3">
      <c r="A10" s="23"/>
      <c r="B10" s="32"/>
      <c r="C10" s="32"/>
      <c r="D10" s="32"/>
      <c r="E10" s="32"/>
      <c r="F10" s="32"/>
      <c r="G10" s="32"/>
      <c r="H10" s="32"/>
    </row>
    <row r="11" spans="1:8" s="24" customFormat="1" ht="12" x14ac:dyDescent="0.3">
      <c r="A11" s="23" t="s">
        <v>10</v>
      </c>
      <c r="B11" s="32"/>
      <c r="C11" s="32"/>
      <c r="D11" s="32"/>
      <c r="E11" s="32"/>
      <c r="F11" s="32"/>
      <c r="G11" s="32"/>
      <c r="H11" s="32"/>
    </row>
    <row r="12" spans="1:8" s="24" customFormat="1" ht="12" x14ac:dyDescent="0.3">
      <c r="A12" s="33" t="s">
        <v>729</v>
      </c>
      <c r="B12" s="32"/>
      <c r="C12" s="32"/>
      <c r="D12" s="32"/>
      <c r="E12" s="32"/>
      <c r="F12" s="32"/>
      <c r="G12" s="32"/>
      <c r="H12" s="32"/>
    </row>
    <row r="13" spans="1:8" s="24" customFormat="1" ht="12" x14ac:dyDescent="0.3">
      <c r="A13" s="33"/>
      <c r="B13" s="32"/>
      <c r="C13" s="32"/>
      <c r="D13" s="32"/>
      <c r="E13" s="32"/>
      <c r="F13" s="32"/>
      <c r="G13" s="32"/>
      <c r="H13" s="32"/>
    </row>
    <row r="14" spans="1:8" s="24" customFormat="1" ht="12" x14ac:dyDescent="0.3">
      <c r="A14" s="39" t="s">
        <v>11</v>
      </c>
      <c r="B14" s="32"/>
      <c r="C14" s="32"/>
      <c r="D14" s="32"/>
      <c r="E14" s="32"/>
      <c r="F14" s="32"/>
      <c r="G14" s="32"/>
      <c r="H14" s="32"/>
    </row>
    <row r="15" spans="1:8" s="24" customFormat="1" ht="34.200000000000003" x14ac:dyDescent="0.3">
      <c r="A15" s="39" t="s">
        <v>12</v>
      </c>
      <c r="B15" s="32"/>
      <c r="C15" s="32"/>
      <c r="D15" s="32"/>
      <c r="E15" s="32"/>
      <c r="F15" s="32"/>
      <c r="G15" s="32"/>
      <c r="H15" s="32"/>
    </row>
    <row r="16" spans="1:8" ht="34.200000000000003" x14ac:dyDescent="0.3">
      <c r="A16" s="39" t="s">
        <v>13</v>
      </c>
      <c r="B16" s="32"/>
      <c r="C16" s="32"/>
      <c r="D16" s="32"/>
      <c r="E16" s="32"/>
      <c r="F16" s="32"/>
      <c r="G16" s="32"/>
      <c r="H16" s="32"/>
    </row>
    <row r="17" spans="1:8" x14ac:dyDescent="0.3">
      <c r="A17" s="39" t="s">
        <v>1326</v>
      </c>
      <c r="B17" s="32"/>
      <c r="C17" s="32"/>
      <c r="D17" s="32"/>
      <c r="E17" s="32"/>
      <c r="F17" s="32"/>
      <c r="G17" s="32"/>
      <c r="H17" s="32"/>
    </row>
    <row r="18" spans="1:8" x14ac:dyDescent="0.3">
      <c r="A18" s="39"/>
      <c r="B18" s="32"/>
      <c r="C18" s="32"/>
      <c r="D18" s="32"/>
      <c r="E18" s="32"/>
      <c r="F18" s="32"/>
      <c r="G18" s="32"/>
      <c r="H18" s="32"/>
    </row>
    <row r="19" spans="1:8" ht="12" x14ac:dyDescent="0.3">
      <c r="A19" s="40" t="s">
        <v>14</v>
      </c>
      <c r="B19" s="32"/>
      <c r="C19" s="32"/>
      <c r="D19" s="32"/>
      <c r="E19" s="32"/>
      <c r="F19" s="32"/>
      <c r="G19" s="32"/>
      <c r="H19" s="32"/>
    </row>
    <row r="20" spans="1:8" ht="34.200000000000003" x14ac:dyDescent="0.3">
      <c r="A20" s="39" t="s">
        <v>15</v>
      </c>
      <c r="B20" s="32"/>
      <c r="C20" s="32"/>
      <c r="D20" s="32"/>
      <c r="E20" s="32"/>
      <c r="F20" s="32"/>
      <c r="G20" s="32"/>
      <c r="H20" s="32"/>
    </row>
    <row r="21" spans="1:8" ht="22.8" x14ac:dyDescent="0.3">
      <c r="A21" s="39" t="s">
        <v>16</v>
      </c>
      <c r="B21" s="32"/>
      <c r="C21" s="32"/>
      <c r="D21" s="32"/>
      <c r="E21" s="32"/>
      <c r="F21" s="32"/>
      <c r="G21" s="32"/>
      <c r="H21" s="32"/>
    </row>
    <row r="22" spans="1:8" x14ac:dyDescent="0.3">
      <c r="A22" s="39" t="s">
        <v>17</v>
      </c>
      <c r="B22" s="32"/>
      <c r="C22" s="32"/>
      <c r="D22" s="32"/>
      <c r="E22" s="32"/>
      <c r="F22" s="32"/>
      <c r="G22" s="32"/>
      <c r="H22" s="32"/>
    </row>
    <row r="23" spans="1:8" x14ac:dyDescent="0.3">
      <c r="A23" s="39" t="s">
        <v>18</v>
      </c>
      <c r="B23" s="32"/>
      <c r="C23" s="32"/>
      <c r="D23" s="32"/>
      <c r="E23" s="32"/>
      <c r="F23" s="32"/>
      <c r="G23" s="32"/>
      <c r="H23" s="32"/>
    </row>
    <row r="24" spans="1:8" x14ac:dyDescent="0.3">
      <c r="A24" s="39" t="s">
        <v>19</v>
      </c>
      <c r="B24" s="32"/>
      <c r="C24" s="32"/>
      <c r="D24" s="32"/>
      <c r="E24" s="32"/>
      <c r="F24" s="32"/>
      <c r="G24" s="32"/>
      <c r="H24" s="32"/>
    </row>
    <row r="25" spans="1:8" x14ac:dyDescent="0.3">
      <c r="A25" s="39" t="s">
        <v>20</v>
      </c>
      <c r="B25" s="32"/>
      <c r="C25" s="32"/>
      <c r="D25" s="32"/>
      <c r="E25" s="32"/>
      <c r="F25" s="32"/>
      <c r="G25" s="32"/>
      <c r="H25" s="32"/>
    </row>
    <row r="26" spans="1:8" x14ac:dyDescent="0.3">
      <c r="A26" s="39" t="s">
        <v>21</v>
      </c>
      <c r="B26" s="32"/>
      <c r="C26" s="32"/>
      <c r="D26" s="32"/>
      <c r="E26" s="32"/>
      <c r="F26" s="32"/>
      <c r="G26" s="32"/>
      <c r="H26" s="32"/>
    </row>
    <row r="27" spans="1:8" x14ac:dyDescent="0.3">
      <c r="A27" s="41" t="s">
        <v>728</v>
      </c>
      <c r="B27" s="32"/>
      <c r="C27" s="32"/>
      <c r="D27" s="32"/>
      <c r="E27" s="32"/>
      <c r="F27" s="32"/>
      <c r="G27" s="32"/>
      <c r="H27" s="32"/>
    </row>
    <row r="28" spans="1:8" x14ac:dyDescent="0.3">
      <c r="A28" s="39"/>
      <c r="B28" s="32"/>
      <c r="C28" s="32"/>
      <c r="D28" s="32"/>
      <c r="E28" s="32"/>
      <c r="F28" s="32"/>
      <c r="G28" s="32"/>
      <c r="H28" s="32"/>
    </row>
    <row r="29" spans="1:8" ht="12" x14ac:dyDescent="0.3">
      <c r="A29" s="40" t="s">
        <v>22</v>
      </c>
      <c r="B29" s="32"/>
      <c r="C29" s="32"/>
      <c r="D29" s="32"/>
      <c r="E29" s="32"/>
      <c r="F29" s="32"/>
      <c r="G29" s="32"/>
      <c r="H29" s="32"/>
    </row>
    <row r="30" spans="1:8" ht="34.799999999999997" x14ac:dyDescent="0.3">
      <c r="A30" s="39" t="s">
        <v>23</v>
      </c>
      <c r="B30" s="32"/>
      <c r="C30" s="32"/>
      <c r="D30" s="32"/>
      <c r="E30" s="32"/>
      <c r="F30" s="32"/>
      <c r="G30" s="32"/>
      <c r="H30" s="32"/>
    </row>
    <row r="31" spans="1:8" ht="25.2" customHeight="1" x14ac:dyDescent="0.3">
      <c r="A31" s="39" t="s">
        <v>24</v>
      </c>
      <c r="B31" s="32"/>
      <c r="C31" s="32"/>
      <c r="D31" s="32"/>
      <c r="E31" s="32"/>
      <c r="F31" s="32"/>
      <c r="G31" s="32"/>
      <c r="H31" s="32"/>
    </row>
    <row r="32" spans="1:8" ht="23.4" x14ac:dyDescent="0.3">
      <c r="A32" s="39" t="s">
        <v>25</v>
      </c>
      <c r="B32" s="32"/>
      <c r="C32" s="32"/>
      <c r="D32" s="32"/>
      <c r="E32" s="32"/>
      <c r="F32" s="32"/>
      <c r="G32" s="32"/>
      <c r="H32" s="32"/>
    </row>
  </sheetData>
  <sheetProtection algorithmName="SHA-512" hashValue="oeh474W25CTl1pgfOk4rLrV1axyiy3FCCp47QiVP15Y/gZUJRJ12qOgfPKzpn6WIQnHVKa7klV4VZhf2wQKS/g==" saltValue="1Yiufg1MxGItOqvJFY8VAw==" spinCount="100000" sheet="1" objects="1" scenarios="1"/>
  <hyperlinks>
    <hyperlink ref="A9" r:id="rId1" xr:uid="{D293588C-4BB7-460A-872D-AC6B9089EA41}"/>
    <hyperlink ref="A12" r:id="rId2" xr:uid="{F610AAFF-F416-42FC-B33A-76FC9FE72BEC}"/>
    <hyperlink ref="A8" r:id="rId3" display="Before using this tool, it is important to familiarize yourself with the high-level overview of changes and updates to the standard by visiting the IFA v6 webpage and reviewing the following documents:" xr:uid="{658AA987-D8CB-486C-8DDD-A98D992B51C2}"/>
    <hyperlink ref="A27" r:id="rId4" display="For more information about the justification guidelines, open the document IFA GFS  audit method and justification guideline for fruit and vegetables" xr:uid="{5ABA4DA4-5987-455B-A998-D43F3EA9FCE4}"/>
  </hyperlinks>
  <pageMargins left="0.74803149606299213" right="0.74803149606299213" top="1.2598425196850394" bottom="0.98425196850393704" header="0.31496062992125984" footer="0.31496062992125984"/>
  <pageSetup paperSize="9" orientation="landscape" r:id="rId5"/>
  <headerFooter>
    <oddHeader>&amp;R&amp;G</oddHeader>
    <oddFooter>&amp;L&amp;"Arial,Standard"&amp;8Code ref.: Transition tool IFA v5.4-1-GFS - IFA v6 GFS FV; v1.0_Jul23; English version
&amp;A
Page &amp;P of &amp;N&amp;R&amp;"Arial,Standard"&amp;8© GLOBALG.A.P. c/o FoodPLUS GmbH
Spichernstr. 55, 50672 Cologne, Germany 
&amp;K00A039www.globalgap.org</oddFooter>
  </headerFooter>
  <rowBreaks count="1" manualBreakCount="1">
    <brk id="17" max="16383" man="1"/>
  </rowBreak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D8B6-E639-4F69-91C8-AEB77996D725}">
  <sheetPr codeName="Sheet1">
    <tabColor theme="0"/>
    <pageSetUpPr fitToPage="1"/>
  </sheetPr>
  <dimension ref="A1:P460"/>
  <sheetViews>
    <sheetView showGridLines="0" tabSelected="1" topLeftCell="F1" zoomScaleNormal="100" zoomScalePageLayoutView="55" workbookViewId="0">
      <selection activeCell="L2" sqref="L2"/>
    </sheetView>
  </sheetViews>
  <sheetFormatPr defaultColWidth="6.44140625" defaultRowHeight="14.4" x14ac:dyDescent="0.3"/>
  <cols>
    <col min="1" max="2" width="9.33203125" style="46" hidden="1" customWidth="1"/>
    <col min="3" max="3" width="12.33203125" style="46" hidden="1" customWidth="1"/>
    <col min="4" max="4" width="12.44140625" style="46" hidden="1" customWidth="1"/>
    <col min="5" max="5" width="7.33203125" style="46" hidden="1" customWidth="1"/>
    <col min="6" max="6" width="18" style="46" bestFit="1" customWidth="1"/>
    <col min="7" max="7" width="11.6640625" style="46" bestFit="1" customWidth="1"/>
    <col min="8" max="8" width="80.6640625" style="46" customWidth="1"/>
    <col min="9" max="9" width="15.44140625" style="46" customWidth="1"/>
    <col min="10" max="10" width="11.6640625" customWidth="1"/>
    <col min="11" max="11" width="22.6640625" customWidth="1"/>
    <col min="12" max="12" width="13" bestFit="1" customWidth="1"/>
    <col min="13" max="13" width="50.6640625" customWidth="1"/>
    <col min="14" max="14" width="10.6640625" style="46" hidden="1" customWidth="1"/>
    <col min="15" max="15" width="14" style="46" hidden="1" customWidth="1"/>
    <col min="16" max="16" width="12.6640625" style="46" hidden="1" customWidth="1"/>
    <col min="17" max="16384" width="6.44140625" style="46"/>
  </cols>
  <sheetData>
    <row r="1" spans="1:16" ht="33.75" customHeight="1" x14ac:dyDescent="0.3">
      <c r="A1" s="45" t="s">
        <v>26</v>
      </c>
      <c r="B1" s="45" t="s">
        <v>26</v>
      </c>
      <c r="C1" s="45" t="s">
        <v>26</v>
      </c>
      <c r="D1" s="45" t="s">
        <v>26</v>
      </c>
      <c r="E1" s="45" t="s">
        <v>26</v>
      </c>
      <c r="G1" s="44" t="s">
        <v>4</v>
      </c>
      <c r="I1" s="47" t="s">
        <v>27</v>
      </c>
      <c r="J1" s="93"/>
      <c r="K1" s="94"/>
      <c r="N1" s="45" t="s">
        <v>26</v>
      </c>
      <c r="O1" s="45" t="s">
        <v>26</v>
      </c>
      <c r="P1" s="45" t="s">
        <v>26</v>
      </c>
    </row>
    <row r="2" spans="1:16" ht="33.75" customHeight="1" x14ac:dyDescent="0.3">
      <c r="A2" s="45"/>
      <c r="B2" s="45"/>
      <c r="C2" s="45"/>
      <c r="D2" s="45"/>
      <c r="E2" s="45"/>
      <c r="G2" s="44"/>
      <c r="I2" s="47" t="s">
        <v>28</v>
      </c>
      <c r="J2" s="95"/>
      <c r="K2" s="96"/>
      <c r="N2" s="45"/>
      <c r="O2" s="45"/>
      <c r="P2" s="45"/>
    </row>
    <row r="3" spans="1:16" ht="10.199999999999999" customHeight="1" x14ac:dyDescent="0.5">
      <c r="G3" s="48"/>
      <c r="K3" s="53"/>
      <c r="L3" s="49"/>
      <c r="M3" s="49"/>
      <c r="N3" s="50"/>
    </row>
    <row r="4" spans="1:16" ht="20.399999999999999" x14ac:dyDescent="0.3">
      <c r="A4" s="51" t="s">
        <v>29</v>
      </c>
      <c r="B4" s="51" t="s">
        <v>30</v>
      </c>
      <c r="C4" s="51" t="s">
        <v>31</v>
      </c>
      <c r="D4" s="51" t="s">
        <v>32</v>
      </c>
      <c r="E4" s="51" t="s">
        <v>33</v>
      </c>
      <c r="F4" s="54" t="s">
        <v>34</v>
      </c>
      <c r="G4" s="54" t="s">
        <v>35</v>
      </c>
      <c r="H4" s="68" t="s">
        <v>1327</v>
      </c>
      <c r="I4" s="54" t="s">
        <v>36</v>
      </c>
      <c r="J4" s="55" t="s">
        <v>37</v>
      </c>
      <c r="K4" s="56" t="s">
        <v>38</v>
      </c>
      <c r="L4" s="57" t="s">
        <v>39</v>
      </c>
      <c r="M4" s="58" t="s">
        <v>1324</v>
      </c>
      <c r="N4" s="52" t="s">
        <v>40</v>
      </c>
      <c r="O4" s="52" t="s">
        <v>41</v>
      </c>
      <c r="P4" s="52" t="s">
        <v>42</v>
      </c>
    </row>
    <row r="5" spans="1:16" ht="193.8" x14ac:dyDescent="0.3">
      <c r="A5" s="85" t="s">
        <v>43</v>
      </c>
      <c r="B5" s="86">
        <v>272</v>
      </c>
      <c r="C5" s="86">
        <v>18</v>
      </c>
      <c r="D5" s="86">
        <v>1</v>
      </c>
      <c r="E5" s="86">
        <v>1</v>
      </c>
      <c r="F5" s="87" t="s">
        <v>44</v>
      </c>
      <c r="G5" s="87" t="s">
        <v>45</v>
      </c>
      <c r="H5" s="87" t="s">
        <v>730</v>
      </c>
      <c r="I5" s="88" t="s">
        <v>46</v>
      </c>
      <c r="J5" s="89"/>
      <c r="K5" s="90"/>
      <c r="L5" s="88" t="s">
        <v>47</v>
      </c>
      <c r="M5" s="88" t="s">
        <v>1161</v>
      </c>
      <c r="N5" s="88" t="s">
        <v>46</v>
      </c>
      <c r="O5" s="88" t="s">
        <v>46</v>
      </c>
      <c r="P5" s="88"/>
    </row>
    <row r="6" spans="1:16" ht="49.95" customHeight="1" x14ac:dyDescent="0.3">
      <c r="A6" s="69" t="s">
        <v>48</v>
      </c>
      <c r="B6" s="70">
        <v>9</v>
      </c>
      <c r="C6" s="70">
        <v>17</v>
      </c>
      <c r="D6" s="70">
        <v>2</v>
      </c>
      <c r="E6" s="70">
        <v>9</v>
      </c>
      <c r="F6" s="75" t="s">
        <v>49</v>
      </c>
      <c r="G6" s="75" t="s">
        <v>50</v>
      </c>
      <c r="H6" s="75" t="s">
        <v>731</v>
      </c>
      <c r="I6" s="76" t="s">
        <v>46</v>
      </c>
      <c r="J6" s="77"/>
      <c r="K6" s="80"/>
      <c r="L6" s="78"/>
      <c r="M6" s="76" t="s">
        <v>1162</v>
      </c>
      <c r="N6" s="76" t="s">
        <v>46</v>
      </c>
      <c r="O6" s="76" t="s">
        <v>46</v>
      </c>
      <c r="P6" s="79"/>
    </row>
    <row r="7" spans="1:16" ht="132.6" x14ac:dyDescent="0.3">
      <c r="A7" s="85" t="s">
        <v>43</v>
      </c>
      <c r="B7" s="86">
        <v>271</v>
      </c>
      <c r="C7" s="86">
        <v>16</v>
      </c>
      <c r="D7" s="86">
        <v>3</v>
      </c>
      <c r="E7" s="86">
        <v>2</v>
      </c>
      <c r="F7" s="87" t="s">
        <v>44</v>
      </c>
      <c r="G7" s="87" t="s">
        <v>51</v>
      </c>
      <c r="H7" s="87" t="s">
        <v>732</v>
      </c>
      <c r="I7" s="88" t="s">
        <v>46</v>
      </c>
      <c r="J7" s="89"/>
      <c r="K7" s="90"/>
      <c r="L7" s="88" t="s">
        <v>47</v>
      </c>
      <c r="M7" s="88" t="s">
        <v>1163</v>
      </c>
      <c r="N7" s="88" t="s">
        <v>46</v>
      </c>
      <c r="O7" s="88" t="s">
        <v>46</v>
      </c>
      <c r="P7" s="88"/>
    </row>
    <row r="8" spans="1:16" ht="132.6" x14ac:dyDescent="0.3">
      <c r="A8" s="69" t="s">
        <v>48</v>
      </c>
      <c r="B8" s="70">
        <v>8</v>
      </c>
      <c r="C8" s="70">
        <v>15</v>
      </c>
      <c r="D8" s="70">
        <v>4</v>
      </c>
      <c r="E8" s="70">
        <v>8</v>
      </c>
      <c r="F8" s="75" t="s">
        <v>49</v>
      </c>
      <c r="G8" s="75" t="s">
        <v>52</v>
      </c>
      <c r="H8" s="75" t="s">
        <v>733</v>
      </c>
      <c r="I8" s="76" t="s">
        <v>716</v>
      </c>
      <c r="J8" s="77"/>
      <c r="K8" s="80"/>
      <c r="L8" s="76"/>
      <c r="M8" s="76" t="s">
        <v>1162</v>
      </c>
      <c r="N8" s="76" t="s">
        <v>46</v>
      </c>
      <c r="O8" s="76" t="s">
        <v>53</v>
      </c>
      <c r="P8" s="79" t="s">
        <v>54</v>
      </c>
    </row>
    <row r="9" spans="1:16" ht="173.4" x14ac:dyDescent="0.3">
      <c r="A9" s="85" t="s">
        <v>43</v>
      </c>
      <c r="B9" s="86">
        <v>269</v>
      </c>
      <c r="C9" s="86">
        <v>12</v>
      </c>
      <c r="D9" s="86">
        <v>5</v>
      </c>
      <c r="E9" s="86">
        <v>3</v>
      </c>
      <c r="F9" s="87" t="s">
        <v>44</v>
      </c>
      <c r="G9" s="87" t="s">
        <v>55</v>
      </c>
      <c r="H9" s="87" t="s">
        <v>734</v>
      </c>
      <c r="I9" s="88" t="s">
        <v>722</v>
      </c>
      <c r="J9" s="89"/>
      <c r="K9" s="90"/>
      <c r="L9" s="88" t="s">
        <v>57</v>
      </c>
      <c r="M9" s="88" t="s">
        <v>1164</v>
      </c>
      <c r="N9" s="88" t="s">
        <v>46</v>
      </c>
      <c r="O9" s="88" t="s">
        <v>56</v>
      </c>
      <c r="P9" s="88" t="s">
        <v>58</v>
      </c>
    </row>
    <row r="10" spans="1:16" ht="61.2" x14ac:dyDescent="0.3">
      <c r="A10" s="69" t="s">
        <v>48</v>
      </c>
      <c r="B10" s="70">
        <v>6</v>
      </c>
      <c r="C10" s="70">
        <v>11</v>
      </c>
      <c r="D10" s="70">
        <v>6</v>
      </c>
      <c r="E10" s="70">
        <v>6</v>
      </c>
      <c r="F10" s="73" t="s">
        <v>59</v>
      </c>
      <c r="G10" s="73" t="s">
        <v>60</v>
      </c>
      <c r="H10" s="73" t="s">
        <v>735</v>
      </c>
      <c r="I10" s="60" t="s">
        <v>46</v>
      </c>
      <c r="J10" s="61"/>
      <c r="K10" s="63"/>
      <c r="L10" s="62"/>
      <c r="M10" s="60" t="s">
        <v>1162</v>
      </c>
      <c r="N10" s="60" t="s">
        <v>46</v>
      </c>
      <c r="O10" s="60" t="s">
        <v>46</v>
      </c>
      <c r="P10" s="59"/>
    </row>
    <row r="11" spans="1:16" ht="112.2" x14ac:dyDescent="0.3">
      <c r="A11" s="69" t="s">
        <v>48</v>
      </c>
      <c r="B11" s="70">
        <v>10</v>
      </c>
      <c r="C11" s="70">
        <v>19</v>
      </c>
      <c r="D11" s="70">
        <v>8</v>
      </c>
      <c r="E11" s="70">
        <v>10</v>
      </c>
      <c r="F11" s="75" t="s">
        <v>49</v>
      </c>
      <c r="G11" s="75" t="s">
        <v>63</v>
      </c>
      <c r="H11" s="75" t="s">
        <v>736</v>
      </c>
      <c r="I11" s="76" t="s">
        <v>716</v>
      </c>
      <c r="J11" s="77"/>
      <c r="K11" s="80"/>
      <c r="L11" s="76"/>
      <c r="M11" s="76" t="s">
        <v>1162</v>
      </c>
      <c r="N11" s="76" t="s">
        <v>46</v>
      </c>
      <c r="O11" s="76" t="s">
        <v>53</v>
      </c>
      <c r="P11" s="79" t="s">
        <v>54</v>
      </c>
    </row>
    <row r="12" spans="1:16" ht="81.599999999999994" collapsed="1" x14ac:dyDescent="0.3">
      <c r="A12" s="85" t="s">
        <v>43</v>
      </c>
      <c r="B12" s="86">
        <v>274</v>
      </c>
      <c r="C12" s="86">
        <v>22</v>
      </c>
      <c r="D12" s="86">
        <v>9</v>
      </c>
      <c r="E12" s="86">
        <v>5</v>
      </c>
      <c r="F12" s="87" t="s">
        <v>44</v>
      </c>
      <c r="G12" s="87" t="s">
        <v>64</v>
      </c>
      <c r="H12" s="87" t="s">
        <v>737</v>
      </c>
      <c r="I12" s="88" t="s">
        <v>46</v>
      </c>
      <c r="J12" s="89"/>
      <c r="K12" s="90"/>
      <c r="L12" s="88" t="s">
        <v>47</v>
      </c>
      <c r="M12" s="88" t="s">
        <v>1165</v>
      </c>
      <c r="N12" s="88" t="s">
        <v>46</v>
      </c>
      <c r="O12" s="88" t="s">
        <v>46</v>
      </c>
      <c r="P12" s="88"/>
    </row>
    <row r="13" spans="1:16" ht="51" x14ac:dyDescent="0.3">
      <c r="A13" s="69" t="s">
        <v>48</v>
      </c>
      <c r="B13" s="70">
        <v>11</v>
      </c>
      <c r="C13" s="70">
        <v>21</v>
      </c>
      <c r="D13" s="70">
        <v>10</v>
      </c>
      <c r="E13" s="70">
        <v>11</v>
      </c>
      <c r="F13" s="75" t="s">
        <v>49</v>
      </c>
      <c r="G13" s="75" t="s">
        <v>65</v>
      </c>
      <c r="H13" s="75" t="s">
        <v>738</v>
      </c>
      <c r="I13" s="76" t="s">
        <v>46</v>
      </c>
      <c r="J13" s="77"/>
      <c r="K13" s="80"/>
      <c r="L13" s="78"/>
      <c r="M13" s="76" t="s">
        <v>1162</v>
      </c>
      <c r="N13" s="76" t="s">
        <v>46</v>
      </c>
      <c r="O13" s="76" t="s">
        <v>46</v>
      </c>
      <c r="P13" s="79"/>
    </row>
    <row r="14" spans="1:16" ht="102" collapsed="1" x14ac:dyDescent="0.3">
      <c r="A14" s="85" t="s">
        <v>43</v>
      </c>
      <c r="B14" s="86">
        <v>275</v>
      </c>
      <c r="C14" s="86">
        <v>24</v>
      </c>
      <c r="D14" s="86">
        <v>11</v>
      </c>
      <c r="E14" s="86">
        <v>6</v>
      </c>
      <c r="F14" s="87" t="s">
        <v>66</v>
      </c>
      <c r="G14" s="87" t="s">
        <v>67</v>
      </c>
      <c r="H14" s="87" t="s">
        <v>739</v>
      </c>
      <c r="I14" s="88" t="s">
        <v>724</v>
      </c>
      <c r="J14" s="89"/>
      <c r="K14" s="90"/>
      <c r="L14" s="88" t="s">
        <v>57</v>
      </c>
      <c r="M14" s="88" t="s">
        <v>1166</v>
      </c>
      <c r="N14" s="88" t="s">
        <v>46</v>
      </c>
      <c r="O14" s="88" t="s">
        <v>68</v>
      </c>
      <c r="P14" s="88" t="s">
        <v>69</v>
      </c>
    </row>
    <row r="15" spans="1:16" ht="51" x14ac:dyDescent="0.3">
      <c r="A15" s="69" t="s">
        <v>48</v>
      </c>
      <c r="B15" s="70">
        <v>12</v>
      </c>
      <c r="C15" s="70">
        <v>23</v>
      </c>
      <c r="D15" s="70">
        <v>12</v>
      </c>
      <c r="E15" s="70">
        <v>12</v>
      </c>
      <c r="F15" s="75" t="s">
        <v>49</v>
      </c>
      <c r="G15" s="75" t="s">
        <v>70</v>
      </c>
      <c r="H15" s="75" t="s">
        <v>740</v>
      </c>
      <c r="I15" s="76" t="s">
        <v>46</v>
      </c>
      <c r="J15" s="77"/>
      <c r="K15" s="80"/>
      <c r="L15" s="78"/>
      <c r="M15" s="76" t="s">
        <v>1162</v>
      </c>
      <c r="N15" s="76" t="s">
        <v>46</v>
      </c>
      <c r="O15" s="76" t="s">
        <v>46</v>
      </c>
      <c r="P15" s="79"/>
    </row>
    <row r="16" spans="1:16" ht="91.8" collapsed="1" x14ac:dyDescent="0.3">
      <c r="A16" s="85" t="s">
        <v>43</v>
      </c>
      <c r="B16" s="86">
        <v>276</v>
      </c>
      <c r="C16" s="86">
        <v>26</v>
      </c>
      <c r="D16" s="86">
        <v>13</v>
      </c>
      <c r="E16" s="86">
        <v>7</v>
      </c>
      <c r="F16" s="87" t="s">
        <v>66</v>
      </c>
      <c r="G16" s="87" t="s">
        <v>71</v>
      </c>
      <c r="H16" s="87" t="s">
        <v>741</v>
      </c>
      <c r="I16" s="88" t="s">
        <v>724</v>
      </c>
      <c r="J16" s="89"/>
      <c r="K16" s="90"/>
      <c r="L16" s="88" t="s">
        <v>72</v>
      </c>
      <c r="M16" s="88" t="s">
        <v>1167</v>
      </c>
      <c r="N16" s="88" t="s">
        <v>46</v>
      </c>
      <c r="O16" s="88" t="s">
        <v>68</v>
      </c>
      <c r="P16" s="88" t="s">
        <v>69</v>
      </c>
    </row>
    <row r="17" spans="1:16" ht="51" x14ac:dyDescent="0.3">
      <c r="A17" s="69" t="s">
        <v>48</v>
      </c>
      <c r="B17" s="70">
        <v>13</v>
      </c>
      <c r="C17" s="70">
        <v>25</v>
      </c>
      <c r="D17" s="70">
        <v>14</v>
      </c>
      <c r="E17" s="70">
        <v>13</v>
      </c>
      <c r="F17" s="75" t="s">
        <v>73</v>
      </c>
      <c r="G17" s="75" t="s">
        <v>73</v>
      </c>
      <c r="H17" s="75" t="s">
        <v>742</v>
      </c>
      <c r="I17" s="81" t="s">
        <v>717</v>
      </c>
      <c r="J17" s="82" t="s">
        <v>62</v>
      </c>
      <c r="K17" s="81"/>
      <c r="L17" s="81"/>
      <c r="M17" s="81" t="s">
        <v>1162</v>
      </c>
      <c r="N17" s="81" t="s">
        <v>74</v>
      </c>
      <c r="O17" s="81" t="s">
        <v>74</v>
      </c>
      <c r="P17" s="83"/>
    </row>
    <row r="18" spans="1:16" ht="102" collapsed="1" x14ac:dyDescent="0.3">
      <c r="A18" s="85" t="s">
        <v>43</v>
      </c>
      <c r="B18" s="86">
        <v>287</v>
      </c>
      <c r="C18" s="86">
        <v>48</v>
      </c>
      <c r="D18" s="86">
        <v>15</v>
      </c>
      <c r="E18" s="86">
        <v>8</v>
      </c>
      <c r="F18" s="87" t="s">
        <v>75</v>
      </c>
      <c r="G18" s="87" t="s">
        <v>76</v>
      </c>
      <c r="H18" s="87" t="s">
        <v>743</v>
      </c>
      <c r="I18" s="88" t="s">
        <v>722</v>
      </c>
      <c r="J18" s="89"/>
      <c r="K18" s="90"/>
      <c r="L18" s="88" t="s">
        <v>57</v>
      </c>
      <c r="M18" s="88" t="s">
        <v>1168</v>
      </c>
      <c r="N18" s="88" t="s">
        <v>46</v>
      </c>
      <c r="O18" s="88" t="s">
        <v>56</v>
      </c>
      <c r="P18" s="88" t="s">
        <v>58</v>
      </c>
    </row>
    <row r="19" spans="1:16" ht="51" x14ac:dyDescent="0.3">
      <c r="A19" s="69" t="s">
        <v>48</v>
      </c>
      <c r="B19" s="70">
        <v>24</v>
      </c>
      <c r="C19" s="70">
        <v>47</v>
      </c>
      <c r="D19" s="70">
        <v>16</v>
      </c>
      <c r="E19" s="70">
        <v>24</v>
      </c>
      <c r="F19" s="73" t="s">
        <v>77</v>
      </c>
      <c r="G19" s="73" t="s">
        <v>78</v>
      </c>
      <c r="H19" s="73" t="s">
        <v>744</v>
      </c>
      <c r="I19" s="60" t="s">
        <v>46</v>
      </c>
      <c r="J19" s="61"/>
      <c r="K19" s="63"/>
      <c r="L19" s="62"/>
      <c r="M19" s="60" t="s">
        <v>1162</v>
      </c>
      <c r="N19" s="60" t="s">
        <v>46</v>
      </c>
      <c r="O19" s="60" t="s">
        <v>46</v>
      </c>
      <c r="P19" s="59"/>
    </row>
    <row r="20" spans="1:16" ht="51" x14ac:dyDescent="0.3">
      <c r="A20" s="69" t="s">
        <v>48</v>
      </c>
      <c r="B20" s="70">
        <v>33</v>
      </c>
      <c r="C20" s="70">
        <v>65</v>
      </c>
      <c r="D20" s="70">
        <v>18</v>
      </c>
      <c r="E20" s="70">
        <v>33</v>
      </c>
      <c r="F20" s="75" t="s">
        <v>79</v>
      </c>
      <c r="G20" s="75" t="s">
        <v>80</v>
      </c>
      <c r="H20" s="75" t="s">
        <v>745</v>
      </c>
      <c r="I20" s="76" t="s">
        <v>46</v>
      </c>
      <c r="J20" s="77"/>
      <c r="K20" s="80"/>
      <c r="L20" s="76"/>
      <c r="M20" s="76" t="s">
        <v>1162</v>
      </c>
      <c r="N20" s="76" t="s">
        <v>46</v>
      </c>
      <c r="O20" s="76" t="s">
        <v>46</v>
      </c>
      <c r="P20" s="79"/>
    </row>
    <row r="21" spans="1:16" ht="112.2" collapsed="1" x14ac:dyDescent="0.3">
      <c r="A21" s="85" t="s">
        <v>43</v>
      </c>
      <c r="B21" s="86">
        <v>364</v>
      </c>
      <c r="C21" s="86">
        <v>202</v>
      </c>
      <c r="D21" s="86">
        <v>19</v>
      </c>
      <c r="E21" s="86">
        <v>10</v>
      </c>
      <c r="F21" s="87" t="s">
        <v>75</v>
      </c>
      <c r="G21" s="87" t="s">
        <v>81</v>
      </c>
      <c r="H21" s="87" t="s">
        <v>746</v>
      </c>
      <c r="I21" s="88" t="s">
        <v>722</v>
      </c>
      <c r="J21" s="89"/>
      <c r="K21" s="90"/>
      <c r="L21" s="88" t="s">
        <v>57</v>
      </c>
      <c r="M21" s="88" t="s">
        <v>1169</v>
      </c>
      <c r="N21" s="88" t="s">
        <v>46</v>
      </c>
      <c r="O21" s="88" t="s">
        <v>56</v>
      </c>
      <c r="P21" s="88" t="s">
        <v>58</v>
      </c>
    </row>
    <row r="22" spans="1:16" ht="112.2" x14ac:dyDescent="0.3">
      <c r="A22" s="69" t="s">
        <v>48</v>
      </c>
      <c r="B22" s="70">
        <v>101</v>
      </c>
      <c r="C22" s="70">
        <v>201</v>
      </c>
      <c r="D22" s="70">
        <v>20</v>
      </c>
      <c r="E22" s="70">
        <v>101</v>
      </c>
      <c r="F22" s="73" t="s">
        <v>82</v>
      </c>
      <c r="G22" s="73" t="s">
        <v>83</v>
      </c>
      <c r="H22" s="73" t="s">
        <v>747</v>
      </c>
      <c r="I22" s="60" t="s">
        <v>46</v>
      </c>
      <c r="J22" s="61"/>
      <c r="K22" s="63"/>
      <c r="L22" s="60"/>
      <c r="M22" s="60" t="s">
        <v>1162</v>
      </c>
      <c r="N22" s="60" t="s">
        <v>46</v>
      </c>
      <c r="O22" s="60" t="s">
        <v>46</v>
      </c>
      <c r="P22" s="59"/>
    </row>
    <row r="23" spans="1:16" ht="91.8" x14ac:dyDescent="0.3">
      <c r="A23" s="69" t="s">
        <v>48</v>
      </c>
      <c r="B23" s="70">
        <v>151</v>
      </c>
      <c r="C23" s="70">
        <v>305</v>
      </c>
      <c r="D23" s="70">
        <v>22</v>
      </c>
      <c r="E23" s="70">
        <v>151</v>
      </c>
      <c r="F23" s="73" t="s">
        <v>84</v>
      </c>
      <c r="G23" s="73" t="s">
        <v>85</v>
      </c>
      <c r="H23" s="73" t="s">
        <v>748</v>
      </c>
      <c r="I23" s="60" t="s">
        <v>46</v>
      </c>
      <c r="J23" s="61"/>
      <c r="K23" s="63"/>
      <c r="L23" s="60"/>
      <c r="M23" s="60" t="s">
        <v>1162</v>
      </c>
      <c r="N23" s="60" t="s">
        <v>46</v>
      </c>
      <c r="O23" s="60" t="s">
        <v>46</v>
      </c>
      <c r="P23" s="59"/>
    </row>
    <row r="24" spans="1:16" ht="51" x14ac:dyDescent="0.3">
      <c r="A24" s="69" t="s">
        <v>48</v>
      </c>
      <c r="B24" s="70">
        <v>250</v>
      </c>
      <c r="C24" s="70">
        <v>499</v>
      </c>
      <c r="D24" s="70">
        <v>24</v>
      </c>
      <c r="E24" s="70">
        <v>250</v>
      </c>
      <c r="F24" s="75" t="s">
        <v>86</v>
      </c>
      <c r="G24" s="75" t="s">
        <v>87</v>
      </c>
      <c r="H24" s="75" t="s">
        <v>749</v>
      </c>
      <c r="I24" s="76" t="s">
        <v>46</v>
      </c>
      <c r="J24" s="77"/>
      <c r="K24" s="80"/>
      <c r="L24" s="76"/>
      <c r="M24" s="76" t="s">
        <v>1162</v>
      </c>
      <c r="N24" s="76" t="s">
        <v>46</v>
      </c>
      <c r="O24" s="76" t="s">
        <v>46</v>
      </c>
      <c r="P24" s="79"/>
    </row>
    <row r="25" spans="1:16" ht="173.4" collapsed="1" x14ac:dyDescent="0.3">
      <c r="A25" s="85" t="s">
        <v>43</v>
      </c>
      <c r="B25" s="86">
        <v>286</v>
      </c>
      <c r="C25" s="86">
        <v>46</v>
      </c>
      <c r="D25" s="86">
        <v>25</v>
      </c>
      <c r="E25" s="86">
        <v>13</v>
      </c>
      <c r="F25" s="87" t="s">
        <v>75</v>
      </c>
      <c r="G25" s="87" t="s">
        <v>88</v>
      </c>
      <c r="H25" s="87" t="s">
        <v>750</v>
      </c>
      <c r="I25" s="88" t="s">
        <v>46</v>
      </c>
      <c r="J25" s="89"/>
      <c r="K25" s="90"/>
      <c r="L25" s="88" t="s">
        <v>47</v>
      </c>
      <c r="M25" s="88" t="s">
        <v>1170</v>
      </c>
      <c r="N25" s="88" t="s">
        <v>46</v>
      </c>
      <c r="O25" s="88" t="s">
        <v>46</v>
      </c>
      <c r="P25" s="88"/>
    </row>
    <row r="26" spans="1:16" ht="81.599999999999994" x14ac:dyDescent="0.3">
      <c r="A26" s="69" t="s">
        <v>48</v>
      </c>
      <c r="B26" s="70">
        <v>23</v>
      </c>
      <c r="C26" s="70">
        <v>45</v>
      </c>
      <c r="D26" s="70">
        <v>26</v>
      </c>
      <c r="E26" s="70">
        <v>23</v>
      </c>
      <c r="F26" s="75" t="s">
        <v>77</v>
      </c>
      <c r="G26" s="75" t="s">
        <v>89</v>
      </c>
      <c r="H26" s="75" t="s">
        <v>751</v>
      </c>
      <c r="I26" s="76" t="s">
        <v>716</v>
      </c>
      <c r="J26" s="77"/>
      <c r="K26" s="80"/>
      <c r="L26" s="78"/>
      <c r="M26" s="76" t="s">
        <v>1162</v>
      </c>
      <c r="N26" s="76" t="s">
        <v>46</v>
      </c>
      <c r="O26" s="76" t="s">
        <v>53</v>
      </c>
      <c r="P26" s="79" t="s">
        <v>54</v>
      </c>
    </row>
    <row r="27" spans="1:16" ht="163.19999999999999" collapsed="1" x14ac:dyDescent="0.3">
      <c r="A27" s="85" t="s">
        <v>43</v>
      </c>
      <c r="B27" s="86">
        <v>285</v>
      </c>
      <c r="C27" s="86">
        <v>44</v>
      </c>
      <c r="D27" s="86">
        <v>27</v>
      </c>
      <c r="E27" s="86">
        <v>14</v>
      </c>
      <c r="F27" s="87" t="s">
        <v>75</v>
      </c>
      <c r="G27" s="87" t="s">
        <v>90</v>
      </c>
      <c r="H27" s="87" t="s">
        <v>752</v>
      </c>
      <c r="I27" s="88" t="s">
        <v>46</v>
      </c>
      <c r="J27" s="89"/>
      <c r="K27" s="90"/>
      <c r="L27" s="88" t="s">
        <v>91</v>
      </c>
      <c r="M27" s="88" t="s">
        <v>1171</v>
      </c>
      <c r="N27" s="88" t="s">
        <v>46</v>
      </c>
      <c r="O27" s="88" t="s">
        <v>46</v>
      </c>
      <c r="P27" s="88"/>
    </row>
    <row r="28" spans="1:16" ht="51" x14ac:dyDescent="0.3">
      <c r="A28" s="69" t="s">
        <v>48</v>
      </c>
      <c r="B28" s="70">
        <v>22</v>
      </c>
      <c r="C28" s="70">
        <v>43</v>
      </c>
      <c r="D28" s="70">
        <v>28</v>
      </c>
      <c r="E28" s="70">
        <v>22</v>
      </c>
      <c r="F28" s="75" t="s">
        <v>77</v>
      </c>
      <c r="G28" s="75" t="s">
        <v>92</v>
      </c>
      <c r="H28" s="75" t="s">
        <v>753</v>
      </c>
      <c r="I28" s="76" t="s">
        <v>46</v>
      </c>
      <c r="J28" s="77"/>
      <c r="K28" s="80"/>
      <c r="L28" s="78"/>
      <c r="M28" s="76" t="s">
        <v>1162</v>
      </c>
      <c r="N28" s="76" t="s">
        <v>46</v>
      </c>
      <c r="O28" s="76" t="s">
        <v>46</v>
      </c>
      <c r="P28" s="79"/>
    </row>
    <row r="29" spans="1:16" ht="224.4" collapsed="1" x14ac:dyDescent="0.3">
      <c r="A29" s="85" t="s">
        <v>43</v>
      </c>
      <c r="B29" s="86">
        <v>301</v>
      </c>
      <c r="C29" s="86">
        <v>76</v>
      </c>
      <c r="D29" s="86">
        <v>29</v>
      </c>
      <c r="E29" s="86">
        <v>15</v>
      </c>
      <c r="F29" s="87" t="s">
        <v>93</v>
      </c>
      <c r="G29" s="87" t="s">
        <v>94</v>
      </c>
      <c r="H29" s="87" t="s">
        <v>754</v>
      </c>
      <c r="I29" s="88" t="s">
        <v>46</v>
      </c>
      <c r="J29" s="89"/>
      <c r="K29" s="90"/>
      <c r="L29" s="88" t="s">
        <v>57</v>
      </c>
      <c r="M29" s="88" t="s">
        <v>1172</v>
      </c>
      <c r="N29" s="88" t="s">
        <v>46</v>
      </c>
      <c r="O29" s="88" t="s">
        <v>46</v>
      </c>
      <c r="P29" s="88"/>
    </row>
    <row r="30" spans="1:16" ht="183.6" x14ac:dyDescent="0.3">
      <c r="A30" s="69" t="s">
        <v>48</v>
      </c>
      <c r="B30" s="70">
        <v>38</v>
      </c>
      <c r="C30" s="70">
        <v>75</v>
      </c>
      <c r="D30" s="70">
        <v>30</v>
      </c>
      <c r="E30" s="70">
        <v>38</v>
      </c>
      <c r="F30" s="75" t="s">
        <v>95</v>
      </c>
      <c r="G30" s="75" t="s">
        <v>96</v>
      </c>
      <c r="H30" s="75" t="s">
        <v>755</v>
      </c>
      <c r="I30" s="76" t="s">
        <v>46</v>
      </c>
      <c r="J30" s="77"/>
      <c r="K30" s="80"/>
      <c r="L30" s="78"/>
      <c r="M30" s="76" t="s">
        <v>1162</v>
      </c>
      <c r="N30" s="76" t="s">
        <v>46</v>
      </c>
      <c r="O30" s="76" t="s">
        <v>46</v>
      </c>
      <c r="P30" s="79"/>
    </row>
    <row r="31" spans="1:16" ht="193.8" collapsed="1" x14ac:dyDescent="0.3">
      <c r="A31" s="85" t="s">
        <v>43</v>
      </c>
      <c r="B31" s="86">
        <v>342</v>
      </c>
      <c r="C31" s="86">
        <v>158</v>
      </c>
      <c r="D31" s="86">
        <v>31</v>
      </c>
      <c r="E31" s="86">
        <v>16</v>
      </c>
      <c r="F31" s="87" t="s">
        <v>97</v>
      </c>
      <c r="G31" s="87" t="s">
        <v>98</v>
      </c>
      <c r="H31" s="87" t="s">
        <v>756</v>
      </c>
      <c r="I31" s="88" t="s">
        <v>722</v>
      </c>
      <c r="J31" s="89"/>
      <c r="K31" s="90"/>
      <c r="L31" s="88" t="s">
        <v>57</v>
      </c>
      <c r="M31" s="88" t="s">
        <v>1173</v>
      </c>
      <c r="N31" s="88" t="s">
        <v>46</v>
      </c>
      <c r="O31" s="88" t="s">
        <v>56</v>
      </c>
      <c r="P31" s="88" t="s">
        <v>58</v>
      </c>
    </row>
    <row r="32" spans="1:16" ht="71.400000000000006" x14ac:dyDescent="0.3">
      <c r="A32" s="69" t="s">
        <v>48</v>
      </c>
      <c r="B32" s="70">
        <v>79</v>
      </c>
      <c r="C32" s="70">
        <v>157</v>
      </c>
      <c r="D32" s="70">
        <v>32</v>
      </c>
      <c r="E32" s="70">
        <v>79</v>
      </c>
      <c r="F32" s="73" t="s">
        <v>99</v>
      </c>
      <c r="G32" s="73" t="s">
        <v>100</v>
      </c>
      <c r="H32" s="73" t="s">
        <v>757</v>
      </c>
      <c r="I32" s="60" t="s">
        <v>46</v>
      </c>
      <c r="J32" s="61"/>
      <c r="K32" s="63"/>
      <c r="L32" s="60"/>
      <c r="M32" s="60" t="s">
        <v>1162</v>
      </c>
      <c r="N32" s="60" t="s">
        <v>46</v>
      </c>
      <c r="O32" s="60" t="s">
        <v>46</v>
      </c>
      <c r="P32" s="59"/>
    </row>
    <row r="33" spans="1:16" ht="61.2" x14ac:dyDescent="0.3">
      <c r="A33" s="69" t="s">
        <v>48</v>
      </c>
      <c r="B33" s="70">
        <v>80</v>
      </c>
      <c r="C33" s="70">
        <v>159</v>
      </c>
      <c r="D33" s="70">
        <v>34</v>
      </c>
      <c r="E33" s="70">
        <v>80</v>
      </c>
      <c r="F33" s="75" t="s">
        <v>99</v>
      </c>
      <c r="G33" s="75" t="s">
        <v>101</v>
      </c>
      <c r="H33" s="75" t="s">
        <v>758</v>
      </c>
      <c r="I33" s="76" t="s">
        <v>46</v>
      </c>
      <c r="J33" s="77"/>
      <c r="K33" s="80"/>
      <c r="L33" s="78"/>
      <c r="M33" s="76" t="s">
        <v>1162</v>
      </c>
      <c r="N33" s="76" t="s">
        <v>46</v>
      </c>
      <c r="O33" s="76" t="s">
        <v>46</v>
      </c>
      <c r="P33" s="79"/>
    </row>
    <row r="34" spans="1:16" ht="132.6" collapsed="1" x14ac:dyDescent="0.3">
      <c r="A34" s="85" t="s">
        <v>43</v>
      </c>
      <c r="B34" s="86">
        <v>380</v>
      </c>
      <c r="C34" s="86">
        <v>234</v>
      </c>
      <c r="D34" s="86">
        <v>35</v>
      </c>
      <c r="E34" s="86">
        <v>18</v>
      </c>
      <c r="F34" s="87" t="s">
        <v>97</v>
      </c>
      <c r="G34" s="87" t="s">
        <v>102</v>
      </c>
      <c r="H34" s="87" t="s">
        <v>759</v>
      </c>
      <c r="I34" s="88" t="s">
        <v>722</v>
      </c>
      <c r="J34" s="89"/>
      <c r="K34" s="90"/>
      <c r="L34" s="91" t="s">
        <v>103</v>
      </c>
      <c r="M34" s="88" t="s">
        <v>1174</v>
      </c>
      <c r="N34" s="88" t="s">
        <v>46</v>
      </c>
      <c r="O34" s="88" t="s">
        <v>56</v>
      </c>
      <c r="P34" s="88" t="s">
        <v>58</v>
      </c>
    </row>
    <row r="35" spans="1:16" ht="71.400000000000006" x14ac:dyDescent="0.3">
      <c r="A35" s="69" t="s">
        <v>48</v>
      </c>
      <c r="B35" s="70">
        <v>117</v>
      </c>
      <c r="C35" s="70">
        <v>233</v>
      </c>
      <c r="D35" s="70">
        <v>36</v>
      </c>
      <c r="E35" s="70">
        <v>117</v>
      </c>
      <c r="F35" s="73" t="s">
        <v>104</v>
      </c>
      <c r="G35" s="73" t="s">
        <v>105</v>
      </c>
      <c r="H35" s="73" t="s">
        <v>760</v>
      </c>
      <c r="I35" s="60" t="s">
        <v>719</v>
      </c>
      <c r="J35" s="61"/>
      <c r="K35" s="63"/>
      <c r="L35" s="62"/>
      <c r="M35" s="60" t="s">
        <v>1162</v>
      </c>
      <c r="N35" s="60" t="s">
        <v>106</v>
      </c>
      <c r="O35" s="60" t="s">
        <v>106</v>
      </c>
      <c r="P35" s="59"/>
    </row>
    <row r="36" spans="1:16" ht="61.2" x14ac:dyDescent="0.3">
      <c r="A36" s="69" t="s">
        <v>48</v>
      </c>
      <c r="B36" s="70">
        <v>182</v>
      </c>
      <c r="C36" s="70">
        <v>367</v>
      </c>
      <c r="D36" s="70">
        <v>38</v>
      </c>
      <c r="E36" s="70">
        <v>182</v>
      </c>
      <c r="F36" s="73" t="s">
        <v>107</v>
      </c>
      <c r="G36" s="73" t="s">
        <v>108</v>
      </c>
      <c r="H36" s="73" t="s">
        <v>761</v>
      </c>
      <c r="I36" s="60" t="s">
        <v>719</v>
      </c>
      <c r="J36" s="61"/>
      <c r="K36" s="63"/>
      <c r="L36" s="60"/>
      <c r="M36" s="60" t="s">
        <v>1162</v>
      </c>
      <c r="N36" s="60" t="s">
        <v>106</v>
      </c>
      <c r="O36" s="60" t="s">
        <v>106</v>
      </c>
      <c r="P36" s="59"/>
    </row>
    <row r="37" spans="1:16" ht="61.2" x14ac:dyDescent="0.3">
      <c r="A37" s="69" t="s">
        <v>48</v>
      </c>
      <c r="B37" s="70">
        <v>263</v>
      </c>
      <c r="C37" s="70">
        <v>525</v>
      </c>
      <c r="D37" s="70">
        <v>40</v>
      </c>
      <c r="E37" s="70">
        <v>263</v>
      </c>
      <c r="F37" s="75" t="s">
        <v>109</v>
      </c>
      <c r="G37" s="75" t="s">
        <v>110</v>
      </c>
      <c r="H37" s="75" t="s">
        <v>762</v>
      </c>
      <c r="I37" s="76" t="s">
        <v>46</v>
      </c>
      <c r="J37" s="77"/>
      <c r="K37" s="80"/>
      <c r="L37" s="76"/>
      <c r="M37" s="76" t="s">
        <v>1162</v>
      </c>
      <c r="N37" s="76" t="s">
        <v>46</v>
      </c>
      <c r="O37" s="76" t="s">
        <v>46</v>
      </c>
      <c r="P37" s="79"/>
    </row>
    <row r="38" spans="1:16" ht="122.4" collapsed="1" x14ac:dyDescent="0.3">
      <c r="A38" s="85" t="s">
        <v>43</v>
      </c>
      <c r="B38" s="86">
        <v>335</v>
      </c>
      <c r="C38" s="86">
        <v>144</v>
      </c>
      <c r="D38" s="86">
        <v>41</v>
      </c>
      <c r="E38" s="86">
        <v>21</v>
      </c>
      <c r="F38" s="87" t="s">
        <v>111</v>
      </c>
      <c r="G38" s="87" t="s">
        <v>112</v>
      </c>
      <c r="H38" s="87" t="s">
        <v>763</v>
      </c>
      <c r="I38" s="88" t="s">
        <v>722</v>
      </c>
      <c r="J38" s="89"/>
      <c r="K38" s="90"/>
      <c r="L38" s="91" t="s">
        <v>113</v>
      </c>
      <c r="M38" s="88" t="s">
        <v>1175</v>
      </c>
      <c r="N38" s="88" t="s">
        <v>46</v>
      </c>
      <c r="O38" s="88" t="s">
        <v>56</v>
      </c>
      <c r="P38" s="88" t="s">
        <v>58</v>
      </c>
    </row>
    <row r="39" spans="1:16" ht="51" x14ac:dyDescent="0.3">
      <c r="A39" s="69" t="s">
        <v>48</v>
      </c>
      <c r="B39" s="70">
        <v>72</v>
      </c>
      <c r="C39" s="70">
        <v>143</v>
      </c>
      <c r="D39" s="70">
        <v>42</v>
      </c>
      <c r="E39" s="70">
        <v>72</v>
      </c>
      <c r="F39" s="73" t="s">
        <v>114</v>
      </c>
      <c r="G39" s="73" t="s">
        <v>115</v>
      </c>
      <c r="H39" s="73" t="s">
        <v>764</v>
      </c>
      <c r="I39" s="60" t="s">
        <v>46</v>
      </c>
      <c r="J39" s="61"/>
      <c r="K39" s="63"/>
      <c r="L39" s="62"/>
      <c r="M39" s="60" t="s">
        <v>1162</v>
      </c>
      <c r="N39" s="60" t="s">
        <v>46</v>
      </c>
      <c r="O39" s="60" t="s">
        <v>46</v>
      </c>
      <c r="P39" s="59"/>
    </row>
    <row r="40" spans="1:16" ht="81.599999999999994" x14ac:dyDescent="0.3">
      <c r="A40" s="69" t="s">
        <v>48</v>
      </c>
      <c r="B40" s="70">
        <v>83</v>
      </c>
      <c r="C40" s="70">
        <v>165</v>
      </c>
      <c r="D40" s="70">
        <v>44</v>
      </c>
      <c r="E40" s="70">
        <v>83</v>
      </c>
      <c r="F40" s="75" t="s">
        <v>116</v>
      </c>
      <c r="G40" s="75" t="s">
        <v>117</v>
      </c>
      <c r="H40" s="75" t="s">
        <v>765</v>
      </c>
      <c r="I40" s="76" t="s">
        <v>716</v>
      </c>
      <c r="J40" s="77"/>
      <c r="K40" s="80"/>
      <c r="L40" s="76"/>
      <c r="M40" s="76" t="s">
        <v>1162</v>
      </c>
      <c r="N40" s="76" t="s">
        <v>46</v>
      </c>
      <c r="O40" s="76" t="s">
        <v>53</v>
      </c>
      <c r="P40" s="79" t="s">
        <v>54</v>
      </c>
    </row>
    <row r="41" spans="1:16" ht="71.400000000000006" collapsed="1" x14ac:dyDescent="0.3">
      <c r="A41" s="85" t="s">
        <v>43</v>
      </c>
      <c r="B41" s="86">
        <v>331</v>
      </c>
      <c r="C41" s="86">
        <v>136</v>
      </c>
      <c r="D41" s="86">
        <v>45</v>
      </c>
      <c r="E41" s="86">
        <v>23</v>
      </c>
      <c r="F41" s="87" t="s">
        <v>118</v>
      </c>
      <c r="G41" s="87" t="s">
        <v>119</v>
      </c>
      <c r="H41" s="87" t="s">
        <v>766</v>
      </c>
      <c r="I41" s="88" t="s">
        <v>46</v>
      </c>
      <c r="J41" s="89"/>
      <c r="K41" s="90"/>
      <c r="L41" s="88" t="s">
        <v>103</v>
      </c>
      <c r="M41" s="88" t="s">
        <v>1176</v>
      </c>
      <c r="N41" s="88" t="s">
        <v>46</v>
      </c>
      <c r="O41" s="88" t="s">
        <v>46</v>
      </c>
      <c r="P41" s="88"/>
    </row>
    <row r="42" spans="1:16" ht="51" x14ac:dyDescent="0.3">
      <c r="A42" s="69" t="s">
        <v>48</v>
      </c>
      <c r="B42" s="70">
        <v>68</v>
      </c>
      <c r="C42" s="70">
        <v>135</v>
      </c>
      <c r="D42" s="70">
        <v>46</v>
      </c>
      <c r="E42" s="70">
        <v>68</v>
      </c>
      <c r="F42" s="75" t="s">
        <v>114</v>
      </c>
      <c r="G42" s="75" t="s">
        <v>120</v>
      </c>
      <c r="H42" s="75" t="s">
        <v>767</v>
      </c>
      <c r="I42" s="76" t="s">
        <v>46</v>
      </c>
      <c r="J42" s="77"/>
      <c r="K42" s="80"/>
      <c r="L42" s="78"/>
      <c r="M42" s="76" t="s">
        <v>1162</v>
      </c>
      <c r="N42" s="76" t="s">
        <v>46</v>
      </c>
      <c r="O42" s="76" t="s">
        <v>46</v>
      </c>
      <c r="P42" s="79"/>
    </row>
    <row r="43" spans="1:16" ht="102" collapsed="1" x14ac:dyDescent="0.3">
      <c r="A43" s="85" t="s">
        <v>43</v>
      </c>
      <c r="B43" s="86">
        <v>332</v>
      </c>
      <c r="C43" s="86">
        <v>138</v>
      </c>
      <c r="D43" s="86">
        <v>47</v>
      </c>
      <c r="E43" s="86">
        <v>24</v>
      </c>
      <c r="F43" s="87" t="s">
        <v>118</v>
      </c>
      <c r="G43" s="87" t="s">
        <v>121</v>
      </c>
      <c r="H43" s="87" t="s">
        <v>768</v>
      </c>
      <c r="I43" s="88" t="s">
        <v>46</v>
      </c>
      <c r="J43" s="89"/>
      <c r="K43" s="90"/>
      <c r="L43" s="91" t="s">
        <v>103</v>
      </c>
      <c r="M43" s="88" t="s">
        <v>1177</v>
      </c>
      <c r="N43" s="88" t="s">
        <v>46</v>
      </c>
      <c r="O43" s="88" t="s">
        <v>46</v>
      </c>
      <c r="P43" s="88"/>
    </row>
    <row r="44" spans="1:16" ht="132.6" x14ac:dyDescent="0.3">
      <c r="A44" s="69" t="s">
        <v>48</v>
      </c>
      <c r="B44" s="70">
        <v>69</v>
      </c>
      <c r="C44" s="70">
        <v>137</v>
      </c>
      <c r="D44" s="70">
        <v>48</v>
      </c>
      <c r="E44" s="70">
        <v>69</v>
      </c>
      <c r="F44" s="75" t="s">
        <v>114</v>
      </c>
      <c r="G44" s="75" t="s">
        <v>122</v>
      </c>
      <c r="H44" s="75" t="s">
        <v>769</v>
      </c>
      <c r="I44" s="76" t="s">
        <v>46</v>
      </c>
      <c r="J44" s="77"/>
      <c r="K44" s="80"/>
      <c r="L44" s="76"/>
      <c r="M44" s="76" t="s">
        <v>1162</v>
      </c>
      <c r="N44" s="76" t="s">
        <v>46</v>
      </c>
      <c r="O44" s="76" t="s">
        <v>46</v>
      </c>
      <c r="P44" s="79"/>
    </row>
    <row r="45" spans="1:16" ht="71.400000000000006" collapsed="1" x14ac:dyDescent="0.3">
      <c r="A45" s="85" t="s">
        <v>43</v>
      </c>
      <c r="B45" s="86">
        <v>333</v>
      </c>
      <c r="C45" s="86">
        <v>140</v>
      </c>
      <c r="D45" s="86">
        <v>49</v>
      </c>
      <c r="E45" s="86">
        <v>25</v>
      </c>
      <c r="F45" s="87" t="s">
        <v>118</v>
      </c>
      <c r="G45" s="87" t="s">
        <v>123</v>
      </c>
      <c r="H45" s="87" t="s">
        <v>770</v>
      </c>
      <c r="I45" s="88" t="s">
        <v>46</v>
      </c>
      <c r="J45" s="89"/>
      <c r="K45" s="90"/>
      <c r="L45" s="88" t="s">
        <v>124</v>
      </c>
      <c r="M45" s="88" t="s">
        <v>1178</v>
      </c>
      <c r="N45" s="88" t="s">
        <v>46</v>
      </c>
      <c r="O45" s="88" t="s">
        <v>46</v>
      </c>
      <c r="P45" s="88"/>
    </row>
    <row r="46" spans="1:16" ht="51" x14ac:dyDescent="0.3">
      <c r="A46" s="69" t="s">
        <v>48</v>
      </c>
      <c r="B46" s="70">
        <v>70</v>
      </c>
      <c r="C46" s="70">
        <v>139</v>
      </c>
      <c r="D46" s="70">
        <v>50</v>
      </c>
      <c r="E46" s="70">
        <v>70</v>
      </c>
      <c r="F46" s="75" t="s">
        <v>114</v>
      </c>
      <c r="G46" s="75" t="s">
        <v>125</v>
      </c>
      <c r="H46" s="75" t="s">
        <v>771</v>
      </c>
      <c r="I46" s="76" t="s">
        <v>46</v>
      </c>
      <c r="J46" s="77"/>
      <c r="K46" s="80"/>
      <c r="L46" s="78"/>
      <c r="M46" s="76" t="s">
        <v>1162</v>
      </c>
      <c r="N46" s="76" t="s">
        <v>46</v>
      </c>
      <c r="O46" s="76" t="s">
        <v>46</v>
      </c>
      <c r="P46" s="79"/>
    </row>
    <row r="47" spans="1:16" ht="142.80000000000001" collapsed="1" x14ac:dyDescent="0.3">
      <c r="A47" s="85" t="s">
        <v>43</v>
      </c>
      <c r="B47" s="86">
        <v>334</v>
      </c>
      <c r="C47" s="86">
        <v>142</v>
      </c>
      <c r="D47" s="86">
        <v>51</v>
      </c>
      <c r="E47" s="86">
        <v>26</v>
      </c>
      <c r="F47" s="87" t="s">
        <v>118</v>
      </c>
      <c r="G47" s="87" t="s">
        <v>126</v>
      </c>
      <c r="H47" s="87" t="s">
        <v>772</v>
      </c>
      <c r="I47" s="88" t="s">
        <v>46</v>
      </c>
      <c r="J47" s="89"/>
      <c r="K47" s="90"/>
      <c r="L47" s="91" t="s">
        <v>47</v>
      </c>
      <c r="M47" s="88" t="s">
        <v>1179</v>
      </c>
      <c r="N47" s="88" t="s">
        <v>46</v>
      </c>
      <c r="O47" s="88" t="s">
        <v>46</v>
      </c>
      <c r="P47" s="88"/>
    </row>
    <row r="48" spans="1:16" ht="153" x14ac:dyDescent="0.3">
      <c r="A48" s="69" t="s">
        <v>48</v>
      </c>
      <c r="B48" s="70">
        <v>71</v>
      </c>
      <c r="C48" s="70">
        <v>141</v>
      </c>
      <c r="D48" s="70">
        <v>52</v>
      </c>
      <c r="E48" s="70">
        <v>71</v>
      </c>
      <c r="F48" s="75" t="s">
        <v>114</v>
      </c>
      <c r="G48" s="75" t="s">
        <v>127</v>
      </c>
      <c r="H48" s="75" t="s">
        <v>773</v>
      </c>
      <c r="I48" s="76" t="s">
        <v>46</v>
      </c>
      <c r="J48" s="77"/>
      <c r="K48" s="80"/>
      <c r="L48" s="76"/>
      <c r="M48" s="76" t="s">
        <v>1162</v>
      </c>
      <c r="N48" s="76" t="s">
        <v>46</v>
      </c>
      <c r="O48" s="76" t="s">
        <v>46</v>
      </c>
      <c r="P48" s="79"/>
    </row>
    <row r="49" spans="1:16" ht="163.19999999999999" collapsed="1" x14ac:dyDescent="0.3">
      <c r="A49" s="85" t="s">
        <v>43</v>
      </c>
      <c r="B49" s="86">
        <v>336</v>
      </c>
      <c r="C49" s="86">
        <v>146</v>
      </c>
      <c r="D49" s="86">
        <v>53</v>
      </c>
      <c r="E49" s="86">
        <v>27</v>
      </c>
      <c r="F49" s="87" t="s">
        <v>128</v>
      </c>
      <c r="G49" s="87" t="s">
        <v>129</v>
      </c>
      <c r="H49" s="87" t="s">
        <v>774</v>
      </c>
      <c r="I49" s="88" t="s">
        <v>46</v>
      </c>
      <c r="J49" s="89"/>
      <c r="K49" s="90"/>
      <c r="L49" s="88" t="s">
        <v>47</v>
      </c>
      <c r="M49" s="88" t="s">
        <v>1180</v>
      </c>
      <c r="N49" s="88" t="s">
        <v>46</v>
      </c>
      <c r="O49" s="88" t="s">
        <v>46</v>
      </c>
      <c r="P49" s="88"/>
    </row>
    <row r="50" spans="1:16" ht="51" x14ac:dyDescent="0.3">
      <c r="A50" s="69" t="s">
        <v>48</v>
      </c>
      <c r="B50" s="70">
        <v>73</v>
      </c>
      <c r="C50" s="70">
        <v>145</v>
      </c>
      <c r="D50" s="70">
        <v>54</v>
      </c>
      <c r="E50" s="70">
        <v>73</v>
      </c>
      <c r="F50" s="75" t="s">
        <v>130</v>
      </c>
      <c r="G50" s="75" t="s">
        <v>131</v>
      </c>
      <c r="H50" s="75" t="s">
        <v>775</v>
      </c>
      <c r="I50" s="76" t="s">
        <v>716</v>
      </c>
      <c r="J50" s="77"/>
      <c r="K50" s="80"/>
      <c r="L50" s="78"/>
      <c r="M50" s="76" t="s">
        <v>1162</v>
      </c>
      <c r="N50" s="76" t="s">
        <v>46</v>
      </c>
      <c r="O50" s="76" t="s">
        <v>53</v>
      </c>
      <c r="P50" s="79" t="s">
        <v>54</v>
      </c>
    </row>
    <row r="51" spans="1:16" ht="409.6" collapsed="1" x14ac:dyDescent="0.3">
      <c r="A51" s="85" t="s">
        <v>43</v>
      </c>
      <c r="B51" s="86">
        <v>337</v>
      </c>
      <c r="C51" s="86">
        <v>148</v>
      </c>
      <c r="D51" s="86">
        <v>55</v>
      </c>
      <c r="E51" s="86">
        <v>28</v>
      </c>
      <c r="F51" s="87" t="s">
        <v>128</v>
      </c>
      <c r="G51" s="87" t="s">
        <v>132</v>
      </c>
      <c r="H51" s="87" t="s">
        <v>776</v>
      </c>
      <c r="I51" s="88" t="s">
        <v>655</v>
      </c>
      <c r="J51" s="89"/>
      <c r="K51" s="90"/>
      <c r="L51" s="91" t="s">
        <v>113</v>
      </c>
      <c r="M51" s="88" t="s">
        <v>1181</v>
      </c>
      <c r="N51" s="88" t="s">
        <v>46</v>
      </c>
      <c r="O51" s="88" t="s">
        <v>56</v>
      </c>
      <c r="P51" s="88"/>
    </row>
    <row r="52" spans="1:16" ht="91.8" x14ac:dyDescent="0.3">
      <c r="A52" s="69" t="s">
        <v>48</v>
      </c>
      <c r="B52" s="70">
        <v>74</v>
      </c>
      <c r="C52" s="70">
        <v>147</v>
      </c>
      <c r="D52" s="70">
        <v>56</v>
      </c>
      <c r="E52" s="70">
        <v>74</v>
      </c>
      <c r="F52" s="73" t="s">
        <v>130</v>
      </c>
      <c r="G52" s="73" t="s">
        <v>133</v>
      </c>
      <c r="H52" s="73" t="s">
        <v>777</v>
      </c>
      <c r="I52" s="60" t="s">
        <v>716</v>
      </c>
      <c r="J52" s="61"/>
      <c r="K52" s="63"/>
      <c r="L52" s="62"/>
      <c r="M52" s="60" t="s">
        <v>1162</v>
      </c>
      <c r="N52" s="60" t="s">
        <v>46</v>
      </c>
      <c r="O52" s="60" t="s">
        <v>53</v>
      </c>
      <c r="P52" s="59" t="s">
        <v>54</v>
      </c>
    </row>
    <row r="53" spans="1:16" ht="51" x14ac:dyDescent="0.3">
      <c r="A53" s="69" t="s">
        <v>48</v>
      </c>
      <c r="B53" s="70">
        <v>75</v>
      </c>
      <c r="C53" s="70">
        <v>149</v>
      </c>
      <c r="D53" s="70">
        <v>58</v>
      </c>
      <c r="E53" s="70">
        <v>75</v>
      </c>
      <c r="F53" s="75" t="s">
        <v>130</v>
      </c>
      <c r="G53" s="75" t="s">
        <v>135</v>
      </c>
      <c r="H53" s="75" t="s">
        <v>778</v>
      </c>
      <c r="I53" s="76" t="s">
        <v>716</v>
      </c>
      <c r="J53" s="77"/>
      <c r="K53" s="80"/>
      <c r="L53" s="76"/>
      <c r="M53" s="76" t="s">
        <v>1162</v>
      </c>
      <c r="N53" s="76" t="s">
        <v>46</v>
      </c>
      <c r="O53" s="76" t="s">
        <v>53</v>
      </c>
      <c r="P53" s="79" t="s">
        <v>54</v>
      </c>
    </row>
    <row r="54" spans="1:16" ht="244.8" collapsed="1" x14ac:dyDescent="0.3">
      <c r="A54" s="85" t="s">
        <v>43</v>
      </c>
      <c r="B54" s="86">
        <v>327</v>
      </c>
      <c r="C54" s="86">
        <v>128</v>
      </c>
      <c r="D54" s="86">
        <v>59</v>
      </c>
      <c r="E54" s="86">
        <v>30</v>
      </c>
      <c r="F54" s="87" t="s">
        <v>136</v>
      </c>
      <c r="G54" s="87" t="s">
        <v>137</v>
      </c>
      <c r="H54" s="87" t="s">
        <v>779</v>
      </c>
      <c r="I54" s="88" t="s">
        <v>46</v>
      </c>
      <c r="J54" s="89"/>
      <c r="K54" s="90"/>
      <c r="L54" s="88" t="s">
        <v>138</v>
      </c>
      <c r="M54" s="88" t="s">
        <v>1182</v>
      </c>
      <c r="N54" s="88" t="s">
        <v>46</v>
      </c>
      <c r="O54" s="88" t="s">
        <v>46</v>
      </c>
      <c r="P54" s="88"/>
    </row>
    <row r="55" spans="1:16" ht="102" x14ac:dyDescent="0.3">
      <c r="A55" s="69" t="s">
        <v>48</v>
      </c>
      <c r="B55" s="70">
        <v>64</v>
      </c>
      <c r="C55" s="70">
        <v>127</v>
      </c>
      <c r="D55" s="70">
        <v>60</v>
      </c>
      <c r="E55" s="70">
        <v>64</v>
      </c>
      <c r="F55" s="75" t="s">
        <v>139</v>
      </c>
      <c r="G55" s="75" t="s">
        <v>140</v>
      </c>
      <c r="H55" s="75" t="s">
        <v>780</v>
      </c>
      <c r="I55" s="76" t="s">
        <v>716</v>
      </c>
      <c r="J55" s="77"/>
      <c r="K55" s="80"/>
      <c r="L55" s="78"/>
      <c r="M55" s="76" t="s">
        <v>1162</v>
      </c>
      <c r="N55" s="76" t="s">
        <v>46</v>
      </c>
      <c r="O55" s="76" t="s">
        <v>53</v>
      </c>
      <c r="P55" s="79" t="s">
        <v>54</v>
      </c>
    </row>
    <row r="56" spans="1:16" ht="193.8" collapsed="1" x14ac:dyDescent="0.3">
      <c r="A56" s="85" t="s">
        <v>43</v>
      </c>
      <c r="B56" s="86">
        <v>325</v>
      </c>
      <c r="C56" s="86">
        <v>124</v>
      </c>
      <c r="D56" s="86">
        <v>61</v>
      </c>
      <c r="E56" s="86">
        <v>31</v>
      </c>
      <c r="F56" s="87" t="s">
        <v>141</v>
      </c>
      <c r="G56" s="87" t="s">
        <v>142</v>
      </c>
      <c r="H56" s="87" t="s">
        <v>781</v>
      </c>
      <c r="I56" s="88" t="s">
        <v>46</v>
      </c>
      <c r="J56" s="89"/>
      <c r="K56" s="90"/>
      <c r="L56" s="88" t="s">
        <v>57</v>
      </c>
      <c r="M56" s="88" t="s">
        <v>1183</v>
      </c>
      <c r="N56" s="88" t="s">
        <v>46</v>
      </c>
      <c r="O56" s="88" t="s">
        <v>46</v>
      </c>
      <c r="P56" s="88"/>
    </row>
    <row r="57" spans="1:16" ht="102" x14ac:dyDescent="0.3">
      <c r="A57" s="69" t="s">
        <v>48</v>
      </c>
      <c r="B57" s="70">
        <v>62</v>
      </c>
      <c r="C57" s="70">
        <v>123</v>
      </c>
      <c r="D57" s="70">
        <v>62</v>
      </c>
      <c r="E57" s="70">
        <v>62</v>
      </c>
      <c r="F57" s="75" t="s">
        <v>143</v>
      </c>
      <c r="G57" s="75" t="s">
        <v>144</v>
      </c>
      <c r="H57" s="75" t="s">
        <v>782</v>
      </c>
      <c r="I57" s="76" t="s">
        <v>716</v>
      </c>
      <c r="J57" s="77"/>
      <c r="K57" s="80"/>
      <c r="L57" s="78"/>
      <c r="M57" s="76" t="s">
        <v>1162</v>
      </c>
      <c r="N57" s="76" t="s">
        <v>46</v>
      </c>
      <c r="O57" s="76" t="s">
        <v>53</v>
      </c>
      <c r="P57" s="79" t="s">
        <v>54</v>
      </c>
    </row>
    <row r="58" spans="1:16" ht="112.2" collapsed="1" x14ac:dyDescent="0.3">
      <c r="A58" s="85" t="s">
        <v>43</v>
      </c>
      <c r="B58" s="86">
        <v>326</v>
      </c>
      <c r="C58" s="86">
        <v>126</v>
      </c>
      <c r="D58" s="86">
        <v>63</v>
      </c>
      <c r="E58" s="86">
        <v>32</v>
      </c>
      <c r="F58" s="87" t="s">
        <v>141</v>
      </c>
      <c r="G58" s="87" t="s">
        <v>145</v>
      </c>
      <c r="H58" s="87" t="s">
        <v>783</v>
      </c>
      <c r="I58" s="88" t="s">
        <v>724</v>
      </c>
      <c r="J58" s="89"/>
      <c r="K58" s="90"/>
      <c r="L58" s="88" t="s">
        <v>146</v>
      </c>
      <c r="M58" s="88" t="s">
        <v>1184</v>
      </c>
      <c r="N58" s="88" t="s">
        <v>46</v>
      </c>
      <c r="O58" s="88" t="s">
        <v>68</v>
      </c>
      <c r="P58" s="88" t="s">
        <v>69</v>
      </c>
    </row>
    <row r="59" spans="1:16" ht="51" x14ac:dyDescent="0.3">
      <c r="A59" s="69" t="s">
        <v>48</v>
      </c>
      <c r="B59" s="70">
        <v>63</v>
      </c>
      <c r="C59" s="70">
        <v>125</v>
      </c>
      <c r="D59" s="70">
        <v>64</v>
      </c>
      <c r="E59" s="70">
        <v>63</v>
      </c>
      <c r="F59" s="75" t="s">
        <v>73</v>
      </c>
      <c r="G59" s="75" t="s">
        <v>73</v>
      </c>
      <c r="H59" s="75" t="s">
        <v>742</v>
      </c>
      <c r="I59" s="81" t="s">
        <v>717</v>
      </c>
      <c r="J59" s="82" t="s">
        <v>62</v>
      </c>
      <c r="K59" s="81"/>
      <c r="L59" s="81"/>
      <c r="M59" s="81" t="s">
        <v>1162</v>
      </c>
      <c r="N59" s="81" t="s">
        <v>74</v>
      </c>
      <c r="O59" s="81" t="s">
        <v>74</v>
      </c>
      <c r="P59" s="83"/>
    </row>
    <row r="60" spans="1:16" ht="183.6" collapsed="1" x14ac:dyDescent="0.3">
      <c r="A60" s="85" t="s">
        <v>43</v>
      </c>
      <c r="B60" s="86">
        <v>344</v>
      </c>
      <c r="C60" s="86">
        <v>162</v>
      </c>
      <c r="D60" s="86">
        <v>65</v>
      </c>
      <c r="E60" s="86">
        <v>33</v>
      </c>
      <c r="F60" s="87" t="s">
        <v>147</v>
      </c>
      <c r="G60" s="87" t="s">
        <v>148</v>
      </c>
      <c r="H60" s="87" t="s">
        <v>784</v>
      </c>
      <c r="I60" s="88" t="s">
        <v>655</v>
      </c>
      <c r="J60" s="89"/>
      <c r="K60" s="90"/>
      <c r="L60" s="91" t="s">
        <v>149</v>
      </c>
      <c r="M60" s="88" t="s">
        <v>1185</v>
      </c>
      <c r="N60" s="88" t="s">
        <v>46</v>
      </c>
      <c r="O60" s="88" t="s">
        <v>56</v>
      </c>
      <c r="P60" s="88" t="s">
        <v>150</v>
      </c>
    </row>
    <row r="61" spans="1:16" ht="61.2" x14ac:dyDescent="0.3">
      <c r="A61" s="69" t="s">
        <v>48</v>
      </c>
      <c r="B61" s="70">
        <v>81</v>
      </c>
      <c r="C61" s="70">
        <v>161</v>
      </c>
      <c r="D61" s="70">
        <v>66</v>
      </c>
      <c r="E61" s="70">
        <v>81</v>
      </c>
      <c r="F61" s="73" t="s">
        <v>99</v>
      </c>
      <c r="G61" s="73" t="s">
        <v>151</v>
      </c>
      <c r="H61" s="73" t="s">
        <v>785</v>
      </c>
      <c r="I61" s="60" t="s">
        <v>46</v>
      </c>
      <c r="J61" s="61"/>
      <c r="K61" s="63"/>
      <c r="L61" s="60"/>
      <c r="M61" s="60" t="s">
        <v>1162</v>
      </c>
      <c r="N61" s="60" t="s">
        <v>46</v>
      </c>
      <c r="O61" s="60" t="s">
        <v>46</v>
      </c>
      <c r="P61" s="59"/>
    </row>
    <row r="62" spans="1:16" ht="51" x14ac:dyDescent="0.3">
      <c r="A62" s="69" t="s">
        <v>48</v>
      </c>
      <c r="B62" s="70">
        <v>82</v>
      </c>
      <c r="C62" s="70">
        <v>163</v>
      </c>
      <c r="D62" s="70">
        <v>68</v>
      </c>
      <c r="E62" s="70">
        <v>82</v>
      </c>
      <c r="F62" s="73" t="s">
        <v>99</v>
      </c>
      <c r="G62" s="73" t="s">
        <v>152</v>
      </c>
      <c r="H62" s="73" t="s">
        <v>786</v>
      </c>
      <c r="I62" s="60" t="s">
        <v>46</v>
      </c>
      <c r="J62" s="61"/>
      <c r="K62" s="63"/>
      <c r="L62" s="62"/>
      <c r="M62" s="60" t="s">
        <v>1162</v>
      </c>
      <c r="N62" s="60" t="s">
        <v>46</v>
      </c>
      <c r="O62" s="60" t="s">
        <v>46</v>
      </c>
      <c r="P62" s="59"/>
    </row>
    <row r="63" spans="1:16" ht="71.400000000000006" x14ac:dyDescent="0.3">
      <c r="A63" s="69" t="s">
        <v>48</v>
      </c>
      <c r="B63" s="70">
        <v>236</v>
      </c>
      <c r="C63" s="70">
        <v>471</v>
      </c>
      <c r="D63" s="70">
        <v>70</v>
      </c>
      <c r="E63" s="70">
        <v>236</v>
      </c>
      <c r="F63" s="75" t="s">
        <v>153</v>
      </c>
      <c r="G63" s="75" t="s">
        <v>154</v>
      </c>
      <c r="H63" s="75" t="s">
        <v>787</v>
      </c>
      <c r="I63" s="76" t="s">
        <v>46</v>
      </c>
      <c r="J63" s="77"/>
      <c r="K63" s="80"/>
      <c r="L63" s="76"/>
      <c r="M63" s="76" t="s">
        <v>1162</v>
      </c>
      <c r="N63" s="76" t="s">
        <v>46</v>
      </c>
      <c r="O63" s="76" t="s">
        <v>46</v>
      </c>
      <c r="P63" s="79"/>
    </row>
    <row r="64" spans="1:16" ht="81.599999999999994" collapsed="1" x14ac:dyDescent="0.3">
      <c r="A64" s="85" t="s">
        <v>43</v>
      </c>
      <c r="B64" s="86">
        <v>395</v>
      </c>
      <c r="C64" s="86">
        <v>268</v>
      </c>
      <c r="D64" s="86">
        <v>71</v>
      </c>
      <c r="E64" s="86">
        <v>36</v>
      </c>
      <c r="F64" s="87" t="s">
        <v>155</v>
      </c>
      <c r="G64" s="87" t="s">
        <v>156</v>
      </c>
      <c r="H64" s="87" t="s">
        <v>788</v>
      </c>
      <c r="I64" s="88" t="s">
        <v>722</v>
      </c>
      <c r="J64" s="89"/>
      <c r="K64" s="90"/>
      <c r="L64" s="88" t="s">
        <v>157</v>
      </c>
      <c r="M64" s="88" t="s">
        <v>1186</v>
      </c>
      <c r="N64" s="88" t="s">
        <v>46</v>
      </c>
      <c r="O64" s="88" t="s">
        <v>56</v>
      </c>
      <c r="P64" s="88" t="s">
        <v>58</v>
      </c>
    </row>
    <row r="65" spans="1:16" ht="102" x14ac:dyDescent="0.3">
      <c r="A65" s="69" t="s">
        <v>48</v>
      </c>
      <c r="B65" s="70">
        <v>132</v>
      </c>
      <c r="C65" s="70">
        <v>267</v>
      </c>
      <c r="D65" s="70">
        <v>72</v>
      </c>
      <c r="E65" s="70">
        <v>132</v>
      </c>
      <c r="F65" s="73" t="s">
        <v>158</v>
      </c>
      <c r="G65" s="73" t="s">
        <v>159</v>
      </c>
      <c r="H65" s="73" t="s">
        <v>789</v>
      </c>
      <c r="I65" s="60" t="s">
        <v>46</v>
      </c>
      <c r="J65" s="61"/>
      <c r="K65" s="63"/>
      <c r="L65" s="62"/>
      <c r="M65" s="60" t="s">
        <v>1162</v>
      </c>
      <c r="N65" s="60" t="s">
        <v>46</v>
      </c>
      <c r="O65" s="60" t="s">
        <v>46</v>
      </c>
      <c r="P65" s="59"/>
    </row>
    <row r="66" spans="1:16" ht="81.599999999999994" x14ac:dyDescent="0.3">
      <c r="A66" s="69" t="s">
        <v>48</v>
      </c>
      <c r="B66" s="70">
        <v>168</v>
      </c>
      <c r="C66" s="70">
        <v>339</v>
      </c>
      <c r="D66" s="70">
        <v>74</v>
      </c>
      <c r="E66" s="70">
        <v>168</v>
      </c>
      <c r="F66" s="73" t="s">
        <v>160</v>
      </c>
      <c r="G66" s="73" t="s">
        <v>161</v>
      </c>
      <c r="H66" s="73" t="s">
        <v>790</v>
      </c>
      <c r="I66" s="60" t="s">
        <v>46</v>
      </c>
      <c r="J66" s="61"/>
      <c r="K66" s="63"/>
      <c r="L66" s="60"/>
      <c r="M66" s="60" t="s">
        <v>1162</v>
      </c>
      <c r="N66" s="60" t="s">
        <v>46</v>
      </c>
      <c r="O66" s="60" t="s">
        <v>46</v>
      </c>
      <c r="P66" s="59"/>
    </row>
    <row r="67" spans="1:16" ht="71.400000000000006" x14ac:dyDescent="0.3">
      <c r="A67" s="69" t="s">
        <v>48</v>
      </c>
      <c r="B67" s="70">
        <v>212</v>
      </c>
      <c r="C67" s="70">
        <v>423</v>
      </c>
      <c r="D67" s="70">
        <v>76</v>
      </c>
      <c r="E67" s="70">
        <v>212</v>
      </c>
      <c r="F67" s="73" t="s">
        <v>162</v>
      </c>
      <c r="G67" s="73" t="s">
        <v>163</v>
      </c>
      <c r="H67" s="73" t="s">
        <v>791</v>
      </c>
      <c r="I67" s="60" t="s">
        <v>716</v>
      </c>
      <c r="J67" s="61"/>
      <c r="K67" s="63"/>
      <c r="L67" s="60"/>
      <c r="M67" s="60" t="s">
        <v>1162</v>
      </c>
      <c r="N67" s="60" t="s">
        <v>46</v>
      </c>
      <c r="O67" s="60" t="s">
        <v>53</v>
      </c>
      <c r="P67" s="59" t="s">
        <v>54</v>
      </c>
    </row>
    <row r="68" spans="1:16" ht="51" x14ac:dyDescent="0.3">
      <c r="A68" s="69" t="s">
        <v>48</v>
      </c>
      <c r="B68" s="70">
        <v>246</v>
      </c>
      <c r="C68" s="70">
        <v>491</v>
      </c>
      <c r="D68" s="70">
        <v>78</v>
      </c>
      <c r="E68" s="70">
        <v>246</v>
      </c>
      <c r="F68" s="75" t="s">
        <v>164</v>
      </c>
      <c r="G68" s="75" t="s">
        <v>165</v>
      </c>
      <c r="H68" s="75" t="s">
        <v>792</v>
      </c>
      <c r="I68" s="76" t="s">
        <v>46</v>
      </c>
      <c r="J68" s="77"/>
      <c r="K68" s="80"/>
      <c r="L68" s="76"/>
      <c r="M68" s="76" t="s">
        <v>1162</v>
      </c>
      <c r="N68" s="76" t="s">
        <v>46</v>
      </c>
      <c r="O68" s="76" t="s">
        <v>46</v>
      </c>
      <c r="P68" s="79"/>
    </row>
    <row r="69" spans="1:16" ht="193.8" collapsed="1" x14ac:dyDescent="0.3">
      <c r="A69" s="85" t="s">
        <v>43</v>
      </c>
      <c r="B69" s="86">
        <v>460</v>
      </c>
      <c r="C69" s="86">
        <v>398</v>
      </c>
      <c r="D69" s="86">
        <v>79</v>
      </c>
      <c r="E69" s="86">
        <v>40</v>
      </c>
      <c r="F69" s="87" t="s">
        <v>166</v>
      </c>
      <c r="G69" s="87" t="s">
        <v>167</v>
      </c>
      <c r="H69" s="87" t="s">
        <v>793</v>
      </c>
      <c r="I69" s="88" t="s">
        <v>722</v>
      </c>
      <c r="J69" s="89"/>
      <c r="K69" s="90"/>
      <c r="L69" s="88" t="s">
        <v>168</v>
      </c>
      <c r="M69" s="88" t="s">
        <v>1187</v>
      </c>
      <c r="N69" s="88" t="s">
        <v>46</v>
      </c>
      <c r="O69" s="88" t="s">
        <v>56</v>
      </c>
      <c r="P69" s="88" t="s">
        <v>58</v>
      </c>
    </row>
    <row r="70" spans="1:16" ht="173.4" x14ac:dyDescent="0.3">
      <c r="A70" s="69" t="s">
        <v>48</v>
      </c>
      <c r="B70" s="70">
        <v>197</v>
      </c>
      <c r="C70" s="70">
        <v>397</v>
      </c>
      <c r="D70" s="70">
        <v>80</v>
      </c>
      <c r="E70" s="70">
        <v>197</v>
      </c>
      <c r="F70" s="73" t="s">
        <v>169</v>
      </c>
      <c r="G70" s="73" t="s">
        <v>170</v>
      </c>
      <c r="H70" s="73" t="s">
        <v>794</v>
      </c>
      <c r="I70" s="60" t="s">
        <v>46</v>
      </c>
      <c r="J70" s="61"/>
      <c r="K70" s="63"/>
      <c r="L70" s="60"/>
      <c r="M70" s="60" t="s">
        <v>1162</v>
      </c>
      <c r="N70" s="60" t="s">
        <v>46</v>
      </c>
      <c r="O70" s="60" t="s">
        <v>46</v>
      </c>
      <c r="P70" s="59"/>
    </row>
    <row r="71" spans="1:16" ht="112.2" x14ac:dyDescent="0.3">
      <c r="A71" s="69" t="s">
        <v>48</v>
      </c>
      <c r="B71" s="70">
        <v>198</v>
      </c>
      <c r="C71" s="70">
        <v>399</v>
      </c>
      <c r="D71" s="70">
        <v>82</v>
      </c>
      <c r="E71" s="70">
        <v>198</v>
      </c>
      <c r="F71" s="73" t="s">
        <v>169</v>
      </c>
      <c r="G71" s="73" t="s">
        <v>171</v>
      </c>
      <c r="H71" s="73" t="s">
        <v>795</v>
      </c>
      <c r="I71" s="60" t="s">
        <v>719</v>
      </c>
      <c r="J71" s="61"/>
      <c r="K71" s="63"/>
      <c r="L71" s="60"/>
      <c r="M71" s="60" t="s">
        <v>1162</v>
      </c>
      <c r="N71" s="60" t="s">
        <v>106</v>
      </c>
      <c r="O71" s="60" t="s">
        <v>106</v>
      </c>
      <c r="P71" s="59"/>
    </row>
    <row r="72" spans="1:16" ht="51" x14ac:dyDescent="0.3">
      <c r="A72" s="69" t="s">
        <v>48</v>
      </c>
      <c r="B72" s="70">
        <v>199</v>
      </c>
      <c r="C72" s="70">
        <v>401</v>
      </c>
      <c r="D72" s="70">
        <v>84</v>
      </c>
      <c r="E72" s="70">
        <v>199</v>
      </c>
      <c r="F72" s="75" t="s">
        <v>169</v>
      </c>
      <c r="G72" s="75" t="s">
        <v>172</v>
      </c>
      <c r="H72" s="75" t="s">
        <v>796</v>
      </c>
      <c r="I72" s="76" t="s">
        <v>720</v>
      </c>
      <c r="J72" s="77"/>
      <c r="K72" s="80"/>
      <c r="L72" s="76"/>
      <c r="M72" s="76" t="s">
        <v>1162</v>
      </c>
      <c r="N72" s="76" t="s">
        <v>173</v>
      </c>
      <c r="O72" s="76" t="s">
        <v>173</v>
      </c>
      <c r="P72" s="79"/>
    </row>
    <row r="73" spans="1:16" ht="61.2" collapsed="1" x14ac:dyDescent="0.3">
      <c r="A73" s="85" t="s">
        <v>43</v>
      </c>
      <c r="B73" s="86">
        <v>463</v>
      </c>
      <c r="C73" s="86">
        <v>404</v>
      </c>
      <c r="D73" s="86">
        <v>85</v>
      </c>
      <c r="E73" s="86">
        <v>43</v>
      </c>
      <c r="F73" s="87" t="s">
        <v>166</v>
      </c>
      <c r="G73" s="87" t="s">
        <v>174</v>
      </c>
      <c r="H73" s="87" t="s">
        <v>797</v>
      </c>
      <c r="I73" s="88" t="s">
        <v>46</v>
      </c>
      <c r="J73" s="89"/>
      <c r="K73" s="90"/>
      <c r="L73" s="88" t="s">
        <v>175</v>
      </c>
      <c r="M73" s="88" t="s">
        <v>1188</v>
      </c>
      <c r="N73" s="88" t="s">
        <v>46</v>
      </c>
      <c r="O73" s="88" t="s">
        <v>46</v>
      </c>
      <c r="P73" s="88"/>
    </row>
    <row r="74" spans="1:16" ht="51" x14ac:dyDescent="0.3">
      <c r="A74" s="69" t="s">
        <v>48</v>
      </c>
      <c r="B74" s="70">
        <v>200</v>
      </c>
      <c r="C74" s="70">
        <v>403</v>
      </c>
      <c r="D74" s="70">
        <v>86</v>
      </c>
      <c r="E74" s="70">
        <v>200</v>
      </c>
      <c r="F74" s="75" t="s">
        <v>169</v>
      </c>
      <c r="G74" s="75" t="s">
        <v>176</v>
      </c>
      <c r="H74" s="75" t="s">
        <v>798</v>
      </c>
      <c r="I74" s="76" t="s">
        <v>46</v>
      </c>
      <c r="J74" s="77"/>
      <c r="K74" s="80"/>
      <c r="L74" s="76"/>
      <c r="M74" s="76" t="s">
        <v>1162</v>
      </c>
      <c r="N74" s="76" t="s">
        <v>46</v>
      </c>
      <c r="O74" s="76" t="s">
        <v>46</v>
      </c>
      <c r="P74" s="79"/>
    </row>
    <row r="75" spans="1:16" ht="61.2" collapsed="1" x14ac:dyDescent="0.3">
      <c r="A75" s="85" t="s">
        <v>43</v>
      </c>
      <c r="B75" s="86">
        <v>484</v>
      </c>
      <c r="C75" s="86">
        <v>442</v>
      </c>
      <c r="D75" s="86">
        <v>87</v>
      </c>
      <c r="E75" s="86">
        <v>44</v>
      </c>
      <c r="F75" s="87" t="s">
        <v>166</v>
      </c>
      <c r="G75" s="87" t="s">
        <v>177</v>
      </c>
      <c r="H75" s="87" t="s">
        <v>799</v>
      </c>
      <c r="I75" s="88" t="s">
        <v>46</v>
      </c>
      <c r="J75" s="89"/>
      <c r="K75" s="90"/>
      <c r="L75" s="91" t="s">
        <v>178</v>
      </c>
      <c r="M75" s="88" t="s">
        <v>1189</v>
      </c>
      <c r="N75" s="88" t="s">
        <v>46</v>
      </c>
      <c r="O75" s="88" t="s">
        <v>46</v>
      </c>
      <c r="P75" s="88"/>
    </row>
    <row r="76" spans="1:16" ht="51" x14ac:dyDescent="0.3">
      <c r="A76" s="69" t="s">
        <v>48</v>
      </c>
      <c r="B76" s="70">
        <v>221</v>
      </c>
      <c r="C76" s="70">
        <v>441</v>
      </c>
      <c r="D76" s="70">
        <v>88</v>
      </c>
      <c r="E76" s="70">
        <v>221</v>
      </c>
      <c r="F76" s="75" t="s">
        <v>179</v>
      </c>
      <c r="G76" s="75" t="s">
        <v>180</v>
      </c>
      <c r="H76" s="75" t="s">
        <v>800</v>
      </c>
      <c r="I76" s="76" t="s">
        <v>46</v>
      </c>
      <c r="J76" s="77"/>
      <c r="K76" s="80"/>
      <c r="L76" s="76"/>
      <c r="M76" s="76" t="s">
        <v>1162</v>
      </c>
      <c r="N76" s="76" t="s">
        <v>46</v>
      </c>
      <c r="O76" s="76" t="s">
        <v>46</v>
      </c>
      <c r="P76" s="79"/>
    </row>
    <row r="77" spans="1:16" ht="142.80000000000001" collapsed="1" x14ac:dyDescent="0.3">
      <c r="A77" s="85" t="s">
        <v>43</v>
      </c>
      <c r="B77" s="86">
        <v>339</v>
      </c>
      <c r="C77" s="86">
        <v>152</v>
      </c>
      <c r="D77" s="86">
        <v>89</v>
      </c>
      <c r="E77" s="86">
        <v>45</v>
      </c>
      <c r="F77" s="87" t="s">
        <v>181</v>
      </c>
      <c r="G77" s="87" t="s">
        <v>182</v>
      </c>
      <c r="H77" s="87" t="s">
        <v>801</v>
      </c>
      <c r="I77" s="88" t="s">
        <v>46</v>
      </c>
      <c r="J77" s="89"/>
      <c r="K77" s="90"/>
      <c r="L77" s="91" t="s">
        <v>57</v>
      </c>
      <c r="M77" s="88" t="s">
        <v>1190</v>
      </c>
      <c r="N77" s="88" t="s">
        <v>46</v>
      </c>
      <c r="O77" s="88" t="s">
        <v>46</v>
      </c>
      <c r="P77" s="88"/>
    </row>
    <row r="78" spans="1:16" ht="112.2" x14ac:dyDescent="0.3">
      <c r="A78" s="69" t="s">
        <v>48</v>
      </c>
      <c r="B78" s="70">
        <v>76</v>
      </c>
      <c r="C78" s="70">
        <v>151</v>
      </c>
      <c r="D78" s="70">
        <v>90</v>
      </c>
      <c r="E78" s="70">
        <v>76</v>
      </c>
      <c r="F78" s="75" t="s">
        <v>183</v>
      </c>
      <c r="G78" s="75" t="s">
        <v>184</v>
      </c>
      <c r="H78" s="75" t="s">
        <v>802</v>
      </c>
      <c r="I78" s="76" t="s">
        <v>716</v>
      </c>
      <c r="J78" s="77"/>
      <c r="K78" s="80"/>
      <c r="L78" s="76"/>
      <c r="M78" s="76" t="s">
        <v>1162</v>
      </c>
      <c r="N78" s="76" t="s">
        <v>46</v>
      </c>
      <c r="O78" s="76" t="s">
        <v>53</v>
      </c>
      <c r="P78" s="79" t="s">
        <v>54</v>
      </c>
    </row>
    <row r="79" spans="1:16" ht="112.2" collapsed="1" x14ac:dyDescent="0.3">
      <c r="A79" s="85" t="s">
        <v>43</v>
      </c>
      <c r="B79" s="86">
        <v>328</v>
      </c>
      <c r="C79" s="86">
        <v>130</v>
      </c>
      <c r="D79" s="86">
        <v>91</v>
      </c>
      <c r="E79" s="86">
        <v>46</v>
      </c>
      <c r="F79" s="87" t="s">
        <v>185</v>
      </c>
      <c r="G79" s="87" t="s">
        <v>186</v>
      </c>
      <c r="H79" s="87" t="s">
        <v>803</v>
      </c>
      <c r="I79" s="88" t="s">
        <v>46</v>
      </c>
      <c r="J79" s="89"/>
      <c r="K79" s="90"/>
      <c r="L79" s="88" t="s">
        <v>187</v>
      </c>
      <c r="M79" s="88" t="s">
        <v>1191</v>
      </c>
      <c r="N79" s="88" t="s">
        <v>46</v>
      </c>
      <c r="O79" s="88" t="s">
        <v>46</v>
      </c>
      <c r="P79" s="88"/>
    </row>
    <row r="80" spans="1:16" ht="61.2" x14ac:dyDescent="0.3">
      <c r="A80" s="69" t="s">
        <v>48</v>
      </c>
      <c r="B80" s="70">
        <v>65</v>
      </c>
      <c r="C80" s="70">
        <v>129</v>
      </c>
      <c r="D80" s="70">
        <v>92</v>
      </c>
      <c r="E80" s="70">
        <v>65</v>
      </c>
      <c r="F80" s="75" t="s">
        <v>188</v>
      </c>
      <c r="G80" s="75" t="s">
        <v>189</v>
      </c>
      <c r="H80" s="75" t="s">
        <v>804</v>
      </c>
      <c r="I80" s="76" t="s">
        <v>46</v>
      </c>
      <c r="J80" s="77"/>
      <c r="K80" s="80"/>
      <c r="L80" s="76"/>
      <c r="M80" s="76" t="s">
        <v>1162</v>
      </c>
      <c r="N80" s="76" t="s">
        <v>46</v>
      </c>
      <c r="O80" s="76" t="s">
        <v>46</v>
      </c>
      <c r="P80" s="79"/>
    </row>
    <row r="81" spans="1:16" ht="102" collapsed="1" x14ac:dyDescent="0.3">
      <c r="A81" s="85" t="s">
        <v>43</v>
      </c>
      <c r="B81" s="86">
        <v>340</v>
      </c>
      <c r="C81" s="86">
        <v>154</v>
      </c>
      <c r="D81" s="86">
        <v>93</v>
      </c>
      <c r="E81" s="86">
        <v>47</v>
      </c>
      <c r="F81" s="87" t="s">
        <v>190</v>
      </c>
      <c r="G81" s="87" t="s">
        <v>191</v>
      </c>
      <c r="H81" s="87" t="s">
        <v>805</v>
      </c>
      <c r="I81" s="88" t="s">
        <v>722</v>
      </c>
      <c r="J81" s="89"/>
      <c r="K81" s="90"/>
      <c r="L81" s="88" t="s">
        <v>57</v>
      </c>
      <c r="M81" s="88" t="s">
        <v>1192</v>
      </c>
      <c r="N81" s="88" t="s">
        <v>46</v>
      </c>
      <c r="O81" s="88" t="s">
        <v>56</v>
      </c>
      <c r="P81" s="88" t="s">
        <v>58</v>
      </c>
    </row>
    <row r="82" spans="1:16" ht="51" x14ac:dyDescent="0.3">
      <c r="A82" s="69" t="s">
        <v>48</v>
      </c>
      <c r="B82" s="70">
        <v>77</v>
      </c>
      <c r="C82" s="70">
        <v>153</v>
      </c>
      <c r="D82" s="70">
        <v>94</v>
      </c>
      <c r="E82" s="70">
        <v>77</v>
      </c>
      <c r="F82" s="73" t="s">
        <v>192</v>
      </c>
      <c r="G82" s="73" t="s">
        <v>193</v>
      </c>
      <c r="H82" s="73" t="s">
        <v>806</v>
      </c>
      <c r="I82" s="60" t="s">
        <v>46</v>
      </c>
      <c r="J82" s="61"/>
      <c r="K82" s="63"/>
      <c r="L82" s="62"/>
      <c r="M82" s="60" t="s">
        <v>1162</v>
      </c>
      <c r="N82" s="60" t="s">
        <v>46</v>
      </c>
      <c r="O82" s="60" t="s">
        <v>46</v>
      </c>
      <c r="P82" s="59"/>
    </row>
    <row r="83" spans="1:16" ht="51" x14ac:dyDescent="0.3">
      <c r="A83" s="69" t="s">
        <v>48</v>
      </c>
      <c r="B83" s="70">
        <v>78</v>
      </c>
      <c r="C83" s="70">
        <v>155</v>
      </c>
      <c r="D83" s="70">
        <v>96</v>
      </c>
      <c r="E83" s="70">
        <v>78</v>
      </c>
      <c r="F83" s="75" t="s">
        <v>192</v>
      </c>
      <c r="G83" s="75" t="s">
        <v>194</v>
      </c>
      <c r="H83" s="75" t="s">
        <v>807</v>
      </c>
      <c r="I83" s="76" t="s">
        <v>46</v>
      </c>
      <c r="J83" s="77"/>
      <c r="K83" s="80"/>
      <c r="L83" s="76"/>
      <c r="M83" s="76" t="s">
        <v>1162</v>
      </c>
      <c r="N83" s="76" t="s">
        <v>46</v>
      </c>
      <c r="O83" s="76" t="s">
        <v>46</v>
      </c>
      <c r="P83" s="79"/>
    </row>
    <row r="84" spans="1:16" ht="112.2" collapsed="1" x14ac:dyDescent="0.3">
      <c r="A84" s="85" t="s">
        <v>43</v>
      </c>
      <c r="B84" s="86">
        <v>330</v>
      </c>
      <c r="C84" s="86">
        <v>134</v>
      </c>
      <c r="D84" s="86">
        <v>97</v>
      </c>
      <c r="E84" s="86">
        <v>49</v>
      </c>
      <c r="F84" s="87" t="s">
        <v>195</v>
      </c>
      <c r="G84" s="87" t="s">
        <v>196</v>
      </c>
      <c r="H84" s="87" t="s">
        <v>808</v>
      </c>
      <c r="I84" s="88" t="s">
        <v>46</v>
      </c>
      <c r="J84" s="89"/>
      <c r="K84" s="90"/>
      <c r="L84" s="91" t="s">
        <v>175</v>
      </c>
      <c r="M84" s="88" t="s">
        <v>1193</v>
      </c>
      <c r="N84" s="88" t="s">
        <v>46</v>
      </c>
      <c r="O84" s="88" t="s">
        <v>46</v>
      </c>
      <c r="P84" s="88"/>
    </row>
    <row r="85" spans="1:16" ht="142.80000000000001" x14ac:dyDescent="0.3">
      <c r="A85" s="69" t="s">
        <v>48</v>
      </c>
      <c r="B85" s="70">
        <v>67</v>
      </c>
      <c r="C85" s="70">
        <v>133</v>
      </c>
      <c r="D85" s="70">
        <v>98</v>
      </c>
      <c r="E85" s="70">
        <v>67</v>
      </c>
      <c r="F85" s="75" t="s">
        <v>197</v>
      </c>
      <c r="G85" s="75" t="s">
        <v>198</v>
      </c>
      <c r="H85" s="75" t="s">
        <v>809</v>
      </c>
      <c r="I85" s="76" t="s">
        <v>46</v>
      </c>
      <c r="J85" s="77"/>
      <c r="K85" s="80"/>
      <c r="L85" s="76"/>
      <c r="M85" s="76" t="s">
        <v>1162</v>
      </c>
      <c r="N85" s="76" t="s">
        <v>46</v>
      </c>
      <c r="O85" s="76" t="s">
        <v>46</v>
      </c>
      <c r="P85" s="79"/>
    </row>
    <row r="86" spans="1:16" ht="163.19999999999999" collapsed="1" x14ac:dyDescent="0.3">
      <c r="A86" s="85" t="s">
        <v>43</v>
      </c>
      <c r="B86" s="86">
        <v>329</v>
      </c>
      <c r="C86" s="86">
        <v>132</v>
      </c>
      <c r="D86" s="86">
        <v>99</v>
      </c>
      <c r="E86" s="86">
        <v>50</v>
      </c>
      <c r="F86" s="87" t="s">
        <v>199</v>
      </c>
      <c r="G86" s="87" t="s">
        <v>200</v>
      </c>
      <c r="H86" s="87" t="s">
        <v>810</v>
      </c>
      <c r="I86" s="88" t="s">
        <v>46</v>
      </c>
      <c r="J86" s="89"/>
      <c r="K86" s="90"/>
      <c r="L86" s="88" t="s">
        <v>157</v>
      </c>
      <c r="M86" s="88" t="s">
        <v>1194</v>
      </c>
      <c r="N86" s="88" t="s">
        <v>46</v>
      </c>
      <c r="O86" s="88" t="s">
        <v>46</v>
      </c>
      <c r="P86" s="88"/>
    </row>
    <row r="87" spans="1:16" ht="132.6" x14ac:dyDescent="0.3">
      <c r="A87" s="69" t="s">
        <v>48</v>
      </c>
      <c r="B87" s="70">
        <v>66</v>
      </c>
      <c r="C87" s="70">
        <v>131</v>
      </c>
      <c r="D87" s="70">
        <v>100</v>
      </c>
      <c r="E87" s="70">
        <v>66</v>
      </c>
      <c r="F87" s="75" t="s">
        <v>201</v>
      </c>
      <c r="G87" s="75" t="s">
        <v>202</v>
      </c>
      <c r="H87" s="75" t="s">
        <v>811</v>
      </c>
      <c r="I87" s="76" t="s">
        <v>46</v>
      </c>
      <c r="J87" s="77"/>
      <c r="K87" s="80"/>
      <c r="L87" s="76"/>
      <c r="M87" s="76" t="s">
        <v>1162</v>
      </c>
      <c r="N87" s="76" t="s">
        <v>46</v>
      </c>
      <c r="O87" s="76" t="s">
        <v>46</v>
      </c>
      <c r="P87" s="79"/>
    </row>
    <row r="88" spans="1:16" ht="295.8" collapsed="1" x14ac:dyDescent="0.3">
      <c r="A88" s="85" t="s">
        <v>43</v>
      </c>
      <c r="B88" s="86">
        <v>277</v>
      </c>
      <c r="C88" s="86">
        <v>28</v>
      </c>
      <c r="D88" s="86">
        <v>101</v>
      </c>
      <c r="E88" s="86">
        <v>51</v>
      </c>
      <c r="F88" s="87" t="s">
        <v>203</v>
      </c>
      <c r="G88" s="87" t="s">
        <v>204</v>
      </c>
      <c r="H88" s="87" t="s">
        <v>812</v>
      </c>
      <c r="I88" s="88" t="s">
        <v>722</v>
      </c>
      <c r="J88" s="89"/>
      <c r="K88" s="90"/>
      <c r="L88" s="88" t="s">
        <v>205</v>
      </c>
      <c r="M88" s="88" t="s">
        <v>1195</v>
      </c>
      <c r="N88" s="88" t="s">
        <v>46</v>
      </c>
      <c r="O88" s="88" t="s">
        <v>56</v>
      </c>
      <c r="P88" s="88" t="s">
        <v>58</v>
      </c>
    </row>
    <row r="89" spans="1:16" ht="51" x14ac:dyDescent="0.3">
      <c r="A89" s="69" t="s">
        <v>48</v>
      </c>
      <c r="B89" s="70">
        <v>14</v>
      </c>
      <c r="C89" s="70">
        <v>27</v>
      </c>
      <c r="D89" s="70">
        <v>102</v>
      </c>
      <c r="E89" s="70">
        <v>14</v>
      </c>
      <c r="F89" s="73" t="s">
        <v>206</v>
      </c>
      <c r="G89" s="73" t="s">
        <v>207</v>
      </c>
      <c r="H89" s="73" t="s">
        <v>813</v>
      </c>
      <c r="I89" s="60" t="s">
        <v>716</v>
      </c>
      <c r="J89" s="61"/>
      <c r="K89" s="63"/>
      <c r="L89" s="62"/>
      <c r="M89" s="60" t="s">
        <v>1162</v>
      </c>
      <c r="N89" s="60" t="s">
        <v>46</v>
      </c>
      <c r="O89" s="60" t="s">
        <v>53</v>
      </c>
      <c r="P89" s="59" t="s">
        <v>54</v>
      </c>
    </row>
    <row r="90" spans="1:16" ht="132.6" x14ac:dyDescent="0.3">
      <c r="A90" s="69" t="s">
        <v>48</v>
      </c>
      <c r="B90" s="70">
        <v>215</v>
      </c>
      <c r="C90" s="70">
        <v>429</v>
      </c>
      <c r="D90" s="70">
        <v>104</v>
      </c>
      <c r="E90" s="70">
        <v>215</v>
      </c>
      <c r="F90" s="75" t="s">
        <v>179</v>
      </c>
      <c r="G90" s="75" t="s">
        <v>208</v>
      </c>
      <c r="H90" s="75" t="s">
        <v>814</v>
      </c>
      <c r="I90" s="76" t="s">
        <v>716</v>
      </c>
      <c r="J90" s="77"/>
      <c r="K90" s="80"/>
      <c r="L90" s="76"/>
      <c r="M90" s="76" t="s">
        <v>1162</v>
      </c>
      <c r="N90" s="76" t="s">
        <v>46</v>
      </c>
      <c r="O90" s="76" t="s">
        <v>53</v>
      </c>
      <c r="P90" s="79" t="s">
        <v>54</v>
      </c>
    </row>
    <row r="91" spans="1:16" ht="132.6" collapsed="1" x14ac:dyDescent="0.3">
      <c r="A91" s="85" t="s">
        <v>43</v>
      </c>
      <c r="B91" s="86">
        <v>278</v>
      </c>
      <c r="C91" s="86">
        <v>30</v>
      </c>
      <c r="D91" s="86">
        <v>105</v>
      </c>
      <c r="E91" s="86">
        <v>53</v>
      </c>
      <c r="F91" s="87" t="s">
        <v>203</v>
      </c>
      <c r="G91" s="87" t="s">
        <v>209</v>
      </c>
      <c r="H91" s="87" t="s">
        <v>815</v>
      </c>
      <c r="I91" s="88" t="s">
        <v>722</v>
      </c>
      <c r="J91" s="89"/>
      <c r="K91" s="90"/>
      <c r="L91" s="88" t="s">
        <v>210</v>
      </c>
      <c r="M91" s="88" t="s">
        <v>1196</v>
      </c>
      <c r="N91" s="88" t="s">
        <v>46</v>
      </c>
      <c r="O91" s="88" t="s">
        <v>56</v>
      </c>
      <c r="P91" s="88" t="s">
        <v>58</v>
      </c>
    </row>
    <row r="92" spans="1:16" ht="173.4" x14ac:dyDescent="0.3">
      <c r="A92" s="69" t="s">
        <v>48</v>
      </c>
      <c r="B92" s="70">
        <v>15</v>
      </c>
      <c r="C92" s="70">
        <v>29</v>
      </c>
      <c r="D92" s="70">
        <v>106</v>
      </c>
      <c r="E92" s="70">
        <v>15</v>
      </c>
      <c r="F92" s="73" t="s">
        <v>206</v>
      </c>
      <c r="G92" s="73" t="s">
        <v>211</v>
      </c>
      <c r="H92" s="73" t="s">
        <v>816</v>
      </c>
      <c r="I92" s="60" t="s">
        <v>46</v>
      </c>
      <c r="J92" s="61"/>
      <c r="K92" s="63"/>
      <c r="L92" s="60"/>
      <c r="M92" s="60" t="s">
        <v>1162</v>
      </c>
      <c r="N92" s="60" t="s">
        <v>46</v>
      </c>
      <c r="O92" s="60" t="s">
        <v>46</v>
      </c>
      <c r="P92" s="59"/>
    </row>
    <row r="93" spans="1:16" ht="51" x14ac:dyDescent="0.3">
      <c r="A93" s="69" t="s">
        <v>48</v>
      </c>
      <c r="B93" s="70">
        <v>17</v>
      </c>
      <c r="C93" s="70">
        <v>33</v>
      </c>
      <c r="D93" s="70">
        <v>108</v>
      </c>
      <c r="E93" s="70">
        <v>17</v>
      </c>
      <c r="F93" s="73" t="s">
        <v>206</v>
      </c>
      <c r="G93" s="73" t="s">
        <v>212</v>
      </c>
      <c r="H93" s="73" t="s">
        <v>817</v>
      </c>
      <c r="I93" s="60" t="s">
        <v>716</v>
      </c>
      <c r="J93" s="61"/>
      <c r="K93" s="63"/>
      <c r="L93" s="60"/>
      <c r="M93" s="60" t="s">
        <v>1162</v>
      </c>
      <c r="N93" s="60" t="s">
        <v>46</v>
      </c>
      <c r="O93" s="60" t="s">
        <v>53</v>
      </c>
      <c r="P93" s="59" t="s">
        <v>54</v>
      </c>
    </row>
    <row r="94" spans="1:16" ht="102" x14ac:dyDescent="0.3">
      <c r="A94" s="69" t="s">
        <v>48</v>
      </c>
      <c r="B94" s="70">
        <v>216</v>
      </c>
      <c r="C94" s="70">
        <v>431</v>
      </c>
      <c r="D94" s="70">
        <v>110</v>
      </c>
      <c r="E94" s="70">
        <v>216</v>
      </c>
      <c r="F94" s="73" t="s">
        <v>179</v>
      </c>
      <c r="G94" s="73" t="s">
        <v>213</v>
      </c>
      <c r="H94" s="73" t="s">
        <v>818</v>
      </c>
      <c r="I94" s="60" t="s">
        <v>46</v>
      </c>
      <c r="J94" s="61"/>
      <c r="K94" s="63"/>
      <c r="L94" s="60"/>
      <c r="M94" s="60" t="s">
        <v>1162</v>
      </c>
      <c r="N94" s="60" t="s">
        <v>46</v>
      </c>
      <c r="O94" s="60" t="s">
        <v>46</v>
      </c>
      <c r="P94" s="59"/>
    </row>
    <row r="95" spans="1:16" ht="112.2" x14ac:dyDescent="0.3">
      <c r="A95" s="69" t="s">
        <v>48</v>
      </c>
      <c r="B95" s="70">
        <v>217</v>
      </c>
      <c r="C95" s="70">
        <v>433</v>
      </c>
      <c r="D95" s="70">
        <v>112</v>
      </c>
      <c r="E95" s="70">
        <v>217</v>
      </c>
      <c r="F95" s="73" t="s">
        <v>179</v>
      </c>
      <c r="G95" s="73" t="s">
        <v>214</v>
      </c>
      <c r="H95" s="73" t="s">
        <v>819</v>
      </c>
      <c r="I95" s="60" t="s">
        <v>716</v>
      </c>
      <c r="J95" s="61"/>
      <c r="K95" s="63"/>
      <c r="L95" s="60"/>
      <c r="M95" s="60" t="s">
        <v>1162</v>
      </c>
      <c r="N95" s="60" t="s">
        <v>46</v>
      </c>
      <c r="O95" s="60" t="s">
        <v>53</v>
      </c>
      <c r="P95" s="59" t="s">
        <v>54</v>
      </c>
    </row>
    <row r="96" spans="1:16" ht="71.400000000000006" x14ac:dyDescent="0.3">
      <c r="A96" s="69" t="s">
        <v>48</v>
      </c>
      <c r="B96" s="70">
        <v>219</v>
      </c>
      <c r="C96" s="70">
        <v>437</v>
      </c>
      <c r="D96" s="70">
        <v>114</v>
      </c>
      <c r="E96" s="70">
        <v>219</v>
      </c>
      <c r="F96" s="75" t="s">
        <v>179</v>
      </c>
      <c r="G96" s="75" t="s">
        <v>215</v>
      </c>
      <c r="H96" s="75" t="s">
        <v>820</v>
      </c>
      <c r="I96" s="76" t="s">
        <v>46</v>
      </c>
      <c r="J96" s="77"/>
      <c r="K96" s="80"/>
      <c r="L96" s="76"/>
      <c r="M96" s="76" t="s">
        <v>1162</v>
      </c>
      <c r="N96" s="76" t="s">
        <v>46</v>
      </c>
      <c r="O96" s="76" t="s">
        <v>46</v>
      </c>
      <c r="P96" s="79"/>
    </row>
    <row r="97" spans="1:16" ht="122.4" collapsed="1" x14ac:dyDescent="0.3">
      <c r="A97" s="85" t="s">
        <v>43</v>
      </c>
      <c r="B97" s="86">
        <v>279</v>
      </c>
      <c r="C97" s="86">
        <v>32</v>
      </c>
      <c r="D97" s="86">
        <v>115</v>
      </c>
      <c r="E97" s="86">
        <v>58</v>
      </c>
      <c r="F97" s="87" t="s">
        <v>203</v>
      </c>
      <c r="G97" s="87" t="s">
        <v>216</v>
      </c>
      <c r="H97" s="87" t="s">
        <v>821</v>
      </c>
      <c r="I97" s="88" t="s">
        <v>722</v>
      </c>
      <c r="J97" s="89"/>
      <c r="K97" s="90"/>
      <c r="L97" s="88" t="s">
        <v>91</v>
      </c>
      <c r="M97" s="88" t="s">
        <v>1197</v>
      </c>
      <c r="N97" s="88" t="s">
        <v>46</v>
      </c>
      <c r="O97" s="88" t="s">
        <v>56</v>
      </c>
      <c r="P97" s="88" t="s">
        <v>58</v>
      </c>
    </row>
    <row r="98" spans="1:16" ht="61.2" x14ac:dyDescent="0.3">
      <c r="A98" s="69" t="s">
        <v>48</v>
      </c>
      <c r="B98" s="70">
        <v>16</v>
      </c>
      <c r="C98" s="70">
        <v>31</v>
      </c>
      <c r="D98" s="70">
        <v>116</v>
      </c>
      <c r="E98" s="70">
        <v>16</v>
      </c>
      <c r="F98" s="73" t="s">
        <v>206</v>
      </c>
      <c r="G98" s="73" t="s">
        <v>217</v>
      </c>
      <c r="H98" s="73" t="s">
        <v>822</v>
      </c>
      <c r="I98" s="60" t="s">
        <v>46</v>
      </c>
      <c r="J98" s="61"/>
      <c r="K98" s="63"/>
      <c r="L98" s="62"/>
      <c r="M98" s="60" t="s">
        <v>1162</v>
      </c>
      <c r="N98" s="60" t="s">
        <v>46</v>
      </c>
      <c r="O98" s="60" t="s">
        <v>46</v>
      </c>
      <c r="P98" s="59"/>
    </row>
    <row r="99" spans="1:16" ht="71.400000000000006" x14ac:dyDescent="0.3">
      <c r="A99" s="69" t="s">
        <v>48</v>
      </c>
      <c r="B99" s="70">
        <v>218</v>
      </c>
      <c r="C99" s="70">
        <v>435</v>
      </c>
      <c r="D99" s="70">
        <v>118</v>
      </c>
      <c r="E99" s="70">
        <v>218</v>
      </c>
      <c r="F99" s="75" t="s">
        <v>179</v>
      </c>
      <c r="G99" s="75" t="s">
        <v>218</v>
      </c>
      <c r="H99" s="75" t="s">
        <v>823</v>
      </c>
      <c r="I99" s="76" t="s">
        <v>46</v>
      </c>
      <c r="J99" s="77"/>
      <c r="K99" s="80"/>
      <c r="L99" s="76"/>
      <c r="M99" s="76" t="s">
        <v>1162</v>
      </c>
      <c r="N99" s="76" t="s">
        <v>46</v>
      </c>
      <c r="O99" s="76" t="s">
        <v>46</v>
      </c>
      <c r="P99" s="79"/>
    </row>
    <row r="100" spans="1:16" ht="81.599999999999994" collapsed="1" x14ac:dyDescent="0.3">
      <c r="A100" s="85" t="s">
        <v>43</v>
      </c>
      <c r="B100" s="86">
        <v>483</v>
      </c>
      <c r="C100" s="86">
        <v>440</v>
      </c>
      <c r="D100" s="86">
        <v>119</v>
      </c>
      <c r="E100" s="86">
        <v>60</v>
      </c>
      <c r="F100" s="87" t="s">
        <v>203</v>
      </c>
      <c r="G100" s="87" t="s">
        <v>219</v>
      </c>
      <c r="H100" s="87" t="s">
        <v>824</v>
      </c>
      <c r="I100" s="88" t="s">
        <v>655</v>
      </c>
      <c r="J100" s="89"/>
      <c r="K100" s="90"/>
      <c r="L100" s="91" t="s">
        <v>220</v>
      </c>
      <c r="M100" s="88" t="s">
        <v>1198</v>
      </c>
      <c r="N100" s="88" t="s">
        <v>46</v>
      </c>
      <c r="O100" s="88" t="s">
        <v>46</v>
      </c>
      <c r="P100" s="88" t="s">
        <v>61</v>
      </c>
    </row>
    <row r="101" spans="1:16" ht="61.2" x14ac:dyDescent="0.3">
      <c r="A101" s="69" t="s">
        <v>48</v>
      </c>
      <c r="B101" s="70">
        <v>220</v>
      </c>
      <c r="C101" s="70">
        <v>439</v>
      </c>
      <c r="D101" s="70">
        <v>120</v>
      </c>
      <c r="E101" s="70">
        <v>220</v>
      </c>
      <c r="F101" s="75" t="s">
        <v>179</v>
      </c>
      <c r="G101" s="75" t="s">
        <v>221</v>
      </c>
      <c r="H101" s="75" t="s">
        <v>825</v>
      </c>
      <c r="I101" s="76" t="s">
        <v>46</v>
      </c>
      <c r="J101" s="77"/>
      <c r="K101" s="80"/>
      <c r="L101" s="76"/>
      <c r="M101" s="76" t="s">
        <v>1162</v>
      </c>
      <c r="N101" s="76" t="s">
        <v>46</v>
      </c>
      <c r="O101" s="76" t="s">
        <v>46</v>
      </c>
      <c r="P101" s="79"/>
    </row>
    <row r="102" spans="1:16" ht="112.2" collapsed="1" x14ac:dyDescent="0.3">
      <c r="A102" s="85" t="s">
        <v>43</v>
      </c>
      <c r="B102" s="86">
        <v>486</v>
      </c>
      <c r="C102" s="86">
        <v>446</v>
      </c>
      <c r="D102" s="86">
        <v>121</v>
      </c>
      <c r="E102" s="86">
        <v>61</v>
      </c>
      <c r="F102" s="87" t="s">
        <v>203</v>
      </c>
      <c r="G102" s="87" t="s">
        <v>222</v>
      </c>
      <c r="H102" s="87" t="s">
        <v>826</v>
      </c>
      <c r="I102" s="88" t="s">
        <v>46</v>
      </c>
      <c r="J102" s="89"/>
      <c r="K102" s="90"/>
      <c r="L102" s="91" t="s">
        <v>220</v>
      </c>
      <c r="M102" s="88" t="s">
        <v>1199</v>
      </c>
      <c r="N102" s="88" t="s">
        <v>46</v>
      </c>
      <c r="O102" s="88" t="s">
        <v>46</v>
      </c>
      <c r="P102" s="88"/>
    </row>
    <row r="103" spans="1:16" ht="71.400000000000006" x14ac:dyDescent="0.3">
      <c r="A103" s="69" t="s">
        <v>48</v>
      </c>
      <c r="B103" s="70">
        <v>223</v>
      </c>
      <c r="C103" s="70">
        <v>445</v>
      </c>
      <c r="D103" s="70">
        <v>122</v>
      </c>
      <c r="E103" s="70">
        <v>223</v>
      </c>
      <c r="F103" s="75" t="s">
        <v>223</v>
      </c>
      <c r="G103" s="75" t="s">
        <v>224</v>
      </c>
      <c r="H103" s="75" t="s">
        <v>827</v>
      </c>
      <c r="I103" s="76" t="s">
        <v>46</v>
      </c>
      <c r="J103" s="77"/>
      <c r="K103" s="80"/>
      <c r="L103" s="76"/>
      <c r="M103" s="76" t="s">
        <v>1162</v>
      </c>
      <c r="N103" s="76" t="s">
        <v>46</v>
      </c>
      <c r="O103" s="76" t="s">
        <v>46</v>
      </c>
      <c r="P103" s="79"/>
    </row>
    <row r="104" spans="1:16" ht="163.19999999999999" collapsed="1" x14ac:dyDescent="0.3">
      <c r="A104" s="85" t="s">
        <v>43</v>
      </c>
      <c r="B104" s="86">
        <v>485</v>
      </c>
      <c r="C104" s="86">
        <v>444</v>
      </c>
      <c r="D104" s="86">
        <v>123</v>
      </c>
      <c r="E104" s="86">
        <v>62</v>
      </c>
      <c r="F104" s="87" t="s">
        <v>203</v>
      </c>
      <c r="G104" s="87" t="s">
        <v>225</v>
      </c>
      <c r="H104" s="87" t="s">
        <v>828</v>
      </c>
      <c r="I104" s="88" t="s">
        <v>722</v>
      </c>
      <c r="J104" s="89"/>
      <c r="K104" s="90"/>
      <c r="L104" s="88" t="s">
        <v>220</v>
      </c>
      <c r="M104" s="88" t="s">
        <v>1200</v>
      </c>
      <c r="N104" s="88" t="s">
        <v>46</v>
      </c>
      <c r="O104" s="88" t="s">
        <v>56</v>
      </c>
      <c r="P104" s="88" t="s">
        <v>58</v>
      </c>
    </row>
    <row r="105" spans="1:16" ht="122.4" x14ac:dyDescent="0.3">
      <c r="A105" s="69" t="s">
        <v>48</v>
      </c>
      <c r="B105" s="70">
        <v>222</v>
      </c>
      <c r="C105" s="70">
        <v>443</v>
      </c>
      <c r="D105" s="70">
        <v>124</v>
      </c>
      <c r="E105" s="70">
        <v>222</v>
      </c>
      <c r="F105" s="73" t="s">
        <v>223</v>
      </c>
      <c r="G105" s="73" t="s">
        <v>226</v>
      </c>
      <c r="H105" s="73" t="s">
        <v>829</v>
      </c>
      <c r="I105" s="60" t="s">
        <v>716</v>
      </c>
      <c r="J105" s="61"/>
      <c r="K105" s="63"/>
      <c r="L105" s="60"/>
      <c r="M105" s="60" t="s">
        <v>1162</v>
      </c>
      <c r="N105" s="60" t="s">
        <v>46</v>
      </c>
      <c r="O105" s="60" t="s">
        <v>53</v>
      </c>
      <c r="P105" s="59" t="s">
        <v>54</v>
      </c>
    </row>
    <row r="106" spans="1:16" ht="102" x14ac:dyDescent="0.3">
      <c r="A106" s="69" t="s">
        <v>48</v>
      </c>
      <c r="B106" s="70">
        <v>224</v>
      </c>
      <c r="C106" s="70">
        <v>447</v>
      </c>
      <c r="D106" s="70">
        <v>126</v>
      </c>
      <c r="E106" s="70">
        <v>224</v>
      </c>
      <c r="F106" s="75" t="s">
        <v>223</v>
      </c>
      <c r="G106" s="75" t="s">
        <v>227</v>
      </c>
      <c r="H106" s="75" t="s">
        <v>830</v>
      </c>
      <c r="I106" s="76" t="s">
        <v>46</v>
      </c>
      <c r="J106" s="77"/>
      <c r="K106" s="80"/>
      <c r="L106" s="76"/>
      <c r="M106" s="76" t="s">
        <v>1162</v>
      </c>
      <c r="N106" s="76" t="s">
        <v>46</v>
      </c>
      <c r="O106" s="76" t="s">
        <v>46</v>
      </c>
      <c r="P106" s="79"/>
    </row>
    <row r="107" spans="1:16" ht="61.2" collapsed="1" x14ac:dyDescent="0.3">
      <c r="A107" s="85" t="s">
        <v>43</v>
      </c>
      <c r="B107" s="86">
        <v>477</v>
      </c>
      <c r="C107" s="86">
        <v>428</v>
      </c>
      <c r="D107" s="86">
        <v>127</v>
      </c>
      <c r="E107" s="86">
        <v>64</v>
      </c>
      <c r="F107" s="87" t="s">
        <v>203</v>
      </c>
      <c r="G107" s="87" t="s">
        <v>228</v>
      </c>
      <c r="H107" s="87" t="s">
        <v>831</v>
      </c>
      <c r="I107" s="88" t="s">
        <v>46</v>
      </c>
      <c r="J107" s="89"/>
      <c r="K107" s="90"/>
      <c r="L107" s="88" t="s">
        <v>175</v>
      </c>
      <c r="M107" s="88" t="s">
        <v>1201</v>
      </c>
      <c r="N107" s="88" t="s">
        <v>46</v>
      </c>
      <c r="O107" s="88" t="s">
        <v>46</v>
      </c>
      <c r="P107" s="88"/>
    </row>
    <row r="108" spans="1:16" ht="51" x14ac:dyDescent="0.3">
      <c r="A108" s="69" t="s">
        <v>48</v>
      </c>
      <c r="B108" s="70">
        <v>214</v>
      </c>
      <c r="C108" s="70">
        <v>427</v>
      </c>
      <c r="D108" s="70">
        <v>128</v>
      </c>
      <c r="E108" s="70">
        <v>214</v>
      </c>
      <c r="F108" s="75" t="s">
        <v>229</v>
      </c>
      <c r="G108" s="75" t="s">
        <v>230</v>
      </c>
      <c r="H108" s="75" t="s">
        <v>832</v>
      </c>
      <c r="I108" s="76" t="s">
        <v>46</v>
      </c>
      <c r="J108" s="77"/>
      <c r="K108" s="80"/>
      <c r="L108" s="76"/>
      <c r="M108" s="76" t="s">
        <v>1162</v>
      </c>
      <c r="N108" s="76" t="s">
        <v>46</v>
      </c>
      <c r="O108" s="76" t="s">
        <v>46</v>
      </c>
      <c r="P108" s="79"/>
    </row>
    <row r="109" spans="1:16" ht="112.2" collapsed="1" x14ac:dyDescent="0.3">
      <c r="A109" s="85" t="s">
        <v>43</v>
      </c>
      <c r="B109" s="86">
        <v>488</v>
      </c>
      <c r="C109" s="86">
        <v>450</v>
      </c>
      <c r="D109" s="86">
        <v>129</v>
      </c>
      <c r="E109" s="86">
        <v>65</v>
      </c>
      <c r="F109" s="87" t="s">
        <v>203</v>
      </c>
      <c r="G109" s="87" t="s">
        <v>231</v>
      </c>
      <c r="H109" s="87" t="s">
        <v>833</v>
      </c>
      <c r="I109" s="88" t="s">
        <v>46</v>
      </c>
      <c r="J109" s="89"/>
      <c r="K109" s="90"/>
      <c r="L109" s="91" t="s">
        <v>187</v>
      </c>
      <c r="M109" s="88" t="s">
        <v>1202</v>
      </c>
      <c r="N109" s="88" t="s">
        <v>46</v>
      </c>
      <c r="O109" s="88" t="s">
        <v>46</v>
      </c>
      <c r="P109" s="88"/>
    </row>
    <row r="110" spans="1:16" ht="102" x14ac:dyDescent="0.3">
      <c r="A110" s="69" t="s">
        <v>48</v>
      </c>
      <c r="B110" s="70">
        <v>225</v>
      </c>
      <c r="C110" s="70">
        <v>449</v>
      </c>
      <c r="D110" s="70">
        <v>130</v>
      </c>
      <c r="E110" s="70">
        <v>225</v>
      </c>
      <c r="F110" s="75" t="s">
        <v>223</v>
      </c>
      <c r="G110" s="75" t="s">
        <v>232</v>
      </c>
      <c r="H110" s="75" t="s">
        <v>834</v>
      </c>
      <c r="I110" s="76" t="s">
        <v>46</v>
      </c>
      <c r="J110" s="77"/>
      <c r="K110" s="80"/>
      <c r="L110" s="76"/>
      <c r="M110" s="76" t="s">
        <v>1162</v>
      </c>
      <c r="N110" s="76" t="s">
        <v>46</v>
      </c>
      <c r="O110" s="76" t="s">
        <v>46</v>
      </c>
      <c r="P110" s="79"/>
    </row>
    <row r="111" spans="1:16" ht="81.599999999999994" collapsed="1" x14ac:dyDescent="0.3">
      <c r="A111" s="85" t="s">
        <v>43</v>
      </c>
      <c r="B111" s="86">
        <v>282</v>
      </c>
      <c r="C111" s="86">
        <v>38</v>
      </c>
      <c r="D111" s="86">
        <v>131</v>
      </c>
      <c r="E111" s="86">
        <v>66</v>
      </c>
      <c r="F111" s="87" t="s">
        <v>233</v>
      </c>
      <c r="G111" s="87" t="s">
        <v>234</v>
      </c>
      <c r="H111" s="87" t="s">
        <v>835</v>
      </c>
      <c r="I111" s="88" t="s">
        <v>46</v>
      </c>
      <c r="J111" s="89"/>
      <c r="K111" s="90"/>
      <c r="L111" s="88" t="s">
        <v>235</v>
      </c>
      <c r="M111" s="88" t="s">
        <v>1203</v>
      </c>
      <c r="N111" s="88" t="s">
        <v>46</v>
      </c>
      <c r="O111" s="88" t="s">
        <v>46</v>
      </c>
      <c r="P111" s="88"/>
    </row>
    <row r="112" spans="1:16" ht="81.599999999999994" x14ac:dyDescent="0.3">
      <c r="A112" s="69" t="s">
        <v>48</v>
      </c>
      <c r="B112" s="70">
        <v>19</v>
      </c>
      <c r="C112" s="70">
        <v>37</v>
      </c>
      <c r="D112" s="70">
        <v>132</v>
      </c>
      <c r="E112" s="70">
        <v>19</v>
      </c>
      <c r="F112" s="75" t="s">
        <v>236</v>
      </c>
      <c r="G112" s="75" t="s">
        <v>237</v>
      </c>
      <c r="H112" s="75" t="s">
        <v>836</v>
      </c>
      <c r="I112" s="76" t="s">
        <v>718</v>
      </c>
      <c r="J112" s="77"/>
      <c r="K112" s="80"/>
      <c r="L112" s="76"/>
      <c r="M112" s="76" t="s">
        <v>1162</v>
      </c>
      <c r="N112" s="76" t="s">
        <v>106</v>
      </c>
      <c r="O112" s="76" t="s">
        <v>238</v>
      </c>
      <c r="P112" s="79" t="s">
        <v>54</v>
      </c>
    </row>
    <row r="113" spans="1:16" ht="112.2" collapsed="1" x14ac:dyDescent="0.3">
      <c r="A113" s="85" t="s">
        <v>43</v>
      </c>
      <c r="B113" s="86">
        <v>283</v>
      </c>
      <c r="C113" s="86">
        <v>40</v>
      </c>
      <c r="D113" s="86">
        <v>133</v>
      </c>
      <c r="E113" s="86">
        <v>67</v>
      </c>
      <c r="F113" s="87" t="s">
        <v>233</v>
      </c>
      <c r="G113" s="87" t="s">
        <v>239</v>
      </c>
      <c r="H113" s="87" t="s">
        <v>837</v>
      </c>
      <c r="I113" s="88" t="s">
        <v>46</v>
      </c>
      <c r="J113" s="89"/>
      <c r="K113" s="90"/>
      <c r="L113" s="88" t="s">
        <v>240</v>
      </c>
      <c r="M113" s="88" t="s">
        <v>1204</v>
      </c>
      <c r="N113" s="88" t="s">
        <v>46</v>
      </c>
      <c r="O113" s="88" t="s">
        <v>46</v>
      </c>
      <c r="P113" s="88"/>
    </row>
    <row r="114" spans="1:16" ht="91.8" x14ac:dyDescent="0.3">
      <c r="A114" s="69" t="s">
        <v>48</v>
      </c>
      <c r="B114" s="70">
        <v>20</v>
      </c>
      <c r="C114" s="70">
        <v>39</v>
      </c>
      <c r="D114" s="70">
        <v>134</v>
      </c>
      <c r="E114" s="70">
        <v>20</v>
      </c>
      <c r="F114" s="75" t="s">
        <v>236</v>
      </c>
      <c r="G114" s="75" t="s">
        <v>241</v>
      </c>
      <c r="H114" s="75" t="s">
        <v>838</v>
      </c>
      <c r="I114" s="76" t="s">
        <v>719</v>
      </c>
      <c r="J114" s="77"/>
      <c r="K114" s="80"/>
      <c r="L114" s="78"/>
      <c r="M114" s="76" t="s">
        <v>1162</v>
      </c>
      <c r="N114" s="76" t="s">
        <v>106</v>
      </c>
      <c r="O114" s="76" t="s">
        <v>106</v>
      </c>
      <c r="P114" s="79"/>
    </row>
    <row r="115" spans="1:16" ht="122.4" collapsed="1" x14ac:dyDescent="0.3">
      <c r="A115" s="85" t="s">
        <v>43</v>
      </c>
      <c r="B115" s="86">
        <v>284</v>
      </c>
      <c r="C115" s="86">
        <v>42</v>
      </c>
      <c r="D115" s="86">
        <v>135</v>
      </c>
      <c r="E115" s="86">
        <v>68</v>
      </c>
      <c r="F115" s="87" t="s">
        <v>233</v>
      </c>
      <c r="G115" s="87" t="s">
        <v>242</v>
      </c>
      <c r="H115" s="87" t="s">
        <v>839</v>
      </c>
      <c r="I115" s="88" t="s">
        <v>46</v>
      </c>
      <c r="J115" s="89"/>
      <c r="K115" s="90"/>
      <c r="L115" s="88" t="s">
        <v>220</v>
      </c>
      <c r="M115" s="88" t="s">
        <v>1205</v>
      </c>
      <c r="N115" s="88" t="s">
        <v>46</v>
      </c>
      <c r="O115" s="88" t="s">
        <v>46</v>
      </c>
      <c r="P115" s="88"/>
    </row>
    <row r="116" spans="1:16" ht="71.400000000000006" x14ac:dyDescent="0.3">
      <c r="A116" s="69" t="s">
        <v>48</v>
      </c>
      <c r="B116" s="70">
        <v>21</v>
      </c>
      <c r="C116" s="70">
        <v>41</v>
      </c>
      <c r="D116" s="70">
        <v>136</v>
      </c>
      <c r="E116" s="70">
        <v>21</v>
      </c>
      <c r="F116" s="75" t="s">
        <v>236</v>
      </c>
      <c r="G116" s="75" t="s">
        <v>243</v>
      </c>
      <c r="H116" s="75" t="s">
        <v>840</v>
      </c>
      <c r="I116" s="76" t="s">
        <v>716</v>
      </c>
      <c r="J116" s="77"/>
      <c r="K116" s="80"/>
      <c r="L116" s="76"/>
      <c r="M116" s="76" t="s">
        <v>1162</v>
      </c>
      <c r="N116" s="76" t="s">
        <v>46</v>
      </c>
      <c r="O116" s="76" t="s">
        <v>53</v>
      </c>
      <c r="P116" s="79" t="s">
        <v>54</v>
      </c>
    </row>
    <row r="117" spans="1:16" ht="265.2" collapsed="1" x14ac:dyDescent="0.3">
      <c r="A117" s="85" t="s">
        <v>43</v>
      </c>
      <c r="B117" s="86">
        <v>288</v>
      </c>
      <c r="C117" s="86">
        <v>50</v>
      </c>
      <c r="D117" s="86">
        <v>137</v>
      </c>
      <c r="E117" s="86">
        <v>69</v>
      </c>
      <c r="F117" s="87" t="s">
        <v>244</v>
      </c>
      <c r="G117" s="87" t="s">
        <v>245</v>
      </c>
      <c r="H117" s="87" t="s">
        <v>841</v>
      </c>
      <c r="I117" s="88" t="s">
        <v>722</v>
      </c>
      <c r="J117" s="89"/>
      <c r="K117" s="90"/>
      <c r="L117" s="88" t="s">
        <v>220</v>
      </c>
      <c r="M117" s="88" t="s">
        <v>1206</v>
      </c>
      <c r="N117" s="88" t="s">
        <v>46</v>
      </c>
      <c r="O117" s="88" t="s">
        <v>56</v>
      </c>
      <c r="P117" s="88" t="s">
        <v>58</v>
      </c>
    </row>
    <row r="118" spans="1:16" ht="193.8" x14ac:dyDescent="0.3">
      <c r="A118" s="69" t="s">
        <v>48</v>
      </c>
      <c r="B118" s="70">
        <v>25</v>
      </c>
      <c r="C118" s="70">
        <v>49</v>
      </c>
      <c r="D118" s="70">
        <v>138</v>
      </c>
      <c r="E118" s="70">
        <v>25</v>
      </c>
      <c r="F118" s="73" t="s">
        <v>246</v>
      </c>
      <c r="G118" s="73" t="s">
        <v>247</v>
      </c>
      <c r="H118" s="73" t="s">
        <v>842</v>
      </c>
      <c r="I118" s="60" t="s">
        <v>719</v>
      </c>
      <c r="J118" s="61"/>
      <c r="K118" s="63"/>
      <c r="L118" s="60"/>
      <c r="M118" s="60" t="s">
        <v>1162</v>
      </c>
      <c r="N118" s="60" t="s">
        <v>106</v>
      </c>
      <c r="O118" s="60" t="s">
        <v>106</v>
      </c>
      <c r="P118" s="59"/>
    </row>
    <row r="119" spans="1:16" ht="51" x14ac:dyDescent="0.3">
      <c r="A119" s="69" t="s">
        <v>48</v>
      </c>
      <c r="B119" s="70">
        <v>26</v>
      </c>
      <c r="C119" s="70">
        <v>51</v>
      </c>
      <c r="D119" s="70">
        <v>140</v>
      </c>
      <c r="E119" s="70">
        <v>26</v>
      </c>
      <c r="F119" s="75" t="s">
        <v>246</v>
      </c>
      <c r="G119" s="75" t="s">
        <v>248</v>
      </c>
      <c r="H119" s="75" t="s">
        <v>843</v>
      </c>
      <c r="I119" s="76" t="s">
        <v>718</v>
      </c>
      <c r="J119" s="77"/>
      <c r="K119" s="80"/>
      <c r="L119" s="76"/>
      <c r="M119" s="76" t="s">
        <v>1162</v>
      </c>
      <c r="N119" s="76" t="s">
        <v>106</v>
      </c>
      <c r="O119" s="76" t="s">
        <v>238</v>
      </c>
      <c r="P119" s="79" t="s">
        <v>54</v>
      </c>
    </row>
    <row r="120" spans="1:16" ht="51" collapsed="1" x14ac:dyDescent="0.3">
      <c r="A120" s="85" t="s">
        <v>43</v>
      </c>
      <c r="B120" s="86">
        <v>290</v>
      </c>
      <c r="C120" s="86">
        <v>54</v>
      </c>
      <c r="D120" s="86">
        <v>141</v>
      </c>
      <c r="E120" s="86">
        <v>71</v>
      </c>
      <c r="F120" s="87" t="s">
        <v>244</v>
      </c>
      <c r="G120" s="87" t="s">
        <v>249</v>
      </c>
      <c r="H120" s="87" t="s">
        <v>844</v>
      </c>
      <c r="I120" s="88" t="s">
        <v>719</v>
      </c>
      <c r="J120" s="89"/>
      <c r="K120" s="90"/>
      <c r="L120" s="88" t="s">
        <v>57</v>
      </c>
      <c r="M120" s="88" t="s">
        <v>1207</v>
      </c>
      <c r="N120" s="88" t="s">
        <v>106</v>
      </c>
      <c r="O120" s="88" t="s">
        <v>106</v>
      </c>
      <c r="P120" s="88"/>
    </row>
    <row r="121" spans="1:16" ht="51" x14ac:dyDescent="0.3">
      <c r="A121" s="69" t="s">
        <v>48</v>
      </c>
      <c r="B121" s="70">
        <v>27</v>
      </c>
      <c r="C121" s="70">
        <v>53</v>
      </c>
      <c r="D121" s="70">
        <v>142</v>
      </c>
      <c r="E121" s="70">
        <v>27</v>
      </c>
      <c r="F121" s="75" t="s">
        <v>246</v>
      </c>
      <c r="G121" s="75" t="s">
        <v>250</v>
      </c>
      <c r="H121" s="75" t="s">
        <v>845</v>
      </c>
      <c r="I121" s="76" t="s">
        <v>719</v>
      </c>
      <c r="J121" s="77"/>
      <c r="K121" s="80"/>
      <c r="L121" s="76"/>
      <c r="M121" s="76" t="s">
        <v>1162</v>
      </c>
      <c r="N121" s="76" t="s">
        <v>106</v>
      </c>
      <c r="O121" s="76" t="s">
        <v>106</v>
      </c>
      <c r="P121" s="79"/>
    </row>
    <row r="122" spans="1:16" ht="71.400000000000006" collapsed="1" x14ac:dyDescent="0.3">
      <c r="A122" s="85" t="s">
        <v>43</v>
      </c>
      <c r="B122" s="86">
        <v>291</v>
      </c>
      <c r="C122" s="86">
        <v>56</v>
      </c>
      <c r="D122" s="86">
        <v>143</v>
      </c>
      <c r="E122" s="86">
        <v>72</v>
      </c>
      <c r="F122" s="87" t="s">
        <v>244</v>
      </c>
      <c r="G122" s="87" t="s">
        <v>251</v>
      </c>
      <c r="H122" s="87" t="s">
        <v>846</v>
      </c>
      <c r="I122" s="88" t="s">
        <v>719</v>
      </c>
      <c r="J122" s="89"/>
      <c r="K122" s="90"/>
      <c r="L122" s="88" t="s">
        <v>175</v>
      </c>
      <c r="M122" s="88" t="s">
        <v>1208</v>
      </c>
      <c r="N122" s="88" t="s">
        <v>106</v>
      </c>
      <c r="O122" s="88" t="s">
        <v>106</v>
      </c>
      <c r="P122" s="88"/>
    </row>
    <row r="123" spans="1:16" ht="51" x14ac:dyDescent="0.3">
      <c r="A123" s="69" t="s">
        <v>48</v>
      </c>
      <c r="B123" s="70">
        <v>28</v>
      </c>
      <c r="C123" s="70">
        <v>55</v>
      </c>
      <c r="D123" s="70">
        <v>144</v>
      </c>
      <c r="E123" s="70">
        <v>28</v>
      </c>
      <c r="F123" s="75" t="s">
        <v>246</v>
      </c>
      <c r="G123" s="75" t="s">
        <v>252</v>
      </c>
      <c r="H123" s="75" t="s">
        <v>847</v>
      </c>
      <c r="I123" s="76" t="s">
        <v>719</v>
      </c>
      <c r="J123" s="77"/>
      <c r="K123" s="80"/>
      <c r="L123" s="76"/>
      <c r="M123" s="76" t="s">
        <v>1162</v>
      </c>
      <c r="N123" s="76" t="s">
        <v>106</v>
      </c>
      <c r="O123" s="76" t="s">
        <v>106</v>
      </c>
      <c r="P123" s="79"/>
    </row>
    <row r="124" spans="1:16" ht="153" collapsed="1" x14ac:dyDescent="0.3">
      <c r="A124" s="85" t="s">
        <v>43</v>
      </c>
      <c r="B124" s="86">
        <v>292</v>
      </c>
      <c r="C124" s="86">
        <v>58</v>
      </c>
      <c r="D124" s="86">
        <v>145</v>
      </c>
      <c r="E124" s="86">
        <v>73</v>
      </c>
      <c r="F124" s="87" t="s">
        <v>244</v>
      </c>
      <c r="G124" s="87" t="s">
        <v>253</v>
      </c>
      <c r="H124" s="87" t="s">
        <v>848</v>
      </c>
      <c r="I124" s="88" t="s">
        <v>719</v>
      </c>
      <c r="J124" s="89"/>
      <c r="K124" s="90"/>
      <c r="L124" s="88" t="s">
        <v>57</v>
      </c>
      <c r="M124" s="88" t="s">
        <v>1209</v>
      </c>
      <c r="N124" s="88" t="s">
        <v>106</v>
      </c>
      <c r="O124" s="88" t="s">
        <v>106</v>
      </c>
      <c r="P124" s="88"/>
    </row>
    <row r="125" spans="1:16" ht="61.2" x14ac:dyDescent="0.3">
      <c r="A125" s="69" t="s">
        <v>48</v>
      </c>
      <c r="B125" s="70">
        <v>29</v>
      </c>
      <c r="C125" s="70">
        <v>57</v>
      </c>
      <c r="D125" s="70">
        <v>146</v>
      </c>
      <c r="E125" s="70">
        <v>29</v>
      </c>
      <c r="F125" s="75" t="s">
        <v>246</v>
      </c>
      <c r="G125" s="75" t="s">
        <v>254</v>
      </c>
      <c r="H125" s="75" t="s">
        <v>849</v>
      </c>
      <c r="I125" s="76" t="s">
        <v>719</v>
      </c>
      <c r="J125" s="77"/>
      <c r="K125" s="80"/>
      <c r="L125" s="78"/>
      <c r="M125" s="76" t="s">
        <v>1162</v>
      </c>
      <c r="N125" s="76" t="s">
        <v>106</v>
      </c>
      <c r="O125" s="76" t="s">
        <v>106</v>
      </c>
      <c r="P125" s="79"/>
    </row>
    <row r="126" spans="1:16" ht="112.2" collapsed="1" x14ac:dyDescent="0.3">
      <c r="A126" s="85" t="s">
        <v>43</v>
      </c>
      <c r="B126" s="86">
        <v>293</v>
      </c>
      <c r="C126" s="86">
        <v>60</v>
      </c>
      <c r="D126" s="86">
        <v>147</v>
      </c>
      <c r="E126" s="86">
        <v>74</v>
      </c>
      <c r="F126" s="87" t="s">
        <v>255</v>
      </c>
      <c r="G126" s="87" t="s">
        <v>256</v>
      </c>
      <c r="H126" s="87" t="s">
        <v>850</v>
      </c>
      <c r="I126" s="88" t="s">
        <v>46</v>
      </c>
      <c r="J126" s="89"/>
      <c r="K126" s="90"/>
      <c r="L126" s="88" t="s">
        <v>175</v>
      </c>
      <c r="M126" s="88" t="s">
        <v>1210</v>
      </c>
      <c r="N126" s="88" t="s">
        <v>46</v>
      </c>
      <c r="O126" s="88" t="s">
        <v>46</v>
      </c>
      <c r="P126" s="88"/>
    </row>
    <row r="127" spans="1:16" ht="91.8" x14ac:dyDescent="0.3">
      <c r="A127" s="69" t="s">
        <v>48</v>
      </c>
      <c r="B127" s="70">
        <v>30</v>
      </c>
      <c r="C127" s="70">
        <v>59</v>
      </c>
      <c r="D127" s="70">
        <v>148</v>
      </c>
      <c r="E127" s="70">
        <v>30</v>
      </c>
      <c r="F127" s="75" t="s">
        <v>79</v>
      </c>
      <c r="G127" s="75" t="s">
        <v>257</v>
      </c>
      <c r="H127" s="75" t="s">
        <v>851</v>
      </c>
      <c r="I127" s="76" t="s">
        <v>46</v>
      </c>
      <c r="J127" s="77"/>
      <c r="K127" s="80"/>
      <c r="L127" s="76"/>
      <c r="M127" s="76" t="s">
        <v>1162</v>
      </c>
      <c r="N127" s="76" t="s">
        <v>46</v>
      </c>
      <c r="O127" s="76" t="s">
        <v>46</v>
      </c>
      <c r="P127" s="79"/>
    </row>
    <row r="128" spans="1:16" ht="91.8" collapsed="1" x14ac:dyDescent="0.3">
      <c r="A128" s="85" t="s">
        <v>43</v>
      </c>
      <c r="B128" s="86">
        <v>294</v>
      </c>
      <c r="C128" s="86">
        <v>62</v>
      </c>
      <c r="D128" s="86">
        <v>149</v>
      </c>
      <c r="E128" s="86">
        <v>75</v>
      </c>
      <c r="F128" s="87" t="s">
        <v>255</v>
      </c>
      <c r="G128" s="87" t="s">
        <v>258</v>
      </c>
      <c r="H128" s="87" t="s">
        <v>852</v>
      </c>
      <c r="I128" s="88" t="s">
        <v>46</v>
      </c>
      <c r="J128" s="89"/>
      <c r="K128" s="90"/>
      <c r="L128" s="88" t="s">
        <v>175</v>
      </c>
      <c r="M128" s="88" t="s">
        <v>1211</v>
      </c>
      <c r="N128" s="88" t="s">
        <v>46</v>
      </c>
      <c r="O128" s="88" t="s">
        <v>46</v>
      </c>
      <c r="P128" s="88"/>
    </row>
    <row r="129" spans="1:16" ht="81.599999999999994" x14ac:dyDescent="0.3">
      <c r="A129" s="69" t="s">
        <v>48</v>
      </c>
      <c r="B129" s="70">
        <v>31</v>
      </c>
      <c r="C129" s="70">
        <v>61</v>
      </c>
      <c r="D129" s="70">
        <v>150</v>
      </c>
      <c r="E129" s="70">
        <v>31</v>
      </c>
      <c r="F129" s="75" t="s">
        <v>79</v>
      </c>
      <c r="G129" s="75" t="s">
        <v>259</v>
      </c>
      <c r="H129" s="75" t="s">
        <v>853</v>
      </c>
      <c r="I129" s="76" t="s">
        <v>716</v>
      </c>
      <c r="J129" s="77"/>
      <c r="K129" s="80"/>
      <c r="L129" s="76"/>
      <c r="M129" s="76" t="s">
        <v>1162</v>
      </c>
      <c r="N129" s="76" t="s">
        <v>46</v>
      </c>
      <c r="O129" s="76" t="s">
        <v>53</v>
      </c>
      <c r="P129" s="79" t="s">
        <v>54</v>
      </c>
    </row>
    <row r="130" spans="1:16" ht="61.2" collapsed="1" x14ac:dyDescent="0.3">
      <c r="A130" s="85" t="s">
        <v>43</v>
      </c>
      <c r="B130" s="86">
        <v>295</v>
      </c>
      <c r="C130" s="86">
        <v>64</v>
      </c>
      <c r="D130" s="86">
        <v>151</v>
      </c>
      <c r="E130" s="86">
        <v>76</v>
      </c>
      <c r="F130" s="87" t="s">
        <v>255</v>
      </c>
      <c r="G130" s="87" t="s">
        <v>260</v>
      </c>
      <c r="H130" s="87" t="s">
        <v>854</v>
      </c>
      <c r="I130" s="88" t="s">
        <v>725</v>
      </c>
      <c r="J130" s="89"/>
      <c r="K130" s="90"/>
      <c r="L130" s="88" t="s">
        <v>220</v>
      </c>
      <c r="M130" s="88" t="s">
        <v>1212</v>
      </c>
      <c r="N130" s="88" t="s">
        <v>106</v>
      </c>
      <c r="O130" s="88" t="s">
        <v>261</v>
      </c>
      <c r="P130" s="88" t="s">
        <v>69</v>
      </c>
    </row>
    <row r="131" spans="1:16" ht="51" x14ac:dyDescent="0.3">
      <c r="A131" s="69" t="s">
        <v>48</v>
      </c>
      <c r="B131" s="70">
        <v>32</v>
      </c>
      <c r="C131" s="70">
        <v>63</v>
      </c>
      <c r="D131" s="70">
        <v>152</v>
      </c>
      <c r="E131" s="70">
        <v>32</v>
      </c>
      <c r="F131" s="75" t="s">
        <v>73</v>
      </c>
      <c r="G131" s="75" t="s">
        <v>73</v>
      </c>
      <c r="H131" s="75" t="s">
        <v>742</v>
      </c>
      <c r="I131" s="81" t="s">
        <v>717</v>
      </c>
      <c r="J131" s="82" t="s">
        <v>62</v>
      </c>
      <c r="K131" s="81"/>
      <c r="L131" s="84"/>
      <c r="M131" s="81" t="s">
        <v>1162</v>
      </c>
      <c r="N131" s="81" t="s">
        <v>74</v>
      </c>
      <c r="O131" s="81" t="s">
        <v>74</v>
      </c>
      <c r="P131" s="83"/>
    </row>
    <row r="132" spans="1:16" ht="51" collapsed="1" x14ac:dyDescent="0.3">
      <c r="A132" s="85" t="s">
        <v>43</v>
      </c>
      <c r="B132" s="86">
        <v>489</v>
      </c>
      <c r="C132" s="86">
        <v>452</v>
      </c>
      <c r="D132" s="86">
        <v>153</v>
      </c>
      <c r="E132" s="86">
        <v>77</v>
      </c>
      <c r="F132" s="87" t="s">
        <v>255</v>
      </c>
      <c r="G132" s="87" t="s">
        <v>262</v>
      </c>
      <c r="H132" s="87" t="s">
        <v>855</v>
      </c>
      <c r="I132" s="88" t="s">
        <v>719</v>
      </c>
      <c r="J132" s="89"/>
      <c r="K132" s="90"/>
      <c r="L132" s="88" t="s">
        <v>175</v>
      </c>
      <c r="M132" s="88" t="s">
        <v>1213</v>
      </c>
      <c r="N132" s="88" t="s">
        <v>106</v>
      </c>
      <c r="O132" s="88" t="s">
        <v>106</v>
      </c>
      <c r="P132" s="88"/>
    </row>
    <row r="133" spans="1:16" ht="51" x14ac:dyDescent="0.3">
      <c r="A133" s="69" t="s">
        <v>48</v>
      </c>
      <c r="B133" s="70">
        <v>226</v>
      </c>
      <c r="C133" s="70">
        <v>451</v>
      </c>
      <c r="D133" s="70">
        <v>154</v>
      </c>
      <c r="E133" s="70">
        <v>226</v>
      </c>
      <c r="F133" s="75" t="s">
        <v>223</v>
      </c>
      <c r="G133" s="75" t="s">
        <v>263</v>
      </c>
      <c r="H133" s="75" t="s">
        <v>856</v>
      </c>
      <c r="I133" s="76" t="s">
        <v>720</v>
      </c>
      <c r="J133" s="77"/>
      <c r="K133" s="80"/>
      <c r="L133" s="76"/>
      <c r="M133" s="76" t="s">
        <v>1162</v>
      </c>
      <c r="N133" s="76" t="s">
        <v>173</v>
      </c>
      <c r="O133" s="76" t="s">
        <v>173</v>
      </c>
      <c r="P133" s="79"/>
    </row>
    <row r="134" spans="1:16" ht="81.599999999999994" collapsed="1" x14ac:dyDescent="0.3">
      <c r="A134" s="85" t="s">
        <v>43</v>
      </c>
      <c r="B134" s="86">
        <v>297</v>
      </c>
      <c r="C134" s="86">
        <v>68</v>
      </c>
      <c r="D134" s="86">
        <v>155</v>
      </c>
      <c r="E134" s="86">
        <v>78</v>
      </c>
      <c r="F134" s="87" t="s">
        <v>264</v>
      </c>
      <c r="G134" s="87" t="s">
        <v>265</v>
      </c>
      <c r="H134" s="87" t="s">
        <v>857</v>
      </c>
      <c r="I134" s="88" t="s">
        <v>719</v>
      </c>
      <c r="J134" s="89"/>
      <c r="K134" s="90"/>
      <c r="L134" s="88" t="s">
        <v>266</v>
      </c>
      <c r="M134" s="88" t="s">
        <v>1214</v>
      </c>
      <c r="N134" s="88" t="s">
        <v>106</v>
      </c>
      <c r="O134" s="88" t="s">
        <v>106</v>
      </c>
      <c r="P134" s="88"/>
    </row>
    <row r="135" spans="1:16" ht="71.400000000000006" x14ac:dyDescent="0.3">
      <c r="A135" s="69" t="s">
        <v>48</v>
      </c>
      <c r="B135" s="70">
        <v>34</v>
      </c>
      <c r="C135" s="70">
        <v>67</v>
      </c>
      <c r="D135" s="70">
        <v>156</v>
      </c>
      <c r="E135" s="70">
        <v>34</v>
      </c>
      <c r="F135" s="75" t="s">
        <v>79</v>
      </c>
      <c r="G135" s="75" t="s">
        <v>267</v>
      </c>
      <c r="H135" s="75" t="s">
        <v>858</v>
      </c>
      <c r="I135" s="76" t="s">
        <v>719</v>
      </c>
      <c r="J135" s="77"/>
      <c r="K135" s="80"/>
      <c r="L135" s="78"/>
      <c r="M135" s="76" t="s">
        <v>1162</v>
      </c>
      <c r="N135" s="76" t="s">
        <v>106</v>
      </c>
      <c r="O135" s="76" t="s">
        <v>106</v>
      </c>
      <c r="P135" s="79"/>
    </row>
    <row r="136" spans="1:16" ht="71.400000000000006" collapsed="1" x14ac:dyDescent="0.3">
      <c r="A136" s="85" t="s">
        <v>43</v>
      </c>
      <c r="B136" s="86">
        <v>298</v>
      </c>
      <c r="C136" s="86">
        <v>70</v>
      </c>
      <c r="D136" s="86">
        <v>157</v>
      </c>
      <c r="E136" s="86">
        <v>79</v>
      </c>
      <c r="F136" s="87" t="s">
        <v>264</v>
      </c>
      <c r="G136" s="87" t="s">
        <v>268</v>
      </c>
      <c r="H136" s="87" t="s">
        <v>859</v>
      </c>
      <c r="I136" s="88" t="s">
        <v>46</v>
      </c>
      <c r="J136" s="89"/>
      <c r="K136" s="90"/>
      <c r="L136" s="88" t="s">
        <v>220</v>
      </c>
      <c r="M136" s="88" t="s">
        <v>1215</v>
      </c>
      <c r="N136" s="88" t="s">
        <v>46</v>
      </c>
      <c r="O136" s="88" t="s">
        <v>46</v>
      </c>
      <c r="P136" s="88"/>
    </row>
    <row r="137" spans="1:16" ht="51" x14ac:dyDescent="0.3">
      <c r="A137" s="69" t="s">
        <v>48</v>
      </c>
      <c r="B137" s="70">
        <v>35</v>
      </c>
      <c r="C137" s="70">
        <v>69</v>
      </c>
      <c r="D137" s="70">
        <v>158</v>
      </c>
      <c r="E137" s="70">
        <v>35</v>
      </c>
      <c r="F137" s="75" t="s">
        <v>79</v>
      </c>
      <c r="G137" s="75" t="s">
        <v>269</v>
      </c>
      <c r="H137" s="75" t="s">
        <v>860</v>
      </c>
      <c r="I137" s="76" t="s">
        <v>46</v>
      </c>
      <c r="J137" s="77"/>
      <c r="K137" s="80"/>
      <c r="L137" s="76"/>
      <c r="M137" s="76" t="s">
        <v>1162</v>
      </c>
      <c r="N137" s="76" t="s">
        <v>46</v>
      </c>
      <c r="O137" s="76" t="s">
        <v>46</v>
      </c>
      <c r="P137" s="79"/>
    </row>
    <row r="138" spans="1:16" ht="91.8" collapsed="1" x14ac:dyDescent="0.3">
      <c r="A138" s="85" t="s">
        <v>43</v>
      </c>
      <c r="B138" s="86">
        <v>299</v>
      </c>
      <c r="C138" s="86">
        <v>72</v>
      </c>
      <c r="D138" s="86">
        <v>159</v>
      </c>
      <c r="E138" s="86">
        <v>80</v>
      </c>
      <c r="F138" s="87" t="s">
        <v>264</v>
      </c>
      <c r="G138" s="87" t="s">
        <v>270</v>
      </c>
      <c r="H138" s="87" t="s">
        <v>861</v>
      </c>
      <c r="I138" s="88" t="s">
        <v>46</v>
      </c>
      <c r="J138" s="89"/>
      <c r="K138" s="90"/>
      <c r="L138" s="88" t="s">
        <v>168</v>
      </c>
      <c r="M138" s="88" t="s">
        <v>1216</v>
      </c>
      <c r="N138" s="88" t="s">
        <v>46</v>
      </c>
      <c r="O138" s="88" t="s">
        <v>46</v>
      </c>
      <c r="P138" s="88"/>
    </row>
    <row r="139" spans="1:16" ht="51" x14ac:dyDescent="0.3">
      <c r="A139" s="69" t="s">
        <v>48</v>
      </c>
      <c r="B139" s="70">
        <v>36</v>
      </c>
      <c r="C139" s="70">
        <v>71</v>
      </c>
      <c r="D139" s="70">
        <v>160</v>
      </c>
      <c r="E139" s="70">
        <v>36</v>
      </c>
      <c r="F139" s="75" t="s">
        <v>79</v>
      </c>
      <c r="G139" s="75" t="s">
        <v>271</v>
      </c>
      <c r="H139" s="75" t="s">
        <v>862</v>
      </c>
      <c r="I139" s="76" t="s">
        <v>46</v>
      </c>
      <c r="J139" s="77"/>
      <c r="K139" s="80"/>
      <c r="L139" s="78"/>
      <c r="M139" s="76" t="s">
        <v>1162</v>
      </c>
      <c r="N139" s="76" t="s">
        <v>46</v>
      </c>
      <c r="O139" s="76" t="s">
        <v>46</v>
      </c>
      <c r="P139" s="79"/>
    </row>
    <row r="140" spans="1:16" ht="61.2" collapsed="1" x14ac:dyDescent="0.3">
      <c r="A140" s="85" t="s">
        <v>43</v>
      </c>
      <c r="B140" s="86">
        <v>300</v>
      </c>
      <c r="C140" s="86">
        <v>74</v>
      </c>
      <c r="D140" s="86">
        <v>161</v>
      </c>
      <c r="E140" s="86">
        <v>81</v>
      </c>
      <c r="F140" s="87" t="s">
        <v>264</v>
      </c>
      <c r="G140" s="87" t="s">
        <v>272</v>
      </c>
      <c r="H140" s="87" t="s">
        <v>863</v>
      </c>
      <c r="I140" s="88" t="s">
        <v>719</v>
      </c>
      <c r="J140" s="89"/>
      <c r="K140" s="90"/>
      <c r="L140" s="88" t="s">
        <v>273</v>
      </c>
      <c r="M140" s="88" t="s">
        <v>1217</v>
      </c>
      <c r="N140" s="88" t="s">
        <v>106</v>
      </c>
      <c r="O140" s="88" t="s">
        <v>106</v>
      </c>
      <c r="P140" s="88"/>
    </row>
    <row r="141" spans="1:16" ht="51" x14ac:dyDescent="0.3">
      <c r="A141" s="69" t="s">
        <v>48</v>
      </c>
      <c r="B141" s="70">
        <v>37</v>
      </c>
      <c r="C141" s="70">
        <v>73</v>
      </c>
      <c r="D141" s="70">
        <v>162</v>
      </c>
      <c r="E141" s="70">
        <v>37</v>
      </c>
      <c r="F141" s="75" t="s">
        <v>79</v>
      </c>
      <c r="G141" s="75" t="s">
        <v>274</v>
      </c>
      <c r="H141" s="75" t="s">
        <v>864</v>
      </c>
      <c r="I141" s="76" t="s">
        <v>719</v>
      </c>
      <c r="J141" s="77"/>
      <c r="K141" s="80"/>
      <c r="L141" s="76"/>
      <c r="M141" s="76" t="s">
        <v>1162</v>
      </c>
      <c r="N141" s="76" t="s">
        <v>106</v>
      </c>
      <c r="O141" s="76" t="s">
        <v>106</v>
      </c>
      <c r="P141" s="79"/>
    </row>
    <row r="142" spans="1:16" ht="132.6" collapsed="1" x14ac:dyDescent="0.3">
      <c r="A142" s="85" t="s">
        <v>43</v>
      </c>
      <c r="B142" s="86">
        <v>266</v>
      </c>
      <c r="C142" s="86">
        <v>6</v>
      </c>
      <c r="D142" s="86">
        <v>163</v>
      </c>
      <c r="E142" s="86">
        <v>82</v>
      </c>
      <c r="F142" s="87" t="s">
        <v>275</v>
      </c>
      <c r="G142" s="87" t="s">
        <v>276</v>
      </c>
      <c r="H142" s="87" t="s">
        <v>865</v>
      </c>
      <c r="I142" s="88" t="s">
        <v>722</v>
      </c>
      <c r="J142" s="89"/>
      <c r="K142" s="90"/>
      <c r="L142" s="88" t="s">
        <v>113</v>
      </c>
      <c r="M142" s="88" t="s">
        <v>1218</v>
      </c>
      <c r="N142" s="88" t="s">
        <v>106</v>
      </c>
      <c r="O142" s="88" t="s">
        <v>56</v>
      </c>
      <c r="P142" s="88" t="s">
        <v>58</v>
      </c>
    </row>
    <row r="143" spans="1:16" ht="163.19999999999999" x14ac:dyDescent="0.3">
      <c r="A143" s="69" t="s">
        <v>48</v>
      </c>
      <c r="B143" s="70">
        <v>3</v>
      </c>
      <c r="C143" s="70">
        <v>5</v>
      </c>
      <c r="D143" s="70">
        <v>164</v>
      </c>
      <c r="E143" s="70">
        <v>3</v>
      </c>
      <c r="F143" s="73" t="s">
        <v>59</v>
      </c>
      <c r="G143" s="73" t="s">
        <v>277</v>
      </c>
      <c r="H143" s="73" t="s">
        <v>866</v>
      </c>
      <c r="I143" s="60" t="s">
        <v>46</v>
      </c>
      <c r="J143" s="61"/>
      <c r="K143" s="63"/>
      <c r="L143" s="62"/>
      <c r="M143" s="60" t="s">
        <v>1162</v>
      </c>
      <c r="N143" s="60" t="s">
        <v>46</v>
      </c>
      <c r="O143" s="60" t="s">
        <v>46</v>
      </c>
      <c r="P143" s="59"/>
    </row>
    <row r="144" spans="1:16" ht="51" x14ac:dyDescent="0.3">
      <c r="A144" s="69" t="s">
        <v>48</v>
      </c>
      <c r="B144" s="70">
        <v>2</v>
      </c>
      <c r="C144" s="70">
        <v>3</v>
      </c>
      <c r="D144" s="70">
        <v>166</v>
      </c>
      <c r="E144" s="70">
        <v>2</v>
      </c>
      <c r="F144" s="73" t="s">
        <v>278</v>
      </c>
      <c r="G144" s="73" t="s">
        <v>279</v>
      </c>
      <c r="H144" s="73" t="s">
        <v>867</v>
      </c>
      <c r="I144" s="60" t="s">
        <v>716</v>
      </c>
      <c r="J144" s="61"/>
      <c r="K144" s="63"/>
      <c r="L144" s="60"/>
      <c r="M144" s="60" t="s">
        <v>1162</v>
      </c>
      <c r="N144" s="60" t="s">
        <v>46</v>
      </c>
      <c r="O144" s="60" t="s">
        <v>53</v>
      </c>
      <c r="P144" s="59" t="s">
        <v>54</v>
      </c>
    </row>
    <row r="145" spans="1:16" ht="61.2" x14ac:dyDescent="0.3">
      <c r="A145" s="69" t="s">
        <v>48</v>
      </c>
      <c r="B145" s="70">
        <v>201</v>
      </c>
      <c r="C145" s="70">
        <v>405</v>
      </c>
      <c r="D145" s="70">
        <v>168</v>
      </c>
      <c r="E145" s="70">
        <v>201</v>
      </c>
      <c r="F145" s="75" t="s">
        <v>280</v>
      </c>
      <c r="G145" s="75" t="s">
        <v>281</v>
      </c>
      <c r="H145" s="75" t="s">
        <v>868</v>
      </c>
      <c r="I145" s="76" t="s">
        <v>46</v>
      </c>
      <c r="J145" s="77"/>
      <c r="K145" s="80"/>
      <c r="L145" s="76"/>
      <c r="M145" s="76" t="s">
        <v>1162</v>
      </c>
      <c r="N145" s="76" t="s">
        <v>46</v>
      </c>
      <c r="O145" s="76" t="s">
        <v>46</v>
      </c>
      <c r="P145" s="79"/>
    </row>
    <row r="146" spans="1:16" ht="122.4" collapsed="1" x14ac:dyDescent="0.3">
      <c r="A146" s="85" t="s">
        <v>43</v>
      </c>
      <c r="B146" s="86">
        <v>267</v>
      </c>
      <c r="C146" s="86">
        <v>8</v>
      </c>
      <c r="D146" s="86">
        <v>169</v>
      </c>
      <c r="E146" s="86">
        <v>85</v>
      </c>
      <c r="F146" s="87" t="s">
        <v>275</v>
      </c>
      <c r="G146" s="87" t="s">
        <v>282</v>
      </c>
      <c r="H146" s="87" t="s">
        <v>869</v>
      </c>
      <c r="I146" s="88" t="s">
        <v>722</v>
      </c>
      <c r="J146" s="89"/>
      <c r="K146" s="90"/>
      <c r="L146" s="88" t="s">
        <v>240</v>
      </c>
      <c r="M146" s="88" t="s">
        <v>1219</v>
      </c>
      <c r="N146" s="88" t="s">
        <v>46</v>
      </c>
      <c r="O146" s="88" t="s">
        <v>56</v>
      </c>
      <c r="P146" s="88" t="s">
        <v>58</v>
      </c>
    </row>
    <row r="147" spans="1:16" ht="91.8" x14ac:dyDescent="0.3">
      <c r="A147" s="69" t="s">
        <v>48</v>
      </c>
      <c r="B147" s="70">
        <v>4</v>
      </c>
      <c r="C147" s="70">
        <v>7</v>
      </c>
      <c r="D147" s="70">
        <v>170</v>
      </c>
      <c r="E147" s="70">
        <v>4</v>
      </c>
      <c r="F147" s="73" t="s">
        <v>59</v>
      </c>
      <c r="G147" s="73" t="s">
        <v>283</v>
      </c>
      <c r="H147" s="73" t="s">
        <v>870</v>
      </c>
      <c r="I147" s="60" t="s">
        <v>46</v>
      </c>
      <c r="J147" s="61"/>
      <c r="K147" s="63"/>
      <c r="L147" s="60"/>
      <c r="M147" s="60" t="s">
        <v>1162</v>
      </c>
      <c r="N147" s="60" t="s">
        <v>46</v>
      </c>
      <c r="O147" s="60" t="s">
        <v>46</v>
      </c>
      <c r="P147" s="59"/>
    </row>
    <row r="148" spans="1:16" ht="51" x14ac:dyDescent="0.3">
      <c r="A148" s="69" t="s">
        <v>48</v>
      </c>
      <c r="B148" s="70">
        <v>5</v>
      </c>
      <c r="C148" s="70">
        <v>9</v>
      </c>
      <c r="D148" s="70">
        <v>172</v>
      </c>
      <c r="E148" s="70">
        <v>5</v>
      </c>
      <c r="F148" s="73" t="s">
        <v>59</v>
      </c>
      <c r="G148" s="73" t="s">
        <v>284</v>
      </c>
      <c r="H148" s="73" t="s">
        <v>871</v>
      </c>
      <c r="I148" s="60" t="s">
        <v>46</v>
      </c>
      <c r="J148" s="61"/>
      <c r="K148" s="63"/>
      <c r="L148" s="62"/>
      <c r="M148" s="60" t="s">
        <v>1162</v>
      </c>
      <c r="N148" s="60" t="s">
        <v>46</v>
      </c>
      <c r="O148" s="60" t="s">
        <v>46</v>
      </c>
      <c r="P148" s="59"/>
    </row>
    <row r="149" spans="1:16" ht="61.2" x14ac:dyDescent="0.3">
      <c r="A149" s="69" t="s">
        <v>48</v>
      </c>
      <c r="B149" s="70">
        <v>202</v>
      </c>
      <c r="C149" s="70">
        <v>407</v>
      </c>
      <c r="D149" s="70">
        <v>174</v>
      </c>
      <c r="E149" s="70">
        <v>202</v>
      </c>
      <c r="F149" s="75" t="s">
        <v>280</v>
      </c>
      <c r="G149" s="75" t="s">
        <v>285</v>
      </c>
      <c r="H149" s="75" t="s">
        <v>872</v>
      </c>
      <c r="I149" s="76" t="s">
        <v>46</v>
      </c>
      <c r="J149" s="77"/>
      <c r="K149" s="80"/>
      <c r="L149" s="76"/>
      <c r="M149" s="76" t="s">
        <v>1162</v>
      </c>
      <c r="N149" s="76" t="s">
        <v>46</v>
      </c>
      <c r="O149" s="76" t="s">
        <v>46</v>
      </c>
      <c r="P149" s="79"/>
    </row>
    <row r="150" spans="1:16" ht="81.599999999999994" collapsed="1" x14ac:dyDescent="0.3">
      <c r="A150" s="85" t="s">
        <v>43</v>
      </c>
      <c r="B150" s="86">
        <v>264</v>
      </c>
      <c r="C150" s="86">
        <v>2</v>
      </c>
      <c r="D150" s="86">
        <v>175</v>
      </c>
      <c r="E150" s="86">
        <v>88</v>
      </c>
      <c r="F150" s="87" t="s">
        <v>275</v>
      </c>
      <c r="G150" s="87" t="s">
        <v>286</v>
      </c>
      <c r="H150" s="87" t="s">
        <v>873</v>
      </c>
      <c r="I150" s="88" t="s">
        <v>46</v>
      </c>
      <c r="J150" s="89"/>
      <c r="K150" s="90"/>
      <c r="L150" s="88" t="s">
        <v>168</v>
      </c>
      <c r="M150" s="88" t="s">
        <v>1220</v>
      </c>
      <c r="N150" s="88" t="s">
        <v>46</v>
      </c>
      <c r="O150" s="88" t="s">
        <v>46</v>
      </c>
      <c r="P150" s="88"/>
    </row>
    <row r="151" spans="1:16" ht="91.8" x14ac:dyDescent="0.3">
      <c r="A151" s="69" t="s">
        <v>48</v>
      </c>
      <c r="B151" s="70">
        <v>1</v>
      </c>
      <c r="C151" s="70">
        <v>1</v>
      </c>
      <c r="D151" s="70">
        <v>176</v>
      </c>
      <c r="E151" s="70">
        <v>1</v>
      </c>
      <c r="F151" s="75" t="s">
        <v>278</v>
      </c>
      <c r="G151" s="75" t="s">
        <v>287</v>
      </c>
      <c r="H151" s="75" t="s">
        <v>874</v>
      </c>
      <c r="I151" s="76" t="s">
        <v>716</v>
      </c>
      <c r="J151" s="77"/>
      <c r="K151" s="80"/>
      <c r="L151" s="78"/>
      <c r="M151" s="76" t="s">
        <v>1162</v>
      </c>
      <c r="N151" s="76" t="s">
        <v>46</v>
      </c>
      <c r="O151" s="76" t="s">
        <v>53</v>
      </c>
      <c r="P151" s="79" t="s">
        <v>54</v>
      </c>
    </row>
    <row r="152" spans="1:16" ht="61.2" collapsed="1" x14ac:dyDescent="0.3">
      <c r="A152" s="85" t="s">
        <v>43</v>
      </c>
      <c r="B152" s="86">
        <v>309</v>
      </c>
      <c r="C152" s="86">
        <v>92</v>
      </c>
      <c r="D152" s="86">
        <v>177</v>
      </c>
      <c r="E152" s="86">
        <v>89</v>
      </c>
      <c r="F152" s="87" t="s">
        <v>275</v>
      </c>
      <c r="G152" s="87" t="s">
        <v>288</v>
      </c>
      <c r="H152" s="87" t="s">
        <v>875</v>
      </c>
      <c r="I152" s="88" t="s">
        <v>46</v>
      </c>
      <c r="J152" s="89"/>
      <c r="K152" s="90"/>
      <c r="L152" s="88" t="s">
        <v>175</v>
      </c>
      <c r="M152" s="88" t="s">
        <v>1188</v>
      </c>
      <c r="N152" s="88" t="s">
        <v>46</v>
      </c>
      <c r="O152" s="88" t="s">
        <v>46</v>
      </c>
      <c r="P152" s="88"/>
    </row>
    <row r="153" spans="1:16" ht="61.2" x14ac:dyDescent="0.3">
      <c r="A153" s="69" t="s">
        <v>48</v>
      </c>
      <c r="B153" s="70">
        <v>46</v>
      </c>
      <c r="C153" s="70">
        <v>91</v>
      </c>
      <c r="D153" s="70">
        <v>178</v>
      </c>
      <c r="E153" s="70">
        <v>46</v>
      </c>
      <c r="F153" s="75" t="s">
        <v>289</v>
      </c>
      <c r="G153" s="75" t="s">
        <v>290</v>
      </c>
      <c r="H153" s="75" t="s">
        <v>876</v>
      </c>
      <c r="I153" s="76" t="s">
        <v>46</v>
      </c>
      <c r="J153" s="77"/>
      <c r="K153" s="80"/>
      <c r="L153" s="78"/>
      <c r="M153" s="76" t="s">
        <v>1162</v>
      </c>
      <c r="N153" s="76" t="s">
        <v>46</v>
      </c>
      <c r="O153" s="76" t="s">
        <v>46</v>
      </c>
      <c r="P153" s="79"/>
    </row>
    <row r="154" spans="1:16" ht="102" collapsed="1" x14ac:dyDescent="0.3">
      <c r="A154" s="85" t="s">
        <v>43</v>
      </c>
      <c r="B154" s="86">
        <v>270</v>
      </c>
      <c r="C154" s="86">
        <v>14</v>
      </c>
      <c r="D154" s="86">
        <v>179</v>
      </c>
      <c r="E154" s="86">
        <v>90</v>
      </c>
      <c r="F154" s="87" t="s">
        <v>275</v>
      </c>
      <c r="G154" s="87" t="s">
        <v>291</v>
      </c>
      <c r="H154" s="87" t="s">
        <v>877</v>
      </c>
      <c r="I154" s="88" t="s">
        <v>723</v>
      </c>
      <c r="J154" s="89"/>
      <c r="K154" s="90"/>
      <c r="L154" s="88" t="s">
        <v>175</v>
      </c>
      <c r="M154" s="88" t="s">
        <v>1162</v>
      </c>
      <c r="N154" s="88" t="s">
        <v>173</v>
      </c>
      <c r="O154" s="88" t="s">
        <v>292</v>
      </c>
      <c r="P154" s="88" t="s">
        <v>69</v>
      </c>
    </row>
    <row r="155" spans="1:16" ht="51" x14ac:dyDescent="0.3">
      <c r="A155" s="69" t="s">
        <v>48</v>
      </c>
      <c r="B155" s="70">
        <v>7</v>
      </c>
      <c r="C155" s="70">
        <v>13</v>
      </c>
      <c r="D155" s="70">
        <v>180</v>
      </c>
      <c r="E155" s="70">
        <v>7</v>
      </c>
      <c r="F155" s="75" t="s">
        <v>73</v>
      </c>
      <c r="G155" s="75" t="s">
        <v>73</v>
      </c>
      <c r="H155" s="75" t="s">
        <v>742</v>
      </c>
      <c r="I155" s="81" t="s">
        <v>717</v>
      </c>
      <c r="J155" s="82" t="s">
        <v>62</v>
      </c>
      <c r="K155" s="81"/>
      <c r="L155" s="84"/>
      <c r="M155" s="81" t="s">
        <v>1162</v>
      </c>
      <c r="N155" s="81" t="s">
        <v>74</v>
      </c>
      <c r="O155" s="81" t="s">
        <v>74</v>
      </c>
      <c r="P155" s="83"/>
    </row>
    <row r="156" spans="1:16" ht="285.60000000000002" collapsed="1" x14ac:dyDescent="0.3">
      <c r="A156" s="85" t="s">
        <v>43</v>
      </c>
      <c r="B156" s="86">
        <v>525</v>
      </c>
      <c r="C156" s="86">
        <v>524</v>
      </c>
      <c r="D156" s="86">
        <v>181</v>
      </c>
      <c r="E156" s="86">
        <v>91</v>
      </c>
      <c r="F156" s="87" t="s">
        <v>275</v>
      </c>
      <c r="G156" s="87" t="s">
        <v>293</v>
      </c>
      <c r="H156" s="87" t="s">
        <v>878</v>
      </c>
      <c r="I156" s="88" t="s">
        <v>46</v>
      </c>
      <c r="J156" s="89"/>
      <c r="K156" s="90"/>
      <c r="L156" s="88" t="s">
        <v>294</v>
      </c>
      <c r="M156" s="88" t="s">
        <v>1221</v>
      </c>
      <c r="N156" s="88" t="s">
        <v>46</v>
      </c>
      <c r="O156" s="88" t="s">
        <v>46</v>
      </c>
      <c r="P156" s="88"/>
    </row>
    <row r="157" spans="1:16" ht="81.599999999999994" x14ac:dyDescent="0.3">
      <c r="A157" s="69" t="s">
        <v>48</v>
      </c>
      <c r="B157" s="70">
        <v>262</v>
      </c>
      <c r="C157" s="70">
        <v>523</v>
      </c>
      <c r="D157" s="70">
        <v>182</v>
      </c>
      <c r="E157" s="70">
        <v>262</v>
      </c>
      <c r="F157" s="75" t="s">
        <v>295</v>
      </c>
      <c r="G157" s="75" t="s">
        <v>296</v>
      </c>
      <c r="H157" s="75" t="s">
        <v>879</v>
      </c>
      <c r="I157" s="76" t="s">
        <v>46</v>
      </c>
      <c r="J157" s="77"/>
      <c r="K157" s="80"/>
      <c r="L157" s="78"/>
      <c r="M157" s="76" t="s">
        <v>1162</v>
      </c>
      <c r="N157" s="76" t="s">
        <v>46</v>
      </c>
      <c r="O157" s="76" t="s">
        <v>46</v>
      </c>
      <c r="P157" s="79"/>
    </row>
    <row r="158" spans="1:16" ht="183.6" collapsed="1" x14ac:dyDescent="0.3">
      <c r="A158" s="85" t="s">
        <v>43</v>
      </c>
      <c r="B158" s="86">
        <v>314</v>
      </c>
      <c r="C158" s="86">
        <v>102</v>
      </c>
      <c r="D158" s="86">
        <v>183</v>
      </c>
      <c r="E158" s="86">
        <v>92</v>
      </c>
      <c r="F158" s="87" t="s">
        <v>297</v>
      </c>
      <c r="G158" s="87" t="s">
        <v>298</v>
      </c>
      <c r="H158" s="87" t="s">
        <v>880</v>
      </c>
      <c r="I158" s="88" t="s">
        <v>725</v>
      </c>
      <c r="J158" s="89"/>
      <c r="K158" s="90"/>
      <c r="L158" s="88" t="s">
        <v>157</v>
      </c>
      <c r="M158" s="88" t="s">
        <v>1222</v>
      </c>
      <c r="N158" s="88" t="s">
        <v>106</v>
      </c>
      <c r="O158" s="88" t="s">
        <v>261</v>
      </c>
      <c r="P158" s="88" t="s">
        <v>69</v>
      </c>
    </row>
    <row r="159" spans="1:16" ht="51" x14ac:dyDescent="0.3">
      <c r="A159" s="69" t="s">
        <v>48</v>
      </c>
      <c r="B159" s="70">
        <v>51</v>
      </c>
      <c r="C159" s="70">
        <v>101</v>
      </c>
      <c r="D159" s="70">
        <v>184</v>
      </c>
      <c r="E159" s="70">
        <v>51</v>
      </c>
      <c r="F159" s="75" t="s">
        <v>73</v>
      </c>
      <c r="G159" s="75" t="s">
        <v>73</v>
      </c>
      <c r="H159" s="75" t="s">
        <v>742</v>
      </c>
      <c r="I159" s="81" t="s">
        <v>717</v>
      </c>
      <c r="J159" s="82" t="s">
        <v>62</v>
      </c>
      <c r="K159" s="81"/>
      <c r="L159" s="84"/>
      <c r="M159" s="81" t="s">
        <v>1162</v>
      </c>
      <c r="N159" s="81" t="s">
        <v>74</v>
      </c>
      <c r="O159" s="81" t="s">
        <v>74</v>
      </c>
      <c r="P159" s="83"/>
    </row>
    <row r="160" spans="1:16" ht="204" collapsed="1" x14ac:dyDescent="0.3">
      <c r="A160" s="85" t="s">
        <v>43</v>
      </c>
      <c r="B160" s="86">
        <v>313</v>
      </c>
      <c r="C160" s="86">
        <v>100</v>
      </c>
      <c r="D160" s="86">
        <v>185</v>
      </c>
      <c r="E160" s="86">
        <v>93</v>
      </c>
      <c r="F160" s="87" t="s">
        <v>297</v>
      </c>
      <c r="G160" s="87" t="s">
        <v>299</v>
      </c>
      <c r="H160" s="87" t="s">
        <v>881</v>
      </c>
      <c r="I160" s="88" t="s">
        <v>719</v>
      </c>
      <c r="J160" s="89"/>
      <c r="K160" s="90"/>
      <c r="L160" s="88" t="s">
        <v>294</v>
      </c>
      <c r="M160" s="88" t="s">
        <v>1223</v>
      </c>
      <c r="N160" s="88" t="s">
        <v>106</v>
      </c>
      <c r="O160" s="88" t="s">
        <v>106</v>
      </c>
      <c r="P160" s="88"/>
    </row>
    <row r="161" spans="1:16" ht="81.599999999999994" x14ac:dyDescent="0.3">
      <c r="A161" s="69" t="s">
        <v>48</v>
      </c>
      <c r="B161" s="70">
        <v>50</v>
      </c>
      <c r="C161" s="70">
        <v>99</v>
      </c>
      <c r="D161" s="70">
        <v>186</v>
      </c>
      <c r="E161" s="70">
        <v>50</v>
      </c>
      <c r="F161" s="75" t="s">
        <v>300</v>
      </c>
      <c r="G161" s="75" t="s">
        <v>301</v>
      </c>
      <c r="H161" s="75" t="s">
        <v>882</v>
      </c>
      <c r="I161" s="76" t="s">
        <v>719</v>
      </c>
      <c r="J161" s="77"/>
      <c r="K161" s="80"/>
      <c r="L161" s="76"/>
      <c r="M161" s="76" t="s">
        <v>1162</v>
      </c>
      <c r="N161" s="76" t="s">
        <v>106</v>
      </c>
      <c r="O161" s="76" t="s">
        <v>106</v>
      </c>
      <c r="P161" s="79"/>
    </row>
    <row r="162" spans="1:16" ht="153" collapsed="1" x14ac:dyDescent="0.3">
      <c r="A162" s="85" t="s">
        <v>43</v>
      </c>
      <c r="B162" s="86">
        <v>315</v>
      </c>
      <c r="C162" s="86">
        <v>104</v>
      </c>
      <c r="D162" s="86">
        <v>187</v>
      </c>
      <c r="E162" s="86">
        <v>94</v>
      </c>
      <c r="F162" s="87" t="s">
        <v>297</v>
      </c>
      <c r="G162" s="87" t="s">
        <v>302</v>
      </c>
      <c r="H162" s="87" t="s">
        <v>883</v>
      </c>
      <c r="I162" s="88" t="s">
        <v>720</v>
      </c>
      <c r="J162" s="89"/>
      <c r="K162" s="90"/>
      <c r="L162" s="88" t="s">
        <v>303</v>
      </c>
      <c r="M162" s="88" t="s">
        <v>1162</v>
      </c>
      <c r="N162" s="88" t="s">
        <v>173</v>
      </c>
      <c r="O162" s="88" t="s">
        <v>173</v>
      </c>
      <c r="P162" s="88"/>
    </row>
    <row r="163" spans="1:16" ht="102" x14ac:dyDescent="0.3">
      <c r="A163" s="69" t="s">
        <v>48</v>
      </c>
      <c r="B163" s="70">
        <v>52</v>
      </c>
      <c r="C163" s="70">
        <v>103</v>
      </c>
      <c r="D163" s="70">
        <v>188</v>
      </c>
      <c r="E163" s="70">
        <v>52</v>
      </c>
      <c r="F163" s="75" t="s">
        <v>300</v>
      </c>
      <c r="G163" s="75" t="s">
        <v>304</v>
      </c>
      <c r="H163" s="75" t="s">
        <v>884</v>
      </c>
      <c r="I163" s="76" t="s">
        <v>720</v>
      </c>
      <c r="J163" s="77"/>
      <c r="K163" s="80"/>
      <c r="L163" s="76"/>
      <c r="M163" s="76" t="s">
        <v>1162</v>
      </c>
      <c r="N163" s="76" t="s">
        <v>173</v>
      </c>
      <c r="O163" s="76" t="s">
        <v>173</v>
      </c>
      <c r="P163" s="79"/>
    </row>
    <row r="164" spans="1:16" ht="71.400000000000006" collapsed="1" x14ac:dyDescent="0.3">
      <c r="A164" s="85" t="s">
        <v>43</v>
      </c>
      <c r="B164" s="86">
        <v>316</v>
      </c>
      <c r="C164" s="86">
        <v>106</v>
      </c>
      <c r="D164" s="86">
        <v>189</v>
      </c>
      <c r="E164" s="86">
        <v>95</v>
      </c>
      <c r="F164" s="87" t="s">
        <v>305</v>
      </c>
      <c r="G164" s="87" t="s">
        <v>306</v>
      </c>
      <c r="H164" s="87" t="s">
        <v>885</v>
      </c>
      <c r="I164" s="88" t="s">
        <v>720</v>
      </c>
      <c r="J164" s="89"/>
      <c r="K164" s="90"/>
      <c r="L164" s="88" t="s">
        <v>175</v>
      </c>
      <c r="M164" s="88" t="s">
        <v>1162</v>
      </c>
      <c r="N164" s="88" t="s">
        <v>173</v>
      </c>
      <c r="O164" s="88" t="s">
        <v>173</v>
      </c>
      <c r="P164" s="88"/>
    </row>
    <row r="165" spans="1:16" ht="51" x14ac:dyDescent="0.3">
      <c r="A165" s="69" t="s">
        <v>48</v>
      </c>
      <c r="B165" s="70">
        <v>53</v>
      </c>
      <c r="C165" s="70">
        <v>105</v>
      </c>
      <c r="D165" s="70">
        <v>190</v>
      </c>
      <c r="E165" s="70">
        <v>53</v>
      </c>
      <c r="F165" s="75" t="s">
        <v>307</v>
      </c>
      <c r="G165" s="75" t="s">
        <v>308</v>
      </c>
      <c r="H165" s="75" t="s">
        <v>886</v>
      </c>
      <c r="I165" s="76" t="s">
        <v>720</v>
      </c>
      <c r="J165" s="77"/>
      <c r="K165" s="80"/>
      <c r="L165" s="78"/>
      <c r="M165" s="76" t="s">
        <v>1162</v>
      </c>
      <c r="N165" s="76" t="s">
        <v>173</v>
      </c>
      <c r="O165" s="76" t="s">
        <v>173</v>
      </c>
      <c r="P165" s="79"/>
    </row>
    <row r="166" spans="1:16" ht="285.60000000000002" collapsed="1" x14ac:dyDescent="0.3">
      <c r="A166" s="85" t="s">
        <v>43</v>
      </c>
      <c r="B166" s="86">
        <v>317</v>
      </c>
      <c r="C166" s="86">
        <v>108</v>
      </c>
      <c r="D166" s="86">
        <v>191</v>
      </c>
      <c r="E166" s="86">
        <v>96</v>
      </c>
      <c r="F166" s="87" t="s">
        <v>309</v>
      </c>
      <c r="G166" s="87" t="s">
        <v>310</v>
      </c>
      <c r="H166" s="87" t="s">
        <v>887</v>
      </c>
      <c r="I166" s="88" t="s">
        <v>724</v>
      </c>
      <c r="J166" s="89"/>
      <c r="K166" s="90"/>
      <c r="L166" s="88" t="s">
        <v>91</v>
      </c>
      <c r="M166" s="88" t="s">
        <v>1224</v>
      </c>
      <c r="N166" s="88" t="s">
        <v>46</v>
      </c>
      <c r="O166" s="88" t="s">
        <v>68</v>
      </c>
      <c r="P166" s="88" t="s">
        <v>69</v>
      </c>
    </row>
    <row r="167" spans="1:16" ht="51" x14ac:dyDescent="0.3">
      <c r="A167" s="69" t="s">
        <v>48</v>
      </c>
      <c r="B167" s="70">
        <v>54</v>
      </c>
      <c r="C167" s="70">
        <v>107</v>
      </c>
      <c r="D167" s="70">
        <v>192</v>
      </c>
      <c r="E167" s="70">
        <v>54</v>
      </c>
      <c r="F167" s="75" t="s">
        <v>73</v>
      </c>
      <c r="G167" s="75" t="s">
        <v>73</v>
      </c>
      <c r="H167" s="75" t="s">
        <v>742</v>
      </c>
      <c r="I167" s="81" t="s">
        <v>717</v>
      </c>
      <c r="J167" s="82" t="s">
        <v>62</v>
      </c>
      <c r="K167" s="81"/>
      <c r="L167" s="84"/>
      <c r="M167" s="81" t="s">
        <v>1162</v>
      </c>
      <c r="N167" s="81" t="s">
        <v>74</v>
      </c>
      <c r="O167" s="81" t="s">
        <v>74</v>
      </c>
      <c r="P167" s="83"/>
    </row>
    <row r="168" spans="1:16" ht="193.8" collapsed="1" x14ac:dyDescent="0.3">
      <c r="A168" s="85" t="s">
        <v>43</v>
      </c>
      <c r="B168" s="86">
        <v>318</v>
      </c>
      <c r="C168" s="86">
        <v>110</v>
      </c>
      <c r="D168" s="86">
        <v>193</v>
      </c>
      <c r="E168" s="86">
        <v>97</v>
      </c>
      <c r="F168" s="87" t="s">
        <v>309</v>
      </c>
      <c r="G168" s="87" t="s">
        <v>311</v>
      </c>
      <c r="H168" s="87" t="s">
        <v>888</v>
      </c>
      <c r="I168" s="88" t="s">
        <v>724</v>
      </c>
      <c r="J168" s="89"/>
      <c r="K168" s="90"/>
      <c r="L168" s="88" t="s">
        <v>91</v>
      </c>
      <c r="M168" s="88" t="s">
        <v>1225</v>
      </c>
      <c r="N168" s="88" t="s">
        <v>46</v>
      </c>
      <c r="O168" s="88" t="s">
        <v>68</v>
      </c>
      <c r="P168" s="88" t="s">
        <v>69</v>
      </c>
    </row>
    <row r="169" spans="1:16" ht="51" x14ac:dyDescent="0.3">
      <c r="A169" s="69" t="s">
        <v>48</v>
      </c>
      <c r="B169" s="70">
        <v>55</v>
      </c>
      <c r="C169" s="70">
        <v>109</v>
      </c>
      <c r="D169" s="70">
        <v>194</v>
      </c>
      <c r="E169" s="70">
        <v>55</v>
      </c>
      <c r="F169" s="75" t="s">
        <v>73</v>
      </c>
      <c r="G169" s="75" t="s">
        <v>73</v>
      </c>
      <c r="H169" s="75" t="s">
        <v>742</v>
      </c>
      <c r="I169" s="81" t="s">
        <v>717</v>
      </c>
      <c r="J169" s="82" t="s">
        <v>62</v>
      </c>
      <c r="K169" s="81"/>
      <c r="L169" s="84"/>
      <c r="M169" s="81" t="s">
        <v>1162</v>
      </c>
      <c r="N169" s="81" t="s">
        <v>74</v>
      </c>
      <c r="O169" s="81" t="s">
        <v>74</v>
      </c>
      <c r="P169" s="83"/>
    </row>
    <row r="170" spans="1:16" ht="142.80000000000001" collapsed="1" x14ac:dyDescent="0.3">
      <c r="A170" s="85" t="s">
        <v>43</v>
      </c>
      <c r="B170" s="86">
        <v>319</v>
      </c>
      <c r="C170" s="86">
        <v>112</v>
      </c>
      <c r="D170" s="86">
        <v>195</v>
      </c>
      <c r="E170" s="86">
        <v>98</v>
      </c>
      <c r="F170" s="87" t="s">
        <v>309</v>
      </c>
      <c r="G170" s="87" t="s">
        <v>312</v>
      </c>
      <c r="H170" s="87" t="s">
        <v>889</v>
      </c>
      <c r="I170" s="88" t="s">
        <v>723</v>
      </c>
      <c r="J170" s="89"/>
      <c r="K170" s="90"/>
      <c r="L170" s="88" t="s">
        <v>157</v>
      </c>
      <c r="M170" s="88" t="s">
        <v>1226</v>
      </c>
      <c r="N170" s="88" t="s">
        <v>173</v>
      </c>
      <c r="O170" s="88" t="s">
        <v>292</v>
      </c>
      <c r="P170" s="88" t="s">
        <v>69</v>
      </c>
    </row>
    <row r="171" spans="1:16" ht="51" x14ac:dyDescent="0.3">
      <c r="A171" s="69" t="s">
        <v>48</v>
      </c>
      <c r="B171" s="70">
        <v>56</v>
      </c>
      <c r="C171" s="70">
        <v>111</v>
      </c>
      <c r="D171" s="70">
        <v>196</v>
      </c>
      <c r="E171" s="70">
        <v>56</v>
      </c>
      <c r="F171" s="75" t="s">
        <v>73</v>
      </c>
      <c r="G171" s="75" t="s">
        <v>73</v>
      </c>
      <c r="H171" s="75" t="s">
        <v>742</v>
      </c>
      <c r="I171" s="81" t="s">
        <v>717</v>
      </c>
      <c r="J171" s="82" t="s">
        <v>62</v>
      </c>
      <c r="K171" s="81"/>
      <c r="L171" s="81"/>
      <c r="M171" s="81" t="s">
        <v>1162</v>
      </c>
      <c r="N171" s="81" t="s">
        <v>74</v>
      </c>
      <c r="O171" s="81" t="s">
        <v>74</v>
      </c>
      <c r="P171" s="83"/>
    </row>
    <row r="172" spans="1:16" ht="71.400000000000006" collapsed="1" x14ac:dyDescent="0.3">
      <c r="A172" s="85" t="s">
        <v>43</v>
      </c>
      <c r="B172" s="86">
        <v>320</v>
      </c>
      <c r="C172" s="86">
        <v>114</v>
      </c>
      <c r="D172" s="86">
        <v>197</v>
      </c>
      <c r="E172" s="86">
        <v>99</v>
      </c>
      <c r="F172" s="87" t="s">
        <v>313</v>
      </c>
      <c r="G172" s="87" t="s">
        <v>314</v>
      </c>
      <c r="H172" s="87" t="s">
        <v>890</v>
      </c>
      <c r="I172" s="88" t="s">
        <v>46</v>
      </c>
      <c r="J172" s="89"/>
      <c r="K172" s="90"/>
      <c r="L172" s="88" t="s">
        <v>57</v>
      </c>
      <c r="M172" s="88" t="s">
        <v>1227</v>
      </c>
      <c r="N172" s="88" t="s">
        <v>46</v>
      </c>
      <c r="O172" s="88" t="s">
        <v>46</v>
      </c>
      <c r="P172" s="88"/>
    </row>
    <row r="173" spans="1:16" ht="51" x14ac:dyDescent="0.3">
      <c r="A173" s="69" t="s">
        <v>48</v>
      </c>
      <c r="B173" s="70">
        <v>57</v>
      </c>
      <c r="C173" s="70">
        <v>113</v>
      </c>
      <c r="D173" s="70">
        <v>198</v>
      </c>
      <c r="E173" s="70">
        <v>57</v>
      </c>
      <c r="F173" s="75" t="s">
        <v>315</v>
      </c>
      <c r="G173" s="75" t="s">
        <v>316</v>
      </c>
      <c r="H173" s="75" t="s">
        <v>891</v>
      </c>
      <c r="I173" s="76" t="s">
        <v>719</v>
      </c>
      <c r="J173" s="77"/>
      <c r="K173" s="80"/>
      <c r="L173" s="76"/>
      <c r="M173" s="76" t="s">
        <v>1162</v>
      </c>
      <c r="N173" s="76" t="s">
        <v>106</v>
      </c>
      <c r="O173" s="76" t="s">
        <v>106</v>
      </c>
      <c r="P173" s="79"/>
    </row>
    <row r="174" spans="1:16" ht="51" collapsed="1" x14ac:dyDescent="0.3">
      <c r="A174" s="85" t="s">
        <v>43</v>
      </c>
      <c r="B174" s="86">
        <v>321</v>
      </c>
      <c r="C174" s="86">
        <v>116</v>
      </c>
      <c r="D174" s="86">
        <v>199</v>
      </c>
      <c r="E174" s="86">
        <v>100</v>
      </c>
      <c r="F174" s="87" t="s">
        <v>313</v>
      </c>
      <c r="G174" s="87" t="s">
        <v>317</v>
      </c>
      <c r="H174" s="87" t="s">
        <v>892</v>
      </c>
      <c r="I174" s="88" t="s">
        <v>719</v>
      </c>
      <c r="J174" s="89"/>
      <c r="K174" s="90"/>
      <c r="L174" s="88" t="s">
        <v>57</v>
      </c>
      <c r="M174" s="88" t="s">
        <v>1228</v>
      </c>
      <c r="N174" s="88" t="s">
        <v>106</v>
      </c>
      <c r="O174" s="88" t="s">
        <v>106</v>
      </c>
      <c r="P174" s="88"/>
    </row>
    <row r="175" spans="1:16" ht="51" x14ac:dyDescent="0.3">
      <c r="A175" s="69" t="s">
        <v>48</v>
      </c>
      <c r="B175" s="70">
        <v>58</v>
      </c>
      <c r="C175" s="70">
        <v>115</v>
      </c>
      <c r="D175" s="70">
        <v>200</v>
      </c>
      <c r="E175" s="70">
        <v>58</v>
      </c>
      <c r="F175" s="75" t="s">
        <v>315</v>
      </c>
      <c r="G175" s="75" t="s">
        <v>318</v>
      </c>
      <c r="H175" s="75" t="s">
        <v>893</v>
      </c>
      <c r="I175" s="76" t="s">
        <v>720</v>
      </c>
      <c r="J175" s="77"/>
      <c r="K175" s="80"/>
      <c r="L175" s="76"/>
      <c r="M175" s="76" t="s">
        <v>1162</v>
      </c>
      <c r="N175" s="76" t="s">
        <v>173</v>
      </c>
      <c r="O175" s="76" t="s">
        <v>173</v>
      </c>
      <c r="P175" s="79"/>
    </row>
    <row r="176" spans="1:16" ht="51" collapsed="1" x14ac:dyDescent="0.3">
      <c r="A176" s="85" t="s">
        <v>43</v>
      </c>
      <c r="B176" s="86">
        <v>322</v>
      </c>
      <c r="C176" s="86">
        <v>118</v>
      </c>
      <c r="D176" s="86">
        <v>201</v>
      </c>
      <c r="E176" s="86">
        <v>101</v>
      </c>
      <c r="F176" s="87" t="s">
        <v>313</v>
      </c>
      <c r="G176" s="87" t="s">
        <v>319</v>
      </c>
      <c r="H176" s="87" t="s">
        <v>894</v>
      </c>
      <c r="I176" s="88" t="s">
        <v>719</v>
      </c>
      <c r="J176" s="89"/>
      <c r="K176" s="90"/>
      <c r="L176" s="88" t="s">
        <v>168</v>
      </c>
      <c r="M176" s="88" t="s">
        <v>1228</v>
      </c>
      <c r="N176" s="88" t="s">
        <v>106</v>
      </c>
      <c r="O176" s="88" t="s">
        <v>106</v>
      </c>
      <c r="P176" s="88"/>
    </row>
    <row r="177" spans="1:16" ht="51" x14ac:dyDescent="0.3">
      <c r="A177" s="69" t="s">
        <v>48</v>
      </c>
      <c r="B177" s="70">
        <v>59</v>
      </c>
      <c r="C177" s="70">
        <v>117</v>
      </c>
      <c r="D177" s="70">
        <v>202</v>
      </c>
      <c r="E177" s="70">
        <v>59</v>
      </c>
      <c r="F177" s="75" t="s">
        <v>315</v>
      </c>
      <c r="G177" s="75" t="s">
        <v>320</v>
      </c>
      <c r="H177" s="75" t="s">
        <v>895</v>
      </c>
      <c r="I177" s="76" t="s">
        <v>720</v>
      </c>
      <c r="J177" s="77"/>
      <c r="K177" s="80"/>
      <c r="L177" s="78"/>
      <c r="M177" s="76" t="s">
        <v>1162</v>
      </c>
      <c r="N177" s="76" t="s">
        <v>173</v>
      </c>
      <c r="O177" s="76" t="s">
        <v>173</v>
      </c>
      <c r="P177" s="79"/>
    </row>
    <row r="178" spans="1:16" ht="163.19999999999999" collapsed="1" x14ac:dyDescent="0.3">
      <c r="A178" s="85" t="s">
        <v>43</v>
      </c>
      <c r="B178" s="86">
        <v>323</v>
      </c>
      <c r="C178" s="86">
        <v>120</v>
      </c>
      <c r="D178" s="86">
        <v>203</v>
      </c>
      <c r="E178" s="86">
        <v>102</v>
      </c>
      <c r="F178" s="87" t="s">
        <v>313</v>
      </c>
      <c r="G178" s="87" t="s">
        <v>321</v>
      </c>
      <c r="H178" s="87" t="s">
        <v>896</v>
      </c>
      <c r="I178" s="88" t="s">
        <v>723</v>
      </c>
      <c r="J178" s="89"/>
      <c r="K178" s="90"/>
      <c r="L178" s="88" t="s">
        <v>157</v>
      </c>
      <c r="M178" s="88" t="s">
        <v>1229</v>
      </c>
      <c r="N178" s="88" t="s">
        <v>173</v>
      </c>
      <c r="O178" s="88" t="s">
        <v>292</v>
      </c>
      <c r="P178" s="88" t="s">
        <v>69</v>
      </c>
    </row>
    <row r="179" spans="1:16" ht="51" x14ac:dyDescent="0.3">
      <c r="A179" s="69" t="s">
        <v>48</v>
      </c>
      <c r="B179" s="70">
        <v>60</v>
      </c>
      <c r="C179" s="70">
        <v>119</v>
      </c>
      <c r="D179" s="70">
        <v>204</v>
      </c>
      <c r="E179" s="70">
        <v>60</v>
      </c>
      <c r="F179" s="75" t="s">
        <v>73</v>
      </c>
      <c r="G179" s="75" t="s">
        <v>73</v>
      </c>
      <c r="H179" s="75" t="s">
        <v>742</v>
      </c>
      <c r="I179" s="81" t="s">
        <v>717</v>
      </c>
      <c r="J179" s="82" t="s">
        <v>62</v>
      </c>
      <c r="K179" s="81"/>
      <c r="L179" s="84"/>
      <c r="M179" s="81" t="s">
        <v>1162</v>
      </c>
      <c r="N179" s="81" t="s">
        <v>74</v>
      </c>
      <c r="O179" s="81" t="s">
        <v>74</v>
      </c>
      <c r="P179" s="83"/>
    </row>
    <row r="180" spans="1:16" ht="102" collapsed="1" x14ac:dyDescent="0.3">
      <c r="A180" s="85" t="s">
        <v>43</v>
      </c>
      <c r="B180" s="86">
        <v>304</v>
      </c>
      <c r="C180" s="86">
        <v>82</v>
      </c>
      <c r="D180" s="86">
        <v>205</v>
      </c>
      <c r="E180" s="86">
        <v>103</v>
      </c>
      <c r="F180" s="87" t="s">
        <v>322</v>
      </c>
      <c r="G180" s="87" t="s">
        <v>323</v>
      </c>
      <c r="H180" s="87" t="s">
        <v>897</v>
      </c>
      <c r="I180" s="88" t="s">
        <v>723</v>
      </c>
      <c r="J180" s="89"/>
      <c r="K180" s="90"/>
      <c r="L180" s="88" t="s">
        <v>57</v>
      </c>
      <c r="M180" s="88" t="s">
        <v>1230</v>
      </c>
      <c r="N180" s="88" t="s">
        <v>173</v>
      </c>
      <c r="O180" s="88" t="s">
        <v>292</v>
      </c>
      <c r="P180" s="88" t="s">
        <v>69</v>
      </c>
    </row>
    <row r="181" spans="1:16" ht="51" x14ac:dyDescent="0.3">
      <c r="A181" s="69" t="s">
        <v>48</v>
      </c>
      <c r="B181" s="70">
        <v>41</v>
      </c>
      <c r="C181" s="70">
        <v>81</v>
      </c>
      <c r="D181" s="70">
        <v>206</v>
      </c>
      <c r="E181" s="70">
        <v>41</v>
      </c>
      <c r="F181" s="75" t="s">
        <v>73</v>
      </c>
      <c r="G181" s="75" t="s">
        <v>73</v>
      </c>
      <c r="H181" s="75" t="s">
        <v>742</v>
      </c>
      <c r="I181" s="81" t="s">
        <v>717</v>
      </c>
      <c r="J181" s="82" t="s">
        <v>62</v>
      </c>
      <c r="K181" s="81"/>
      <c r="L181" s="81"/>
      <c r="M181" s="81" t="s">
        <v>1162</v>
      </c>
      <c r="N181" s="81" t="s">
        <v>74</v>
      </c>
      <c r="O181" s="81" t="s">
        <v>74</v>
      </c>
      <c r="P181" s="83"/>
    </row>
    <row r="182" spans="1:16" ht="102" collapsed="1" x14ac:dyDescent="0.3">
      <c r="A182" s="85" t="s">
        <v>43</v>
      </c>
      <c r="B182" s="86">
        <v>305</v>
      </c>
      <c r="C182" s="86">
        <v>84</v>
      </c>
      <c r="D182" s="86">
        <v>207</v>
      </c>
      <c r="E182" s="86">
        <v>104</v>
      </c>
      <c r="F182" s="87" t="s">
        <v>322</v>
      </c>
      <c r="G182" s="87" t="s">
        <v>324</v>
      </c>
      <c r="H182" s="87" t="s">
        <v>898</v>
      </c>
      <c r="I182" s="88" t="s">
        <v>723</v>
      </c>
      <c r="J182" s="89"/>
      <c r="K182" s="90"/>
      <c r="L182" s="88" t="s">
        <v>220</v>
      </c>
      <c r="M182" s="88" t="s">
        <v>1231</v>
      </c>
      <c r="N182" s="88" t="s">
        <v>173</v>
      </c>
      <c r="O182" s="88" t="s">
        <v>292</v>
      </c>
      <c r="P182" s="88" t="s">
        <v>69</v>
      </c>
    </row>
    <row r="183" spans="1:16" ht="51" x14ac:dyDescent="0.3">
      <c r="A183" s="69" t="s">
        <v>48</v>
      </c>
      <c r="B183" s="70">
        <v>42</v>
      </c>
      <c r="C183" s="70">
        <v>83</v>
      </c>
      <c r="D183" s="70">
        <v>208</v>
      </c>
      <c r="E183" s="70">
        <v>42</v>
      </c>
      <c r="F183" s="75" t="s">
        <v>73</v>
      </c>
      <c r="G183" s="75" t="s">
        <v>73</v>
      </c>
      <c r="H183" s="75" t="s">
        <v>742</v>
      </c>
      <c r="I183" s="81" t="s">
        <v>717</v>
      </c>
      <c r="J183" s="82" t="s">
        <v>62</v>
      </c>
      <c r="K183" s="81"/>
      <c r="L183" s="81"/>
      <c r="M183" s="81" t="s">
        <v>1162</v>
      </c>
      <c r="N183" s="81" t="s">
        <v>74</v>
      </c>
      <c r="O183" s="81" t="s">
        <v>74</v>
      </c>
      <c r="P183" s="83"/>
    </row>
    <row r="184" spans="1:16" ht="153" collapsed="1" x14ac:dyDescent="0.3">
      <c r="A184" s="85" t="s">
        <v>43</v>
      </c>
      <c r="B184" s="86">
        <v>306</v>
      </c>
      <c r="C184" s="86">
        <v>86</v>
      </c>
      <c r="D184" s="86">
        <v>209</v>
      </c>
      <c r="E184" s="86">
        <v>105</v>
      </c>
      <c r="F184" s="87" t="s">
        <v>322</v>
      </c>
      <c r="G184" s="87" t="s">
        <v>325</v>
      </c>
      <c r="H184" s="87" t="s">
        <v>899</v>
      </c>
      <c r="I184" s="88" t="s">
        <v>723</v>
      </c>
      <c r="J184" s="89"/>
      <c r="K184" s="90"/>
      <c r="L184" s="88" t="s">
        <v>157</v>
      </c>
      <c r="M184" s="88" t="s">
        <v>1232</v>
      </c>
      <c r="N184" s="88" t="s">
        <v>173</v>
      </c>
      <c r="O184" s="88" t="s">
        <v>292</v>
      </c>
      <c r="P184" s="88" t="s">
        <v>69</v>
      </c>
    </row>
    <row r="185" spans="1:16" ht="51" x14ac:dyDescent="0.3">
      <c r="A185" s="69" t="s">
        <v>48</v>
      </c>
      <c r="B185" s="70">
        <v>43</v>
      </c>
      <c r="C185" s="70">
        <v>85</v>
      </c>
      <c r="D185" s="70">
        <v>210</v>
      </c>
      <c r="E185" s="70">
        <v>43</v>
      </c>
      <c r="F185" s="75" t="s">
        <v>73</v>
      </c>
      <c r="G185" s="75" t="s">
        <v>73</v>
      </c>
      <c r="H185" s="75" t="s">
        <v>742</v>
      </c>
      <c r="I185" s="81" t="s">
        <v>717</v>
      </c>
      <c r="J185" s="82" t="s">
        <v>62</v>
      </c>
      <c r="K185" s="81"/>
      <c r="L185" s="81"/>
      <c r="M185" s="81" t="s">
        <v>1162</v>
      </c>
      <c r="N185" s="81" t="s">
        <v>74</v>
      </c>
      <c r="O185" s="81" t="s">
        <v>74</v>
      </c>
      <c r="P185" s="83"/>
    </row>
    <row r="186" spans="1:16" ht="102" collapsed="1" x14ac:dyDescent="0.3">
      <c r="A186" s="85" t="s">
        <v>43</v>
      </c>
      <c r="B186" s="86">
        <v>303</v>
      </c>
      <c r="C186" s="86">
        <v>80</v>
      </c>
      <c r="D186" s="86">
        <v>211</v>
      </c>
      <c r="E186" s="86">
        <v>106</v>
      </c>
      <c r="F186" s="87" t="s">
        <v>326</v>
      </c>
      <c r="G186" s="87" t="s">
        <v>327</v>
      </c>
      <c r="H186" s="87" t="s">
        <v>900</v>
      </c>
      <c r="I186" s="88" t="s">
        <v>46</v>
      </c>
      <c r="J186" s="89"/>
      <c r="K186" s="90"/>
      <c r="L186" s="88" t="s">
        <v>168</v>
      </c>
      <c r="M186" s="88" t="s">
        <v>1233</v>
      </c>
      <c r="N186" s="88" t="s">
        <v>46</v>
      </c>
      <c r="O186" s="88" t="s">
        <v>46</v>
      </c>
      <c r="P186" s="88"/>
    </row>
    <row r="187" spans="1:16" ht="61.2" x14ac:dyDescent="0.3">
      <c r="A187" s="69" t="s">
        <v>48</v>
      </c>
      <c r="B187" s="70">
        <v>40</v>
      </c>
      <c r="C187" s="70">
        <v>79</v>
      </c>
      <c r="D187" s="70">
        <v>212</v>
      </c>
      <c r="E187" s="70">
        <v>40</v>
      </c>
      <c r="F187" s="75" t="s">
        <v>289</v>
      </c>
      <c r="G187" s="75" t="s">
        <v>328</v>
      </c>
      <c r="H187" s="75" t="s">
        <v>901</v>
      </c>
      <c r="I187" s="76" t="s">
        <v>46</v>
      </c>
      <c r="J187" s="77"/>
      <c r="K187" s="80"/>
      <c r="L187" s="76"/>
      <c r="M187" s="76" t="s">
        <v>1162</v>
      </c>
      <c r="N187" s="76" t="s">
        <v>46</v>
      </c>
      <c r="O187" s="76" t="s">
        <v>46</v>
      </c>
      <c r="P187" s="79"/>
    </row>
    <row r="188" spans="1:16" ht="71.400000000000006" collapsed="1" x14ac:dyDescent="0.3">
      <c r="A188" s="85" t="s">
        <v>43</v>
      </c>
      <c r="B188" s="86">
        <v>302</v>
      </c>
      <c r="C188" s="86">
        <v>78</v>
      </c>
      <c r="D188" s="86">
        <v>213</v>
      </c>
      <c r="E188" s="86">
        <v>107</v>
      </c>
      <c r="F188" s="87" t="s">
        <v>326</v>
      </c>
      <c r="G188" s="87" t="s">
        <v>329</v>
      </c>
      <c r="H188" s="87" t="s">
        <v>902</v>
      </c>
      <c r="I188" s="88" t="s">
        <v>719</v>
      </c>
      <c r="J188" s="89"/>
      <c r="K188" s="90"/>
      <c r="L188" s="88" t="s">
        <v>187</v>
      </c>
      <c r="M188" s="88" t="s">
        <v>1234</v>
      </c>
      <c r="N188" s="88" t="s">
        <v>106</v>
      </c>
      <c r="O188" s="88" t="s">
        <v>106</v>
      </c>
      <c r="P188" s="88"/>
    </row>
    <row r="189" spans="1:16" ht="61.2" x14ac:dyDescent="0.3">
      <c r="A189" s="69" t="s">
        <v>48</v>
      </c>
      <c r="B189" s="70">
        <v>39</v>
      </c>
      <c r="C189" s="70">
        <v>77</v>
      </c>
      <c r="D189" s="70">
        <v>214</v>
      </c>
      <c r="E189" s="70">
        <v>39</v>
      </c>
      <c r="F189" s="75" t="s">
        <v>330</v>
      </c>
      <c r="G189" s="75" t="s">
        <v>331</v>
      </c>
      <c r="H189" s="75" t="s">
        <v>903</v>
      </c>
      <c r="I189" s="76" t="s">
        <v>719</v>
      </c>
      <c r="J189" s="77"/>
      <c r="K189" s="80"/>
      <c r="L189" s="78"/>
      <c r="M189" s="76" t="s">
        <v>1162</v>
      </c>
      <c r="N189" s="76" t="s">
        <v>106</v>
      </c>
      <c r="O189" s="76" t="s">
        <v>106</v>
      </c>
      <c r="P189" s="79"/>
    </row>
    <row r="190" spans="1:16" ht="51" collapsed="1" x14ac:dyDescent="0.3">
      <c r="A190" s="85" t="s">
        <v>43</v>
      </c>
      <c r="B190" s="86">
        <v>498</v>
      </c>
      <c r="C190" s="86">
        <v>470</v>
      </c>
      <c r="D190" s="86">
        <v>215</v>
      </c>
      <c r="E190" s="86">
        <v>108</v>
      </c>
      <c r="F190" s="87" t="s">
        <v>326</v>
      </c>
      <c r="G190" s="87" t="s">
        <v>332</v>
      </c>
      <c r="H190" s="87" t="s">
        <v>904</v>
      </c>
      <c r="I190" s="88" t="s">
        <v>720</v>
      </c>
      <c r="J190" s="89"/>
      <c r="K190" s="90"/>
      <c r="L190" s="91" t="s">
        <v>175</v>
      </c>
      <c r="M190" s="88" t="s">
        <v>1162</v>
      </c>
      <c r="N190" s="88" t="s">
        <v>173</v>
      </c>
      <c r="O190" s="88" t="s">
        <v>173</v>
      </c>
      <c r="P190" s="88"/>
    </row>
    <row r="191" spans="1:16" ht="51" x14ac:dyDescent="0.3">
      <c r="A191" s="69" t="s">
        <v>48</v>
      </c>
      <c r="B191" s="70">
        <v>235</v>
      </c>
      <c r="C191" s="70">
        <v>469</v>
      </c>
      <c r="D191" s="70">
        <v>216</v>
      </c>
      <c r="E191" s="70">
        <v>235</v>
      </c>
      <c r="F191" s="75" t="s">
        <v>153</v>
      </c>
      <c r="G191" s="75" t="s">
        <v>333</v>
      </c>
      <c r="H191" s="75" t="s">
        <v>905</v>
      </c>
      <c r="I191" s="76" t="s">
        <v>46</v>
      </c>
      <c r="J191" s="77"/>
      <c r="K191" s="80"/>
      <c r="L191" s="76"/>
      <c r="M191" s="76" t="s">
        <v>1162</v>
      </c>
      <c r="N191" s="76" t="s">
        <v>46</v>
      </c>
      <c r="O191" s="76" t="s">
        <v>46</v>
      </c>
      <c r="P191" s="79"/>
    </row>
    <row r="192" spans="1:16" ht="51" collapsed="1" x14ac:dyDescent="0.3">
      <c r="A192" s="85" t="s">
        <v>43</v>
      </c>
      <c r="B192" s="86">
        <v>310</v>
      </c>
      <c r="C192" s="86">
        <v>94</v>
      </c>
      <c r="D192" s="86">
        <v>217</v>
      </c>
      <c r="E192" s="86">
        <v>109</v>
      </c>
      <c r="F192" s="87" t="s">
        <v>326</v>
      </c>
      <c r="G192" s="87" t="s">
        <v>334</v>
      </c>
      <c r="H192" s="87" t="s">
        <v>906</v>
      </c>
      <c r="I192" s="88" t="s">
        <v>719</v>
      </c>
      <c r="J192" s="89"/>
      <c r="K192" s="90"/>
      <c r="L192" s="88" t="s">
        <v>175</v>
      </c>
      <c r="M192" s="88" t="s">
        <v>1235</v>
      </c>
      <c r="N192" s="88" t="s">
        <v>106</v>
      </c>
      <c r="O192" s="88" t="s">
        <v>106</v>
      </c>
      <c r="P192" s="88"/>
    </row>
    <row r="193" spans="1:16" ht="71.400000000000006" x14ac:dyDescent="0.3">
      <c r="A193" s="69" t="s">
        <v>48</v>
      </c>
      <c r="B193" s="70">
        <v>47</v>
      </c>
      <c r="C193" s="70">
        <v>93</v>
      </c>
      <c r="D193" s="70">
        <v>218</v>
      </c>
      <c r="E193" s="70">
        <v>47</v>
      </c>
      <c r="F193" s="75" t="s">
        <v>289</v>
      </c>
      <c r="G193" s="75" t="s">
        <v>335</v>
      </c>
      <c r="H193" s="75" t="s">
        <v>907</v>
      </c>
      <c r="I193" s="76" t="s">
        <v>719</v>
      </c>
      <c r="J193" s="77"/>
      <c r="K193" s="80"/>
      <c r="L193" s="76"/>
      <c r="M193" s="76" t="s">
        <v>1162</v>
      </c>
      <c r="N193" s="76" t="s">
        <v>106</v>
      </c>
      <c r="O193" s="76" t="s">
        <v>106</v>
      </c>
      <c r="P193" s="79"/>
    </row>
    <row r="194" spans="1:16" ht="51" collapsed="1" x14ac:dyDescent="0.3">
      <c r="A194" s="85" t="s">
        <v>43</v>
      </c>
      <c r="B194" s="86">
        <v>311</v>
      </c>
      <c r="C194" s="86">
        <v>96</v>
      </c>
      <c r="D194" s="86">
        <v>219</v>
      </c>
      <c r="E194" s="86">
        <v>110</v>
      </c>
      <c r="F194" s="87" t="s">
        <v>326</v>
      </c>
      <c r="G194" s="87" t="s">
        <v>336</v>
      </c>
      <c r="H194" s="87" t="s">
        <v>908</v>
      </c>
      <c r="I194" s="88" t="s">
        <v>720</v>
      </c>
      <c r="J194" s="89"/>
      <c r="K194" s="90"/>
      <c r="L194" s="88" t="s">
        <v>337</v>
      </c>
      <c r="M194" s="88" t="s">
        <v>1236</v>
      </c>
      <c r="N194" s="88" t="s">
        <v>173</v>
      </c>
      <c r="O194" s="88" t="s">
        <v>173</v>
      </c>
      <c r="P194" s="88"/>
    </row>
    <row r="195" spans="1:16" ht="61.2" x14ac:dyDescent="0.3">
      <c r="A195" s="69" t="s">
        <v>48</v>
      </c>
      <c r="B195" s="70">
        <v>48</v>
      </c>
      <c r="C195" s="70">
        <v>95</v>
      </c>
      <c r="D195" s="70">
        <v>220</v>
      </c>
      <c r="E195" s="70">
        <v>48</v>
      </c>
      <c r="F195" s="75" t="s">
        <v>289</v>
      </c>
      <c r="G195" s="75" t="s">
        <v>338</v>
      </c>
      <c r="H195" s="75" t="s">
        <v>909</v>
      </c>
      <c r="I195" s="76" t="s">
        <v>720</v>
      </c>
      <c r="J195" s="77"/>
      <c r="K195" s="80"/>
      <c r="L195" s="78"/>
      <c r="M195" s="76" t="s">
        <v>1162</v>
      </c>
      <c r="N195" s="76" t="s">
        <v>173</v>
      </c>
      <c r="O195" s="76" t="s">
        <v>173</v>
      </c>
      <c r="P195" s="79"/>
    </row>
    <row r="196" spans="1:16" ht="61.2" collapsed="1" x14ac:dyDescent="0.3">
      <c r="A196" s="85" t="s">
        <v>43</v>
      </c>
      <c r="B196" s="86">
        <v>312</v>
      </c>
      <c r="C196" s="86">
        <v>98</v>
      </c>
      <c r="D196" s="86">
        <v>221</v>
      </c>
      <c r="E196" s="86">
        <v>111</v>
      </c>
      <c r="F196" s="87" t="s">
        <v>326</v>
      </c>
      <c r="G196" s="87" t="s">
        <v>339</v>
      </c>
      <c r="H196" s="87" t="s">
        <v>910</v>
      </c>
      <c r="I196" s="88" t="s">
        <v>719</v>
      </c>
      <c r="J196" s="89"/>
      <c r="K196" s="90"/>
      <c r="L196" s="88" t="s">
        <v>220</v>
      </c>
      <c r="M196" s="88" t="s">
        <v>1237</v>
      </c>
      <c r="N196" s="88" t="s">
        <v>106</v>
      </c>
      <c r="O196" s="88" t="s">
        <v>106</v>
      </c>
      <c r="P196" s="88"/>
    </row>
    <row r="197" spans="1:16" ht="71.400000000000006" x14ac:dyDescent="0.3">
      <c r="A197" s="69" t="s">
        <v>48</v>
      </c>
      <c r="B197" s="70">
        <v>49</v>
      </c>
      <c r="C197" s="70">
        <v>97</v>
      </c>
      <c r="D197" s="70">
        <v>222</v>
      </c>
      <c r="E197" s="70">
        <v>49</v>
      </c>
      <c r="F197" s="75" t="s">
        <v>289</v>
      </c>
      <c r="G197" s="75" t="s">
        <v>340</v>
      </c>
      <c r="H197" s="75" t="s">
        <v>911</v>
      </c>
      <c r="I197" s="76" t="s">
        <v>720</v>
      </c>
      <c r="J197" s="77"/>
      <c r="K197" s="80"/>
      <c r="L197" s="78"/>
      <c r="M197" s="76" t="s">
        <v>1162</v>
      </c>
      <c r="N197" s="76" t="s">
        <v>173</v>
      </c>
      <c r="O197" s="76" t="s">
        <v>173</v>
      </c>
      <c r="P197" s="79"/>
    </row>
    <row r="198" spans="1:16" ht="51" collapsed="1" x14ac:dyDescent="0.3">
      <c r="A198" s="85" t="s">
        <v>43</v>
      </c>
      <c r="B198" s="86">
        <v>495</v>
      </c>
      <c r="C198" s="86">
        <v>464</v>
      </c>
      <c r="D198" s="86">
        <v>223</v>
      </c>
      <c r="E198" s="86">
        <v>112</v>
      </c>
      <c r="F198" s="87" t="s">
        <v>326</v>
      </c>
      <c r="G198" s="87" t="s">
        <v>341</v>
      </c>
      <c r="H198" s="87" t="s">
        <v>912</v>
      </c>
      <c r="I198" s="88" t="s">
        <v>719</v>
      </c>
      <c r="J198" s="89"/>
      <c r="K198" s="90"/>
      <c r="L198" s="88" t="s">
        <v>175</v>
      </c>
      <c r="M198" s="88" t="s">
        <v>1238</v>
      </c>
      <c r="N198" s="88" t="s">
        <v>106</v>
      </c>
      <c r="O198" s="88" t="s">
        <v>106</v>
      </c>
      <c r="P198" s="88"/>
    </row>
    <row r="199" spans="1:16" ht="51" x14ac:dyDescent="0.3">
      <c r="A199" s="69" t="s">
        <v>48</v>
      </c>
      <c r="B199" s="70">
        <v>232</v>
      </c>
      <c r="C199" s="70">
        <v>463</v>
      </c>
      <c r="D199" s="70">
        <v>224</v>
      </c>
      <c r="E199" s="70">
        <v>232</v>
      </c>
      <c r="F199" s="75" t="s">
        <v>153</v>
      </c>
      <c r="G199" s="75" t="s">
        <v>342</v>
      </c>
      <c r="H199" s="75" t="s">
        <v>913</v>
      </c>
      <c r="I199" s="76" t="s">
        <v>46</v>
      </c>
      <c r="J199" s="77"/>
      <c r="K199" s="80"/>
      <c r="L199" s="76"/>
      <c r="M199" s="76" t="s">
        <v>1162</v>
      </c>
      <c r="N199" s="76" t="s">
        <v>46</v>
      </c>
      <c r="O199" s="76" t="s">
        <v>46</v>
      </c>
      <c r="P199" s="79"/>
    </row>
    <row r="200" spans="1:16" ht="132.6" collapsed="1" x14ac:dyDescent="0.3">
      <c r="A200" s="85" t="s">
        <v>43</v>
      </c>
      <c r="B200" s="86">
        <v>307</v>
      </c>
      <c r="C200" s="86">
        <v>88</v>
      </c>
      <c r="D200" s="86">
        <v>225</v>
      </c>
      <c r="E200" s="86">
        <v>113</v>
      </c>
      <c r="F200" s="87" t="s">
        <v>326</v>
      </c>
      <c r="G200" s="87" t="s">
        <v>343</v>
      </c>
      <c r="H200" s="87" t="s">
        <v>914</v>
      </c>
      <c r="I200" s="88" t="s">
        <v>725</v>
      </c>
      <c r="J200" s="89"/>
      <c r="K200" s="90"/>
      <c r="L200" s="88" t="s">
        <v>344</v>
      </c>
      <c r="M200" s="88" t="s">
        <v>1239</v>
      </c>
      <c r="N200" s="88" t="s">
        <v>106</v>
      </c>
      <c r="O200" s="88" t="s">
        <v>261</v>
      </c>
      <c r="P200" s="88" t="s">
        <v>69</v>
      </c>
    </row>
    <row r="201" spans="1:16" ht="51" x14ac:dyDescent="0.3">
      <c r="A201" s="69" t="s">
        <v>48</v>
      </c>
      <c r="B201" s="70">
        <v>44</v>
      </c>
      <c r="C201" s="70">
        <v>87</v>
      </c>
      <c r="D201" s="70">
        <v>226</v>
      </c>
      <c r="E201" s="70">
        <v>44</v>
      </c>
      <c r="F201" s="75" t="s">
        <v>73</v>
      </c>
      <c r="G201" s="75" t="s">
        <v>73</v>
      </c>
      <c r="H201" s="75" t="s">
        <v>742</v>
      </c>
      <c r="I201" s="81" t="s">
        <v>717</v>
      </c>
      <c r="J201" s="82" t="s">
        <v>62</v>
      </c>
      <c r="K201" s="81"/>
      <c r="L201" s="84"/>
      <c r="M201" s="81" t="s">
        <v>1162</v>
      </c>
      <c r="N201" s="81" t="s">
        <v>74</v>
      </c>
      <c r="O201" s="81" t="s">
        <v>74</v>
      </c>
      <c r="P201" s="83"/>
    </row>
    <row r="202" spans="1:16" ht="193.8" collapsed="1" x14ac:dyDescent="0.3">
      <c r="A202" s="85" t="s">
        <v>43</v>
      </c>
      <c r="B202" s="86">
        <v>308</v>
      </c>
      <c r="C202" s="86">
        <v>90</v>
      </c>
      <c r="D202" s="86">
        <v>227</v>
      </c>
      <c r="E202" s="86">
        <v>114</v>
      </c>
      <c r="F202" s="87" t="s">
        <v>326</v>
      </c>
      <c r="G202" s="87" t="s">
        <v>345</v>
      </c>
      <c r="H202" s="87" t="s">
        <v>915</v>
      </c>
      <c r="I202" s="88" t="s">
        <v>723</v>
      </c>
      <c r="J202" s="89"/>
      <c r="K202" s="90"/>
      <c r="L202" s="88" t="s">
        <v>175</v>
      </c>
      <c r="M202" s="88" t="s">
        <v>1162</v>
      </c>
      <c r="N202" s="88" t="s">
        <v>173</v>
      </c>
      <c r="O202" s="88" t="s">
        <v>292</v>
      </c>
      <c r="P202" s="88" t="s">
        <v>69</v>
      </c>
    </row>
    <row r="203" spans="1:16" ht="51" x14ac:dyDescent="0.3">
      <c r="A203" s="69" t="s">
        <v>48</v>
      </c>
      <c r="B203" s="70">
        <v>45</v>
      </c>
      <c r="C203" s="70">
        <v>89</v>
      </c>
      <c r="D203" s="70">
        <v>228</v>
      </c>
      <c r="E203" s="70">
        <v>45</v>
      </c>
      <c r="F203" s="75" t="s">
        <v>73</v>
      </c>
      <c r="G203" s="75" t="s">
        <v>73</v>
      </c>
      <c r="H203" s="75" t="s">
        <v>742</v>
      </c>
      <c r="I203" s="81" t="s">
        <v>717</v>
      </c>
      <c r="J203" s="82" t="s">
        <v>62</v>
      </c>
      <c r="K203" s="81"/>
      <c r="L203" s="84"/>
      <c r="M203" s="81" t="s">
        <v>1162</v>
      </c>
      <c r="N203" s="81" t="s">
        <v>74</v>
      </c>
      <c r="O203" s="81" t="s">
        <v>74</v>
      </c>
      <c r="P203" s="83"/>
    </row>
    <row r="204" spans="1:16" ht="71.400000000000006" x14ac:dyDescent="0.3">
      <c r="A204" s="85" t="s">
        <v>43</v>
      </c>
      <c r="B204" s="86">
        <v>347</v>
      </c>
      <c r="C204" s="86">
        <v>168</v>
      </c>
      <c r="D204" s="86">
        <v>229</v>
      </c>
      <c r="E204" s="86">
        <v>115</v>
      </c>
      <c r="F204" s="87" t="s">
        <v>346</v>
      </c>
      <c r="G204" s="87" t="s">
        <v>347</v>
      </c>
      <c r="H204" s="87" t="s">
        <v>916</v>
      </c>
      <c r="I204" s="88" t="s">
        <v>46</v>
      </c>
      <c r="J204" s="89"/>
      <c r="K204" s="90"/>
      <c r="L204" s="88" t="s">
        <v>57</v>
      </c>
      <c r="M204" s="88" t="s">
        <v>1240</v>
      </c>
      <c r="N204" s="88" t="s">
        <v>46</v>
      </c>
      <c r="O204" s="88" t="s">
        <v>46</v>
      </c>
      <c r="P204" s="88"/>
    </row>
    <row r="205" spans="1:16" ht="102" x14ac:dyDescent="0.3">
      <c r="A205" s="69" t="s">
        <v>48</v>
      </c>
      <c r="B205" s="70">
        <v>84</v>
      </c>
      <c r="C205" s="70">
        <v>167</v>
      </c>
      <c r="D205" s="70">
        <v>230</v>
      </c>
      <c r="E205" s="70">
        <v>84</v>
      </c>
      <c r="F205" s="75" t="s">
        <v>348</v>
      </c>
      <c r="G205" s="75" t="s">
        <v>349</v>
      </c>
      <c r="H205" s="75" t="s">
        <v>917</v>
      </c>
      <c r="I205" s="76" t="s">
        <v>719</v>
      </c>
      <c r="J205" s="77"/>
      <c r="K205" s="80"/>
      <c r="L205" s="78"/>
      <c r="M205" s="76" t="s">
        <v>1162</v>
      </c>
      <c r="N205" s="76" t="s">
        <v>106</v>
      </c>
      <c r="O205" s="76" t="s">
        <v>106</v>
      </c>
      <c r="P205" s="79"/>
    </row>
    <row r="206" spans="1:16" ht="112.2" collapsed="1" x14ac:dyDescent="0.3">
      <c r="A206" s="85" t="s">
        <v>43</v>
      </c>
      <c r="B206" s="86">
        <v>348</v>
      </c>
      <c r="C206" s="86">
        <v>170</v>
      </c>
      <c r="D206" s="86">
        <v>231</v>
      </c>
      <c r="E206" s="86">
        <v>116</v>
      </c>
      <c r="F206" s="87" t="s">
        <v>346</v>
      </c>
      <c r="G206" s="87" t="s">
        <v>350</v>
      </c>
      <c r="H206" s="87" t="s">
        <v>918</v>
      </c>
      <c r="I206" s="88" t="s">
        <v>46</v>
      </c>
      <c r="J206" s="89"/>
      <c r="K206" s="90"/>
      <c r="L206" s="91" t="s">
        <v>57</v>
      </c>
      <c r="M206" s="88" t="s">
        <v>1241</v>
      </c>
      <c r="N206" s="88" t="s">
        <v>46</v>
      </c>
      <c r="O206" s="88" t="s">
        <v>46</v>
      </c>
      <c r="P206" s="88"/>
    </row>
    <row r="207" spans="1:16" ht="122.4" x14ac:dyDescent="0.3">
      <c r="A207" s="69" t="s">
        <v>48</v>
      </c>
      <c r="B207" s="70">
        <v>85</v>
      </c>
      <c r="C207" s="70">
        <v>169</v>
      </c>
      <c r="D207" s="70">
        <v>232</v>
      </c>
      <c r="E207" s="70">
        <v>85</v>
      </c>
      <c r="F207" s="75" t="s">
        <v>348</v>
      </c>
      <c r="G207" s="75" t="s">
        <v>351</v>
      </c>
      <c r="H207" s="75" t="s">
        <v>919</v>
      </c>
      <c r="I207" s="76" t="s">
        <v>718</v>
      </c>
      <c r="J207" s="77"/>
      <c r="K207" s="80"/>
      <c r="L207" s="76"/>
      <c r="M207" s="76" t="s">
        <v>1162</v>
      </c>
      <c r="N207" s="76" t="s">
        <v>106</v>
      </c>
      <c r="O207" s="76" t="s">
        <v>238</v>
      </c>
      <c r="P207" s="79" t="s">
        <v>54</v>
      </c>
    </row>
    <row r="208" spans="1:16" ht="91.8" x14ac:dyDescent="0.3">
      <c r="A208" s="85" t="s">
        <v>43</v>
      </c>
      <c r="B208" s="86">
        <v>349</v>
      </c>
      <c r="C208" s="86">
        <v>172</v>
      </c>
      <c r="D208" s="86">
        <v>233</v>
      </c>
      <c r="E208" s="86">
        <v>117</v>
      </c>
      <c r="F208" s="87" t="s">
        <v>346</v>
      </c>
      <c r="G208" s="87" t="s">
        <v>352</v>
      </c>
      <c r="H208" s="87" t="s">
        <v>920</v>
      </c>
      <c r="I208" s="88" t="s">
        <v>719</v>
      </c>
      <c r="J208" s="89"/>
      <c r="K208" s="90"/>
      <c r="L208" s="88" t="s">
        <v>353</v>
      </c>
      <c r="M208" s="88" t="s">
        <v>1242</v>
      </c>
      <c r="N208" s="88" t="s">
        <v>106</v>
      </c>
      <c r="O208" s="88" t="s">
        <v>106</v>
      </c>
      <c r="P208" s="88"/>
    </row>
    <row r="209" spans="1:16" ht="81.599999999999994" collapsed="1" x14ac:dyDescent="0.3">
      <c r="A209" s="69" t="s">
        <v>48</v>
      </c>
      <c r="B209" s="70">
        <v>86</v>
      </c>
      <c r="C209" s="70">
        <v>171</v>
      </c>
      <c r="D209" s="70">
        <v>234</v>
      </c>
      <c r="E209" s="70">
        <v>86</v>
      </c>
      <c r="F209" s="75" t="s">
        <v>348</v>
      </c>
      <c r="G209" s="75" t="s">
        <v>354</v>
      </c>
      <c r="H209" s="75" t="s">
        <v>921</v>
      </c>
      <c r="I209" s="76" t="s">
        <v>719</v>
      </c>
      <c r="J209" s="77"/>
      <c r="K209" s="80"/>
      <c r="L209" s="78"/>
      <c r="M209" s="76" t="s">
        <v>1162</v>
      </c>
      <c r="N209" s="76" t="s">
        <v>106</v>
      </c>
      <c r="O209" s="76" t="s">
        <v>106</v>
      </c>
      <c r="P209" s="79"/>
    </row>
    <row r="210" spans="1:16" ht="153" x14ac:dyDescent="0.3">
      <c r="A210" s="85" t="s">
        <v>43</v>
      </c>
      <c r="B210" s="86">
        <v>351</v>
      </c>
      <c r="C210" s="86">
        <v>176</v>
      </c>
      <c r="D210" s="86">
        <v>235</v>
      </c>
      <c r="E210" s="86">
        <v>118</v>
      </c>
      <c r="F210" s="87" t="s">
        <v>346</v>
      </c>
      <c r="G210" s="87" t="s">
        <v>355</v>
      </c>
      <c r="H210" s="87" t="s">
        <v>922</v>
      </c>
      <c r="I210" s="88" t="s">
        <v>46</v>
      </c>
      <c r="J210" s="89"/>
      <c r="K210" s="90"/>
      <c r="L210" s="91" t="s">
        <v>57</v>
      </c>
      <c r="M210" s="88" t="s">
        <v>1243</v>
      </c>
      <c r="N210" s="88" t="s">
        <v>46</v>
      </c>
      <c r="O210" s="88" t="s">
        <v>46</v>
      </c>
      <c r="P210" s="88"/>
    </row>
    <row r="211" spans="1:16" ht="51" collapsed="1" x14ac:dyDescent="0.3">
      <c r="A211" s="69" t="s">
        <v>48</v>
      </c>
      <c r="B211" s="70">
        <v>88</v>
      </c>
      <c r="C211" s="70">
        <v>175</v>
      </c>
      <c r="D211" s="70">
        <v>236</v>
      </c>
      <c r="E211" s="70">
        <v>88</v>
      </c>
      <c r="F211" s="75" t="s">
        <v>356</v>
      </c>
      <c r="G211" s="75" t="s">
        <v>357</v>
      </c>
      <c r="H211" s="75" t="s">
        <v>923</v>
      </c>
      <c r="I211" s="76" t="s">
        <v>46</v>
      </c>
      <c r="J211" s="77"/>
      <c r="K211" s="80"/>
      <c r="L211" s="78"/>
      <c r="M211" s="76" t="s">
        <v>1162</v>
      </c>
      <c r="N211" s="76" t="s">
        <v>46</v>
      </c>
      <c r="O211" s="76" t="s">
        <v>46</v>
      </c>
      <c r="P211" s="79"/>
    </row>
    <row r="212" spans="1:16" ht="112.2" x14ac:dyDescent="0.3">
      <c r="A212" s="85" t="s">
        <v>43</v>
      </c>
      <c r="B212" s="86">
        <v>350</v>
      </c>
      <c r="C212" s="86">
        <v>174</v>
      </c>
      <c r="D212" s="86">
        <v>237</v>
      </c>
      <c r="E212" s="86">
        <v>119</v>
      </c>
      <c r="F212" s="87" t="s">
        <v>346</v>
      </c>
      <c r="G212" s="87" t="s">
        <v>358</v>
      </c>
      <c r="H212" s="87" t="s">
        <v>924</v>
      </c>
      <c r="I212" s="88" t="s">
        <v>46</v>
      </c>
      <c r="J212" s="89"/>
      <c r="K212" s="90"/>
      <c r="L212" s="88" t="s">
        <v>57</v>
      </c>
      <c r="M212" s="88" t="s">
        <v>1244</v>
      </c>
      <c r="N212" s="88" t="s">
        <v>46</v>
      </c>
      <c r="O212" s="88" t="s">
        <v>46</v>
      </c>
      <c r="P212" s="88"/>
    </row>
    <row r="213" spans="1:16" ht="71.400000000000006" collapsed="1" x14ac:dyDescent="0.3">
      <c r="A213" s="69" t="s">
        <v>48</v>
      </c>
      <c r="B213" s="70">
        <v>87</v>
      </c>
      <c r="C213" s="70">
        <v>173</v>
      </c>
      <c r="D213" s="70">
        <v>238</v>
      </c>
      <c r="E213" s="70">
        <v>87</v>
      </c>
      <c r="F213" s="75" t="s">
        <v>356</v>
      </c>
      <c r="G213" s="75" t="s">
        <v>359</v>
      </c>
      <c r="H213" s="75" t="s">
        <v>925</v>
      </c>
      <c r="I213" s="76" t="s">
        <v>46</v>
      </c>
      <c r="J213" s="77"/>
      <c r="K213" s="80"/>
      <c r="L213" s="76"/>
      <c r="M213" s="76" t="s">
        <v>1162</v>
      </c>
      <c r="N213" s="76" t="s">
        <v>46</v>
      </c>
      <c r="O213" s="76" t="s">
        <v>46</v>
      </c>
      <c r="P213" s="79"/>
    </row>
    <row r="214" spans="1:16" ht="51" x14ac:dyDescent="0.3">
      <c r="A214" s="85" t="s">
        <v>43</v>
      </c>
      <c r="B214" s="86">
        <v>355</v>
      </c>
      <c r="C214" s="86">
        <v>184</v>
      </c>
      <c r="D214" s="86">
        <v>239</v>
      </c>
      <c r="E214" s="86">
        <v>120</v>
      </c>
      <c r="F214" s="87" t="s">
        <v>360</v>
      </c>
      <c r="G214" s="87" t="s">
        <v>361</v>
      </c>
      <c r="H214" s="87" t="s">
        <v>926</v>
      </c>
      <c r="I214" s="88" t="s">
        <v>719</v>
      </c>
      <c r="J214" s="89"/>
      <c r="K214" s="90"/>
      <c r="L214" s="88" t="s">
        <v>187</v>
      </c>
      <c r="M214" s="88" t="s">
        <v>1245</v>
      </c>
      <c r="N214" s="88" t="s">
        <v>106</v>
      </c>
      <c r="O214" s="88" t="s">
        <v>106</v>
      </c>
      <c r="P214" s="88"/>
    </row>
    <row r="215" spans="1:16" ht="61.2" collapsed="1" x14ac:dyDescent="0.3">
      <c r="A215" s="69" t="s">
        <v>48</v>
      </c>
      <c r="B215" s="70">
        <v>92</v>
      </c>
      <c r="C215" s="70">
        <v>183</v>
      </c>
      <c r="D215" s="70">
        <v>240</v>
      </c>
      <c r="E215" s="70">
        <v>92</v>
      </c>
      <c r="F215" s="75" t="s">
        <v>362</v>
      </c>
      <c r="G215" s="75" t="s">
        <v>363</v>
      </c>
      <c r="H215" s="75" t="s">
        <v>927</v>
      </c>
      <c r="I215" s="76" t="s">
        <v>719</v>
      </c>
      <c r="J215" s="77"/>
      <c r="K215" s="80"/>
      <c r="L215" s="78"/>
      <c r="M215" s="76" t="s">
        <v>1162</v>
      </c>
      <c r="N215" s="76" t="s">
        <v>106</v>
      </c>
      <c r="O215" s="76" t="s">
        <v>106</v>
      </c>
      <c r="P215" s="79"/>
    </row>
    <row r="216" spans="1:16" ht="102" x14ac:dyDescent="0.3">
      <c r="A216" s="85" t="s">
        <v>43</v>
      </c>
      <c r="B216" s="86">
        <v>352</v>
      </c>
      <c r="C216" s="86">
        <v>178</v>
      </c>
      <c r="D216" s="86">
        <v>241</v>
      </c>
      <c r="E216" s="86">
        <v>121</v>
      </c>
      <c r="F216" s="87" t="s">
        <v>360</v>
      </c>
      <c r="G216" s="87" t="s">
        <v>364</v>
      </c>
      <c r="H216" s="87" t="s">
        <v>928</v>
      </c>
      <c r="I216" s="88" t="s">
        <v>722</v>
      </c>
      <c r="J216" s="89"/>
      <c r="K216" s="90"/>
      <c r="L216" s="91" t="s">
        <v>57</v>
      </c>
      <c r="M216" s="88" t="s">
        <v>1246</v>
      </c>
      <c r="N216" s="88" t="s">
        <v>46</v>
      </c>
      <c r="O216" s="88" t="s">
        <v>56</v>
      </c>
      <c r="P216" s="88" t="s">
        <v>58</v>
      </c>
    </row>
    <row r="217" spans="1:16" ht="61.2" collapsed="1" x14ac:dyDescent="0.3">
      <c r="A217" s="69" t="s">
        <v>48</v>
      </c>
      <c r="B217" s="70">
        <v>89</v>
      </c>
      <c r="C217" s="70">
        <v>177</v>
      </c>
      <c r="D217" s="70">
        <v>242</v>
      </c>
      <c r="E217" s="70">
        <v>89</v>
      </c>
      <c r="F217" s="73" t="s">
        <v>362</v>
      </c>
      <c r="G217" s="73" t="s">
        <v>365</v>
      </c>
      <c r="H217" s="73" t="s">
        <v>929</v>
      </c>
      <c r="I217" s="60" t="s">
        <v>46</v>
      </c>
      <c r="J217" s="61"/>
      <c r="K217" s="63"/>
      <c r="L217" s="60"/>
      <c r="M217" s="60" t="s">
        <v>1162</v>
      </c>
      <c r="N217" s="60" t="s">
        <v>46</v>
      </c>
      <c r="O217" s="60" t="s">
        <v>46</v>
      </c>
      <c r="P217" s="59"/>
    </row>
    <row r="218" spans="1:16" ht="61.2" collapsed="1" x14ac:dyDescent="0.3">
      <c r="A218" s="69" t="s">
        <v>48</v>
      </c>
      <c r="B218" s="70">
        <v>90</v>
      </c>
      <c r="C218" s="70">
        <v>179</v>
      </c>
      <c r="D218" s="70">
        <v>244</v>
      </c>
      <c r="E218" s="70">
        <v>90</v>
      </c>
      <c r="F218" s="75" t="s">
        <v>362</v>
      </c>
      <c r="G218" s="75" t="s">
        <v>366</v>
      </c>
      <c r="H218" s="75" t="s">
        <v>930</v>
      </c>
      <c r="I218" s="76" t="s">
        <v>719</v>
      </c>
      <c r="J218" s="77"/>
      <c r="K218" s="80"/>
      <c r="L218" s="76"/>
      <c r="M218" s="76" t="s">
        <v>1162</v>
      </c>
      <c r="N218" s="76" t="s">
        <v>106</v>
      </c>
      <c r="O218" s="76" t="s">
        <v>106</v>
      </c>
      <c r="P218" s="79"/>
    </row>
    <row r="219" spans="1:16" ht="61.2" x14ac:dyDescent="0.3">
      <c r="A219" s="85" t="s">
        <v>43</v>
      </c>
      <c r="B219" s="86">
        <v>354</v>
      </c>
      <c r="C219" s="86">
        <v>182</v>
      </c>
      <c r="D219" s="86">
        <v>245</v>
      </c>
      <c r="E219" s="86">
        <v>123</v>
      </c>
      <c r="F219" s="87" t="s">
        <v>360</v>
      </c>
      <c r="G219" s="87" t="s">
        <v>367</v>
      </c>
      <c r="H219" s="87" t="s">
        <v>931</v>
      </c>
      <c r="I219" s="88" t="s">
        <v>46</v>
      </c>
      <c r="J219" s="89"/>
      <c r="K219" s="90"/>
      <c r="L219" s="91" t="s">
        <v>57</v>
      </c>
      <c r="M219" s="88" t="s">
        <v>1247</v>
      </c>
      <c r="N219" s="88" t="s">
        <v>46</v>
      </c>
      <c r="O219" s="88" t="s">
        <v>46</v>
      </c>
      <c r="P219" s="88"/>
    </row>
    <row r="220" spans="1:16" ht="61.2" collapsed="1" x14ac:dyDescent="0.3">
      <c r="A220" s="69" t="s">
        <v>48</v>
      </c>
      <c r="B220" s="70">
        <v>91</v>
      </c>
      <c r="C220" s="70">
        <v>181</v>
      </c>
      <c r="D220" s="70">
        <v>246</v>
      </c>
      <c r="E220" s="70">
        <v>91</v>
      </c>
      <c r="F220" s="75" t="s">
        <v>362</v>
      </c>
      <c r="G220" s="75" t="s">
        <v>368</v>
      </c>
      <c r="H220" s="75" t="s">
        <v>932</v>
      </c>
      <c r="I220" s="76" t="s">
        <v>46</v>
      </c>
      <c r="J220" s="77"/>
      <c r="K220" s="80"/>
      <c r="L220" s="76"/>
      <c r="M220" s="76" t="s">
        <v>1162</v>
      </c>
      <c r="N220" s="76" t="s">
        <v>46</v>
      </c>
      <c r="O220" s="76" t="s">
        <v>46</v>
      </c>
      <c r="P220" s="79"/>
    </row>
    <row r="221" spans="1:16" ht="61.2" x14ac:dyDescent="0.3">
      <c r="A221" s="85" t="s">
        <v>43</v>
      </c>
      <c r="B221" s="86">
        <v>356</v>
      </c>
      <c r="C221" s="86">
        <v>186</v>
      </c>
      <c r="D221" s="86">
        <v>247</v>
      </c>
      <c r="E221" s="86">
        <v>124</v>
      </c>
      <c r="F221" s="87" t="s">
        <v>360</v>
      </c>
      <c r="G221" s="87" t="s">
        <v>369</v>
      </c>
      <c r="H221" s="87" t="s">
        <v>933</v>
      </c>
      <c r="I221" s="88" t="s">
        <v>46</v>
      </c>
      <c r="J221" s="89"/>
      <c r="K221" s="90"/>
      <c r="L221" s="91" t="s">
        <v>175</v>
      </c>
      <c r="M221" s="88" t="s">
        <v>1248</v>
      </c>
      <c r="N221" s="88" t="s">
        <v>46</v>
      </c>
      <c r="O221" s="88" t="s">
        <v>46</v>
      </c>
      <c r="P221" s="88"/>
    </row>
    <row r="222" spans="1:16" ht="61.2" collapsed="1" x14ac:dyDescent="0.3">
      <c r="A222" s="69" t="s">
        <v>48</v>
      </c>
      <c r="B222" s="70">
        <v>93</v>
      </c>
      <c r="C222" s="70">
        <v>185</v>
      </c>
      <c r="D222" s="70">
        <v>248</v>
      </c>
      <c r="E222" s="70">
        <v>93</v>
      </c>
      <c r="F222" s="75" t="s">
        <v>362</v>
      </c>
      <c r="G222" s="75" t="s">
        <v>370</v>
      </c>
      <c r="H222" s="75" t="s">
        <v>934</v>
      </c>
      <c r="I222" s="76" t="s">
        <v>46</v>
      </c>
      <c r="J222" s="77"/>
      <c r="K222" s="80"/>
      <c r="L222" s="76"/>
      <c r="M222" s="76" t="s">
        <v>1162</v>
      </c>
      <c r="N222" s="76" t="s">
        <v>46</v>
      </c>
      <c r="O222" s="76" t="s">
        <v>46</v>
      </c>
      <c r="P222" s="79"/>
    </row>
    <row r="223" spans="1:16" ht="61.2" x14ac:dyDescent="0.3">
      <c r="A223" s="85" t="s">
        <v>43</v>
      </c>
      <c r="B223" s="86">
        <v>357</v>
      </c>
      <c r="C223" s="86">
        <v>188</v>
      </c>
      <c r="D223" s="86">
        <v>249</v>
      </c>
      <c r="E223" s="86">
        <v>125</v>
      </c>
      <c r="F223" s="87" t="s">
        <v>371</v>
      </c>
      <c r="G223" s="87" t="s">
        <v>372</v>
      </c>
      <c r="H223" s="87" t="s">
        <v>935</v>
      </c>
      <c r="I223" s="88" t="s">
        <v>46</v>
      </c>
      <c r="J223" s="89"/>
      <c r="K223" s="90"/>
      <c r="L223" s="91" t="s">
        <v>373</v>
      </c>
      <c r="M223" s="88" t="s">
        <v>1249</v>
      </c>
      <c r="N223" s="88" t="s">
        <v>46</v>
      </c>
      <c r="O223" s="88" t="s">
        <v>46</v>
      </c>
      <c r="P223" s="88"/>
    </row>
    <row r="224" spans="1:16" ht="81.599999999999994" collapsed="1" x14ac:dyDescent="0.3">
      <c r="A224" s="69" t="s">
        <v>48</v>
      </c>
      <c r="B224" s="70">
        <v>94</v>
      </c>
      <c r="C224" s="70">
        <v>187</v>
      </c>
      <c r="D224" s="70">
        <v>250</v>
      </c>
      <c r="E224" s="70">
        <v>94</v>
      </c>
      <c r="F224" s="75" t="s">
        <v>374</v>
      </c>
      <c r="G224" s="75" t="s">
        <v>375</v>
      </c>
      <c r="H224" s="75" t="s">
        <v>936</v>
      </c>
      <c r="I224" s="76" t="s">
        <v>718</v>
      </c>
      <c r="J224" s="77"/>
      <c r="K224" s="80"/>
      <c r="L224" s="78"/>
      <c r="M224" s="76" t="s">
        <v>1162</v>
      </c>
      <c r="N224" s="76" t="s">
        <v>106</v>
      </c>
      <c r="O224" s="76" t="s">
        <v>238</v>
      </c>
      <c r="P224" s="79" t="s">
        <v>54</v>
      </c>
    </row>
    <row r="225" spans="1:16" ht="51" x14ac:dyDescent="0.3">
      <c r="A225" s="85" t="s">
        <v>43</v>
      </c>
      <c r="B225" s="86">
        <v>358</v>
      </c>
      <c r="C225" s="86">
        <v>190</v>
      </c>
      <c r="D225" s="86">
        <v>251</v>
      </c>
      <c r="E225" s="86">
        <v>126</v>
      </c>
      <c r="F225" s="87" t="s">
        <v>371</v>
      </c>
      <c r="G225" s="87" t="s">
        <v>376</v>
      </c>
      <c r="H225" s="87" t="s">
        <v>937</v>
      </c>
      <c r="I225" s="88" t="s">
        <v>720</v>
      </c>
      <c r="J225" s="89"/>
      <c r="K225" s="90"/>
      <c r="L225" s="91" t="s">
        <v>57</v>
      </c>
      <c r="M225" s="88" t="s">
        <v>1162</v>
      </c>
      <c r="N225" s="88" t="s">
        <v>173</v>
      </c>
      <c r="O225" s="88" t="s">
        <v>173</v>
      </c>
      <c r="P225" s="88"/>
    </row>
    <row r="226" spans="1:16" ht="51" collapsed="1" x14ac:dyDescent="0.3">
      <c r="A226" s="69" t="s">
        <v>48</v>
      </c>
      <c r="B226" s="70">
        <v>95</v>
      </c>
      <c r="C226" s="70">
        <v>189</v>
      </c>
      <c r="D226" s="70">
        <v>252</v>
      </c>
      <c r="E226" s="70">
        <v>95</v>
      </c>
      <c r="F226" s="75" t="s">
        <v>374</v>
      </c>
      <c r="G226" s="75" t="s">
        <v>377</v>
      </c>
      <c r="H226" s="75" t="s">
        <v>938</v>
      </c>
      <c r="I226" s="76" t="s">
        <v>720</v>
      </c>
      <c r="J226" s="77"/>
      <c r="K226" s="80"/>
      <c r="L226" s="76"/>
      <c r="M226" s="76" t="s">
        <v>1162</v>
      </c>
      <c r="N226" s="76" t="s">
        <v>173</v>
      </c>
      <c r="O226" s="76" t="s">
        <v>173</v>
      </c>
      <c r="P226" s="79"/>
    </row>
    <row r="227" spans="1:16" ht="51" x14ac:dyDescent="0.3">
      <c r="A227" s="85" t="s">
        <v>43</v>
      </c>
      <c r="B227" s="86">
        <v>359</v>
      </c>
      <c r="C227" s="86">
        <v>192</v>
      </c>
      <c r="D227" s="86">
        <v>253</v>
      </c>
      <c r="E227" s="86">
        <v>127</v>
      </c>
      <c r="F227" s="87" t="s">
        <v>371</v>
      </c>
      <c r="G227" s="87" t="s">
        <v>378</v>
      </c>
      <c r="H227" s="87" t="s">
        <v>939</v>
      </c>
      <c r="I227" s="88" t="s">
        <v>719</v>
      </c>
      <c r="J227" s="89"/>
      <c r="K227" s="90"/>
      <c r="L227" s="88" t="s">
        <v>57</v>
      </c>
      <c r="M227" s="88" t="s">
        <v>1250</v>
      </c>
      <c r="N227" s="88" t="s">
        <v>106</v>
      </c>
      <c r="O227" s="88" t="s">
        <v>106</v>
      </c>
      <c r="P227" s="88"/>
    </row>
    <row r="228" spans="1:16" ht="51" collapsed="1" x14ac:dyDescent="0.3">
      <c r="A228" s="69" t="s">
        <v>48</v>
      </c>
      <c r="B228" s="70">
        <v>96</v>
      </c>
      <c r="C228" s="70">
        <v>191</v>
      </c>
      <c r="D228" s="70">
        <v>254</v>
      </c>
      <c r="E228" s="70">
        <v>96</v>
      </c>
      <c r="F228" s="75" t="s">
        <v>374</v>
      </c>
      <c r="G228" s="75" t="s">
        <v>379</v>
      </c>
      <c r="H228" s="75" t="s">
        <v>940</v>
      </c>
      <c r="I228" s="76" t="s">
        <v>719</v>
      </c>
      <c r="J228" s="77"/>
      <c r="K228" s="80"/>
      <c r="L228" s="76"/>
      <c r="M228" s="76" t="s">
        <v>1162</v>
      </c>
      <c r="N228" s="76" t="s">
        <v>106</v>
      </c>
      <c r="O228" s="76" t="s">
        <v>106</v>
      </c>
      <c r="P228" s="79"/>
    </row>
    <row r="229" spans="1:16" ht="51" x14ac:dyDescent="0.3">
      <c r="A229" s="85" t="s">
        <v>43</v>
      </c>
      <c r="B229" s="86">
        <v>360</v>
      </c>
      <c r="C229" s="86">
        <v>194</v>
      </c>
      <c r="D229" s="86">
        <v>255</v>
      </c>
      <c r="E229" s="86">
        <v>128</v>
      </c>
      <c r="F229" s="87" t="s">
        <v>371</v>
      </c>
      <c r="G229" s="87" t="s">
        <v>380</v>
      </c>
      <c r="H229" s="87" t="s">
        <v>941</v>
      </c>
      <c r="I229" s="88" t="s">
        <v>719</v>
      </c>
      <c r="J229" s="89"/>
      <c r="K229" s="90"/>
      <c r="L229" s="91" t="s">
        <v>220</v>
      </c>
      <c r="M229" s="88" t="s">
        <v>1251</v>
      </c>
      <c r="N229" s="88" t="s">
        <v>106</v>
      </c>
      <c r="O229" s="88" t="s">
        <v>106</v>
      </c>
      <c r="P229" s="88"/>
    </row>
    <row r="230" spans="1:16" ht="51" collapsed="1" x14ac:dyDescent="0.3">
      <c r="A230" s="69" t="s">
        <v>48</v>
      </c>
      <c r="B230" s="70">
        <v>97</v>
      </c>
      <c r="C230" s="70">
        <v>193</v>
      </c>
      <c r="D230" s="70">
        <v>256</v>
      </c>
      <c r="E230" s="70">
        <v>97</v>
      </c>
      <c r="F230" s="75" t="s">
        <v>374</v>
      </c>
      <c r="G230" s="75" t="s">
        <v>381</v>
      </c>
      <c r="H230" s="75" t="s">
        <v>942</v>
      </c>
      <c r="I230" s="76" t="s">
        <v>719</v>
      </c>
      <c r="J230" s="77"/>
      <c r="K230" s="80"/>
      <c r="L230" s="78"/>
      <c r="M230" s="76" t="s">
        <v>1162</v>
      </c>
      <c r="N230" s="76" t="s">
        <v>106</v>
      </c>
      <c r="O230" s="76" t="s">
        <v>106</v>
      </c>
      <c r="P230" s="79"/>
    </row>
    <row r="231" spans="1:16" ht="51" x14ac:dyDescent="0.3">
      <c r="A231" s="85" t="s">
        <v>43</v>
      </c>
      <c r="B231" s="86">
        <v>361</v>
      </c>
      <c r="C231" s="86">
        <v>196</v>
      </c>
      <c r="D231" s="86">
        <v>257</v>
      </c>
      <c r="E231" s="86">
        <v>129</v>
      </c>
      <c r="F231" s="87" t="s">
        <v>371</v>
      </c>
      <c r="G231" s="87" t="s">
        <v>382</v>
      </c>
      <c r="H231" s="87" t="s">
        <v>943</v>
      </c>
      <c r="I231" s="88" t="s">
        <v>719</v>
      </c>
      <c r="J231" s="89"/>
      <c r="K231" s="90"/>
      <c r="L231" s="88" t="s">
        <v>220</v>
      </c>
      <c r="M231" s="88" t="s">
        <v>1251</v>
      </c>
      <c r="N231" s="88" t="s">
        <v>106</v>
      </c>
      <c r="O231" s="88" t="s">
        <v>106</v>
      </c>
      <c r="P231" s="88"/>
    </row>
    <row r="232" spans="1:16" ht="51" x14ac:dyDescent="0.3">
      <c r="A232" s="69" t="s">
        <v>48</v>
      </c>
      <c r="B232" s="70">
        <v>98</v>
      </c>
      <c r="C232" s="70">
        <v>195</v>
      </c>
      <c r="D232" s="70">
        <v>258</v>
      </c>
      <c r="E232" s="70">
        <v>98</v>
      </c>
      <c r="F232" s="75" t="s">
        <v>374</v>
      </c>
      <c r="G232" s="75" t="s">
        <v>383</v>
      </c>
      <c r="H232" s="75" t="s">
        <v>944</v>
      </c>
      <c r="I232" s="76" t="s">
        <v>46</v>
      </c>
      <c r="J232" s="77"/>
      <c r="K232" s="80"/>
      <c r="L232" s="76"/>
      <c r="M232" s="76" t="s">
        <v>1162</v>
      </c>
      <c r="N232" s="76" t="s">
        <v>46</v>
      </c>
      <c r="O232" s="76" t="s">
        <v>46</v>
      </c>
      <c r="P232" s="79"/>
    </row>
    <row r="233" spans="1:16" ht="81.599999999999994" x14ac:dyDescent="0.3">
      <c r="A233" s="85" t="s">
        <v>43</v>
      </c>
      <c r="B233" s="86">
        <v>466</v>
      </c>
      <c r="C233" s="86">
        <v>410</v>
      </c>
      <c r="D233" s="86">
        <v>259</v>
      </c>
      <c r="E233" s="86">
        <v>130</v>
      </c>
      <c r="F233" s="87" t="s">
        <v>384</v>
      </c>
      <c r="G233" s="87" t="s">
        <v>385</v>
      </c>
      <c r="H233" s="87" t="s">
        <v>945</v>
      </c>
      <c r="I233" s="88" t="s">
        <v>719</v>
      </c>
      <c r="J233" s="89"/>
      <c r="K233" s="90"/>
      <c r="L233" s="88" t="s">
        <v>386</v>
      </c>
      <c r="M233" s="88" t="s">
        <v>1252</v>
      </c>
      <c r="N233" s="88" t="s">
        <v>106</v>
      </c>
      <c r="O233" s="88" t="s">
        <v>106</v>
      </c>
      <c r="P233" s="88"/>
    </row>
    <row r="234" spans="1:16" ht="51" collapsed="1" x14ac:dyDescent="0.3">
      <c r="A234" s="69" t="s">
        <v>48</v>
      </c>
      <c r="B234" s="70">
        <v>203</v>
      </c>
      <c r="C234" s="70">
        <v>409</v>
      </c>
      <c r="D234" s="70">
        <v>260</v>
      </c>
      <c r="E234" s="70">
        <v>203</v>
      </c>
      <c r="F234" s="75" t="s">
        <v>387</v>
      </c>
      <c r="G234" s="75" t="s">
        <v>388</v>
      </c>
      <c r="H234" s="75" t="s">
        <v>946</v>
      </c>
      <c r="I234" s="76" t="s">
        <v>719</v>
      </c>
      <c r="J234" s="77"/>
      <c r="K234" s="80"/>
      <c r="L234" s="76"/>
      <c r="M234" s="76" t="s">
        <v>1162</v>
      </c>
      <c r="N234" s="76" t="s">
        <v>106</v>
      </c>
      <c r="O234" s="76" t="s">
        <v>106</v>
      </c>
      <c r="P234" s="79"/>
    </row>
    <row r="235" spans="1:16" ht="51" x14ac:dyDescent="0.3">
      <c r="A235" s="85" t="s">
        <v>43</v>
      </c>
      <c r="B235" s="86">
        <v>467</v>
      </c>
      <c r="C235" s="86">
        <v>412</v>
      </c>
      <c r="D235" s="86">
        <v>261</v>
      </c>
      <c r="E235" s="86">
        <v>131</v>
      </c>
      <c r="F235" s="87" t="s">
        <v>384</v>
      </c>
      <c r="G235" s="87" t="s">
        <v>389</v>
      </c>
      <c r="H235" s="87" t="s">
        <v>947</v>
      </c>
      <c r="I235" s="88" t="s">
        <v>719</v>
      </c>
      <c r="J235" s="89"/>
      <c r="K235" s="90"/>
      <c r="L235" s="91" t="s">
        <v>157</v>
      </c>
      <c r="M235" s="88" t="s">
        <v>1253</v>
      </c>
      <c r="N235" s="88" t="s">
        <v>106</v>
      </c>
      <c r="O235" s="88" t="s">
        <v>106</v>
      </c>
      <c r="P235" s="88"/>
    </row>
    <row r="236" spans="1:16" ht="51" collapsed="1" x14ac:dyDescent="0.3">
      <c r="A236" s="69" t="s">
        <v>48</v>
      </c>
      <c r="B236" s="70">
        <v>204</v>
      </c>
      <c r="C236" s="70">
        <v>411</v>
      </c>
      <c r="D236" s="70">
        <v>262</v>
      </c>
      <c r="E236" s="70">
        <v>204</v>
      </c>
      <c r="F236" s="75" t="s">
        <v>387</v>
      </c>
      <c r="G236" s="75" t="s">
        <v>390</v>
      </c>
      <c r="H236" s="75" t="s">
        <v>948</v>
      </c>
      <c r="I236" s="76" t="s">
        <v>719</v>
      </c>
      <c r="J236" s="77"/>
      <c r="K236" s="80"/>
      <c r="L236" s="76"/>
      <c r="M236" s="76" t="s">
        <v>1162</v>
      </c>
      <c r="N236" s="76" t="s">
        <v>106</v>
      </c>
      <c r="O236" s="76" t="s">
        <v>106</v>
      </c>
      <c r="P236" s="79"/>
    </row>
    <row r="237" spans="1:16" ht="51" x14ac:dyDescent="0.3">
      <c r="A237" s="85" t="s">
        <v>43</v>
      </c>
      <c r="B237" s="86">
        <v>468</v>
      </c>
      <c r="C237" s="86">
        <v>414</v>
      </c>
      <c r="D237" s="86">
        <v>263</v>
      </c>
      <c r="E237" s="86">
        <v>132</v>
      </c>
      <c r="F237" s="87" t="s">
        <v>391</v>
      </c>
      <c r="G237" s="87" t="s">
        <v>392</v>
      </c>
      <c r="H237" s="87" t="s">
        <v>949</v>
      </c>
      <c r="I237" s="88" t="s">
        <v>720</v>
      </c>
      <c r="J237" s="89"/>
      <c r="K237" s="90"/>
      <c r="L237" s="88" t="s">
        <v>57</v>
      </c>
      <c r="M237" s="88" t="s">
        <v>1250</v>
      </c>
      <c r="N237" s="88" t="s">
        <v>173</v>
      </c>
      <c r="O237" s="88" t="s">
        <v>173</v>
      </c>
      <c r="P237" s="88"/>
    </row>
    <row r="238" spans="1:16" ht="51" collapsed="1" x14ac:dyDescent="0.3">
      <c r="A238" s="69" t="s">
        <v>48</v>
      </c>
      <c r="B238" s="70">
        <v>205</v>
      </c>
      <c r="C238" s="70">
        <v>413</v>
      </c>
      <c r="D238" s="70">
        <v>264</v>
      </c>
      <c r="E238" s="70">
        <v>205</v>
      </c>
      <c r="F238" s="75" t="s">
        <v>393</v>
      </c>
      <c r="G238" s="75" t="s">
        <v>394</v>
      </c>
      <c r="H238" s="75" t="s">
        <v>950</v>
      </c>
      <c r="I238" s="76" t="s">
        <v>720</v>
      </c>
      <c r="J238" s="77"/>
      <c r="K238" s="80"/>
      <c r="L238" s="76"/>
      <c r="M238" s="76" t="s">
        <v>1162</v>
      </c>
      <c r="N238" s="76" t="s">
        <v>173</v>
      </c>
      <c r="O238" s="76" t="s">
        <v>173</v>
      </c>
      <c r="P238" s="79"/>
    </row>
    <row r="239" spans="1:16" ht="132.6" x14ac:dyDescent="0.3">
      <c r="A239" s="85" t="s">
        <v>43</v>
      </c>
      <c r="B239" s="86">
        <v>469</v>
      </c>
      <c r="C239" s="86">
        <v>416</v>
      </c>
      <c r="D239" s="86">
        <v>265</v>
      </c>
      <c r="E239" s="86">
        <v>133</v>
      </c>
      <c r="F239" s="87" t="s">
        <v>391</v>
      </c>
      <c r="G239" s="87" t="s">
        <v>395</v>
      </c>
      <c r="H239" s="87" t="s">
        <v>951</v>
      </c>
      <c r="I239" s="88" t="s">
        <v>719</v>
      </c>
      <c r="J239" s="89"/>
      <c r="K239" s="90"/>
      <c r="L239" s="91" t="s">
        <v>57</v>
      </c>
      <c r="M239" s="88" t="s">
        <v>1254</v>
      </c>
      <c r="N239" s="88" t="s">
        <v>106</v>
      </c>
      <c r="O239" s="88" t="s">
        <v>106</v>
      </c>
      <c r="P239" s="88"/>
    </row>
    <row r="240" spans="1:16" ht="81.599999999999994" collapsed="1" x14ac:dyDescent="0.3">
      <c r="A240" s="69" t="s">
        <v>48</v>
      </c>
      <c r="B240" s="70">
        <v>206</v>
      </c>
      <c r="C240" s="70">
        <v>415</v>
      </c>
      <c r="D240" s="70">
        <v>266</v>
      </c>
      <c r="E240" s="70">
        <v>206</v>
      </c>
      <c r="F240" s="75" t="s">
        <v>393</v>
      </c>
      <c r="G240" s="75" t="s">
        <v>396</v>
      </c>
      <c r="H240" s="75" t="s">
        <v>952</v>
      </c>
      <c r="I240" s="76" t="s">
        <v>46</v>
      </c>
      <c r="J240" s="77"/>
      <c r="K240" s="80"/>
      <c r="L240" s="76"/>
      <c r="M240" s="76" t="s">
        <v>1162</v>
      </c>
      <c r="N240" s="76" t="s">
        <v>46</v>
      </c>
      <c r="O240" s="76" t="s">
        <v>46</v>
      </c>
      <c r="P240" s="79"/>
    </row>
    <row r="241" spans="1:16" ht="71.400000000000006" x14ac:dyDescent="0.3">
      <c r="A241" s="85" t="s">
        <v>43</v>
      </c>
      <c r="B241" s="86">
        <v>470</v>
      </c>
      <c r="C241" s="86">
        <v>418</v>
      </c>
      <c r="D241" s="86">
        <v>267</v>
      </c>
      <c r="E241" s="86">
        <v>134</v>
      </c>
      <c r="F241" s="87" t="s">
        <v>391</v>
      </c>
      <c r="G241" s="87" t="s">
        <v>397</v>
      </c>
      <c r="H241" s="87" t="s">
        <v>953</v>
      </c>
      <c r="I241" s="88" t="s">
        <v>719</v>
      </c>
      <c r="J241" s="89"/>
      <c r="K241" s="90"/>
      <c r="L241" s="91" t="s">
        <v>57</v>
      </c>
      <c r="M241" s="88" t="s">
        <v>1255</v>
      </c>
      <c r="N241" s="88" t="s">
        <v>106</v>
      </c>
      <c r="O241" s="88" t="s">
        <v>106</v>
      </c>
      <c r="P241" s="88"/>
    </row>
    <row r="242" spans="1:16" ht="51" collapsed="1" x14ac:dyDescent="0.3">
      <c r="A242" s="69" t="s">
        <v>48</v>
      </c>
      <c r="B242" s="70">
        <v>207</v>
      </c>
      <c r="C242" s="70">
        <v>417</v>
      </c>
      <c r="D242" s="70">
        <v>268</v>
      </c>
      <c r="E242" s="70">
        <v>207</v>
      </c>
      <c r="F242" s="75" t="s">
        <v>393</v>
      </c>
      <c r="G242" s="75" t="s">
        <v>398</v>
      </c>
      <c r="H242" s="75" t="s">
        <v>954</v>
      </c>
      <c r="I242" s="76" t="s">
        <v>719</v>
      </c>
      <c r="J242" s="77"/>
      <c r="K242" s="80"/>
      <c r="L242" s="76"/>
      <c r="M242" s="76" t="s">
        <v>1162</v>
      </c>
      <c r="N242" s="76" t="s">
        <v>106</v>
      </c>
      <c r="O242" s="76" t="s">
        <v>106</v>
      </c>
      <c r="P242" s="79"/>
    </row>
    <row r="243" spans="1:16" ht="71.400000000000006" x14ac:dyDescent="0.3">
      <c r="A243" s="85" t="s">
        <v>43</v>
      </c>
      <c r="B243" s="86">
        <v>371</v>
      </c>
      <c r="C243" s="86">
        <v>216</v>
      </c>
      <c r="D243" s="86">
        <v>269</v>
      </c>
      <c r="E243" s="86">
        <v>135</v>
      </c>
      <c r="F243" s="87" t="s">
        <v>399</v>
      </c>
      <c r="G243" s="87" t="s">
        <v>400</v>
      </c>
      <c r="H243" s="87" t="s">
        <v>955</v>
      </c>
      <c r="I243" s="88" t="s">
        <v>724</v>
      </c>
      <c r="J243" s="89"/>
      <c r="K243" s="90"/>
      <c r="L243" s="88" t="s">
        <v>57</v>
      </c>
      <c r="M243" s="88" t="s">
        <v>1256</v>
      </c>
      <c r="N243" s="88" t="s">
        <v>46</v>
      </c>
      <c r="O243" s="88" t="s">
        <v>68</v>
      </c>
      <c r="P243" s="88" t="s">
        <v>69</v>
      </c>
    </row>
    <row r="244" spans="1:16" ht="71.400000000000006" collapsed="1" x14ac:dyDescent="0.3">
      <c r="A244" s="69" t="s">
        <v>48</v>
      </c>
      <c r="B244" s="70">
        <v>108</v>
      </c>
      <c r="C244" s="70">
        <v>215</v>
      </c>
      <c r="D244" s="70">
        <v>270</v>
      </c>
      <c r="E244" s="70">
        <v>108</v>
      </c>
      <c r="F244" s="75" t="s">
        <v>401</v>
      </c>
      <c r="G244" s="75" t="s">
        <v>402</v>
      </c>
      <c r="H244" s="75" t="s">
        <v>956</v>
      </c>
      <c r="I244" s="81" t="s">
        <v>718</v>
      </c>
      <c r="J244" s="82" t="s">
        <v>62</v>
      </c>
      <c r="K244" s="81"/>
      <c r="L244" s="84"/>
      <c r="M244" s="81" t="s">
        <v>1162</v>
      </c>
      <c r="N244" s="81" t="s">
        <v>74</v>
      </c>
      <c r="O244" s="76" t="s">
        <v>238</v>
      </c>
      <c r="P244" s="83"/>
    </row>
    <row r="245" spans="1:16" ht="61.2" x14ac:dyDescent="0.3">
      <c r="A245" s="85" t="s">
        <v>43</v>
      </c>
      <c r="B245" s="86">
        <v>365</v>
      </c>
      <c r="C245" s="86">
        <v>204</v>
      </c>
      <c r="D245" s="86">
        <v>271</v>
      </c>
      <c r="E245" s="86">
        <v>136</v>
      </c>
      <c r="F245" s="87" t="s">
        <v>399</v>
      </c>
      <c r="G245" s="87" t="s">
        <v>403</v>
      </c>
      <c r="H245" s="87" t="s">
        <v>957</v>
      </c>
      <c r="I245" s="88" t="s">
        <v>719</v>
      </c>
      <c r="J245" s="89"/>
      <c r="K245" s="90"/>
      <c r="L245" s="91" t="s">
        <v>57</v>
      </c>
      <c r="M245" s="88" t="s">
        <v>1257</v>
      </c>
      <c r="N245" s="88" t="s">
        <v>106</v>
      </c>
      <c r="O245" s="88" t="s">
        <v>106</v>
      </c>
      <c r="P245" s="88"/>
    </row>
    <row r="246" spans="1:16" ht="71.400000000000006" collapsed="1" x14ac:dyDescent="0.3">
      <c r="A246" s="69" t="s">
        <v>48</v>
      </c>
      <c r="B246" s="70">
        <v>102</v>
      </c>
      <c r="C246" s="70">
        <v>203</v>
      </c>
      <c r="D246" s="70">
        <v>272</v>
      </c>
      <c r="E246" s="70">
        <v>102</v>
      </c>
      <c r="F246" s="75" t="s">
        <v>401</v>
      </c>
      <c r="G246" s="75" t="s">
        <v>402</v>
      </c>
      <c r="H246" s="75" t="s">
        <v>956</v>
      </c>
      <c r="I246" s="76" t="s">
        <v>718</v>
      </c>
      <c r="J246" s="77"/>
      <c r="K246" s="80"/>
      <c r="L246" s="76"/>
      <c r="M246" s="76" t="s">
        <v>1162</v>
      </c>
      <c r="N246" s="76" t="s">
        <v>106</v>
      </c>
      <c r="O246" s="76" t="s">
        <v>238</v>
      </c>
      <c r="P246" s="79" t="s">
        <v>54</v>
      </c>
    </row>
    <row r="247" spans="1:16" ht="61.2" x14ac:dyDescent="0.3">
      <c r="A247" s="85" t="s">
        <v>43</v>
      </c>
      <c r="B247" s="86">
        <v>366</v>
      </c>
      <c r="C247" s="86">
        <v>206</v>
      </c>
      <c r="D247" s="86">
        <v>273</v>
      </c>
      <c r="E247" s="86">
        <v>137</v>
      </c>
      <c r="F247" s="87" t="s">
        <v>399</v>
      </c>
      <c r="G247" s="87" t="s">
        <v>404</v>
      </c>
      <c r="H247" s="87" t="s">
        <v>958</v>
      </c>
      <c r="I247" s="88" t="s">
        <v>719</v>
      </c>
      <c r="J247" s="89"/>
      <c r="K247" s="90"/>
      <c r="L247" s="88" t="s">
        <v>57</v>
      </c>
      <c r="M247" s="88" t="s">
        <v>1258</v>
      </c>
      <c r="N247" s="88" t="s">
        <v>106</v>
      </c>
      <c r="O247" s="88" t="s">
        <v>106</v>
      </c>
      <c r="P247" s="88"/>
    </row>
    <row r="248" spans="1:16" ht="61.2" collapsed="1" x14ac:dyDescent="0.3">
      <c r="A248" s="69" t="s">
        <v>48</v>
      </c>
      <c r="B248" s="70">
        <v>103</v>
      </c>
      <c r="C248" s="70">
        <v>205</v>
      </c>
      <c r="D248" s="70">
        <v>274</v>
      </c>
      <c r="E248" s="70">
        <v>103</v>
      </c>
      <c r="F248" s="75" t="s">
        <v>401</v>
      </c>
      <c r="G248" s="75" t="s">
        <v>405</v>
      </c>
      <c r="H248" s="75" t="s">
        <v>959</v>
      </c>
      <c r="I248" s="76" t="s">
        <v>718</v>
      </c>
      <c r="J248" s="77"/>
      <c r="K248" s="80"/>
      <c r="L248" s="78"/>
      <c r="M248" s="76" t="s">
        <v>1162</v>
      </c>
      <c r="N248" s="76" t="s">
        <v>106</v>
      </c>
      <c r="O248" s="76" t="s">
        <v>238</v>
      </c>
      <c r="P248" s="79" t="s">
        <v>54</v>
      </c>
    </row>
    <row r="249" spans="1:16" ht="61.2" x14ac:dyDescent="0.3">
      <c r="A249" s="85" t="s">
        <v>43</v>
      </c>
      <c r="B249" s="86">
        <v>367</v>
      </c>
      <c r="C249" s="86">
        <v>208</v>
      </c>
      <c r="D249" s="86">
        <v>275</v>
      </c>
      <c r="E249" s="86">
        <v>138</v>
      </c>
      <c r="F249" s="87" t="s">
        <v>399</v>
      </c>
      <c r="G249" s="87" t="s">
        <v>406</v>
      </c>
      <c r="H249" s="87" t="s">
        <v>960</v>
      </c>
      <c r="I249" s="88" t="s">
        <v>719</v>
      </c>
      <c r="J249" s="89"/>
      <c r="K249" s="90"/>
      <c r="L249" s="88" t="s">
        <v>57</v>
      </c>
      <c r="M249" s="88" t="s">
        <v>1259</v>
      </c>
      <c r="N249" s="88" t="s">
        <v>106</v>
      </c>
      <c r="O249" s="88" t="s">
        <v>106</v>
      </c>
      <c r="P249" s="88"/>
    </row>
    <row r="250" spans="1:16" ht="61.2" collapsed="1" x14ac:dyDescent="0.3">
      <c r="A250" s="69" t="s">
        <v>48</v>
      </c>
      <c r="B250" s="70">
        <v>104</v>
      </c>
      <c r="C250" s="70">
        <v>207</v>
      </c>
      <c r="D250" s="70">
        <v>276</v>
      </c>
      <c r="E250" s="70">
        <v>104</v>
      </c>
      <c r="F250" s="75" t="s">
        <v>401</v>
      </c>
      <c r="G250" s="75" t="s">
        <v>407</v>
      </c>
      <c r="H250" s="75" t="s">
        <v>961</v>
      </c>
      <c r="I250" s="76" t="s">
        <v>718</v>
      </c>
      <c r="J250" s="77"/>
      <c r="K250" s="80"/>
      <c r="L250" s="76"/>
      <c r="M250" s="76" t="s">
        <v>1162</v>
      </c>
      <c r="N250" s="76" t="s">
        <v>106</v>
      </c>
      <c r="O250" s="76" t="s">
        <v>238</v>
      </c>
      <c r="P250" s="79" t="s">
        <v>54</v>
      </c>
    </row>
    <row r="251" spans="1:16" ht="61.2" x14ac:dyDescent="0.3">
      <c r="A251" s="85" t="s">
        <v>43</v>
      </c>
      <c r="B251" s="86">
        <v>368</v>
      </c>
      <c r="C251" s="86">
        <v>210</v>
      </c>
      <c r="D251" s="86">
        <v>277</v>
      </c>
      <c r="E251" s="86">
        <v>139</v>
      </c>
      <c r="F251" s="87" t="s">
        <v>399</v>
      </c>
      <c r="G251" s="87" t="s">
        <v>408</v>
      </c>
      <c r="H251" s="87" t="s">
        <v>962</v>
      </c>
      <c r="I251" s="88" t="s">
        <v>719</v>
      </c>
      <c r="J251" s="89"/>
      <c r="K251" s="90"/>
      <c r="L251" s="91" t="s">
        <v>157</v>
      </c>
      <c r="M251" s="88" t="s">
        <v>1260</v>
      </c>
      <c r="N251" s="88" t="s">
        <v>106</v>
      </c>
      <c r="O251" s="88" t="s">
        <v>106</v>
      </c>
      <c r="P251" s="88"/>
    </row>
    <row r="252" spans="1:16" ht="71.400000000000006" collapsed="1" x14ac:dyDescent="0.3">
      <c r="A252" s="69" t="s">
        <v>48</v>
      </c>
      <c r="B252" s="70">
        <v>105</v>
      </c>
      <c r="C252" s="70">
        <v>209</v>
      </c>
      <c r="D252" s="70">
        <v>278</v>
      </c>
      <c r="E252" s="70">
        <v>105</v>
      </c>
      <c r="F252" s="75" t="s">
        <v>401</v>
      </c>
      <c r="G252" s="75" t="s">
        <v>409</v>
      </c>
      <c r="H252" s="75" t="s">
        <v>963</v>
      </c>
      <c r="I252" s="76" t="s">
        <v>718</v>
      </c>
      <c r="J252" s="77"/>
      <c r="K252" s="80"/>
      <c r="L252" s="78"/>
      <c r="M252" s="76" t="s">
        <v>1162</v>
      </c>
      <c r="N252" s="76" t="s">
        <v>106</v>
      </c>
      <c r="O252" s="76" t="s">
        <v>238</v>
      </c>
      <c r="P252" s="79" t="s">
        <v>54</v>
      </c>
    </row>
    <row r="253" spans="1:16" ht="51" x14ac:dyDescent="0.3">
      <c r="A253" s="85" t="s">
        <v>43</v>
      </c>
      <c r="B253" s="86">
        <v>369</v>
      </c>
      <c r="C253" s="86">
        <v>212</v>
      </c>
      <c r="D253" s="86">
        <v>279</v>
      </c>
      <c r="E253" s="86">
        <v>140</v>
      </c>
      <c r="F253" s="87" t="s">
        <v>134</v>
      </c>
      <c r="G253" s="87" t="s">
        <v>410</v>
      </c>
      <c r="H253" s="87" t="s">
        <v>964</v>
      </c>
      <c r="I253" s="88" t="s">
        <v>727</v>
      </c>
      <c r="J253" s="92" t="s">
        <v>62</v>
      </c>
      <c r="K253" s="88"/>
      <c r="L253" s="91"/>
      <c r="M253" s="88" t="s">
        <v>1162</v>
      </c>
      <c r="N253" s="88" t="s">
        <v>134</v>
      </c>
      <c r="O253" s="88" t="s">
        <v>134</v>
      </c>
      <c r="P253" s="88" t="s">
        <v>134</v>
      </c>
    </row>
    <row r="254" spans="1:16" ht="91.8" collapsed="1" x14ac:dyDescent="0.3">
      <c r="A254" s="69" t="s">
        <v>48</v>
      </c>
      <c r="B254" s="70">
        <v>106</v>
      </c>
      <c r="C254" s="70">
        <v>211</v>
      </c>
      <c r="D254" s="70">
        <v>280</v>
      </c>
      <c r="E254" s="70">
        <v>106</v>
      </c>
      <c r="F254" s="75" t="s">
        <v>401</v>
      </c>
      <c r="G254" s="75" t="s">
        <v>411</v>
      </c>
      <c r="H254" s="75" t="s">
        <v>965</v>
      </c>
      <c r="I254" s="76" t="s">
        <v>718</v>
      </c>
      <c r="J254" s="77"/>
      <c r="K254" s="80"/>
      <c r="L254" s="78"/>
      <c r="M254" s="76" t="s">
        <v>1162</v>
      </c>
      <c r="N254" s="76" t="s">
        <v>106</v>
      </c>
      <c r="O254" s="76" t="s">
        <v>238</v>
      </c>
      <c r="P254" s="79" t="s">
        <v>54</v>
      </c>
    </row>
    <row r="255" spans="1:16" ht="61.2" x14ac:dyDescent="0.3">
      <c r="A255" s="85" t="s">
        <v>43</v>
      </c>
      <c r="B255" s="86">
        <v>370</v>
      </c>
      <c r="C255" s="86">
        <v>214</v>
      </c>
      <c r="D255" s="86">
        <v>281</v>
      </c>
      <c r="E255" s="86">
        <v>141</v>
      </c>
      <c r="F255" s="87" t="s">
        <v>399</v>
      </c>
      <c r="G255" s="87" t="s">
        <v>412</v>
      </c>
      <c r="H255" s="87" t="s">
        <v>966</v>
      </c>
      <c r="I255" s="88" t="s">
        <v>719</v>
      </c>
      <c r="J255" s="89"/>
      <c r="K255" s="90"/>
      <c r="L255" s="91" t="s">
        <v>57</v>
      </c>
      <c r="M255" s="88" t="s">
        <v>1261</v>
      </c>
      <c r="N255" s="88" t="s">
        <v>106</v>
      </c>
      <c r="O255" s="88" t="s">
        <v>106</v>
      </c>
      <c r="P255" s="88"/>
    </row>
    <row r="256" spans="1:16" ht="81.599999999999994" collapsed="1" x14ac:dyDescent="0.3">
      <c r="A256" s="69" t="s">
        <v>48</v>
      </c>
      <c r="B256" s="70">
        <v>107</v>
      </c>
      <c r="C256" s="70">
        <v>213</v>
      </c>
      <c r="D256" s="70">
        <v>282</v>
      </c>
      <c r="E256" s="70">
        <v>107</v>
      </c>
      <c r="F256" s="75" t="s">
        <v>401</v>
      </c>
      <c r="G256" s="75" t="s">
        <v>413</v>
      </c>
      <c r="H256" s="75" t="s">
        <v>967</v>
      </c>
      <c r="I256" s="76" t="s">
        <v>718</v>
      </c>
      <c r="J256" s="77"/>
      <c r="K256" s="80"/>
      <c r="L256" s="78"/>
      <c r="M256" s="76" t="s">
        <v>1162</v>
      </c>
      <c r="N256" s="76" t="s">
        <v>106</v>
      </c>
      <c r="O256" s="76" t="s">
        <v>238</v>
      </c>
      <c r="P256" s="79" t="s">
        <v>54</v>
      </c>
    </row>
    <row r="257" spans="1:16" ht="91.8" x14ac:dyDescent="0.3">
      <c r="A257" s="85" t="s">
        <v>43</v>
      </c>
      <c r="B257" s="86">
        <v>372</v>
      </c>
      <c r="C257" s="86">
        <v>218</v>
      </c>
      <c r="D257" s="86">
        <v>283</v>
      </c>
      <c r="E257" s="86">
        <v>142</v>
      </c>
      <c r="F257" s="87" t="s">
        <v>399</v>
      </c>
      <c r="G257" s="87" t="s">
        <v>414</v>
      </c>
      <c r="H257" s="87" t="s">
        <v>968</v>
      </c>
      <c r="I257" s="88" t="s">
        <v>723</v>
      </c>
      <c r="J257" s="89"/>
      <c r="K257" s="90"/>
      <c r="L257" s="88" t="s">
        <v>157</v>
      </c>
      <c r="M257" s="88" t="s">
        <v>1262</v>
      </c>
      <c r="N257" s="88" t="s">
        <v>173</v>
      </c>
      <c r="O257" s="88" t="s">
        <v>292</v>
      </c>
      <c r="P257" s="88" t="s">
        <v>69</v>
      </c>
    </row>
    <row r="258" spans="1:16" ht="51" collapsed="1" x14ac:dyDescent="0.3">
      <c r="A258" s="69" t="s">
        <v>48</v>
      </c>
      <c r="B258" s="70">
        <v>109</v>
      </c>
      <c r="C258" s="70">
        <v>217</v>
      </c>
      <c r="D258" s="70">
        <v>284</v>
      </c>
      <c r="E258" s="70">
        <v>109</v>
      </c>
      <c r="F258" s="75" t="s">
        <v>73</v>
      </c>
      <c r="G258" s="75" t="s">
        <v>73</v>
      </c>
      <c r="H258" s="75" t="s">
        <v>742</v>
      </c>
      <c r="I258" s="81" t="s">
        <v>717</v>
      </c>
      <c r="J258" s="82" t="s">
        <v>62</v>
      </c>
      <c r="K258" s="81"/>
      <c r="L258" s="84"/>
      <c r="M258" s="81" t="s">
        <v>1162</v>
      </c>
      <c r="N258" s="81" t="s">
        <v>74</v>
      </c>
      <c r="O258" s="81" t="s">
        <v>74</v>
      </c>
      <c r="P258" s="83"/>
    </row>
    <row r="259" spans="1:16" ht="81.599999999999994" x14ac:dyDescent="0.3">
      <c r="A259" s="85" t="s">
        <v>43</v>
      </c>
      <c r="B259" s="86">
        <v>373</v>
      </c>
      <c r="C259" s="86">
        <v>220</v>
      </c>
      <c r="D259" s="86">
        <v>285</v>
      </c>
      <c r="E259" s="86">
        <v>143</v>
      </c>
      <c r="F259" s="87" t="s">
        <v>415</v>
      </c>
      <c r="G259" s="87" t="s">
        <v>416</v>
      </c>
      <c r="H259" s="87" t="s">
        <v>969</v>
      </c>
      <c r="I259" s="88" t="s">
        <v>722</v>
      </c>
      <c r="J259" s="89"/>
      <c r="K259" s="90"/>
      <c r="L259" s="91" t="s">
        <v>175</v>
      </c>
      <c r="M259" s="88" t="s">
        <v>1188</v>
      </c>
      <c r="N259" s="88" t="s">
        <v>46</v>
      </c>
      <c r="O259" s="88" t="s">
        <v>56</v>
      </c>
      <c r="P259" s="88" t="s">
        <v>58</v>
      </c>
    </row>
    <row r="260" spans="1:16" ht="71.400000000000006" collapsed="1" x14ac:dyDescent="0.3">
      <c r="A260" s="69" t="s">
        <v>48</v>
      </c>
      <c r="B260" s="70">
        <v>110</v>
      </c>
      <c r="C260" s="70">
        <v>219</v>
      </c>
      <c r="D260" s="70">
        <v>286</v>
      </c>
      <c r="E260" s="70">
        <v>110</v>
      </c>
      <c r="F260" s="73" t="s">
        <v>104</v>
      </c>
      <c r="G260" s="73" t="s">
        <v>417</v>
      </c>
      <c r="H260" s="73" t="s">
        <v>970</v>
      </c>
      <c r="I260" s="60" t="s">
        <v>719</v>
      </c>
      <c r="J260" s="61"/>
      <c r="K260" s="63"/>
      <c r="L260" s="60"/>
      <c r="M260" s="60" t="s">
        <v>1162</v>
      </c>
      <c r="N260" s="60" t="s">
        <v>106</v>
      </c>
      <c r="O260" s="60" t="s">
        <v>106</v>
      </c>
      <c r="P260" s="59"/>
    </row>
    <row r="261" spans="1:16" ht="51" collapsed="1" x14ac:dyDescent="0.3">
      <c r="A261" s="69" t="s">
        <v>48</v>
      </c>
      <c r="B261" s="70">
        <v>115</v>
      </c>
      <c r="C261" s="70">
        <v>229</v>
      </c>
      <c r="D261" s="70">
        <v>288</v>
      </c>
      <c r="E261" s="70">
        <v>115</v>
      </c>
      <c r="F261" s="73" t="s">
        <v>104</v>
      </c>
      <c r="G261" s="73" t="s">
        <v>418</v>
      </c>
      <c r="H261" s="73" t="s">
        <v>971</v>
      </c>
      <c r="I261" s="60" t="s">
        <v>46</v>
      </c>
      <c r="J261" s="61"/>
      <c r="K261" s="63"/>
      <c r="L261" s="60"/>
      <c r="M261" s="60" t="s">
        <v>1162</v>
      </c>
      <c r="N261" s="60" t="s">
        <v>46</v>
      </c>
      <c r="O261" s="60" t="s">
        <v>46</v>
      </c>
      <c r="P261" s="59"/>
    </row>
    <row r="262" spans="1:16" ht="51" collapsed="1" x14ac:dyDescent="0.3">
      <c r="A262" s="69" t="s">
        <v>48</v>
      </c>
      <c r="B262" s="70">
        <v>120</v>
      </c>
      <c r="C262" s="70">
        <v>239</v>
      </c>
      <c r="D262" s="70">
        <v>290</v>
      </c>
      <c r="E262" s="70">
        <v>120</v>
      </c>
      <c r="F262" s="75" t="s">
        <v>419</v>
      </c>
      <c r="G262" s="75" t="s">
        <v>420</v>
      </c>
      <c r="H262" s="75" t="s">
        <v>972</v>
      </c>
      <c r="I262" s="76" t="s">
        <v>719</v>
      </c>
      <c r="J262" s="77"/>
      <c r="K262" s="80"/>
      <c r="L262" s="76"/>
      <c r="M262" s="76" t="s">
        <v>1162</v>
      </c>
      <c r="N262" s="76" t="s">
        <v>106</v>
      </c>
      <c r="O262" s="76" t="s">
        <v>106</v>
      </c>
      <c r="P262" s="79"/>
    </row>
    <row r="263" spans="1:16" ht="122.4" x14ac:dyDescent="0.3">
      <c r="A263" s="85" t="s">
        <v>43</v>
      </c>
      <c r="B263" s="86">
        <v>374</v>
      </c>
      <c r="C263" s="86">
        <v>222</v>
      </c>
      <c r="D263" s="86">
        <v>291</v>
      </c>
      <c r="E263" s="86">
        <v>146</v>
      </c>
      <c r="F263" s="87" t="s">
        <v>415</v>
      </c>
      <c r="G263" s="87" t="s">
        <v>421</v>
      </c>
      <c r="H263" s="87" t="s">
        <v>973</v>
      </c>
      <c r="I263" s="88" t="s">
        <v>726</v>
      </c>
      <c r="J263" s="89"/>
      <c r="K263" s="90"/>
      <c r="L263" s="88" t="s">
        <v>175</v>
      </c>
      <c r="M263" s="88" t="s">
        <v>1238</v>
      </c>
      <c r="N263" s="88" t="s">
        <v>106</v>
      </c>
      <c r="O263" s="88" t="s">
        <v>56</v>
      </c>
      <c r="P263" s="88" t="s">
        <v>58</v>
      </c>
    </row>
    <row r="264" spans="1:16" ht="91.8" collapsed="1" x14ac:dyDescent="0.3">
      <c r="A264" s="69" t="s">
        <v>48</v>
      </c>
      <c r="B264" s="70">
        <v>111</v>
      </c>
      <c r="C264" s="70">
        <v>221</v>
      </c>
      <c r="D264" s="70">
        <v>292</v>
      </c>
      <c r="E264" s="70">
        <v>111</v>
      </c>
      <c r="F264" s="73" t="s">
        <v>104</v>
      </c>
      <c r="G264" s="73" t="s">
        <v>423</v>
      </c>
      <c r="H264" s="73" t="s">
        <v>974</v>
      </c>
      <c r="I264" s="60" t="s">
        <v>719</v>
      </c>
      <c r="J264" s="61"/>
      <c r="K264" s="63"/>
      <c r="L264" s="60"/>
      <c r="M264" s="60" t="s">
        <v>1162</v>
      </c>
      <c r="N264" s="60" t="s">
        <v>106</v>
      </c>
      <c r="O264" s="60" t="s">
        <v>106</v>
      </c>
      <c r="P264" s="59"/>
    </row>
    <row r="265" spans="1:16" ht="61.2" collapsed="1" x14ac:dyDescent="0.3">
      <c r="A265" s="69" t="s">
        <v>48</v>
      </c>
      <c r="B265" s="70">
        <v>112</v>
      </c>
      <c r="C265" s="70">
        <v>223</v>
      </c>
      <c r="D265" s="70">
        <v>294</v>
      </c>
      <c r="E265" s="70">
        <v>112</v>
      </c>
      <c r="F265" s="73" t="s">
        <v>104</v>
      </c>
      <c r="G265" s="73" t="s">
        <v>424</v>
      </c>
      <c r="H265" s="73" t="s">
        <v>975</v>
      </c>
      <c r="I265" s="60" t="s">
        <v>719</v>
      </c>
      <c r="J265" s="61"/>
      <c r="K265" s="63"/>
      <c r="L265" s="60"/>
      <c r="M265" s="60" t="s">
        <v>1162</v>
      </c>
      <c r="N265" s="60" t="s">
        <v>106</v>
      </c>
      <c r="O265" s="60" t="s">
        <v>106</v>
      </c>
      <c r="P265" s="59"/>
    </row>
    <row r="266" spans="1:16" ht="61.2" collapsed="1" x14ac:dyDescent="0.3">
      <c r="A266" s="69" t="s">
        <v>48</v>
      </c>
      <c r="B266" s="70">
        <v>113</v>
      </c>
      <c r="C266" s="70">
        <v>225</v>
      </c>
      <c r="D266" s="70">
        <v>296</v>
      </c>
      <c r="E266" s="70">
        <v>113</v>
      </c>
      <c r="F266" s="73" t="s">
        <v>104</v>
      </c>
      <c r="G266" s="73" t="s">
        <v>425</v>
      </c>
      <c r="H266" s="73" t="s">
        <v>976</v>
      </c>
      <c r="I266" s="60" t="s">
        <v>719</v>
      </c>
      <c r="J266" s="61"/>
      <c r="K266" s="63"/>
      <c r="L266" s="60"/>
      <c r="M266" s="60" t="s">
        <v>1162</v>
      </c>
      <c r="N266" s="60" t="s">
        <v>106</v>
      </c>
      <c r="O266" s="60" t="s">
        <v>106</v>
      </c>
      <c r="P266" s="59"/>
    </row>
    <row r="267" spans="1:16" ht="71.400000000000006" collapsed="1" x14ac:dyDescent="0.3">
      <c r="A267" s="69" t="s">
        <v>48</v>
      </c>
      <c r="B267" s="70">
        <v>114</v>
      </c>
      <c r="C267" s="70">
        <v>227</v>
      </c>
      <c r="D267" s="70">
        <v>298</v>
      </c>
      <c r="E267" s="70">
        <v>114</v>
      </c>
      <c r="F267" s="75" t="s">
        <v>104</v>
      </c>
      <c r="G267" s="75" t="s">
        <v>426</v>
      </c>
      <c r="H267" s="75" t="s">
        <v>977</v>
      </c>
      <c r="I267" s="76" t="s">
        <v>719</v>
      </c>
      <c r="J267" s="77"/>
      <c r="K267" s="80"/>
      <c r="L267" s="76"/>
      <c r="M267" s="76" t="s">
        <v>1162</v>
      </c>
      <c r="N267" s="76" t="s">
        <v>106</v>
      </c>
      <c r="O267" s="76" t="s">
        <v>106</v>
      </c>
      <c r="P267" s="79"/>
    </row>
    <row r="268" spans="1:16" ht="163.19999999999999" x14ac:dyDescent="0.3">
      <c r="A268" s="85" t="s">
        <v>43</v>
      </c>
      <c r="B268" s="86">
        <v>382</v>
      </c>
      <c r="C268" s="86">
        <v>238</v>
      </c>
      <c r="D268" s="86">
        <v>299</v>
      </c>
      <c r="E268" s="86">
        <v>150</v>
      </c>
      <c r="F268" s="87" t="s">
        <v>427</v>
      </c>
      <c r="G268" s="87" t="s">
        <v>428</v>
      </c>
      <c r="H268" s="87" t="s">
        <v>978</v>
      </c>
      <c r="I268" s="88" t="s">
        <v>46</v>
      </c>
      <c r="J268" s="89"/>
      <c r="K268" s="90"/>
      <c r="L268" s="91" t="s">
        <v>235</v>
      </c>
      <c r="M268" s="88" t="s">
        <v>1263</v>
      </c>
      <c r="N268" s="88" t="s">
        <v>46</v>
      </c>
      <c r="O268" s="88" t="s">
        <v>46</v>
      </c>
      <c r="P268" s="88"/>
    </row>
    <row r="269" spans="1:16" ht="132.6" collapsed="1" x14ac:dyDescent="0.3">
      <c r="A269" s="69" t="s">
        <v>48</v>
      </c>
      <c r="B269" s="70">
        <v>119</v>
      </c>
      <c r="C269" s="70">
        <v>237</v>
      </c>
      <c r="D269" s="70">
        <v>300</v>
      </c>
      <c r="E269" s="70">
        <v>119</v>
      </c>
      <c r="F269" s="75" t="s">
        <v>419</v>
      </c>
      <c r="G269" s="75" t="s">
        <v>429</v>
      </c>
      <c r="H269" s="75" t="s">
        <v>979</v>
      </c>
      <c r="I269" s="76" t="s">
        <v>46</v>
      </c>
      <c r="J269" s="77"/>
      <c r="K269" s="80"/>
      <c r="L269" s="76"/>
      <c r="M269" s="76" t="s">
        <v>1162</v>
      </c>
      <c r="N269" s="76" t="s">
        <v>46</v>
      </c>
      <c r="O269" s="76" t="s">
        <v>46</v>
      </c>
      <c r="P269" s="79"/>
    </row>
    <row r="270" spans="1:16" ht="163.19999999999999" x14ac:dyDescent="0.3">
      <c r="A270" s="85" t="s">
        <v>43</v>
      </c>
      <c r="B270" s="86">
        <v>476</v>
      </c>
      <c r="C270" s="86">
        <v>426</v>
      </c>
      <c r="D270" s="86">
        <v>301</v>
      </c>
      <c r="E270" s="86">
        <v>151</v>
      </c>
      <c r="F270" s="87" t="s">
        <v>427</v>
      </c>
      <c r="G270" s="87" t="s">
        <v>430</v>
      </c>
      <c r="H270" s="87" t="s">
        <v>980</v>
      </c>
      <c r="I270" s="88" t="s">
        <v>46</v>
      </c>
      <c r="J270" s="89"/>
      <c r="K270" s="90"/>
      <c r="L270" s="88" t="s">
        <v>431</v>
      </c>
      <c r="M270" s="88" t="s">
        <v>1264</v>
      </c>
      <c r="N270" s="88" t="s">
        <v>46</v>
      </c>
      <c r="O270" s="88" t="s">
        <v>46</v>
      </c>
      <c r="P270" s="88"/>
    </row>
    <row r="271" spans="1:16" ht="132.6" collapsed="1" x14ac:dyDescent="0.3">
      <c r="A271" s="69" t="s">
        <v>48</v>
      </c>
      <c r="B271" s="70">
        <v>213</v>
      </c>
      <c r="C271" s="70">
        <v>425</v>
      </c>
      <c r="D271" s="70">
        <v>302</v>
      </c>
      <c r="E271" s="70">
        <v>213</v>
      </c>
      <c r="F271" s="75" t="s">
        <v>432</v>
      </c>
      <c r="G271" s="75" t="s">
        <v>433</v>
      </c>
      <c r="H271" s="75" t="s">
        <v>981</v>
      </c>
      <c r="I271" s="76" t="s">
        <v>46</v>
      </c>
      <c r="J271" s="77"/>
      <c r="K271" s="80"/>
      <c r="L271" s="76"/>
      <c r="M271" s="76" t="s">
        <v>1162</v>
      </c>
      <c r="N271" s="76" t="s">
        <v>46</v>
      </c>
      <c r="O271" s="76" t="s">
        <v>46</v>
      </c>
      <c r="P271" s="79"/>
    </row>
    <row r="272" spans="1:16" ht="61.2" x14ac:dyDescent="0.3">
      <c r="A272" s="85" t="s">
        <v>43</v>
      </c>
      <c r="B272" s="86">
        <v>381</v>
      </c>
      <c r="C272" s="86">
        <v>236</v>
      </c>
      <c r="D272" s="86">
        <v>303</v>
      </c>
      <c r="E272" s="86">
        <v>152</v>
      </c>
      <c r="F272" s="87" t="s">
        <v>427</v>
      </c>
      <c r="G272" s="87" t="s">
        <v>434</v>
      </c>
      <c r="H272" s="87" t="s">
        <v>982</v>
      </c>
      <c r="I272" s="88" t="s">
        <v>46</v>
      </c>
      <c r="J272" s="89"/>
      <c r="K272" s="90"/>
      <c r="L272" s="88" t="s">
        <v>435</v>
      </c>
      <c r="M272" s="88" t="s">
        <v>1206</v>
      </c>
      <c r="N272" s="88" t="s">
        <v>46</v>
      </c>
      <c r="O272" s="88" t="s">
        <v>46</v>
      </c>
      <c r="P272" s="88"/>
    </row>
    <row r="273" spans="1:16" ht="51" collapsed="1" x14ac:dyDescent="0.3">
      <c r="A273" s="69" t="s">
        <v>48</v>
      </c>
      <c r="B273" s="70">
        <v>118</v>
      </c>
      <c r="C273" s="70">
        <v>235</v>
      </c>
      <c r="D273" s="70">
        <v>304</v>
      </c>
      <c r="E273" s="70">
        <v>118</v>
      </c>
      <c r="F273" s="75" t="s">
        <v>419</v>
      </c>
      <c r="G273" s="75" t="s">
        <v>436</v>
      </c>
      <c r="H273" s="75" t="s">
        <v>983</v>
      </c>
      <c r="I273" s="76" t="s">
        <v>716</v>
      </c>
      <c r="J273" s="77"/>
      <c r="K273" s="80"/>
      <c r="L273" s="78"/>
      <c r="M273" s="76" t="s">
        <v>1162</v>
      </c>
      <c r="N273" s="76" t="s">
        <v>46</v>
      </c>
      <c r="O273" s="76" t="s">
        <v>53</v>
      </c>
      <c r="P273" s="79" t="s">
        <v>54</v>
      </c>
    </row>
    <row r="274" spans="1:16" ht="91.8" x14ac:dyDescent="0.3">
      <c r="A274" s="85" t="s">
        <v>43</v>
      </c>
      <c r="B274" s="86">
        <v>362</v>
      </c>
      <c r="C274" s="86">
        <v>198</v>
      </c>
      <c r="D274" s="86">
        <v>305</v>
      </c>
      <c r="E274" s="86">
        <v>153</v>
      </c>
      <c r="F274" s="87" t="s">
        <v>437</v>
      </c>
      <c r="G274" s="87" t="s">
        <v>438</v>
      </c>
      <c r="H274" s="87" t="s">
        <v>984</v>
      </c>
      <c r="I274" s="88" t="s">
        <v>726</v>
      </c>
      <c r="J274" s="89"/>
      <c r="K274" s="90"/>
      <c r="L274" s="91" t="s">
        <v>157</v>
      </c>
      <c r="M274" s="88" t="s">
        <v>1265</v>
      </c>
      <c r="N274" s="88" t="s">
        <v>106</v>
      </c>
      <c r="O274" s="88" t="s">
        <v>56</v>
      </c>
      <c r="P274" s="88" t="s">
        <v>58</v>
      </c>
    </row>
    <row r="275" spans="1:16" ht="51" collapsed="1" x14ac:dyDescent="0.3">
      <c r="A275" s="69" t="s">
        <v>48</v>
      </c>
      <c r="B275" s="70">
        <v>99</v>
      </c>
      <c r="C275" s="70">
        <v>197</v>
      </c>
      <c r="D275" s="70">
        <v>306</v>
      </c>
      <c r="E275" s="70">
        <v>99</v>
      </c>
      <c r="F275" s="75" t="s">
        <v>374</v>
      </c>
      <c r="G275" s="75" t="s">
        <v>439</v>
      </c>
      <c r="H275" s="75" t="s">
        <v>985</v>
      </c>
      <c r="I275" s="76" t="s">
        <v>719</v>
      </c>
      <c r="J275" s="77"/>
      <c r="K275" s="80"/>
      <c r="L275" s="78"/>
      <c r="M275" s="76" t="s">
        <v>1162</v>
      </c>
      <c r="N275" s="76" t="s">
        <v>106</v>
      </c>
      <c r="O275" s="76" t="s">
        <v>106</v>
      </c>
      <c r="P275" s="79"/>
    </row>
    <row r="276" spans="1:16" ht="51" x14ac:dyDescent="0.3">
      <c r="A276" s="85" t="s">
        <v>43</v>
      </c>
      <c r="B276" s="86">
        <v>363</v>
      </c>
      <c r="C276" s="86">
        <v>200</v>
      </c>
      <c r="D276" s="86">
        <v>307</v>
      </c>
      <c r="E276" s="86">
        <v>154</v>
      </c>
      <c r="F276" s="87" t="s">
        <v>134</v>
      </c>
      <c r="G276" s="87" t="s">
        <v>410</v>
      </c>
      <c r="H276" s="87" t="s">
        <v>986</v>
      </c>
      <c r="I276" s="88" t="s">
        <v>727</v>
      </c>
      <c r="J276" s="92" t="s">
        <v>62</v>
      </c>
      <c r="K276" s="88"/>
      <c r="L276" s="91"/>
      <c r="M276" s="88" t="s">
        <v>1162</v>
      </c>
      <c r="N276" s="88" t="s">
        <v>134</v>
      </c>
      <c r="O276" s="88" t="s">
        <v>134</v>
      </c>
      <c r="P276" s="88" t="s">
        <v>134</v>
      </c>
    </row>
    <row r="277" spans="1:16" ht="51" collapsed="1" x14ac:dyDescent="0.3">
      <c r="A277" s="69" t="s">
        <v>48</v>
      </c>
      <c r="B277" s="70">
        <v>100</v>
      </c>
      <c r="C277" s="70">
        <v>199</v>
      </c>
      <c r="D277" s="70">
        <v>308</v>
      </c>
      <c r="E277" s="70">
        <v>100</v>
      </c>
      <c r="F277" s="73" t="s">
        <v>374</v>
      </c>
      <c r="G277" s="73" t="s">
        <v>440</v>
      </c>
      <c r="H277" s="73" t="s">
        <v>987</v>
      </c>
      <c r="I277" s="60" t="s">
        <v>719</v>
      </c>
      <c r="J277" s="61"/>
      <c r="K277" s="63"/>
      <c r="L277" s="60"/>
      <c r="M277" s="60" t="s">
        <v>1162</v>
      </c>
      <c r="N277" s="60" t="s">
        <v>106</v>
      </c>
      <c r="O277" s="60" t="s">
        <v>106</v>
      </c>
      <c r="P277" s="59"/>
    </row>
    <row r="278" spans="1:16" ht="51" collapsed="1" x14ac:dyDescent="0.3">
      <c r="A278" s="69" t="s">
        <v>48</v>
      </c>
      <c r="B278" s="70">
        <v>121</v>
      </c>
      <c r="C278" s="70">
        <v>241</v>
      </c>
      <c r="D278" s="70">
        <v>310</v>
      </c>
      <c r="E278" s="70">
        <v>121</v>
      </c>
      <c r="F278" s="75" t="s">
        <v>441</v>
      </c>
      <c r="G278" s="75" t="s">
        <v>442</v>
      </c>
      <c r="H278" s="75" t="s">
        <v>988</v>
      </c>
      <c r="I278" s="76" t="s">
        <v>719</v>
      </c>
      <c r="J278" s="77"/>
      <c r="K278" s="80"/>
      <c r="L278" s="78"/>
      <c r="M278" s="76" t="s">
        <v>1162</v>
      </c>
      <c r="N278" s="76" t="s">
        <v>106</v>
      </c>
      <c r="O278" s="76" t="s">
        <v>106</v>
      </c>
      <c r="P278" s="79"/>
    </row>
    <row r="279" spans="1:16" ht="51" x14ac:dyDescent="0.3">
      <c r="A279" s="85" t="s">
        <v>43</v>
      </c>
      <c r="B279" s="86">
        <v>385</v>
      </c>
      <c r="C279" s="86">
        <v>244</v>
      </c>
      <c r="D279" s="86">
        <v>311</v>
      </c>
      <c r="E279" s="86">
        <v>156</v>
      </c>
      <c r="F279" s="87" t="s">
        <v>437</v>
      </c>
      <c r="G279" s="87" t="s">
        <v>443</v>
      </c>
      <c r="H279" s="87" t="s">
        <v>989</v>
      </c>
      <c r="I279" s="88" t="s">
        <v>720</v>
      </c>
      <c r="J279" s="89"/>
      <c r="K279" s="90"/>
      <c r="L279" s="88" t="s">
        <v>57</v>
      </c>
      <c r="M279" s="88" t="s">
        <v>1162</v>
      </c>
      <c r="N279" s="88" t="s">
        <v>173</v>
      </c>
      <c r="O279" s="88" t="s">
        <v>173</v>
      </c>
      <c r="P279" s="88"/>
    </row>
    <row r="280" spans="1:16" ht="51" collapsed="1" x14ac:dyDescent="0.3">
      <c r="A280" s="69" t="s">
        <v>48</v>
      </c>
      <c r="B280" s="70">
        <v>122</v>
      </c>
      <c r="C280" s="70">
        <v>243</v>
      </c>
      <c r="D280" s="70">
        <v>312</v>
      </c>
      <c r="E280" s="70">
        <v>122</v>
      </c>
      <c r="F280" s="75" t="s">
        <v>441</v>
      </c>
      <c r="G280" s="75" t="s">
        <v>444</v>
      </c>
      <c r="H280" s="75" t="s">
        <v>990</v>
      </c>
      <c r="I280" s="76" t="s">
        <v>720</v>
      </c>
      <c r="J280" s="77"/>
      <c r="K280" s="80"/>
      <c r="L280" s="76"/>
      <c r="M280" s="76" t="s">
        <v>1162</v>
      </c>
      <c r="N280" s="76" t="s">
        <v>173</v>
      </c>
      <c r="O280" s="76" t="s">
        <v>173</v>
      </c>
      <c r="P280" s="79"/>
    </row>
    <row r="281" spans="1:16" ht="244.8" x14ac:dyDescent="0.3">
      <c r="A281" s="85" t="s">
        <v>43</v>
      </c>
      <c r="B281" s="86">
        <v>393</v>
      </c>
      <c r="C281" s="86">
        <v>260</v>
      </c>
      <c r="D281" s="86">
        <v>313</v>
      </c>
      <c r="E281" s="86">
        <v>157</v>
      </c>
      <c r="F281" s="87" t="s">
        <v>445</v>
      </c>
      <c r="G281" s="87" t="s">
        <v>446</v>
      </c>
      <c r="H281" s="87" t="s">
        <v>991</v>
      </c>
      <c r="I281" s="88" t="s">
        <v>722</v>
      </c>
      <c r="J281" s="89"/>
      <c r="K281" s="90"/>
      <c r="L281" s="91" t="s">
        <v>447</v>
      </c>
      <c r="M281" s="88" t="s">
        <v>1266</v>
      </c>
      <c r="N281" s="88" t="s">
        <v>46</v>
      </c>
      <c r="O281" s="88" t="s">
        <v>56</v>
      </c>
      <c r="P281" s="88" t="s">
        <v>58</v>
      </c>
    </row>
    <row r="282" spans="1:16" ht="204" collapsed="1" x14ac:dyDescent="0.3">
      <c r="A282" s="69" t="s">
        <v>48</v>
      </c>
      <c r="B282" s="70">
        <v>130</v>
      </c>
      <c r="C282" s="70">
        <v>259</v>
      </c>
      <c r="D282" s="70">
        <v>314</v>
      </c>
      <c r="E282" s="70">
        <v>130</v>
      </c>
      <c r="F282" s="73" t="s">
        <v>158</v>
      </c>
      <c r="G282" s="73" t="s">
        <v>448</v>
      </c>
      <c r="H282" s="73" t="s">
        <v>992</v>
      </c>
      <c r="I282" s="60" t="s">
        <v>46</v>
      </c>
      <c r="J282" s="61"/>
      <c r="K282" s="63"/>
      <c r="L282" s="62"/>
      <c r="M282" s="60" t="s">
        <v>1162</v>
      </c>
      <c r="N282" s="60" t="s">
        <v>46</v>
      </c>
      <c r="O282" s="60" t="s">
        <v>46</v>
      </c>
      <c r="P282" s="59"/>
    </row>
    <row r="283" spans="1:16" ht="61.2" collapsed="1" x14ac:dyDescent="0.3">
      <c r="A283" s="69" t="s">
        <v>48</v>
      </c>
      <c r="B283" s="70">
        <v>208</v>
      </c>
      <c r="C283" s="70">
        <v>419</v>
      </c>
      <c r="D283" s="70">
        <v>316</v>
      </c>
      <c r="E283" s="70">
        <v>208</v>
      </c>
      <c r="F283" s="73" t="s">
        <v>162</v>
      </c>
      <c r="G283" s="73" t="s">
        <v>449</v>
      </c>
      <c r="H283" s="73" t="s">
        <v>993</v>
      </c>
      <c r="I283" s="60" t="s">
        <v>46</v>
      </c>
      <c r="J283" s="61"/>
      <c r="K283" s="63"/>
      <c r="L283" s="60"/>
      <c r="M283" s="60" t="s">
        <v>1162</v>
      </c>
      <c r="N283" s="60" t="s">
        <v>46</v>
      </c>
      <c r="O283" s="60" t="s">
        <v>46</v>
      </c>
      <c r="P283" s="59"/>
    </row>
    <row r="284" spans="1:16" ht="51" collapsed="1" x14ac:dyDescent="0.3">
      <c r="A284" s="69" t="s">
        <v>48</v>
      </c>
      <c r="B284" s="70">
        <v>228</v>
      </c>
      <c r="C284" s="70">
        <v>455</v>
      </c>
      <c r="D284" s="70">
        <v>318</v>
      </c>
      <c r="E284" s="70">
        <v>228</v>
      </c>
      <c r="F284" s="75" t="s">
        <v>486</v>
      </c>
      <c r="G284" s="75" t="s">
        <v>488</v>
      </c>
      <c r="H284" s="75" t="s">
        <v>994</v>
      </c>
      <c r="I284" s="76" t="s">
        <v>46</v>
      </c>
      <c r="J284" s="77"/>
      <c r="K284" s="80"/>
      <c r="L284" s="76"/>
      <c r="M284" s="76" t="s">
        <v>1162</v>
      </c>
      <c r="N284" s="76" t="s">
        <v>46</v>
      </c>
      <c r="O284" s="76" t="s">
        <v>46</v>
      </c>
      <c r="P284" s="79"/>
    </row>
    <row r="285" spans="1:16" ht="122.4" x14ac:dyDescent="0.3">
      <c r="A285" s="85" t="s">
        <v>43</v>
      </c>
      <c r="B285" s="86">
        <v>387</v>
      </c>
      <c r="C285" s="86">
        <v>248</v>
      </c>
      <c r="D285" s="86">
        <v>319</v>
      </c>
      <c r="E285" s="86">
        <v>161</v>
      </c>
      <c r="F285" s="87" t="s">
        <v>445</v>
      </c>
      <c r="G285" s="87" t="s">
        <v>450</v>
      </c>
      <c r="H285" s="87" t="s">
        <v>995</v>
      </c>
      <c r="I285" s="88" t="s">
        <v>46</v>
      </c>
      <c r="J285" s="89"/>
      <c r="K285" s="90"/>
      <c r="L285" s="88" t="s">
        <v>451</v>
      </c>
      <c r="M285" s="88" t="s">
        <v>1267</v>
      </c>
      <c r="N285" s="88" t="s">
        <v>46</v>
      </c>
      <c r="O285" s="88" t="s">
        <v>46</v>
      </c>
      <c r="P285" s="88"/>
    </row>
    <row r="286" spans="1:16" ht="91.8" collapsed="1" x14ac:dyDescent="0.3">
      <c r="A286" s="69" t="s">
        <v>48</v>
      </c>
      <c r="B286" s="70">
        <v>124</v>
      </c>
      <c r="C286" s="70">
        <v>247</v>
      </c>
      <c r="D286" s="70">
        <v>320</v>
      </c>
      <c r="E286" s="70">
        <v>124</v>
      </c>
      <c r="F286" s="75" t="s">
        <v>452</v>
      </c>
      <c r="G286" s="75" t="s">
        <v>453</v>
      </c>
      <c r="H286" s="75" t="s">
        <v>996</v>
      </c>
      <c r="I286" s="76" t="s">
        <v>716</v>
      </c>
      <c r="J286" s="77"/>
      <c r="K286" s="80"/>
      <c r="L286" s="78"/>
      <c r="M286" s="76" t="s">
        <v>1162</v>
      </c>
      <c r="N286" s="76" t="s">
        <v>46</v>
      </c>
      <c r="O286" s="76" t="s">
        <v>53</v>
      </c>
      <c r="P286" s="79" t="s">
        <v>54</v>
      </c>
    </row>
    <row r="287" spans="1:16" ht="91.8" x14ac:dyDescent="0.3">
      <c r="A287" s="85" t="s">
        <v>43</v>
      </c>
      <c r="B287" s="86">
        <v>388</v>
      </c>
      <c r="C287" s="86">
        <v>250</v>
      </c>
      <c r="D287" s="86">
        <v>321</v>
      </c>
      <c r="E287" s="86">
        <v>162</v>
      </c>
      <c r="F287" s="87" t="s">
        <v>445</v>
      </c>
      <c r="G287" s="87" t="s">
        <v>454</v>
      </c>
      <c r="H287" s="87" t="s">
        <v>997</v>
      </c>
      <c r="I287" s="88" t="s">
        <v>46</v>
      </c>
      <c r="J287" s="89"/>
      <c r="K287" s="90"/>
      <c r="L287" s="88" t="s">
        <v>455</v>
      </c>
      <c r="M287" s="88" t="s">
        <v>1268</v>
      </c>
      <c r="N287" s="88" t="s">
        <v>46</v>
      </c>
      <c r="O287" s="88" t="s">
        <v>46</v>
      </c>
      <c r="P287" s="88"/>
    </row>
    <row r="288" spans="1:16" ht="153" collapsed="1" x14ac:dyDescent="0.3">
      <c r="A288" s="69" t="s">
        <v>48</v>
      </c>
      <c r="B288" s="70">
        <v>125</v>
      </c>
      <c r="C288" s="70">
        <v>249</v>
      </c>
      <c r="D288" s="70">
        <v>322</v>
      </c>
      <c r="E288" s="70">
        <v>125</v>
      </c>
      <c r="F288" s="75" t="s">
        <v>452</v>
      </c>
      <c r="G288" s="75" t="s">
        <v>456</v>
      </c>
      <c r="H288" s="75" t="s">
        <v>998</v>
      </c>
      <c r="I288" s="76" t="s">
        <v>46</v>
      </c>
      <c r="J288" s="77"/>
      <c r="K288" s="80"/>
      <c r="L288" s="76"/>
      <c r="M288" s="76" t="s">
        <v>1162</v>
      </c>
      <c r="N288" s="76" t="s">
        <v>46</v>
      </c>
      <c r="O288" s="76" t="s">
        <v>46</v>
      </c>
      <c r="P288" s="79"/>
    </row>
    <row r="289" spans="1:16" ht="61.2" x14ac:dyDescent="0.3">
      <c r="A289" s="85" t="s">
        <v>43</v>
      </c>
      <c r="B289" s="86">
        <v>390</v>
      </c>
      <c r="C289" s="86">
        <v>254</v>
      </c>
      <c r="D289" s="86">
        <v>323</v>
      </c>
      <c r="E289" s="86">
        <v>163</v>
      </c>
      <c r="F289" s="87" t="s">
        <v>445</v>
      </c>
      <c r="G289" s="87" t="s">
        <v>457</v>
      </c>
      <c r="H289" s="87" t="s">
        <v>999</v>
      </c>
      <c r="I289" s="88" t="s">
        <v>723</v>
      </c>
      <c r="J289" s="89"/>
      <c r="K289" s="90"/>
      <c r="L289" s="91" t="s">
        <v>187</v>
      </c>
      <c r="M289" s="88" t="s">
        <v>1162</v>
      </c>
      <c r="N289" s="88" t="s">
        <v>173</v>
      </c>
      <c r="O289" s="88" t="s">
        <v>292</v>
      </c>
      <c r="P289" s="88" t="s">
        <v>69</v>
      </c>
    </row>
    <row r="290" spans="1:16" ht="51" collapsed="1" x14ac:dyDescent="0.3">
      <c r="A290" s="69" t="s">
        <v>48</v>
      </c>
      <c r="B290" s="70">
        <v>127</v>
      </c>
      <c r="C290" s="70">
        <v>253</v>
      </c>
      <c r="D290" s="70">
        <v>324</v>
      </c>
      <c r="E290" s="70">
        <v>127</v>
      </c>
      <c r="F290" s="75" t="s">
        <v>73</v>
      </c>
      <c r="G290" s="75" t="s">
        <v>73</v>
      </c>
      <c r="H290" s="75" t="s">
        <v>742</v>
      </c>
      <c r="I290" s="81" t="s">
        <v>717</v>
      </c>
      <c r="J290" s="82" t="s">
        <v>62</v>
      </c>
      <c r="K290" s="81"/>
      <c r="L290" s="81"/>
      <c r="M290" s="81" t="s">
        <v>1162</v>
      </c>
      <c r="N290" s="81" t="s">
        <v>74</v>
      </c>
      <c r="O290" s="81" t="s">
        <v>74</v>
      </c>
      <c r="P290" s="83"/>
    </row>
    <row r="291" spans="1:16" ht="112.2" x14ac:dyDescent="0.3">
      <c r="A291" s="85" t="s">
        <v>43</v>
      </c>
      <c r="B291" s="86">
        <v>398</v>
      </c>
      <c r="C291" s="86">
        <v>274</v>
      </c>
      <c r="D291" s="86">
        <v>325</v>
      </c>
      <c r="E291" s="86">
        <v>164</v>
      </c>
      <c r="F291" s="87" t="s">
        <v>458</v>
      </c>
      <c r="G291" s="87" t="s">
        <v>459</v>
      </c>
      <c r="H291" s="87" t="s">
        <v>1000</v>
      </c>
      <c r="I291" s="88" t="s">
        <v>46</v>
      </c>
      <c r="J291" s="89"/>
      <c r="K291" s="90"/>
      <c r="L291" s="91" t="s">
        <v>57</v>
      </c>
      <c r="M291" s="88" t="s">
        <v>1269</v>
      </c>
      <c r="N291" s="88" t="s">
        <v>46</v>
      </c>
      <c r="O291" s="88" t="s">
        <v>46</v>
      </c>
      <c r="P291" s="88"/>
    </row>
    <row r="292" spans="1:16" ht="71.400000000000006" collapsed="1" x14ac:dyDescent="0.3">
      <c r="A292" s="69" t="s">
        <v>48</v>
      </c>
      <c r="B292" s="70">
        <v>135</v>
      </c>
      <c r="C292" s="70">
        <v>273</v>
      </c>
      <c r="D292" s="70">
        <v>326</v>
      </c>
      <c r="E292" s="70">
        <v>135</v>
      </c>
      <c r="F292" s="75" t="s">
        <v>460</v>
      </c>
      <c r="G292" s="75" t="s">
        <v>461</v>
      </c>
      <c r="H292" s="75" t="s">
        <v>1001</v>
      </c>
      <c r="I292" s="76" t="s">
        <v>719</v>
      </c>
      <c r="J292" s="77"/>
      <c r="K292" s="80"/>
      <c r="L292" s="78"/>
      <c r="M292" s="76" t="s">
        <v>1162</v>
      </c>
      <c r="N292" s="76" t="s">
        <v>106</v>
      </c>
      <c r="O292" s="76" t="s">
        <v>106</v>
      </c>
      <c r="P292" s="79"/>
    </row>
    <row r="293" spans="1:16" ht="81.599999999999994" x14ac:dyDescent="0.3">
      <c r="A293" s="85" t="s">
        <v>43</v>
      </c>
      <c r="B293" s="86">
        <v>399</v>
      </c>
      <c r="C293" s="86">
        <v>276</v>
      </c>
      <c r="D293" s="86">
        <v>327</v>
      </c>
      <c r="E293" s="86">
        <v>165</v>
      </c>
      <c r="F293" s="87" t="s">
        <v>458</v>
      </c>
      <c r="G293" s="87" t="s">
        <v>462</v>
      </c>
      <c r="H293" s="87" t="s">
        <v>1002</v>
      </c>
      <c r="I293" s="88" t="s">
        <v>46</v>
      </c>
      <c r="J293" s="89"/>
      <c r="K293" s="90"/>
      <c r="L293" s="88" t="s">
        <v>157</v>
      </c>
      <c r="M293" s="88" t="s">
        <v>1270</v>
      </c>
      <c r="N293" s="88" t="s">
        <v>46</v>
      </c>
      <c r="O293" s="88" t="s">
        <v>46</v>
      </c>
      <c r="P293" s="88"/>
    </row>
    <row r="294" spans="1:16" ht="61.2" collapsed="1" x14ac:dyDescent="0.3">
      <c r="A294" s="69" t="s">
        <v>48</v>
      </c>
      <c r="B294" s="70">
        <v>136</v>
      </c>
      <c r="C294" s="70">
        <v>275</v>
      </c>
      <c r="D294" s="70">
        <v>328</v>
      </c>
      <c r="E294" s="70">
        <v>136</v>
      </c>
      <c r="F294" s="75" t="s">
        <v>460</v>
      </c>
      <c r="G294" s="75" t="s">
        <v>463</v>
      </c>
      <c r="H294" s="75" t="s">
        <v>1003</v>
      </c>
      <c r="I294" s="76" t="s">
        <v>46</v>
      </c>
      <c r="J294" s="77"/>
      <c r="K294" s="80"/>
      <c r="L294" s="78"/>
      <c r="M294" s="76" t="s">
        <v>1162</v>
      </c>
      <c r="N294" s="76" t="s">
        <v>46</v>
      </c>
      <c r="O294" s="76" t="s">
        <v>46</v>
      </c>
      <c r="P294" s="79"/>
    </row>
    <row r="295" spans="1:16" ht="51" x14ac:dyDescent="0.3">
      <c r="A295" s="85" t="s">
        <v>43</v>
      </c>
      <c r="B295" s="86">
        <v>324</v>
      </c>
      <c r="C295" s="86">
        <v>122</v>
      </c>
      <c r="D295" s="86">
        <v>329</v>
      </c>
      <c r="E295" s="86">
        <v>166</v>
      </c>
      <c r="F295" s="87" t="s">
        <v>464</v>
      </c>
      <c r="G295" s="87" t="s">
        <v>465</v>
      </c>
      <c r="H295" s="87" t="s">
        <v>1004</v>
      </c>
      <c r="I295" s="88" t="s">
        <v>719</v>
      </c>
      <c r="J295" s="89"/>
      <c r="K295" s="90"/>
      <c r="L295" s="88" t="s">
        <v>175</v>
      </c>
      <c r="M295" s="88" t="s">
        <v>1238</v>
      </c>
      <c r="N295" s="88" t="s">
        <v>106</v>
      </c>
      <c r="O295" s="88" t="s">
        <v>106</v>
      </c>
      <c r="P295" s="88"/>
    </row>
    <row r="296" spans="1:16" ht="51" collapsed="1" x14ac:dyDescent="0.3">
      <c r="A296" s="69" t="s">
        <v>48</v>
      </c>
      <c r="B296" s="70">
        <v>61</v>
      </c>
      <c r="C296" s="70">
        <v>121</v>
      </c>
      <c r="D296" s="70">
        <v>330</v>
      </c>
      <c r="E296" s="70">
        <v>61</v>
      </c>
      <c r="F296" s="75" t="s">
        <v>466</v>
      </c>
      <c r="G296" s="75" t="s">
        <v>467</v>
      </c>
      <c r="H296" s="75" t="s">
        <v>1005</v>
      </c>
      <c r="I296" s="76" t="s">
        <v>720</v>
      </c>
      <c r="J296" s="77"/>
      <c r="K296" s="80"/>
      <c r="L296" s="76"/>
      <c r="M296" s="76" t="s">
        <v>1162</v>
      </c>
      <c r="N296" s="76" t="s">
        <v>173</v>
      </c>
      <c r="O296" s="76" t="s">
        <v>173</v>
      </c>
      <c r="P296" s="79"/>
    </row>
    <row r="297" spans="1:16" ht="51" x14ac:dyDescent="0.3">
      <c r="A297" s="85" t="s">
        <v>43</v>
      </c>
      <c r="B297" s="86">
        <v>400</v>
      </c>
      <c r="C297" s="86">
        <v>278</v>
      </c>
      <c r="D297" s="86">
        <v>331</v>
      </c>
      <c r="E297" s="86">
        <v>167</v>
      </c>
      <c r="F297" s="87" t="s">
        <v>468</v>
      </c>
      <c r="G297" s="87" t="s">
        <v>469</v>
      </c>
      <c r="H297" s="87" t="s">
        <v>1006</v>
      </c>
      <c r="I297" s="88" t="s">
        <v>720</v>
      </c>
      <c r="J297" s="89"/>
      <c r="K297" s="90"/>
      <c r="L297" s="88" t="s">
        <v>175</v>
      </c>
      <c r="M297" s="88" t="s">
        <v>1162</v>
      </c>
      <c r="N297" s="88" t="s">
        <v>173</v>
      </c>
      <c r="O297" s="88" t="s">
        <v>173</v>
      </c>
      <c r="P297" s="88"/>
    </row>
    <row r="298" spans="1:16" ht="51" collapsed="1" x14ac:dyDescent="0.3">
      <c r="A298" s="69" t="s">
        <v>48</v>
      </c>
      <c r="B298" s="70">
        <v>137</v>
      </c>
      <c r="C298" s="70">
        <v>277</v>
      </c>
      <c r="D298" s="70">
        <v>332</v>
      </c>
      <c r="E298" s="70">
        <v>137</v>
      </c>
      <c r="F298" s="75" t="s">
        <v>470</v>
      </c>
      <c r="G298" s="75" t="s">
        <v>471</v>
      </c>
      <c r="H298" s="75" t="s">
        <v>1007</v>
      </c>
      <c r="I298" s="76" t="s">
        <v>720</v>
      </c>
      <c r="J298" s="77"/>
      <c r="K298" s="80"/>
      <c r="L298" s="76"/>
      <c r="M298" s="76" t="s">
        <v>1162</v>
      </c>
      <c r="N298" s="76" t="s">
        <v>173</v>
      </c>
      <c r="O298" s="76" t="s">
        <v>173</v>
      </c>
      <c r="P298" s="79"/>
    </row>
    <row r="299" spans="1:16" ht="81.599999999999994" x14ac:dyDescent="0.3">
      <c r="A299" s="85" t="s">
        <v>43</v>
      </c>
      <c r="B299" s="86">
        <v>401</v>
      </c>
      <c r="C299" s="86">
        <v>280</v>
      </c>
      <c r="D299" s="86">
        <v>333</v>
      </c>
      <c r="E299" s="86">
        <v>168</v>
      </c>
      <c r="F299" s="87" t="s">
        <v>468</v>
      </c>
      <c r="G299" s="87" t="s">
        <v>472</v>
      </c>
      <c r="H299" s="87" t="s">
        <v>1008</v>
      </c>
      <c r="I299" s="88" t="s">
        <v>46</v>
      </c>
      <c r="J299" s="89"/>
      <c r="K299" s="90"/>
      <c r="L299" s="88" t="s">
        <v>373</v>
      </c>
      <c r="M299" s="88" t="s">
        <v>1271</v>
      </c>
      <c r="N299" s="88" t="s">
        <v>46</v>
      </c>
      <c r="O299" s="88" t="s">
        <v>46</v>
      </c>
      <c r="P299" s="88"/>
    </row>
    <row r="300" spans="1:16" ht="51" collapsed="1" x14ac:dyDescent="0.3">
      <c r="A300" s="69" t="s">
        <v>48</v>
      </c>
      <c r="B300" s="70">
        <v>138</v>
      </c>
      <c r="C300" s="70">
        <v>279</v>
      </c>
      <c r="D300" s="70">
        <v>334</v>
      </c>
      <c r="E300" s="70">
        <v>138</v>
      </c>
      <c r="F300" s="75" t="s">
        <v>470</v>
      </c>
      <c r="G300" s="75" t="s">
        <v>473</v>
      </c>
      <c r="H300" s="75" t="s">
        <v>1009</v>
      </c>
      <c r="I300" s="76" t="s">
        <v>46</v>
      </c>
      <c r="J300" s="77"/>
      <c r="K300" s="80"/>
      <c r="L300" s="76"/>
      <c r="M300" s="76" t="s">
        <v>1162</v>
      </c>
      <c r="N300" s="76" t="s">
        <v>46</v>
      </c>
      <c r="O300" s="76" t="s">
        <v>46</v>
      </c>
      <c r="P300" s="79"/>
    </row>
    <row r="301" spans="1:16" ht="275.39999999999998" x14ac:dyDescent="0.3">
      <c r="A301" s="85" t="s">
        <v>43</v>
      </c>
      <c r="B301" s="86">
        <v>394</v>
      </c>
      <c r="C301" s="86">
        <v>262</v>
      </c>
      <c r="D301" s="86">
        <v>335</v>
      </c>
      <c r="E301" s="86">
        <v>169</v>
      </c>
      <c r="F301" s="87" t="s">
        <v>474</v>
      </c>
      <c r="G301" s="87" t="s">
        <v>475</v>
      </c>
      <c r="H301" s="87" t="s">
        <v>1010</v>
      </c>
      <c r="I301" s="88" t="s">
        <v>46</v>
      </c>
      <c r="J301" s="89"/>
      <c r="K301" s="90"/>
      <c r="L301" s="91" t="s">
        <v>157</v>
      </c>
      <c r="M301" s="88" t="s">
        <v>1272</v>
      </c>
      <c r="N301" s="88" t="s">
        <v>46</v>
      </c>
      <c r="O301" s="88" t="s">
        <v>46</v>
      </c>
      <c r="P301" s="88"/>
    </row>
    <row r="302" spans="1:16" ht="81.599999999999994" collapsed="1" x14ac:dyDescent="0.3">
      <c r="A302" s="69" t="s">
        <v>48</v>
      </c>
      <c r="B302" s="70">
        <v>131</v>
      </c>
      <c r="C302" s="70">
        <v>261</v>
      </c>
      <c r="D302" s="70">
        <v>336</v>
      </c>
      <c r="E302" s="70">
        <v>131</v>
      </c>
      <c r="F302" s="73" t="s">
        <v>158</v>
      </c>
      <c r="G302" s="73" t="s">
        <v>476</v>
      </c>
      <c r="H302" s="73" t="s">
        <v>1011</v>
      </c>
      <c r="I302" s="60" t="s">
        <v>46</v>
      </c>
      <c r="J302" s="61"/>
      <c r="K302" s="63"/>
      <c r="L302" s="60"/>
      <c r="M302" s="60" t="s">
        <v>1162</v>
      </c>
      <c r="N302" s="60" t="s">
        <v>46</v>
      </c>
      <c r="O302" s="60" t="s">
        <v>46</v>
      </c>
      <c r="P302" s="59"/>
    </row>
    <row r="303" spans="1:16" ht="132.6" collapsed="1" x14ac:dyDescent="0.3">
      <c r="A303" s="69" t="s">
        <v>48</v>
      </c>
      <c r="B303" s="70">
        <v>209</v>
      </c>
      <c r="C303" s="70">
        <v>263</v>
      </c>
      <c r="D303" s="70">
        <v>338</v>
      </c>
      <c r="E303" s="70">
        <v>209</v>
      </c>
      <c r="F303" s="73" t="s">
        <v>158</v>
      </c>
      <c r="G303" s="73" t="s">
        <v>477</v>
      </c>
      <c r="H303" s="73" t="s">
        <v>1012</v>
      </c>
      <c r="I303" s="60" t="s">
        <v>46</v>
      </c>
      <c r="J303" s="61"/>
      <c r="K303" s="63"/>
      <c r="L303" s="60"/>
      <c r="M303" s="60" t="s">
        <v>1162</v>
      </c>
      <c r="N303" s="60" t="s">
        <v>46</v>
      </c>
      <c r="O303" s="60" t="s">
        <v>61</v>
      </c>
      <c r="P303" s="59"/>
    </row>
    <row r="304" spans="1:16" ht="163.19999999999999" collapsed="1" x14ac:dyDescent="0.3">
      <c r="A304" s="69" t="s">
        <v>48</v>
      </c>
      <c r="B304" s="70">
        <v>210</v>
      </c>
      <c r="C304" s="70">
        <v>265</v>
      </c>
      <c r="D304" s="70">
        <v>340</v>
      </c>
      <c r="E304" s="70">
        <v>210</v>
      </c>
      <c r="F304" s="75" t="s">
        <v>162</v>
      </c>
      <c r="G304" s="75" t="s">
        <v>478</v>
      </c>
      <c r="H304" s="75" t="s">
        <v>1013</v>
      </c>
      <c r="I304" s="76" t="s">
        <v>46</v>
      </c>
      <c r="J304" s="77"/>
      <c r="K304" s="80"/>
      <c r="L304" s="76"/>
      <c r="M304" s="76" t="s">
        <v>1162</v>
      </c>
      <c r="N304" s="76" t="s">
        <v>106</v>
      </c>
      <c r="O304" s="76" t="s">
        <v>61</v>
      </c>
      <c r="P304" s="79"/>
    </row>
    <row r="305" spans="1:16" ht="122.4" x14ac:dyDescent="0.3">
      <c r="A305" s="85" t="s">
        <v>43</v>
      </c>
      <c r="B305" s="86">
        <v>396</v>
      </c>
      <c r="C305" s="86">
        <v>270</v>
      </c>
      <c r="D305" s="86">
        <v>341</v>
      </c>
      <c r="E305" s="86">
        <v>170</v>
      </c>
      <c r="F305" s="87" t="s">
        <v>474</v>
      </c>
      <c r="G305" s="87" t="s">
        <v>479</v>
      </c>
      <c r="H305" s="87" t="s">
        <v>1014</v>
      </c>
      <c r="I305" s="88" t="s">
        <v>46</v>
      </c>
      <c r="J305" s="89"/>
      <c r="K305" s="90"/>
      <c r="L305" s="88" t="s">
        <v>480</v>
      </c>
      <c r="M305" s="88" t="s">
        <v>1273</v>
      </c>
      <c r="N305" s="88" t="s">
        <v>46</v>
      </c>
      <c r="O305" s="88" t="s">
        <v>61</v>
      </c>
      <c r="P305" s="88" t="s">
        <v>58</v>
      </c>
    </row>
    <row r="306" spans="1:16" ht="51" collapsed="1" x14ac:dyDescent="0.3">
      <c r="A306" s="69" t="s">
        <v>48</v>
      </c>
      <c r="B306" s="70">
        <v>133</v>
      </c>
      <c r="C306" s="70">
        <v>269</v>
      </c>
      <c r="D306" s="70">
        <v>342</v>
      </c>
      <c r="E306" s="70">
        <v>133</v>
      </c>
      <c r="F306" s="75" t="s">
        <v>158</v>
      </c>
      <c r="G306" s="75" t="s">
        <v>481</v>
      </c>
      <c r="H306" s="75" t="s">
        <v>1015</v>
      </c>
      <c r="I306" s="76" t="s">
        <v>719</v>
      </c>
      <c r="J306" s="77"/>
      <c r="K306" s="80"/>
      <c r="L306" s="76"/>
      <c r="M306" s="76" t="s">
        <v>1162</v>
      </c>
      <c r="N306" s="76" t="s">
        <v>106</v>
      </c>
      <c r="O306" s="76" t="s">
        <v>106</v>
      </c>
      <c r="P306" s="79"/>
    </row>
    <row r="307" spans="1:16" ht="265.2" x14ac:dyDescent="0.3">
      <c r="A307" s="85" t="s">
        <v>43</v>
      </c>
      <c r="B307" s="86">
        <v>392</v>
      </c>
      <c r="C307" s="86">
        <v>258</v>
      </c>
      <c r="D307" s="86">
        <v>343</v>
      </c>
      <c r="E307" s="86">
        <v>172</v>
      </c>
      <c r="F307" s="87" t="s">
        <v>474</v>
      </c>
      <c r="G307" s="87" t="s">
        <v>482</v>
      </c>
      <c r="H307" s="87" t="s">
        <v>1016</v>
      </c>
      <c r="I307" s="88" t="s">
        <v>46</v>
      </c>
      <c r="J307" s="89"/>
      <c r="K307" s="90"/>
      <c r="L307" s="88" t="s">
        <v>187</v>
      </c>
      <c r="M307" s="88" t="s">
        <v>1274</v>
      </c>
      <c r="N307" s="88" t="s">
        <v>46</v>
      </c>
      <c r="O307" s="88" t="s">
        <v>61</v>
      </c>
      <c r="P307" s="88"/>
    </row>
    <row r="308" spans="1:16" ht="91.8" collapsed="1" x14ac:dyDescent="0.3">
      <c r="A308" s="69" t="s">
        <v>48</v>
      </c>
      <c r="B308" s="70">
        <v>129</v>
      </c>
      <c r="C308" s="70">
        <v>257</v>
      </c>
      <c r="D308" s="70">
        <v>344</v>
      </c>
      <c r="E308" s="70">
        <v>129</v>
      </c>
      <c r="F308" s="73" t="s">
        <v>158</v>
      </c>
      <c r="G308" s="73" t="s">
        <v>483</v>
      </c>
      <c r="H308" s="73" t="s">
        <v>1017</v>
      </c>
      <c r="I308" s="60" t="s">
        <v>716</v>
      </c>
      <c r="J308" s="61"/>
      <c r="K308" s="63"/>
      <c r="L308" s="60"/>
      <c r="M308" s="60" t="s">
        <v>1162</v>
      </c>
      <c r="N308" s="60" t="s">
        <v>46</v>
      </c>
      <c r="O308" s="60" t="s">
        <v>61</v>
      </c>
      <c r="P308" s="59" t="s">
        <v>54</v>
      </c>
    </row>
    <row r="309" spans="1:16" ht="132.6" collapsed="1" x14ac:dyDescent="0.3">
      <c r="A309" s="69" t="s">
        <v>48</v>
      </c>
      <c r="B309" s="70">
        <v>211</v>
      </c>
      <c r="C309" s="70">
        <v>421</v>
      </c>
      <c r="D309" s="70">
        <v>346</v>
      </c>
      <c r="E309" s="70">
        <v>211</v>
      </c>
      <c r="F309" s="75" t="s">
        <v>162</v>
      </c>
      <c r="G309" s="75" t="s">
        <v>485</v>
      </c>
      <c r="H309" s="75" t="s">
        <v>1018</v>
      </c>
      <c r="I309" s="76" t="s">
        <v>46</v>
      </c>
      <c r="J309" s="77"/>
      <c r="K309" s="80"/>
      <c r="L309" s="76"/>
      <c r="M309" s="76" t="s">
        <v>1162</v>
      </c>
      <c r="N309" s="76" t="s">
        <v>46</v>
      </c>
      <c r="O309" s="76" t="s">
        <v>61</v>
      </c>
      <c r="P309" s="79"/>
    </row>
    <row r="310" spans="1:16" ht="132.6" x14ac:dyDescent="0.3">
      <c r="A310" s="85" t="s">
        <v>43</v>
      </c>
      <c r="B310" s="86">
        <v>490</v>
      </c>
      <c r="C310" s="86">
        <v>454</v>
      </c>
      <c r="D310" s="86">
        <v>347</v>
      </c>
      <c r="E310" s="86">
        <v>173</v>
      </c>
      <c r="F310" s="87" t="s">
        <v>474</v>
      </c>
      <c r="G310" s="87" t="s">
        <v>484</v>
      </c>
      <c r="H310" s="87" t="s">
        <v>1019</v>
      </c>
      <c r="I310" s="88" t="s">
        <v>722</v>
      </c>
      <c r="J310" s="89"/>
      <c r="K310" s="90"/>
      <c r="L310" s="91" t="s">
        <v>373</v>
      </c>
      <c r="M310" s="88" t="s">
        <v>1275</v>
      </c>
      <c r="N310" s="88" t="s">
        <v>46</v>
      </c>
      <c r="O310" s="88" t="s">
        <v>56</v>
      </c>
      <c r="P310" s="88" t="s">
        <v>58</v>
      </c>
    </row>
    <row r="311" spans="1:16" ht="71.400000000000006" collapsed="1" x14ac:dyDescent="0.3">
      <c r="A311" s="69" t="s">
        <v>48</v>
      </c>
      <c r="B311" s="70">
        <v>227</v>
      </c>
      <c r="C311" s="70">
        <v>453</v>
      </c>
      <c r="D311" s="70">
        <v>348</v>
      </c>
      <c r="E311" s="70">
        <v>227</v>
      </c>
      <c r="F311" s="73" t="s">
        <v>486</v>
      </c>
      <c r="G311" s="73" t="s">
        <v>487</v>
      </c>
      <c r="H311" s="73" t="s">
        <v>1020</v>
      </c>
      <c r="I311" s="60" t="s">
        <v>46</v>
      </c>
      <c r="J311" s="61"/>
      <c r="K311" s="63"/>
      <c r="L311" s="60"/>
      <c r="M311" s="60" t="s">
        <v>1162</v>
      </c>
      <c r="N311" s="60" t="s">
        <v>46</v>
      </c>
      <c r="O311" s="60" t="s">
        <v>61</v>
      </c>
      <c r="P311" s="59"/>
    </row>
    <row r="312" spans="1:16" ht="51" collapsed="1" x14ac:dyDescent="0.3">
      <c r="A312" s="69" t="s">
        <v>48</v>
      </c>
      <c r="B312" s="70">
        <v>244</v>
      </c>
      <c r="C312" s="70">
        <v>487</v>
      </c>
      <c r="D312" s="70">
        <v>350</v>
      </c>
      <c r="E312" s="70">
        <v>244</v>
      </c>
      <c r="F312" s="73" t="s">
        <v>164</v>
      </c>
      <c r="G312" s="73" t="s">
        <v>489</v>
      </c>
      <c r="H312" s="73" t="s">
        <v>1021</v>
      </c>
      <c r="I312" s="60" t="s">
        <v>46</v>
      </c>
      <c r="J312" s="61"/>
      <c r="K312" s="63"/>
      <c r="L312" s="60"/>
      <c r="M312" s="60" t="s">
        <v>1162</v>
      </c>
      <c r="N312" s="60" t="s">
        <v>46</v>
      </c>
      <c r="O312" s="60" t="s">
        <v>61</v>
      </c>
      <c r="P312" s="59"/>
    </row>
    <row r="313" spans="1:16" ht="51" collapsed="1" x14ac:dyDescent="0.3">
      <c r="A313" s="69" t="s">
        <v>48</v>
      </c>
      <c r="B313" s="70">
        <v>251</v>
      </c>
      <c r="C313" s="70">
        <v>501</v>
      </c>
      <c r="D313" s="70">
        <v>352</v>
      </c>
      <c r="E313" s="70">
        <v>251</v>
      </c>
      <c r="F313" s="75" t="s">
        <v>86</v>
      </c>
      <c r="G313" s="75" t="s">
        <v>490</v>
      </c>
      <c r="H313" s="75" t="s">
        <v>1022</v>
      </c>
      <c r="I313" s="76" t="s">
        <v>46</v>
      </c>
      <c r="J313" s="77"/>
      <c r="K313" s="80"/>
      <c r="L313" s="76"/>
      <c r="M313" s="76" t="s">
        <v>1162</v>
      </c>
      <c r="N313" s="76" t="s">
        <v>46</v>
      </c>
      <c r="O313" s="76" t="s">
        <v>61</v>
      </c>
      <c r="P313" s="79"/>
    </row>
    <row r="314" spans="1:16" ht="91.8" x14ac:dyDescent="0.3">
      <c r="A314" s="85" t="s">
        <v>43</v>
      </c>
      <c r="B314" s="86">
        <v>508</v>
      </c>
      <c r="C314" s="86">
        <v>490</v>
      </c>
      <c r="D314" s="86">
        <v>353</v>
      </c>
      <c r="E314" s="86">
        <v>177</v>
      </c>
      <c r="F314" s="87" t="s">
        <v>474</v>
      </c>
      <c r="G314" s="87" t="s">
        <v>491</v>
      </c>
      <c r="H314" s="87" t="s">
        <v>1023</v>
      </c>
      <c r="I314" s="88" t="s">
        <v>46</v>
      </c>
      <c r="J314" s="89"/>
      <c r="K314" s="90"/>
      <c r="L314" s="88" t="s">
        <v>220</v>
      </c>
      <c r="M314" s="88" t="s">
        <v>1276</v>
      </c>
      <c r="N314" s="88" t="s">
        <v>46</v>
      </c>
      <c r="O314" s="88" t="s">
        <v>61</v>
      </c>
      <c r="P314" s="88"/>
    </row>
    <row r="315" spans="1:16" ht="91.8" collapsed="1" x14ac:dyDescent="0.3">
      <c r="A315" s="69" t="s">
        <v>48</v>
      </c>
      <c r="B315" s="70">
        <v>245</v>
      </c>
      <c r="C315" s="70">
        <v>489</v>
      </c>
      <c r="D315" s="70">
        <v>354</v>
      </c>
      <c r="E315" s="70">
        <v>245</v>
      </c>
      <c r="F315" s="75" t="s">
        <v>164</v>
      </c>
      <c r="G315" s="75" t="s">
        <v>492</v>
      </c>
      <c r="H315" s="75" t="s">
        <v>1024</v>
      </c>
      <c r="I315" s="76" t="s">
        <v>46</v>
      </c>
      <c r="J315" s="77"/>
      <c r="K315" s="80"/>
      <c r="L315" s="76"/>
      <c r="M315" s="76" t="s">
        <v>1162</v>
      </c>
      <c r="N315" s="76" t="s">
        <v>46</v>
      </c>
      <c r="O315" s="76" t="s">
        <v>61</v>
      </c>
      <c r="P315" s="79"/>
    </row>
    <row r="316" spans="1:16" ht="112.2" x14ac:dyDescent="0.3">
      <c r="A316" s="85" t="s">
        <v>43</v>
      </c>
      <c r="B316" s="86">
        <v>397</v>
      </c>
      <c r="C316" s="86">
        <v>272</v>
      </c>
      <c r="D316" s="86">
        <v>355</v>
      </c>
      <c r="E316" s="86">
        <v>178</v>
      </c>
      <c r="F316" s="87" t="s">
        <v>474</v>
      </c>
      <c r="G316" s="87" t="s">
        <v>493</v>
      </c>
      <c r="H316" s="87" t="s">
        <v>1025</v>
      </c>
      <c r="I316" s="88" t="s">
        <v>724</v>
      </c>
      <c r="J316" s="89"/>
      <c r="K316" s="90"/>
      <c r="L316" s="91" t="s">
        <v>373</v>
      </c>
      <c r="M316" s="88" t="s">
        <v>1277</v>
      </c>
      <c r="N316" s="88" t="s">
        <v>46</v>
      </c>
      <c r="O316" s="88" t="s">
        <v>68</v>
      </c>
      <c r="P316" s="88" t="s">
        <v>69</v>
      </c>
    </row>
    <row r="317" spans="1:16" ht="51" collapsed="1" x14ac:dyDescent="0.3">
      <c r="A317" s="69" t="s">
        <v>48</v>
      </c>
      <c r="B317" s="70">
        <v>134</v>
      </c>
      <c r="C317" s="70">
        <v>271</v>
      </c>
      <c r="D317" s="70">
        <v>356</v>
      </c>
      <c r="E317" s="70">
        <v>134</v>
      </c>
      <c r="F317" s="75" t="s">
        <v>73</v>
      </c>
      <c r="G317" s="75" t="s">
        <v>73</v>
      </c>
      <c r="H317" s="75" t="s">
        <v>742</v>
      </c>
      <c r="I317" s="81" t="s">
        <v>721</v>
      </c>
      <c r="J317" s="82" t="s">
        <v>62</v>
      </c>
      <c r="K317" s="81"/>
      <c r="L317" s="81"/>
      <c r="M317" s="81" t="s">
        <v>1162</v>
      </c>
      <c r="N317" s="81" t="s">
        <v>74</v>
      </c>
      <c r="O317" s="81" t="s">
        <v>61</v>
      </c>
      <c r="P317" s="83"/>
    </row>
    <row r="318" spans="1:16" ht="91.8" x14ac:dyDescent="0.3">
      <c r="A318" s="85" t="s">
        <v>43</v>
      </c>
      <c r="B318" s="86">
        <v>386</v>
      </c>
      <c r="C318" s="86">
        <v>246</v>
      </c>
      <c r="D318" s="86">
        <v>357</v>
      </c>
      <c r="E318" s="86">
        <v>179</v>
      </c>
      <c r="F318" s="87" t="s">
        <v>494</v>
      </c>
      <c r="G318" s="87" t="s">
        <v>495</v>
      </c>
      <c r="H318" s="87" t="s">
        <v>1026</v>
      </c>
      <c r="I318" s="88" t="s">
        <v>719</v>
      </c>
      <c r="J318" s="89"/>
      <c r="K318" s="90"/>
      <c r="L318" s="91" t="s">
        <v>220</v>
      </c>
      <c r="M318" s="88" t="s">
        <v>1278</v>
      </c>
      <c r="N318" s="88" t="s">
        <v>106</v>
      </c>
      <c r="O318" s="88" t="s">
        <v>106</v>
      </c>
      <c r="P318" s="88"/>
    </row>
    <row r="319" spans="1:16" ht="61.2" collapsed="1" x14ac:dyDescent="0.3">
      <c r="A319" s="69" t="s">
        <v>48</v>
      </c>
      <c r="B319" s="70">
        <v>123</v>
      </c>
      <c r="C319" s="70">
        <v>245</v>
      </c>
      <c r="D319" s="70">
        <v>358</v>
      </c>
      <c r="E319" s="70">
        <v>123</v>
      </c>
      <c r="F319" s="75" t="s">
        <v>496</v>
      </c>
      <c r="G319" s="75" t="s">
        <v>497</v>
      </c>
      <c r="H319" s="75" t="s">
        <v>1027</v>
      </c>
      <c r="I319" s="76" t="s">
        <v>719</v>
      </c>
      <c r="J319" s="77"/>
      <c r="K319" s="80"/>
      <c r="L319" s="78"/>
      <c r="M319" s="76" t="s">
        <v>1162</v>
      </c>
      <c r="N319" s="76" t="s">
        <v>106</v>
      </c>
      <c r="O319" s="76" t="s">
        <v>106</v>
      </c>
      <c r="P319" s="79"/>
    </row>
    <row r="320" spans="1:16" ht="61.2" x14ac:dyDescent="0.3">
      <c r="A320" s="85" t="s">
        <v>43</v>
      </c>
      <c r="B320" s="86">
        <v>389</v>
      </c>
      <c r="C320" s="86">
        <v>252</v>
      </c>
      <c r="D320" s="86">
        <v>359</v>
      </c>
      <c r="E320" s="86">
        <v>180</v>
      </c>
      <c r="F320" s="87" t="s">
        <v>494</v>
      </c>
      <c r="G320" s="87" t="s">
        <v>498</v>
      </c>
      <c r="H320" s="87" t="s">
        <v>1028</v>
      </c>
      <c r="I320" s="88" t="s">
        <v>46</v>
      </c>
      <c r="J320" s="89"/>
      <c r="K320" s="90"/>
      <c r="L320" s="91" t="s">
        <v>57</v>
      </c>
      <c r="M320" s="88" t="s">
        <v>1244</v>
      </c>
      <c r="N320" s="88" t="s">
        <v>46</v>
      </c>
      <c r="O320" s="88" t="s">
        <v>61</v>
      </c>
      <c r="P320" s="88"/>
    </row>
    <row r="321" spans="1:16" ht="61.2" collapsed="1" x14ac:dyDescent="0.3">
      <c r="A321" s="69" t="s">
        <v>48</v>
      </c>
      <c r="B321" s="70">
        <v>126</v>
      </c>
      <c r="C321" s="70">
        <v>251</v>
      </c>
      <c r="D321" s="70">
        <v>360</v>
      </c>
      <c r="E321" s="70">
        <v>126</v>
      </c>
      <c r="F321" s="75" t="s">
        <v>452</v>
      </c>
      <c r="G321" s="75" t="s">
        <v>499</v>
      </c>
      <c r="H321" s="75" t="s">
        <v>1029</v>
      </c>
      <c r="I321" s="76" t="s">
        <v>719</v>
      </c>
      <c r="J321" s="77"/>
      <c r="K321" s="80"/>
      <c r="L321" s="78"/>
      <c r="M321" s="76" t="s">
        <v>1162</v>
      </c>
      <c r="N321" s="76" t="s">
        <v>106</v>
      </c>
      <c r="O321" s="76" t="s">
        <v>106</v>
      </c>
      <c r="P321" s="79"/>
    </row>
    <row r="322" spans="1:16" ht="122.4" x14ac:dyDescent="0.3">
      <c r="A322" s="85" t="s">
        <v>43</v>
      </c>
      <c r="B322" s="86">
        <v>391</v>
      </c>
      <c r="C322" s="86">
        <v>256</v>
      </c>
      <c r="D322" s="86">
        <v>361</v>
      </c>
      <c r="E322" s="86">
        <v>181</v>
      </c>
      <c r="F322" s="87" t="s">
        <v>494</v>
      </c>
      <c r="G322" s="87" t="s">
        <v>500</v>
      </c>
      <c r="H322" s="87" t="s">
        <v>1030</v>
      </c>
      <c r="I322" s="88" t="s">
        <v>723</v>
      </c>
      <c r="J322" s="89"/>
      <c r="K322" s="90"/>
      <c r="L322" s="88" t="s">
        <v>157</v>
      </c>
      <c r="M322" s="88" t="s">
        <v>1279</v>
      </c>
      <c r="N322" s="88" t="s">
        <v>173</v>
      </c>
      <c r="O322" s="88" t="s">
        <v>292</v>
      </c>
      <c r="P322" s="88" t="s">
        <v>69</v>
      </c>
    </row>
    <row r="323" spans="1:16" ht="51" collapsed="1" x14ac:dyDescent="0.3">
      <c r="A323" s="69" t="s">
        <v>48</v>
      </c>
      <c r="B323" s="70">
        <v>128</v>
      </c>
      <c r="C323" s="70">
        <v>255</v>
      </c>
      <c r="D323" s="70">
        <v>362</v>
      </c>
      <c r="E323" s="70">
        <v>128</v>
      </c>
      <c r="F323" s="75" t="s">
        <v>73</v>
      </c>
      <c r="G323" s="75" t="s">
        <v>73</v>
      </c>
      <c r="H323" s="75" t="s">
        <v>742</v>
      </c>
      <c r="I323" s="81" t="s">
        <v>721</v>
      </c>
      <c r="J323" s="82" t="s">
        <v>62</v>
      </c>
      <c r="K323" s="81"/>
      <c r="L323" s="81"/>
      <c r="M323" s="81" t="s">
        <v>1162</v>
      </c>
      <c r="N323" s="81" t="s">
        <v>74</v>
      </c>
      <c r="O323" s="81" t="s">
        <v>61</v>
      </c>
      <c r="P323" s="83"/>
    </row>
    <row r="324" spans="1:16" ht="81.599999999999994" x14ac:dyDescent="0.3">
      <c r="A324" s="85" t="s">
        <v>43</v>
      </c>
      <c r="B324" s="86">
        <v>402</v>
      </c>
      <c r="C324" s="86">
        <v>282</v>
      </c>
      <c r="D324" s="86">
        <v>363</v>
      </c>
      <c r="E324" s="86">
        <v>182</v>
      </c>
      <c r="F324" s="87" t="s">
        <v>501</v>
      </c>
      <c r="G324" s="87" t="s">
        <v>502</v>
      </c>
      <c r="H324" s="87" t="s">
        <v>1031</v>
      </c>
      <c r="I324" s="88" t="s">
        <v>719</v>
      </c>
      <c r="J324" s="89"/>
      <c r="K324" s="90"/>
      <c r="L324" s="88" t="s">
        <v>57</v>
      </c>
      <c r="M324" s="88" t="s">
        <v>1280</v>
      </c>
      <c r="N324" s="88" t="s">
        <v>106</v>
      </c>
      <c r="O324" s="88" t="s">
        <v>106</v>
      </c>
      <c r="P324" s="88"/>
    </row>
    <row r="325" spans="1:16" ht="91.8" collapsed="1" x14ac:dyDescent="0.3">
      <c r="A325" s="69" t="s">
        <v>48</v>
      </c>
      <c r="B325" s="70">
        <v>139</v>
      </c>
      <c r="C325" s="70">
        <v>281</v>
      </c>
      <c r="D325" s="70">
        <v>364</v>
      </c>
      <c r="E325" s="70">
        <v>139</v>
      </c>
      <c r="F325" s="75" t="s">
        <v>503</v>
      </c>
      <c r="G325" s="75" t="s">
        <v>504</v>
      </c>
      <c r="H325" s="75" t="s">
        <v>1032</v>
      </c>
      <c r="I325" s="76" t="s">
        <v>46</v>
      </c>
      <c r="J325" s="77"/>
      <c r="K325" s="80"/>
      <c r="L325" s="78"/>
      <c r="M325" s="76" t="s">
        <v>1162</v>
      </c>
      <c r="N325" s="76" t="s">
        <v>46</v>
      </c>
      <c r="O325" s="76" t="s">
        <v>61</v>
      </c>
      <c r="P325" s="79"/>
    </row>
    <row r="326" spans="1:16" ht="71.400000000000006" x14ac:dyDescent="0.3">
      <c r="A326" s="85" t="s">
        <v>43</v>
      </c>
      <c r="B326" s="86">
        <v>403</v>
      </c>
      <c r="C326" s="86">
        <v>284</v>
      </c>
      <c r="D326" s="86">
        <v>365</v>
      </c>
      <c r="E326" s="86">
        <v>183</v>
      </c>
      <c r="F326" s="87" t="s">
        <v>501</v>
      </c>
      <c r="G326" s="87" t="s">
        <v>505</v>
      </c>
      <c r="H326" s="87" t="s">
        <v>1033</v>
      </c>
      <c r="I326" s="88" t="s">
        <v>724</v>
      </c>
      <c r="J326" s="89"/>
      <c r="K326" s="90"/>
      <c r="L326" s="88" t="s">
        <v>506</v>
      </c>
      <c r="M326" s="88" t="s">
        <v>1281</v>
      </c>
      <c r="N326" s="88" t="s">
        <v>46</v>
      </c>
      <c r="O326" s="88" t="s">
        <v>68</v>
      </c>
      <c r="P326" s="88" t="s">
        <v>69</v>
      </c>
    </row>
    <row r="327" spans="1:16" ht="51" collapsed="1" x14ac:dyDescent="0.3">
      <c r="A327" s="69" t="s">
        <v>48</v>
      </c>
      <c r="B327" s="70">
        <v>140</v>
      </c>
      <c r="C327" s="70">
        <v>283</v>
      </c>
      <c r="D327" s="70">
        <v>366</v>
      </c>
      <c r="E327" s="70">
        <v>140</v>
      </c>
      <c r="F327" s="75" t="s">
        <v>73</v>
      </c>
      <c r="G327" s="75" t="s">
        <v>73</v>
      </c>
      <c r="H327" s="75" t="s">
        <v>742</v>
      </c>
      <c r="I327" s="81" t="s">
        <v>721</v>
      </c>
      <c r="J327" s="82" t="s">
        <v>62</v>
      </c>
      <c r="K327" s="81"/>
      <c r="L327" s="81"/>
      <c r="M327" s="81" t="s">
        <v>1162</v>
      </c>
      <c r="N327" s="81" t="s">
        <v>74</v>
      </c>
      <c r="O327" s="81" t="s">
        <v>61</v>
      </c>
      <c r="P327" s="83"/>
    </row>
    <row r="328" spans="1:16" ht="102" x14ac:dyDescent="0.3">
      <c r="A328" s="85" t="s">
        <v>43</v>
      </c>
      <c r="B328" s="86">
        <v>404</v>
      </c>
      <c r="C328" s="86">
        <v>286</v>
      </c>
      <c r="D328" s="86">
        <v>367</v>
      </c>
      <c r="E328" s="86">
        <v>184</v>
      </c>
      <c r="F328" s="87" t="s">
        <v>501</v>
      </c>
      <c r="G328" s="87" t="s">
        <v>507</v>
      </c>
      <c r="H328" s="87" t="s">
        <v>1034</v>
      </c>
      <c r="I328" s="88" t="s">
        <v>725</v>
      </c>
      <c r="J328" s="89"/>
      <c r="K328" s="90"/>
      <c r="L328" s="91" t="s">
        <v>91</v>
      </c>
      <c r="M328" s="88" t="s">
        <v>1282</v>
      </c>
      <c r="N328" s="88" t="s">
        <v>106</v>
      </c>
      <c r="O328" s="88" t="s">
        <v>261</v>
      </c>
      <c r="P328" s="88" t="s">
        <v>69</v>
      </c>
    </row>
    <row r="329" spans="1:16" ht="51" collapsed="1" x14ac:dyDescent="0.3">
      <c r="A329" s="69" t="s">
        <v>48</v>
      </c>
      <c r="B329" s="70">
        <v>141</v>
      </c>
      <c r="C329" s="70">
        <v>285</v>
      </c>
      <c r="D329" s="70">
        <v>368</v>
      </c>
      <c r="E329" s="70">
        <v>141</v>
      </c>
      <c r="F329" s="75" t="s">
        <v>73</v>
      </c>
      <c r="G329" s="75" t="s">
        <v>73</v>
      </c>
      <c r="H329" s="75" t="s">
        <v>742</v>
      </c>
      <c r="I329" s="81" t="s">
        <v>721</v>
      </c>
      <c r="J329" s="82" t="s">
        <v>62</v>
      </c>
      <c r="K329" s="81"/>
      <c r="L329" s="81"/>
      <c r="M329" s="81" t="s">
        <v>1162</v>
      </c>
      <c r="N329" s="81" t="s">
        <v>74</v>
      </c>
      <c r="O329" s="81" t="s">
        <v>61</v>
      </c>
      <c r="P329" s="83"/>
    </row>
    <row r="330" spans="1:16" ht="71.400000000000006" x14ac:dyDescent="0.3">
      <c r="A330" s="85" t="s">
        <v>43</v>
      </c>
      <c r="B330" s="86">
        <v>405</v>
      </c>
      <c r="C330" s="86">
        <v>288</v>
      </c>
      <c r="D330" s="86">
        <v>369</v>
      </c>
      <c r="E330" s="86">
        <v>185</v>
      </c>
      <c r="F330" s="87" t="s">
        <v>501</v>
      </c>
      <c r="G330" s="87" t="s">
        <v>508</v>
      </c>
      <c r="H330" s="87" t="s">
        <v>1035</v>
      </c>
      <c r="I330" s="88" t="s">
        <v>46</v>
      </c>
      <c r="J330" s="89"/>
      <c r="K330" s="90"/>
      <c r="L330" s="91" t="s">
        <v>509</v>
      </c>
      <c r="M330" s="88" t="s">
        <v>1283</v>
      </c>
      <c r="N330" s="88" t="s">
        <v>46</v>
      </c>
      <c r="O330" s="88" t="s">
        <v>61</v>
      </c>
      <c r="P330" s="88"/>
    </row>
    <row r="331" spans="1:16" ht="51" collapsed="1" x14ac:dyDescent="0.3">
      <c r="A331" s="69" t="s">
        <v>48</v>
      </c>
      <c r="B331" s="70">
        <v>142</v>
      </c>
      <c r="C331" s="70">
        <v>287</v>
      </c>
      <c r="D331" s="70">
        <v>370</v>
      </c>
      <c r="E331" s="70">
        <v>142</v>
      </c>
      <c r="F331" s="75" t="s">
        <v>503</v>
      </c>
      <c r="G331" s="75" t="s">
        <v>510</v>
      </c>
      <c r="H331" s="75" t="s">
        <v>1036</v>
      </c>
      <c r="I331" s="76" t="s">
        <v>46</v>
      </c>
      <c r="J331" s="77"/>
      <c r="K331" s="80"/>
      <c r="L331" s="78"/>
      <c r="M331" s="76" t="s">
        <v>1162</v>
      </c>
      <c r="N331" s="76" t="s">
        <v>46</v>
      </c>
      <c r="O331" s="76" t="s">
        <v>61</v>
      </c>
      <c r="P331" s="79"/>
    </row>
    <row r="332" spans="1:16" ht="71.400000000000006" x14ac:dyDescent="0.3">
      <c r="A332" s="85" t="s">
        <v>43</v>
      </c>
      <c r="B332" s="86">
        <v>406</v>
      </c>
      <c r="C332" s="86">
        <v>290</v>
      </c>
      <c r="D332" s="86">
        <v>371</v>
      </c>
      <c r="E332" s="86">
        <v>186</v>
      </c>
      <c r="F332" s="87" t="s">
        <v>501</v>
      </c>
      <c r="G332" s="87" t="s">
        <v>511</v>
      </c>
      <c r="H332" s="87" t="s">
        <v>1037</v>
      </c>
      <c r="I332" s="88" t="s">
        <v>46</v>
      </c>
      <c r="J332" s="89"/>
      <c r="K332" s="90"/>
      <c r="L332" s="88" t="s">
        <v>512</v>
      </c>
      <c r="M332" s="88" t="s">
        <v>1284</v>
      </c>
      <c r="N332" s="88" t="s">
        <v>46</v>
      </c>
      <c r="O332" s="88" t="s">
        <v>61</v>
      </c>
      <c r="P332" s="88"/>
    </row>
    <row r="333" spans="1:16" ht="51" collapsed="1" x14ac:dyDescent="0.3">
      <c r="A333" s="69" t="s">
        <v>48</v>
      </c>
      <c r="B333" s="70">
        <v>143</v>
      </c>
      <c r="C333" s="70">
        <v>289</v>
      </c>
      <c r="D333" s="70">
        <v>372</v>
      </c>
      <c r="E333" s="70">
        <v>143</v>
      </c>
      <c r="F333" s="75" t="s">
        <v>503</v>
      </c>
      <c r="G333" s="75" t="s">
        <v>513</v>
      </c>
      <c r="H333" s="75" t="s">
        <v>1038</v>
      </c>
      <c r="I333" s="76" t="s">
        <v>46</v>
      </c>
      <c r="J333" s="77"/>
      <c r="K333" s="80"/>
      <c r="L333" s="76"/>
      <c r="M333" s="76" t="s">
        <v>1162</v>
      </c>
      <c r="N333" s="76" t="s">
        <v>46</v>
      </c>
      <c r="O333" s="76" t="s">
        <v>61</v>
      </c>
      <c r="P333" s="79"/>
    </row>
    <row r="334" spans="1:16" ht="71.400000000000006" x14ac:dyDescent="0.3">
      <c r="A334" s="85" t="s">
        <v>43</v>
      </c>
      <c r="B334" s="86">
        <v>407</v>
      </c>
      <c r="C334" s="86">
        <v>292</v>
      </c>
      <c r="D334" s="86">
        <v>373</v>
      </c>
      <c r="E334" s="86">
        <v>187</v>
      </c>
      <c r="F334" s="87" t="s">
        <v>501</v>
      </c>
      <c r="G334" s="87" t="s">
        <v>514</v>
      </c>
      <c r="H334" s="87" t="s">
        <v>1039</v>
      </c>
      <c r="I334" s="88" t="s">
        <v>46</v>
      </c>
      <c r="J334" s="89"/>
      <c r="K334" s="90"/>
      <c r="L334" s="91" t="s">
        <v>512</v>
      </c>
      <c r="M334" s="88" t="s">
        <v>1285</v>
      </c>
      <c r="N334" s="88" t="s">
        <v>46</v>
      </c>
      <c r="O334" s="88" t="s">
        <v>61</v>
      </c>
      <c r="P334" s="88"/>
    </row>
    <row r="335" spans="1:16" ht="51" collapsed="1" x14ac:dyDescent="0.3">
      <c r="A335" s="69" t="s">
        <v>48</v>
      </c>
      <c r="B335" s="70">
        <v>144</v>
      </c>
      <c r="C335" s="70">
        <v>291</v>
      </c>
      <c r="D335" s="70">
        <v>374</v>
      </c>
      <c r="E335" s="70">
        <v>144</v>
      </c>
      <c r="F335" s="75" t="s">
        <v>503</v>
      </c>
      <c r="G335" s="75" t="s">
        <v>515</v>
      </c>
      <c r="H335" s="75" t="s">
        <v>1040</v>
      </c>
      <c r="I335" s="76" t="s">
        <v>46</v>
      </c>
      <c r="J335" s="77"/>
      <c r="K335" s="80"/>
      <c r="L335" s="76"/>
      <c r="M335" s="76" t="s">
        <v>1162</v>
      </c>
      <c r="N335" s="76" t="s">
        <v>46</v>
      </c>
      <c r="O335" s="76" t="s">
        <v>61</v>
      </c>
      <c r="P335" s="79"/>
    </row>
    <row r="336" spans="1:16" ht="132.6" x14ac:dyDescent="0.3">
      <c r="A336" s="85" t="s">
        <v>43</v>
      </c>
      <c r="B336" s="86">
        <v>408</v>
      </c>
      <c r="C336" s="86">
        <v>294</v>
      </c>
      <c r="D336" s="86">
        <v>375</v>
      </c>
      <c r="E336" s="86">
        <v>188</v>
      </c>
      <c r="F336" s="87" t="s">
        <v>501</v>
      </c>
      <c r="G336" s="87" t="s">
        <v>516</v>
      </c>
      <c r="H336" s="87" t="s">
        <v>1041</v>
      </c>
      <c r="I336" s="88" t="s">
        <v>719</v>
      </c>
      <c r="J336" s="89"/>
      <c r="K336" s="90"/>
      <c r="L336" s="88" t="s">
        <v>157</v>
      </c>
      <c r="M336" s="88" t="s">
        <v>1286</v>
      </c>
      <c r="N336" s="88" t="s">
        <v>106</v>
      </c>
      <c r="O336" s="88" t="s">
        <v>106</v>
      </c>
      <c r="P336" s="88"/>
    </row>
    <row r="337" spans="1:16" ht="51" collapsed="1" x14ac:dyDescent="0.3">
      <c r="A337" s="69" t="s">
        <v>48</v>
      </c>
      <c r="B337" s="70">
        <v>145</v>
      </c>
      <c r="C337" s="70">
        <v>293</v>
      </c>
      <c r="D337" s="70">
        <v>376</v>
      </c>
      <c r="E337" s="70">
        <v>145</v>
      </c>
      <c r="F337" s="75" t="s">
        <v>503</v>
      </c>
      <c r="G337" s="75" t="s">
        <v>517</v>
      </c>
      <c r="H337" s="75" t="s">
        <v>1042</v>
      </c>
      <c r="I337" s="76" t="s">
        <v>719</v>
      </c>
      <c r="J337" s="77"/>
      <c r="K337" s="80"/>
      <c r="L337" s="76"/>
      <c r="M337" s="76" t="s">
        <v>1162</v>
      </c>
      <c r="N337" s="76" t="s">
        <v>106</v>
      </c>
      <c r="O337" s="76" t="s">
        <v>106</v>
      </c>
      <c r="P337" s="79"/>
    </row>
    <row r="338" spans="1:16" ht="61.2" x14ac:dyDescent="0.3">
      <c r="A338" s="85" t="s">
        <v>43</v>
      </c>
      <c r="B338" s="86">
        <v>409</v>
      </c>
      <c r="C338" s="86">
        <v>296</v>
      </c>
      <c r="D338" s="86">
        <v>377</v>
      </c>
      <c r="E338" s="86">
        <v>189</v>
      </c>
      <c r="F338" s="87" t="s">
        <v>501</v>
      </c>
      <c r="G338" s="87" t="s">
        <v>518</v>
      </c>
      <c r="H338" s="87" t="s">
        <v>1043</v>
      </c>
      <c r="I338" s="88" t="s">
        <v>725</v>
      </c>
      <c r="J338" s="89"/>
      <c r="K338" s="90"/>
      <c r="L338" s="88" t="s">
        <v>124</v>
      </c>
      <c r="M338" s="88" t="s">
        <v>1287</v>
      </c>
      <c r="N338" s="88" t="s">
        <v>106</v>
      </c>
      <c r="O338" s="88" t="s">
        <v>261</v>
      </c>
      <c r="P338" s="88" t="s">
        <v>69</v>
      </c>
    </row>
    <row r="339" spans="1:16" ht="51" collapsed="1" x14ac:dyDescent="0.3">
      <c r="A339" s="69" t="s">
        <v>48</v>
      </c>
      <c r="B339" s="70">
        <v>146</v>
      </c>
      <c r="C339" s="70">
        <v>295</v>
      </c>
      <c r="D339" s="70">
        <v>378</v>
      </c>
      <c r="E339" s="70">
        <v>146</v>
      </c>
      <c r="F339" s="75" t="s">
        <v>73</v>
      </c>
      <c r="G339" s="75" t="s">
        <v>73</v>
      </c>
      <c r="H339" s="75" t="s">
        <v>742</v>
      </c>
      <c r="I339" s="81" t="s">
        <v>721</v>
      </c>
      <c r="J339" s="82" t="s">
        <v>62</v>
      </c>
      <c r="K339" s="81"/>
      <c r="L339" s="81"/>
      <c r="M339" s="81" t="s">
        <v>1162</v>
      </c>
      <c r="N339" s="81" t="s">
        <v>74</v>
      </c>
      <c r="O339" s="81" t="s">
        <v>61</v>
      </c>
      <c r="P339" s="83"/>
    </row>
    <row r="340" spans="1:16" ht="132.6" x14ac:dyDescent="0.3">
      <c r="A340" s="85" t="s">
        <v>43</v>
      </c>
      <c r="B340" s="86">
        <v>410</v>
      </c>
      <c r="C340" s="86">
        <v>298</v>
      </c>
      <c r="D340" s="86">
        <v>379</v>
      </c>
      <c r="E340" s="86">
        <v>190</v>
      </c>
      <c r="F340" s="87" t="s">
        <v>519</v>
      </c>
      <c r="G340" s="87" t="s">
        <v>520</v>
      </c>
      <c r="H340" s="87" t="s">
        <v>1044</v>
      </c>
      <c r="I340" s="88" t="s">
        <v>722</v>
      </c>
      <c r="J340" s="89"/>
      <c r="K340" s="90"/>
      <c r="L340" s="88" t="s">
        <v>157</v>
      </c>
      <c r="M340" s="88" t="s">
        <v>1288</v>
      </c>
      <c r="N340" s="88" t="s">
        <v>46</v>
      </c>
      <c r="O340" s="88" t="s">
        <v>56</v>
      </c>
      <c r="P340" s="88" t="s">
        <v>58</v>
      </c>
    </row>
    <row r="341" spans="1:16" ht="51" collapsed="1" x14ac:dyDescent="0.3">
      <c r="A341" s="69" t="s">
        <v>48</v>
      </c>
      <c r="B341" s="70">
        <v>147</v>
      </c>
      <c r="C341" s="70">
        <v>297</v>
      </c>
      <c r="D341" s="70">
        <v>380</v>
      </c>
      <c r="E341" s="70">
        <v>147</v>
      </c>
      <c r="F341" s="73" t="s">
        <v>521</v>
      </c>
      <c r="G341" s="73" t="s">
        <v>522</v>
      </c>
      <c r="H341" s="73" t="s">
        <v>1045</v>
      </c>
      <c r="I341" s="60" t="s">
        <v>719</v>
      </c>
      <c r="J341" s="61"/>
      <c r="K341" s="63"/>
      <c r="L341" s="60"/>
      <c r="M341" s="60" t="s">
        <v>1162</v>
      </c>
      <c r="N341" s="60" t="s">
        <v>106</v>
      </c>
      <c r="O341" s="60" t="s">
        <v>106</v>
      </c>
      <c r="P341" s="59"/>
    </row>
    <row r="342" spans="1:16" ht="81.599999999999994" collapsed="1" x14ac:dyDescent="0.3">
      <c r="A342" s="69" t="s">
        <v>48</v>
      </c>
      <c r="B342" s="70">
        <v>148</v>
      </c>
      <c r="C342" s="70">
        <v>299</v>
      </c>
      <c r="D342" s="70">
        <v>382</v>
      </c>
      <c r="E342" s="70">
        <v>148</v>
      </c>
      <c r="F342" s="73" t="s">
        <v>521</v>
      </c>
      <c r="G342" s="73" t="s">
        <v>523</v>
      </c>
      <c r="H342" s="73" t="s">
        <v>1046</v>
      </c>
      <c r="I342" s="60" t="s">
        <v>716</v>
      </c>
      <c r="J342" s="61"/>
      <c r="K342" s="63"/>
      <c r="L342" s="60"/>
      <c r="M342" s="60" t="s">
        <v>1162</v>
      </c>
      <c r="N342" s="60" t="s">
        <v>46</v>
      </c>
      <c r="O342" s="60" t="s">
        <v>61</v>
      </c>
      <c r="P342" s="59" t="s">
        <v>54</v>
      </c>
    </row>
    <row r="343" spans="1:16" ht="91.8" collapsed="1" x14ac:dyDescent="0.3">
      <c r="A343" s="69" t="s">
        <v>48</v>
      </c>
      <c r="B343" s="70">
        <v>248</v>
      </c>
      <c r="C343" s="70">
        <v>495</v>
      </c>
      <c r="D343" s="70">
        <v>384</v>
      </c>
      <c r="E343" s="70">
        <v>248</v>
      </c>
      <c r="F343" s="73" t="s">
        <v>86</v>
      </c>
      <c r="G343" s="73" t="s">
        <v>524</v>
      </c>
      <c r="H343" s="73" t="s">
        <v>1047</v>
      </c>
      <c r="I343" s="60" t="s">
        <v>46</v>
      </c>
      <c r="J343" s="61"/>
      <c r="K343" s="63"/>
      <c r="L343" s="60"/>
      <c r="M343" s="60" t="s">
        <v>1162</v>
      </c>
      <c r="N343" s="60" t="s">
        <v>46</v>
      </c>
      <c r="O343" s="60" t="s">
        <v>61</v>
      </c>
      <c r="P343" s="59"/>
    </row>
    <row r="344" spans="1:16" ht="71.400000000000006" collapsed="1" x14ac:dyDescent="0.3">
      <c r="A344" s="69" t="s">
        <v>48</v>
      </c>
      <c r="B344" s="70">
        <v>249</v>
      </c>
      <c r="C344" s="70">
        <v>497</v>
      </c>
      <c r="D344" s="70">
        <v>386</v>
      </c>
      <c r="E344" s="70">
        <v>249</v>
      </c>
      <c r="F344" s="75" t="s">
        <v>86</v>
      </c>
      <c r="G344" s="75" t="s">
        <v>525</v>
      </c>
      <c r="H344" s="75" t="s">
        <v>1048</v>
      </c>
      <c r="I344" s="76" t="s">
        <v>718</v>
      </c>
      <c r="J344" s="77"/>
      <c r="K344" s="80"/>
      <c r="L344" s="76"/>
      <c r="M344" s="76" t="s">
        <v>1162</v>
      </c>
      <c r="N344" s="76" t="s">
        <v>106</v>
      </c>
      <c r="O344" s="76" t="s">
        <v>238</v>
      </c>
      <c r="P344" s="79" t="s">
        <v>54</v>
      </c>
    </row>
    <row r="345" spans="1:16" ht="91.8" x14ac:dyDescent="0.3">
      <c r="A345" s="85" t="s">
        <v>43</v>
      </c>
      <c r="B345" s="86">
        <v>412</v>
      </c>
      <c r="C345" s="86">
        <v>302</v>
      </c>
      <c r="D345" s="86">
        <v>387</v>
      </c>
      <c r="E345" s="86">
        <v>194</v>
      </c>
      <c r="F345" s="87" t="s">
        <v>519</v>
      </c>
      <c r="G345" s="87" t="s">
        <v>526</v>
      </c>
      <c r="H345" s="87" t="s">
        <v>1049</v>
      </c>
      <c r="I345" s="88" t="s">
        <v>722</v>
      </c>
      <c r="J345" s="89"/>
      <c r="K345" s="90"/>
      <c r="L345" s="88" t="s">
        <v>157</v>
      </c>
      <c r="M345" s="88" t="s">
        <v>1289</v>
      </c>
      <c r="N345" s="88" t="s">
        <v>46</v>
      </c>
      <c r="O345" s="88" t="s">
        <v>56</v>
      </c>
      <c r="P345" s="88" t="s">
        <v>58</v>
      </c>
    </row>
    <row r="346" spans="1:16" ht="51" collapsed="1" x14ac:dyDescent="0.3">
      <c r="A346" s="69" t="s">
        <v>48</v>
      </c>
      <c r="B346" s="70">
        <v>149</v>
      </c>
      <c r="C346" s="70">
        <v>301</v>
      </c>
      <c r="D346" s="70">
        <v>388</v>
      </c>
      <c r="E346" s="70">
        <v>149</v>
      </c>
      <c r="F346" s="73" t="s">
        <v>521</v>
      </c>
      <c r="G346" s="73" t="s">
        <v>527</v>
      </c>
      <c r="H346" s="73" t="s">
        <v>1050</v>
      </c>
      <c r="I346" s="60" t="s">
        <v>716</v>
      </c>
      <c r="J346" s="61"/>
      <c r="K346" s="63"/>
      <c r="L346" s="60"/>
      <c r="M346" s="60" t="s">
        <v>1162</v>
      </c>
      <c r="N346" s="60" t="s">
        <v>46</v>
      </c>
      <c r="O346" s="60" t="s">
        <v>61</v>
      </c>
      <c r="P346" s="59" t="s">
        <v>54</v>
      </c>
    </row>
    <row r="347" spans="1:16" ht="51" collapsed="1" x14ac:dyDescent="0.3">
      <c r="A347" s="69" t="s">
        <v>48</v>
      </c>
      <c r="B347" s="70">
        <v>247</v>
      </c>
      <c r="C347" s="70">
        <v>493</v>
      </c>
      <c r="D347" s="70">
        <v>390</v>
      </c>
      <c r="E347" s="70">
        <v>247</v>
      </c>
      <c r="F347" s="75" t="s">
        <v>86</v>
      </c>
      <c r="G347" s="75" t="s">
        <v>528</v>
      </c>
      <c r="H347" s="75" t="s">
        <v>1051</v>
      </c>
      <c r="I347" s="76" t="s">
        <v>46</v>
      </c>
      <c r="J347" s="77"/>
      <c r="K347" s="80"/>
      <c r="L347" s="76"/>
      <c r="M347" s="76" t="s">
        <v>1162</v>
      </c>
      <c r="N347" s="76" t="s">
        <v>46</v>
      </c>
      <c r="O347" s="76" t="s">
        <v>61</v>
      </c>
      <c r="P347" s="79"/>
    </row>
    <row r="348" spans="1:16" ht="61.2" x14ac:dyDescent="0.3">
      <c r="A348" s="85" t="s">
        <v>43</v>
      </c>
      <c r="B348" s="86">
        <v>421</v>
      </c>
      <c r="C348" s="86">
        <v>320</v>
      </c>
      <c r="D348" s="86">
        <v>391</v>
      </c>
      <c r="E348" s="86">
        <v>196</v>
      </c>
      <c r="F348" s="87" t="s">
        <v>519</v>
      </c>
      <c r="G348" s="87" t="s">
        <v>529</v>
      </c>
      <c r="H348" s="87" t="s">
        <v>1052</v>
      </c>
      <c r="I348" s="88" t="s">
        <v>46</v>
      </c>
      <c r="J348" s="89"/>
      <c r="K348" s="90"/>
      <c r="L348" s="88" t="s">
        <v>220</v>
      </c>
      <c r="M348" s="88" t="s">
        <v>1290</v>
      </c>
      <c r="N348" s="88" t="s">
        <v>46</v>
      </c>
      <c r="O348" s="88" t="s">
        <v>61</v>
      </c>
      <c r="P348" s="88"/>
    </row>
    <row r="349" spans="1:16" ht="51" collapsed="1" x14ac:dyDescent="0.3">
      <c r="A349" s="69" t="s">
        <v>48</v>
      </c>
      <c r="B349" s="70">
        <v>158</v>
      </c>
      <c r="C349" s="70">
        <v>319</v>
      </c>
      <c r="D349" s="70">
        <v>392</v>
      </c>
      <c r="E349" s="70">
        <v>158</v>
      </c>
      <c r="F349" s="75" t="s">
        <v>530</v>
      </c>
      <c r="G349" s="75" t="s">
        <v>531</v>
      </c>
      <c r="H349" s="75" t="s">
        <v>1053</v>
      </c>
      <c r="I349" s="76" t="s">
        <v>719</v>
      </c>
      <c r="J349" s="77"/>
      <c r="K349" s="80"/>
      <c r="L349" s="76"/>
      <c r="M349" s="76" t="s">
        <v>1162</v>
      </c>
      <c r="N349" s="76" t="s">
        <v>106</v>
      </c>
      <c r="O349" s="76" t="s">
        <v>106</v>
      </c>
      <c r="P349" s="79"/>
    </row>
    <row r="350" spans="1:16" ht="61.2" x14ac:dyDescent="0.3">
      <c r="A350" s="85" t="s">
        <v>43</v>
      </c>
      <c r="B350" s="86">
        <v>422</v>
      </c>
      <c r="C350" s="86">
        <v>322</v>
      </c>
      <c r="D350" s="86">
        <v>393</v>
      </c>
      <c r="E350" s="86">
        <v>197</v>
      </c>
      <c r="F350" s="87" t="s">
        <v>519</v>
      </c>
      <c r="G350" s="87" t="s">
        <v>532</v>
      </c>
      <c r="H350" s="87" t="s">
        <v>1054</v>
      </c>
      <c r="I350" s="88" t="s">
        <v>720</v>
      </c>
      <c r="J350" s="89"/>
      <c r="K350" s="90"/>
      <c r="L350" s="88" t="s">
        <v>533</v>
      </c>
      <c r="M350" s="88" t="s">
        <v>1291</v>
      </c>
      <c r="N350" s="88" t="s">
        <v>173</v>
      </c>
      <c r="O350" s="88" t="s">
        <v>61</v>
      </c>
      <c r="P350" s="88"/>
    </row>
    <row r="351" spans="1:16" ht="61.2" collapsed="1" x14ac:dyDescent="0.3">
      <c r="A351" s="69" t="s">
        <v>48</v>
      </c>
      <c r="B351" s="70">
        <v>159</v>
      </c>
      <c r="C351" s="70">
        <v>321</v>
      </c>
      <c r="D351" s="70">
        <v>394</v>
      </c>
      <c r="E351" s="70">
        <v>159</v>
      </c>
      <c r="F351" s="75" t="s">
        <v>530</v>
      </c>
      <c r="G351" s="75" t="s">
        <v>534</v>
      </c>
      <c r="H351" s="75" t="s">
        <v>1055</v>
      </c>
      <c r="I351" s="76" t="s">
        <v>720</v>
      </c>
      <c r="J351" s="77"/>
      <c r="K351" s="80"/>
      <c r="L351" s="76"/>
      <c r="M351" s="76" t="s">
        <v>1162</v>
      </c>
      <c r="N351" s="76" t="s">
        <v>173</v>
      </c>
      <c r="O351" s="76" t="s">
        <v>61</v>
      </c>
      <c r="P351" s="79"/>
    </row>
    <row r="352" spans="1:16" ht="224.4" x14ac:dyDescent="0.3">
      <c r="A352" s="85" t="s">
        <v>43</v>
      </c>
      <c r="B352" s="86">
        <v>415</v>
      </c>
      <c r="C352" s="86">
        <v>308</v>
      </c>
      <c r="D352" s="86">
        <v>395</v>
      </c>
      <c r="E352" s="86">
        <v>198</v>
      </c>
      <c r="F352" s="87" t="s">
        <v>535</v>
      </c>
      <c r="G352" s="87" t="s">
        <v>536</v>
      </c>
      <c r="H352" s="87" t="s">
        <v>1056</v>
      </c>
      <c r="I352" s="88" t="s">
        <v>722</v>
      </c>
      <c r="J352" s="89"/>
      <c r="K352" s="90"/>
      <c r="L352" s="88" t="s">
        <v>157</v>
      </c>
      <c r="M352" s="88" t="s">
        <v>1292</v>
      </c>
      <c r="N352" s="88" t="s">
        <v>46</v>
      </c>
      <c r="O352" s="88" t="s">
        <v>56</v>
      </c>
      <c r="P352" s="88" t="s">
        <v>58</v>
      </c>
    </row>
    <row r="353" spans="1:16" ht="255" collapsed="1" x14ac:dyDescent="0.3">
      <c r="A353" s="69" t="s">
        <v>48</v>
      </c>
      <c r="B353" s="70">
        <v>152</v>
      </c>
      <c r="C353" s="70">
        <v>307</v>
      </c>
      <c r="D353" s="70">
        <v>396</v>
      </c>
      <c r="E353" s="70">
        <v>152</v>
      </c>
      <c r="F353" s="73" t="s">
        <v>530</v>
      </c>
      <c r="G353" s="73" t="s">
        <v>537</v>
      </c>
      <c r="H353" s="73" t="s">
        <v>1057</v>
      </c>
      <c r="I353" s="60" t="s">
        <v>716</v>
      </c>
      <c r="J353" s="61"/>
      <c r="K353" s="63"/>
      <c r="L353" s="60"/>
      <c r="M353" s="60" t="s">
        <v>1162</v>
      </c>
      <c r="N353" s="60" t="s">
        <v>46</v>
      </c>
      <c r="O353" s="60" t="s">
        <v>61</v>
      </c>
      <c r="P353" s="59" t="s">
        <v>54</v>
      </c>
    </row>
    <row r="354" spans="1:16" ht="71.400000000000006" collapsed="1" x14ac:dyDescent="0.3">
      <c r="A354" s="69" t="s">
        <v>48</v>
      </c>
      <c r="B354" s="70">
        <v>153</v>
      </c>
      <c r="C354" s="70">
        <v>309</v>
      </c>
      <c r="D354" s="70">
        <v>398</v>
      </c>
      <c r="E354" s="70">
        <v>153</v>
      </c>
      <c r="F354" s="73" t="s">
        <v>530</v>
      </c>
      <c r="G354" s="73" t="s">
        <v>538</v>
      </c>
      <c r="H354" s="73" t="s">
        <v>1058</v>
      </c>
      <c r="I354" s="60" t="s">
        <v>718</v>
      </c>
      <c r="J354" s="61"/>
      <c r="K354" s="63"/>
      <c r="L354" s="60"/>
      <c r="M354" s="60" t="s">
        <v>1162</v>
      </c>
      <c r="N354" s="60" t="s">
        <v>106</v>
      </c>
      <c r="O354" s="60" t="s">
        <v>238</v>
      </c>
      <c r="P354" s="59" t="s">
        <v>54</v>
      </c>
    </row>
    <row r="355" spans="1:16" ht="51" collapsed="1" x14ac:dyDescent="0.3">
      <c r="A355" s="69" t="s">
        <v>48</v>
      </c>
      <c r="B355" s="70">
        <v>154</v>
      </c>
      <c r="C355" s="70">
        <v>311</v>
      </c>
      <c r="D355" s="70">
        <v>400</v>
      </c>
      <c r="E355" s="70">
        <v>154</v>
      </c>
      <c r="F355" s="73" t="s">
        <v>530</v>
      </c>
      <c r="G355" s="73" t="s">
        <v>539</v>
      </c>
      <c r="H355" s="73" t="s">
        <v>1059</v>
      </c>
      <c r="I355" s="60" t="s">
        <v>718</v>
      </c>
      <c r="J355" s="61"/>
      <c r="K355" s="63"/>
      <c r="L355" s="60"/>
      <c r="M355" s="60" t="s">
        <v>1162</v>
      </c>
      <c r="N355" s="60" t="s">
        <v>106</v>
      </c>
      <c r="O355" s="60" t="s">
        <v>238</v>
      </c>
      <c r="P355" s="59" t="s">
        <v>54</v>
      </c>
    </row>
    <row r="356" spans="1:16" ht="61.2" collapsed="1" x14ac:dyDescent="0.3">
      <c r="A356" s="69" t="s">
        <v>48</v>
      </c>
      <c r="B356" s="70">
        <v>155</v>
      </c>
      <c r="C356" s="70">
        <v>313</v>
      </c>
      <c r="D356" s="70">
        <v>402</v>
      </c>
      <c r="E356" s="70">
        <v>155</v>
      </c>
      <c r="F356" s="73" t="s">
        <v>530</v>
      </c>
      <c r="G356" s="73" t="s">
        <v>540</v>
      </c>
      <c r="H356" s="73" t="s">
        <v>1060</v>
      </c>
      <c r="I356" s="60" t="s">
        <v>718</v>
      </c>
      <c r="J356" s="61"/>
      <c r="K356" s="63"/>
      <c r="L356" s="60"/>
      <c r="M356" s="60" t="s">
        <v>1162</v>
      </c>
      <c r="N356" s="60" t="s">
        <v>106</v>
      </c>
      <c r="O356" s="60" t="s">
        <v>238</v>
      </c>
      <c r="P356" s="59" t="s">
        <v>54</v>
      </c>
    </row>
    <row r="357" spans="1:16" ht="51" collapsed="1" x14ac:dyDescent="0.3">
      <c r="A357" s="69" t="s">
        <v>48</v>
      </c>
      <c r="B357" s="70">
        <v>156</v>
      </c>
      <c r="C357" s="70">
        <v>315</v>
      </c>
      <c r="D357" s="70">
        <v>404</v>
      </c>
      <c r="E357" s="70">
        <v>156</v>
      </c>
      <c r="F357" s="73" t="s">
        <v>530</v>
      </c>
      <c r="G357" s="73" t="s">
        <v>541</v>
      </c>
      <c r="H357" s="73" t="s">
        <v>1061</v>
      </c>
      <c r="I357" s="60" t="s">
        <v>718</v>
      </c>
      <c r="J357" s="61"/>
      <c r="K357" s="63"/>
      <c r="L357" s="60"/>
      <c r="M357" s="60" t="s">
        <v>1162</v>
      </c>
      <c r="N357" s="60" t="s">
        <v>106</v>
      </c>
      <c r="O357" s="60" t="s">
        <v>238</v>
      </c>
      <c r="P357" s="59" t="s">
        <v>54</v>
      </c>
    </row>
    <row r="358" spans="1:16" ht="193.8" collapsed="1" x14ac:dyDescent="0.3">
      <c r="A358" s="69" t="s">
        <v>48</v>
      </c>
      <c r="B358" s="70">
        <v>253</v>
      </c>
      <c r="C358" s="70">
        <v>505</v>
      </c>
      <c r="D358" s="70">
        <v>406</v>
      </c>
      <c r="E358" s="70">
        <v>253</v>
      </c>
      <c r="F358" s="73" t="s">
        <v>86</v>
      </c>
      <c r="G358" s="73" t="s">
        <v>542</v>
      </c>
      <c r="H358" s="73" t="s">
        <v>1062</v>
      </c>
      <c r="I358" s="60" t="s">
        <v>716</v>
      </c>
      <c r="J358" s="61"/>
      <c r="K358" s="63"/>
      <c r="L358" s="60"/>
      <c r="M358" s="60" t="s">
        <v>1162</v>
      </c>
      <c r="N358" s="60" t="s">
        <v>46</v>
      </c>
      <c r="O358" s="60" t="s">
        <v>61</v>
      </c>
      <c r="P358" s="59" t="s">
        <v>54</v>
      </c>
    </row>
    <row r="359" spans="1:16" ht="51" collapsed="1" x14ac:dyDescent="0.3">
      <c r="A359" s="69" t="s">
        <v>48</v>
      </c>
      <c r="B359" s="70">
        <v>254</v>
      </c>
      <c r="C359" s="70">
        <v>507</v>
      </c>
      <c r="D359" s="70">
        <v>408</v>
      </c>
      <c r="E359" s="70">
        <v>254</v>
      </c>
      <c r="F359" s="73" t="s">
        <v>86</v>
      </c>
      <c r="G359" s="73" t="s">
        <v>543</v>
      </c>
      <c r="H359" s="73" t="s">
        <v>1063</v>
      </c>
      <c r="I359" s="60" t="s">
        <v>719</v>
      </c>
      <c r="J359" s="61"/>
      <c r="K359" s="63"/>
      <c r="L359" s="60"/>
      <c r="M359" s="60" t="s">
        <v>1162</v>
      </c>
      <c r="N359" s="60" t="s">
        <v>106</v>
      </c>
      <c r="O359" s="60" t="s">
        <v>106</v>
      </c>
      <c r="P359" s="59"/>
    </row>
    <row r="360" spans="1:16" ht="51" collapsed="1" x14ac:dyDescent="0.3">
      <c r="A360" s="69" t="s">
        <v>48</v>
      </c>
      <c r="B360" s="70">
        <v>255</v>
      </c>
      <c r="C360" s="70">
        <v>509</v>
      </c>
      <c r="D360" s="70">
        <v>410</v>
      </c>
      <c r="E360" s="70">
        <v>255</v>
      </c>
      <c r="F360" s="75" t="s">
        <v>86</v>
      </c>
      <c r="G360" s="75" t="s">
        <v>544</v>
      </c>
      <c r="H360" s="75" t="s">
        <v>1064</v>
      </c>
      <c r="I360" s="76" t="s">
        <v>719</v>
      </c>
      <c r="J360" s="77"/>
      <c r="K360" s="80"/>
      <c r="L360" s="76"/>
      <c r="M360" s="76" t="s">
        <v>1162</v>
      </c>
      <c r="N360" s="76" t="s">
        <v>106</v>
      </c>
      <c r="O360" s="76" t="s">
        <v>106</v>
      </c>
      <c r="P360" s="79"/>
    </row>
    <row r="361" spans="1:16" ht="61.2" x14ac:dyDescent="0.3">
      <c r="A361" s="85" t="s">
        <v>43</v>
      </c>
      <c r="B361" s="86">
        <v>420</v>
      </c>
      <c r="C361" s="86">
        <v>318</v>
      </c>
      <c r="D361" s="86">
        <v>411</v>
      </c>
      <c r="E361" s="86">
        <v>206</v>
      </c>
      <c r="F361" s="87" t="s">
        <v>535</v>
      </c>
      <c r="G361" s="87" t="s">
        <v>545</v>
      </c>
      <c r="H361" s="87" t="s">
        <v>1065</v>
      </c>
      <c r="I361" s="88" t="s">
        <v>46</v>
      </c>
      <c r="J361" s="89"/>
      <c r="K361" s="90"/>
      <c r="L361" s="88" t="s">
        <v>57</v>
      </c>
      <c r="M361" s="88" t="s">
        <v>1293</v>
      </c>
      <c r="N361" s="88" t="s">
        <v>46</v>
      </c>
      <c r="O361" s="88" t="s">
        <v>61</v>
      </c>
      <c r="P361" s="88"/>
    </row>
    <row r="362" spans="1:16" ht="61.2" collapsed="1" x14ac:dyDescent="0.3">
      <c r="A362" s="69" t="s">
        <v>48</v>
      </c>
      <c r="B362" s="70">
        <v>157</v>
      </c>
      <c r="C362" s="70">
        <v>317</v>
      </c>
      <c r="D362" s="70">
        <v>412</v>
      </c>
      <c r="E362" s="70">
        <v>157</v>
      </c>
      <c r="F362" s="75" t="s">
        <v>530</v>
      </c>
      <c r="G362" s="75" t="s">
        <v>546</v>
      </c>
      <c r="H362" s="75" t="s">
        <v>1066</v>
      </c>
      <c r="I362" s="76" t="s">
        <v>719</v>
      </c>
      <c r="J362" s="77"/>
      <c r="K362" s="80"/>
      <c r="L362" s="76"/>
      <c r="M362" s="76" t="s">
        <v>1162</v>
      </c>
      <c r="N362" s="76" t="s">
        <v>106</v>
      </c>
      <c r="O362" s="76" t="s">
        <v>106</v>
      </c>
      <c r="P362" s="79"/>
    </row>
    <row r="363" spans="1:16" ht="112.2" x14ac:dyDescent="0.3">
      <c r="A363" s="85" t="s">
        <v>43</v>
      </c>
      <c r="B363" s="86">
        <v>423</v>
      </c>
      <c r="C363" s="86">
        <v>324</v>
      </c>
      <c r="D363" s="86">
        <v>413</v>
      </c>
      <c r="E363" s="86">
        <v>207</v>
      </c>
      <c r="F363" s="87" t="s">
        <v>535</v>
      </c>
      <c r="G363" s="87" t="s">
        <v>547</v>
      </c>
      <c r="H363" s="87" t="s">
        <v>1067</v>
      </c>
      <c r="I363" s="88" t="s">
        <v>723</v>
      </c>
      <c r="J363" s="89"/>
      <c r="K363" s="90"/>
      <c r="L363" s="88" t="s">
        <v>57</v>
      </c>
      <c r="M363" s="88" t="s">
        <v>1162</v>
      </c>
      <c r="N363" s="88" t="s">
        <v>173</v>
      </c>
      <c r="O363" s="88" t="s">
        <v>292</v>
      </c>
      <c r="P363" s="88" t="s">
        <v>69</v>
      </c>
    </row>
    <row r="364" spans="1:16" ht="51" collapsed="1" x14ac:dyDescent="0.3">
      <c r="A364" s="69" t="s">
        <v>48</v>
      </c>
      <c r="B364" s="70">
        <v>160</v>
      </c>
      <c r="C364" s="70">
        <v>323</v>
      </c>
      <c r="D364" s="70">
        <v>414</v>
      </c>
      <c r="E364" s="70">
        <v>160</v>
      </c>
      <c r="F364" s="75" t="s">
        <v>73</v>
      </c>
      <c r="G364" s="75" t="s">
        <v>73</v>
      </c>
      <c r="H364" s="75" t="s">
        <v>742</v>
      </c>
      <c r="I364" s="81" t="s">
        <v>721</v>
      </c>
      <c r="J364" s="82" t="s">
        <v>62</v>
      </c>
      <c r="K364" s="81"/>
      <c r="L364" s="81"/>
      <c r="M364" s="81" t="s">
        <v>1162</v>
      </c>
      <c r="N364" s="81" t="s">
        <v>74</v>
      </c>
      <c r="O364" s="81" t="s">
        <v>61</v>
      </c>
      <c r="P364" s="83"/>
    </row>
    <row r="365" spans="1:16" ht="122.4" x14ac:dyDescent="0.3">
      <c r="A365" s="85" t="s">
        <v>43</v>
      </c>
      <c r="B365" s="86">
        <v>424</v>
      </c>
      <c r="C365" s="86">
        <v>326</v>
      </c>
      <c r="D365" s="86">
        <v>415</v>
      </c>
      <c r="E365" s="86">
        <v>208</v>
      </c>
      <c r="F365" s="87" t="s">
        <v>548</v>
      </c>
      <c r="G365" s="87" t="s">
        <v>549</v>
      </c>
      <c r="H365" s="87" t="s">
        <v>1068</v>
      </c>
      <c r="I365" s="88" t="s">
        <v>46</v>
      </c>
      <c r="J365" s="89"/>
      <c r="K365" s="90"/>
      <c r="L365" s="88" t="s">
        <v>157</v>
      </c>
      <c r="M365" s="88" t="s">
        <v>1294</v>
      </c>
      <c r="N365" s="88" t="s">
        <v>46</v>
      </c>
      <c r="O365" s="88" t="s">
        <v>61</v>
      </c>
      <c r="P365" s="88"/>
    </row>
    <row r="366" spans="1:16" ht="71.400000000000006" collapsed="1" x14ac:dyDescent="0.3">
      <c r="A366" s="69" t="s">
        <v>48</v>
      </c>
      <c r="B366" s="70">
        <v>161</v>
      </c>
      <c r="C366" s="70">
        <v>325</v>
      </c>
      <c r="D366" s="70">
        <v>416</v>
      </c>
      <c r="E366" s="70">
        <v>161</v>
      </c>
      <c r="F366" s="75" t="s">
        <v>550</v>
      </c>
      <c r="G366" s="75" t="s">
        <v>551</v>
      </c>
      <c r="H366" s="75" t="s">
        <v>1069</v>
      </c>
      <c r="I366" s="76" t="s">
        <v>716</v>
      </c>
      <c r="J366" s="77"/>
      <c r="K366" s="80"/>
      <c r="L366" s="76"/>
      <c r="M366" s="76" t="s">
        <v>1162</v>
      </c>
      <c r="N366" s="76" t="s">
        <v>46</v>
      </c>
      <c r="O366" s="76" t="s">
        <v>61</v>
      </c>
      <c r="P366" s="79" t="s">
        <v>54</v>
      </c>
    </row>
    <row r="367" spans="1:16" ht="102" x14ac:dyDescent="0.3">
      <c r="A367" s="85" t="s">
        <v>43</v>
      </c>
      <c r="B367" s="86">
        <v>452</v>
      </c>
      <c r="C367" s="86">
        <v>382</v>
      </c>
      <c r="D367" s="86">
        <v>417</v>
      </c>
      <c r="E367" s="86">
        <v>209</v>
      </c>
      <c r="F367" s="87" t="s">
        <v>552</v>
      </c>
      <c r="G367" s="87" t="s">
        <v>553</v>
      </c>
      <c r="H367" s="87" t="s">
        <v>1070</v>
      </c>
      <c r="I367" s="88" t="s">
        <v>46</v>
      </c>
      <c r="J367" s="89"/>
      <c r="K367" s="90"/>
      <c r="L367" s="88" t="s">
        <v>435</v>
      </c>
      <c r="M367" s="88" t="s">
        <v>1295</v>
      </c>
      <c r="N367" s="88" t="s">
        <v>46</v>
      </c>
      <c r="O367" s="88" t="s">
        <v>61</v>
      </c>
      <c r="P367" s="88"/>
    </row>
    <row r="368" spans="1:16" ht="102" collapsed="1" x14ac:dyDescent="0.3">
      <c r="A368" s="69" t="s">
        <v>48</v>
      </c>
      <c r="B368" s="70">
        <v>189</v>
      </c>
      <c r="C368" s="70">
        <v>381</v>
      </c>
      <c r="D368" s="70">
        <v>418</v>
      </c>
      <c r="E368" s="70">
        <v>189</v>
      </c>
      <c r="F368" s="75" t="s">
        <v>554</v>
      </c>
      <c r="G368" s="75" t="s">
        <v>555</v>
      </c>
      <c r="H368" s="75" t="s">
        <v>1071</v>
      </c>
      <c r="I368" s="76" t="s">
        <v>716</v>
      </c>
      <c r="J368" s="77"/>
      <c r="K368" s="80"/>
      <c r="L368" s="76"/>
      <c r="M368" s="76" t="s">
        <v>1162</v>
      </c>
      <c r="N368" s="76" t="s">
        <v>46</v>
      </c>
      <c r="O368" s="76" t="s">
        <v>61</v>
      </c>
      <c r="P368" s="79" t="s">
        <v>54</v>
      </c>
    </row>
    <row r="369" spans="1:16" ht="61.2" x14ac:dyDescent="0.3">
      <c r="A369" s="85" t="s">
        <v>43</v>
      </c>
      <c r="B369" s="86">
        <v>453</v>
      </c>
      <c r="C369" s="86">
        <v>384</v>
      </c>
      <c r="D369" s="86">
        <v>419</v>
      </c>
      <c r="E369" s="86">
        <v>210</v>
      </c>
      <c r="F369" s="87" t="s">
        <v>552</v>
      </c>
      <c r="G369" s="87" t="s">
        <v>556</v>
      </c>
      <c r="H369" s="87" t="s">
        <v>1072</v>
      </c>
      <c r="I369" s="88" t="s">
        <v>46</v>
      </c>
      <c r="J369" s="89"/>
      <c r="K369" s="90"/>
      <c r="L369" s="88" t="s">
        <v>175</v>
      </c>
      <c r="M369" s="88" t="s">
        <v>1296</v>
      </c>
      <c r="N369" s="88" t="s">
        <v>46</v>
      </c>
      <c r="O369" s="88" t="s">
        <v>61</v>
      </c>
      <c r="P369" s="88"/>
    </row>
    <row r="370" spans="1:16" ht="51" collapsed="1" x14ac:dyDescent="0.3">
      <c r="A370" s="69" t="s">
        <v>48</v>
      </c>
      <c r="B370" s="70">
        <v>190</v>
      </c>
      <c r="C370" s="70">
        <v>383</v>
      </c>
      <c r="D370" s="70">
        <v>420</v>
      </c>
      <c r="E370" s="70">
        <v>190</v>
      </c>
      <c r="F370" s="75" t="s">
        <v>554</v>
      </c>
      <c r="G370" s="75" t="s">
        <v>557</v>
      </c>
      <c r="H370" s="75" t="s">
        <v>1073</v>
      </c>
      <c r="I370" s="76" t="s">
        <v>718</v>
      </c>
      <c r="J370" s="77"/>
      <c r="K370" s="80"/>
      <c r="L370" s="76"/>
      <c r="M370" s="76" t="s">
        <v>1162</v>
      </c>
      <c r="N370" s="76" t="s">
        <v>106</v>
      </c>
      <c r="O370" s="76" t="s">
        <v>238</v>
      </c>
      <c r="P370" s="79" t="s">
        <v>54</v>
      </c>
    </row>
    <row r="371" spans="1:16" ht="51" x14ac:dyDescent="0.3">
      <c r="A371" s="85" t="s">
        <v>43</v>
      </c>
      <c r="B371" s="86">
        <v>454</v>
      </c>
      <c r="C371" s="86">
        <v>386</v>
      </c>
      <c r="D371" s="86">
        <v>421</v>
      </c>
      <c r="E371" s="86">
        <v>211</v>
      </c>
      <c r="F371" s="87" t="s">
        <v>552</v>
      </c>
      <c r="G371" s="87" t="s">
        <v>558</v>
      </c>
      <c r="H371" s="87" t="s">
        <v>1074</v>
      </c>
      <c r="I371" s="88" t="s">
        <v>719</v>
      </c>
      <c r="J371" s="89"/>
      <c r="K371" s="90"/>
      <c r="L371" s="88" t="s">
        <v>175</v>
      </c>
      <c r="M371" s="88" t="s">
        <v>1238</v>
      </c>
      <c r="N371" s="88" t="s">
        <v>106</v>
      </c>
      <c r="O371" s="88" t="s">
        <v>106</v>
      </c>
      <c r="P371" s="88"/>
    </row>
    <row r="372" spans="1:16" ht="51" collapsed="1" x14ac:dyDescent="0.3">
      <c r="A372" s="69" t="s">
        <v>48</v>
      </c>
      <c r="B372" s="70">
        <v>191</v>
      </c>
      <c r="C372" s="70">
        <v>385</v>
      </c>
      <c r="D372" s="70">
        <v>422</v>
      </c>
      <c r="E372" s="70">
        <v>191</v>
      </c>
      <c r="F372" s="75" t="s">
        <v>554</v>
      </c>
      <c r="G372" s="75" t="s">
        <v>559</v>
      </c>
      <c r="H372" s="75" t="s">
        <v>1075</v>
      </c>
      <c r="I372" s="76" t="s">
        <v>719</v>
      </c>
      <c r="J372" s="77"/>
      <c r="K372" s="80"/>
      <c r="L372" s="76"/>
      <c r="M372" s="76" t="s">
        <v>1162</v>
      </c>
      <c r="N372" s="76" t="s">
        <v>106</v>
      </c>
      <c r="O372" s="76" t="s">
        <v>106</v>
      </c>
      <c r="P372" s="79"/>
    </row>
    <row r="373" spans="1:16" ht="61.2" x14ac:dyDescent="0.3">
      <c r="A373" s="85" t="s">
        <v>43</v>
      </c>
      <c r="B373" s="86">
        <v>455</v>
      </c>
      <c r="C373" s="86">
        <v>388</v>
      </c>
      <c r="D373" s="86">
        <v>423</v>
      </c>
      <c r="E373" s="86">
        <v>212</v>
      </c>
      <c r="F373" s="87" t="s">
        <v>552</v>
      </c>
      <c r="G373" s="87" t="s">
        <v>560</v>
      </c>
      <c r="H373" s="87" t="s">
        <v>1076</v>
      </c>
      <c r="I373" s="88" t="s">
        <v>719</v>
      </c>
      <c r="J373" s="89"/>
      <c r="K373" s="90"/>
      <c r="L373" s="88" t="s">
        <v>561</v>
      </c>
      <c r="M373" s="88" t="s">
        <v>1297</v>
      </c>
      <c r="N373" s="88" t="s">
        <v>106</v>
      </c>
      <c r="O373" s="88" t="s">
        <v>106</v>
      </c>
      <c r="P373" s="88"/>
    </row>
    <row r="374" spans="1:16" ht="61.2" collapsed="1" x14ac:dyDescent="0.3">
      <c r="A374" s="69" t="s">
        <v>48</v>
      </c>
      <c r="B374" s="70">
        <v>192</v>
      </c>
      <c r="C374" s="70">
        <v>387</v>
      </c>
      <c r="D374" s="70">
        <v>424</v>
      </c>
      <c r="E374" s="70">
        <v>192</v>
      </c>
      <c r="F374" s="75" t="s">
        <v>554</v>
      </c>
      <c r="G374" s="75" t="s">
        <v>562</v>
      </c>
      <c r="H374" s="75" t="s">
        <v>1077</v>
      </c>
      <c r="I374" s="76" t="s">
        <v>718</v>
      </c>
      <c r="J374" s="77"/>
      <c r="K374" s="80"/>
      <c r="L374" s="76"/>
      <c r="M374" s="76" t="s">
        <v>1162</v>
      </c>
      <c r="N374" s="76" t="s">
        <v>106</v>
      </c>
      <c r="O374" s="76" t="s">
        <v>238</v>
      </c>
      <c r="P374" s="79" t="s">
        <v>54</v>
      </c>
    </row>
    <row r="375" spans="1:16" ht="132.6" x14ac:dyDescent="0.3">
      <c r="A375" s="85" t="s">
        <v>43</v>
      </c>
      <c r="B375" s="86">
        <v>456</v>
      </c>
      <c r="C375" s="86">
        <v>390</v>
      </c>
      <c r="D375" s="86">
        <v>425</v>
      </c>
      <c r="E375" s="86">
        <v>213</v>
      </c>
      <c r="F375" s="87" t="s">
        <v>552</v>
      </c>
      <c r="G375" s="87" t="s">
        <v>563</v>
      </c>
      <c r="H375" s="87" t="s">
        <v>1078</v>
      </c>
      <c r="I375" s="88" t="s">
        <v>719</v>
      </c>
      <c r="J375" s="89"/>
      <c r="K375" s="90"/>
      <c r="L375" s="88" t="s">
        <v>168</v>
      </c>
      <c r="M375" s="88" t="s">
        <v>1298</v>
      </c>
      <c r="N375" s="88" t="s">
        <v>106</v>
      </c>
      <c r="O375" s="88" t="s">
        <v>106</v>
      </c>
      <c r="P375" s="88"/>
    </row>
    <row r="376" spans="1:16" ht="61.2" collapsed="1" x14ac:dyDescent="0.3">
      <c r="A376" s="69" t="s">
        <v>48</v>
      </c>
      <c r="B376" s="70">
        <v>193</v>
      </c>
      <c r="C376" s="70">
        <v>389</v>
      </c>
      <c r="D376" s="70">
        <v>426</v>
      </c>
      <c r="E376" s="70">
        <v>193</v>
      </c>
      <c r="F376" s="75" t="s">
        <v>554</v>
      </c>
      <c r="G376" s="75" t="s">
        <v>564</v>
      </c>
      <c r="H376" s="75" t="s">
        <v>1079</v>
      </c>
      <c r="I376" s="76" t="s">
        <v>719</v>
      </c>
      <c r="J376" s="77"/>
      <c r="K376" s="80"/>
      <c r="L376" s="76"/>
      <c r="M376" s="76" t="s">
        <v>1162</v>
      </c>
      <c r="N376" s="76" t="s">
        <v>106</v>
      </c>
      <c r="O376" s="76" t="s">
        <v>106</v>
      </c>
      <c r="P376" s="79"/>
    </row>
    <row r="377" spans="1:16" ht="61.2" x14ac:dyDescent="0.3">
      <c r="A377" s="85" t="s">
        <v>43</v>
      </c>
      <c r="B377" s="86">
        <v>457</v>
      </c>
      <c r="C377" s="86">
        <v>392</v>
      </c>
      <c r="D377" s="86">
        <v>427</v>
      </c>
      <c r="E377" s="86">
        <v>214</v>
      </c>
      <c r="F377" s="87" t="s">
        <v>552</v>
      </c>
      <c r="G377" s="87" t="s">
        <v>565</v>
      </c>
      <c r="H377" s="87" t="s">
        <v>1080</v>
      </c>
      <c r="I377" s="88" t="s">
        <v>46</v>
      </c>
      <c r="J377" s="89"/>
      <c r="K377" s="90"/>
      <c r="L377" s="88" t="s">
        <v>566</v>
      </c>
      <c r="M377" s="88" t="s">
        <v>1299</v>
      </c>
      <c r="N377" s="88" t="s">
        <v>46</v>
      </c>
      <c r="O377" s="88" t="s">
        <v>61</v>
      </c>
      <c r="P377" s="88"/>
    </row>
    <row r="378" spans="1:16" ht="51" collapsed="1" x14ac:dyDescent="0.3">
      <c r="A378" s="69" t="s">
        <v>48</v>
      </c>
      <c r="B378" s="70">
        <v>194</v>
      </c>
      <c r="C378" s="70">
        <v>391</v>
      </c>
      <c r="D378" s="70">
        <v>428</v>
      </c>
      <c r="E378" s="70">
        <v>194</v>
      </c>
      <c r="F378" s="75" t="s">
        <v>554</v>
      </c>
      <c r="G378" s="75" t="s">
        <v>567</v>
      </c>
      <c r="H378" s="75" t="s">
        <v>1081</v>
      </c>
      <c r="I378" s="76" t="s">
        <v>46</v>
      </c>
      <c r="J378" s="77"/>
      <c r="K378" s="80"/>
      <c r="L378" s="76"/>
      <c r="M378" s="76" t="s">
        <v>1162</v>
      </c>
      <c r="N378" s="76" t="s">
        <v>46</v>
      </c>
      <c r="O378" s="76" t="s">
        <v>61</v>
      </c>
      <c r="P378" s="79"/>
    </row>
    <row r="379" spans="1:16" ht="81.599999999999994" x14ac:dyDescent="0.3">
      <c r="A379" s="85" t="s">
        <v>43</v>
      </c>
      <c r="B379" s="86">
        <v>458</v>
      </c>
      <c r="C379" s="86">
        <v>394</v>
      </c>
      <c r="D379" s="86">
        <v>429</v>
      </c>
      <c r="E379" s="86">
        <v>215</v>
      </c>
      <c r="F379" s="87" t="s">
        <v>568</v>
      </c>
      <c r="G379" s="87" t="s">
        <v>569</v>
      </c>
      <c r="H379" s="87" t="s">
        <v>1082</v>
      </c>
      <c r="I379" s="88" t="s">
        <v>719</v>
      </c>
      <c r="J379" s="89"/>
      <c r="K379" s="90"/>
      <c r="L379" s="88" t="s">
        <v>561</v>
      </c>
      <c r="M379" s="88" t="s">
        <v>1300</v>
      </c>
      <c r="N379" s="88" t="s">
        <v>106</v>
      </c>
      <c r="O379" s="88" t="s">
        <v>106</v>
      </c>
      <c r="P379" s="88"/>
    </row>
    <row r="380" spans="1:16" ht="51" collapsed="1" x14ac:dyDescent="0.3">
      <c r="A380" s="69" t="s">
        <v>48</v>
      </c>
      <c r="B380" s="70">
        <v>195</v>
      </c>
      <c r="C380" s="70">
        <v>393</v>
      </c>
      <c r="D380" s="70">
        <v>430</v>
      </c>
      <c r="E380" s="70">
        <v>195</v>
      </c>
      <c r="F380" s="75" t="s">
        <v>570</v>
      </c>
      <c r="G380" s="75" t="s">
        <v>571</v>
      </c>
      <c r="H380" s="75" t="s">
        <v>1083</v>
      </c>
      <c r="I380" s="76" t="s">
        <v>719</v>
      </c>
      <c r="J380" s="77"/>
      <c r="K380" s="80"/>
      <c r="L380" s="76"/>
      <c r="M380" s="76" t="s">
        <v>1162</v>
      </c>
      <c r="N380" s="76" t="s">
        <v>106</v>
      </c>
      <c r="O380" s="76" t="s">
        <v>106</v>
      </c>
      <c r="P380" s="79"/>
    </row>
    <row r="381" spans="1:16" ht="71.400000000000006" x14ac:dyDescent="0.3">
      <c r="A381" s="85" t="s">
        <v>43</v>
      </c>
      <c r="B381" s="86">
        <v>425</v>
      </c>
      <c r="C381" s="86">
        <v>328</v>
      </c>
      <c r="D381" s="86">
        <v>431</v>
      </c>
      <c r="E381" s="86">
        <v>216</v>
      </c>
      <c r="F381" s="87" t="s">
        <v>572</v>
      </c>
      <c r="G381" s="87" t="s">
        <v>573</v>
      </c>
      <c r="H381" s="87" t="s">
        <v>1084</v>
      </c>
      <c r="I381" s="88" t="s">
        <v>719</v>
      </c>
      <c r="J381" s="89"/>
      <c r="K381" s="90"/>
      <c r="L381" s="88" t="s">
        <v>566</v>
      </c>
      <c r="M381" s="88" t="s">
        <v>1301</v>
      </c>
      <c r="N381" s="88" t="s">
        <v>106</v>
      </c>
      <c r="O381" s="88" t="s">
        <v>106</v>
      </c>
      <c r="P381" s="88"/>
    </row>
    <row r="382" spans="1:16" ht="61.2" collapsed="1" x14ac:dyDescent="0.3">
      <c r="A382" s="69" t="s">
        <v>48</v>
      </c>
      <c r="B382" s="70">
        <v>162</v>
      </c>
      <c r="C382" s="70">
        <v>327</v>
      </c>
      <c r="D382" s="70">
        <v>432</v>
      </c>
      <c r="E382" s="70">
        <v>162</v>
      </c>
      <c r="F382" s="75" t="s">
        <v>574</v>
      </c>
      <c r="G382" s="75" t="s">
        <v>575</v>
      </c>
      <c r="H382" s="75" t="s">
        <v>1085</v>
      </c>
      <c r="I382" s="76" t="s">
        <v>716</v>
      </c>
      <c r="J382" s="77"/>
      <c r="K382" s="80"/>
      <c r="L382" s="76"/>
      <c r="M382" s="76" t="s">
        <v>1162</v>
      </c>
      <c r="N382" s="76" t="s">
        <v>46</v>
      </c>
      <c r="O382" s="76" t="s">
        <v>61</v>
      </c>
      <c r="P382" s="79" t="s">
        <v>54</v>
      </c>
    </row>
    <row r="383" spans="1:16" ht="112.2" x14ac:dyDescent="0.3">
      <c r="A383" s="85" t="s">
        <v>43</v>
      </c>
      <c r="B383" s="86">
        <v>426</v>
      </c>
      <c r="C383" s="86">
        <v>330</v>
      </c>
      <c r="D383" s="86">
        <v>433</v>
      </c>
      <c r="E383" s="86">
        <v>217</v>
      </c>
      <c r="F383" s="87" t="s">
        <v>576</v>
      </c>
      <c r="G383" s="87" t="s">
        <v>577</v>
      </c>
      <c r="H383" s="87" t="s">
        <v>1086</v>
      </c>
      <c r="I383" s="88" t="s">
        <v>722</v>
      </c>
      <c r="J383" s="89"/>
      <c r="K383" s="90"/>
      <c r="L383" s="88" t="s">
        <v>157</v>
      </c>
      <c r="M383" s="88" t="s">
        <v>1302</v>
      </c>
      <c r="N383" s="88" t="s">
        <v>46</v>
      </c>
      <c r="O383" s="88" t="s">
        <v>56</v>
      </c>
      <c r="P383" s="88" t="s">
        <v>58</v>
      </c>
    </row>
    <row r="384" spans="1:16" ht="102" collapsed="1" x14ac:dyDescent="0.3">
      <c r="A384" s="69" t="s">
        <v>48</v>
      </c>
      <c r="B384" s="70">
        <v>163</v>
      </c>
      <c r="C384" s="70">
        <v>329</v>
      </c>
      <c r="D384" s="70">
        <v>434</v>
      </c>
      <c r="E384" s="70">
        <v>163</v>
      </c>
      <c r="F384" s="73" t="s">
        <v>160</v>
      </c>
      <c r="G384" s="73" t="s">
        <v>578</v>
      </c>
      <c r="H384" s="73" t="s">
        <v>1087</v>
      </c>
      <c r="I384" s="60" t="s">
        <v>46</v>
      </c>
      <c r="J384" s="61"/>
      <c r="K384" s="63"/>
      <c r="L384" s="60"/>
      <c r="M384" s="60" t="s">
        <v>1162</v>
      </c>
      <c r="N384" s="60" t="s">
        <v>46</v>
      </c>
      <c r="O384" s="60" t="s">
        <v>61</v>
      </c>
      <c r="P384" s="59"/>
    </row>
    <row r="385" spans="1:16" ht="81.599999999999994" collapsed="1" x14ac:dyDescent="0.3">
      <c r="A385" s="69" t="s">
        <v>48</v>
      </c>
      <c r="B385" s="70">
        <v>164</v>
      </c>
      <c r="C385" s="70">
        <v>331</v>
      </c>
      <c r="D385" s="70">
        <v>436</v>
      </c>
      <c r="E385" s="70">
        <v>164</v>
      </c>
      <c r="F385" s="73" t="s">
        <v>160</v>
      </c>
      <c r="G385" s="73" t="s">
        <v>579</v>
      </c>
      <c r="H385" s="73" t="s">
        <v>1088</v>
      </c>
      <c r="I385" s="60" t="s">
        <v>46</v>
      </c>
      <c r="J385" s="61"/>
      <c r="K385" s="63"/>
      <c r="L385" s="60"/>
      <c r="M385" s="60" t="s">
        <v>1162</v>
      </c>
      <c r="N385" s="60" t="s">
        <v>46</v>
      </c>
      <c r="O385" s="60" t="s">
        <v>61</v>
      </c>
      <c r="P385" s="59"/>
    </row>
    <row r="386" spans="1:16" ht="51" collapsed="1" x14ac:dyDescent="0.3">
      <c r="A386" s="69" t="s">
        <v>48</v>
      </c>
      <c r="B386" s="70">
        <v>256</v>
      </c>
      <c r="C386" s="70">
        <v>511</v>
      </c>
      <c r="D386" s="70">
        <v>438</v>
      </c>
      <c r="E386" s="70">
        <v>256</v>
      </c>
      <c r="F386" s="75" t="s">
        <v>86</v>
      </c>
      <c r="G386" s="75" t="s">
        <v>580</v>
      </c>
      <c r="H386" s="75" t="s">
        <v>1089</v>
      </c>
      <c r="I386" s="76" t="s">
        <v>46</v>
      </c>
      <c r="J386" s="77"/>
      <c r="K386" s="80"/>
      <c r="L386" s="76"/>
      <c r="M386" s="76" t="s">
        <v>1162</v>
      </c>
      <c r="N386" s="76" t="s">
        <v>46</v>
      </c>
      <c r="O386" s="76" t="s">
        <v>61</v>
      </c>
      <c r="P386" s="79"/>
    </row>
    <row r="387" spans="1:16" ht="409.6" x14ac:dyDescent="0.3">
      <c r="A387" s="85" t="s">
        <v>43</v>
      </c>
      <c r="B387" s="86">
        <v>428</v>
      </c>
      <c r="C387" s="86">
        <v>334</v>
      </c>
      <c r="D387" s="86">
        <v>439</v>
      </c>
      <c r="E387" s="86">
        <v>220</v>
      </c>
      <c r="F387" s="87" t="s">
        <v>576</v>
      </c>
      <c r="G387" s="87" t="s">
        <v>581</v>
      </c>
      <c r="H387" s="87" t="s">
        <v>1090</v>
      </c>
      <c r="I387" s="88" t="s">
        <v>722</v>
      </c>
      <c r="J387" s="89"/>
      <c r="K387" s="90"/>
      <c r="L387" s="88" t="s">
        <v>157</v>
      </c>
      <c r="M387" s="88" t="s">
        <v>1303</v>
      </c>
      <c r="N387" s="88" t="s">
        <v>46</v>
      </c>
      <c r="O387" s="88" t="s">
        <v>56</v>
      </c>
      <c r="P387" s="88" t="s">
        <v>58</v>
      </c>
    </row>
    <row r="388" spans="1:16" ht="183.6" collapsed="1" x14ac:dyDescent="0.3">
      <c r="A388" s="69" t="s">
        <v>48</v>
      </c>
      <c r="B388" s="70">
        <v>165</v>
      </c>
      <c r="C388" s="70">
        <v>333</v>
      </c>
      <c r="D388" s="70">
        <v>440</v>
      </c>
      <c r="E388" s="70">
        <v>165</v>
      </c>
      <c r="F388" s="73" t="s">
        <v>160</v>
      </c>
      <c r="G388" s="73" t="s">
        <v>582</v>
      </c>
      <c r="H388" s="73" t="s">
        <v>1091</v>
      </c>
      <c r="I388" s="60" t="s">
        <v>46</v>
      </c>
      <c r="J388" s="61"/>
      <c r="K388" s="63"/>
      <c r="L388" s="60"/>
      <c r="M388" s="60" t="s">
        <v>1162</v>
      </c>
      <c r="N388" s="60" t="s">
        <v>46</v>
      </c>
      <c r="O388" s="60" t="s">
        <v>61</v>
      </c>
      <c r="P388" s="59"/>
    </row>
    <row r="389" spans="1:16" ht="81.599999999999994" collapsed="1" x14ac:dyDescent="0.3">
      <c r="A389" s="69" t="s">
        <v>48</v>
      </c>
      <c r="B389" s="70">
        <v>166</v>
      </c>
      <c r="C389" s="70">
        <v>335</v>
      </c>
      <c r="D389" s="70">
        <v>442</v>
      </c>
      <c r="E389" s="70">
        <v>166</v>
      </c>
      <c r="F389" s="73" t="s">
        <v>160</v>
      </c>
      <c r="G389" s="73" t="s">
        <v>583</v>
      </c>
      <c r="H389" s="73" t="s">
        <v>1092</v>
      </c>
      <c r="I389" s="60" t="s">
        <v>46</v>
      </c>
      <c r="J389" s="61"/>
      <c r="K389" s="63"/>
      <c r="L389" s="60"/>
      <c r="M389" s="60" t="s">
        <v>1162</v>
      </c>
      <c r="N389" s="60" t="s">
        <v>46</v>
      </c>
      <c r="O389" s="60" t="s">
        <v>46</v>
      </c>
      <c r="P389" s="59"/>
    </row>
    <row r="390" spans="1:16" ht="51" collapsed="1" x14ac:dyDescent="0.3">
      <c r="A390" s="69" t="s">
        <v>48</v>
      </c>
      <c r="B390" s="70">
        <v>257</v>
      </c>
      <c r="C390" s="70">
        <v>513</v>
      </c>
      <c r="D390" s="70">
        <v>444</v>
      </c>
      <c r="E390" s="70">
        <v>257</v>
      </c>
      <c r="F390" s="75" t="s">
        <v>86</v>
      </c>
      <c r="G390" s="75" t="s">
        <v>580</v>
      </c>
      <c r="H390" s="75" t="s">
        <v>1089</v>
      </c>
      <c r="I390" s="81" t="s">
        <v>721</v>
      </c>
      <c r="J390" s="82" t="s">
        <v>62</v>
      </c>
      <c r="K390" s="81"/>
      <c r="L390" s="81"/>
      <c r="M390" s="81" t="s">
        <v>1162</v>
      </c>
      <c r="N390" s="81" t="s">
        <v>61</v>
      </c>
      <c r="O390" s="81" t="s">
        <v>61</v>
      </c>
      <c r="P390" s="83"/>
    </row>
    <row r="391" spans="1:16" ht="51" x14ac:dyDescent="0.3">
      <c r="A391" s="85" t="s">
        <v>43</v>
      </c>
      <c r="B391" s="86">
        <v>430</v>
      </c>
      <c r="C391" s="86">
        <v>338</v>
      </c>
      <c r="D391" s="86">
        <v>445</v>
      </c>
      <c r="E391" s="86">
        <v>223</v>
      </c>
      <c r="F391" s="87" t="s">
        <v>576</v>
      </c>
      <c r="G391" s="87" t="s">
        <v>584</v>
      </c>
      <c r="H391" s="87" t="s">
        <v>1093</v>
      </c>
      <c r="I391" s="88" t="s">
        <v>722</v>
      </c>
      <c r="J391" s="89"/>
      <c r="K391" s="90"/>
      <c r="L391" s="88" t="s">
        <v>57</v>
      </c>
      <c r="M391" s="88" t="s">
        <v>1304</v>
      </c>
      <c r="N391" s="88" t="s">
        <v>46</v>
      </c>
      <c r="O391" s="88" t="s">
        <v>56</v>
      </c>
      <c r="P391" s="88" t="s">
        <v>58</v>
      </c>
    </row>
    <row r="392" spans="1:16" ht="81.599999999999994" collapsed="1" x14ac:dyDescent="0.3">
      <c r="A392" s="69" t="s">
        <v>48</v>
      </c>
      <c r="B392" s="70">
        <v>167</v>
      </c>
      <c r="C392" s="70">
        <v>337</v>
      </c>
      <c r="D392" s="70">
        <v>446</v>
      </c>
      <c r="E392" s="70">
        <v>167</v>
      </c>
      <c r="F392" s="73" t="s">
        <v>160</v>
      </c>
      <c r="G392" s="73" t="s">
        <v>585</v>
      </c>
      <c r="H392" s="73" t="s">
        <v>1094</v>
      </c>
      <c r="I392" s="60" t="s">
        <v>46</v>
      </c>
      <c r="J392" s="61"/>
      <c r="K392" s="63"/>
      <c r="L392" s="60"/>
      <c r="M392" s="60" t="s">
        <v>1162</v>
      </c>
      <c r="N392" s="60" t="s">
        <v>46</v>
      </c>
      <c r="O392" s="60" t="s">
        <v>46</v>
      </c>
      <c r="P392" s="59"/>
    </row>
    <row r="393" spans="1:16" ht="51" collapsed="1" x14ac:dyDescent="0.3">
      <c r="A393" s="69" t="s">
        <v>48</v>
      </c>
      <c r="B393" s="70">
        <v>258</v>
      </c>
      <c r="C393" s="70">
        <v>515</v>
      </c>
      <c r="D393" s="70">
        <v>448</v>
      </c>
      <c r="E393" s="70">
        <v>258</v>
      </c>
      <c r="F393" s="75" t="s">
        <v>86</v>
      </c>
      <c r="G393" s="75" t="s">
        <v>580</v>
      </c>
      <c r="H393" s="75" t="s">
        <v>1089</v>
      </c>
      <c r="I393" s="81" t="s">
        <v>721</v>
      </c>
      <c r="J393" s="82" t="s">
        <v>62</v>
      </c>
      <c r="K393" s="81"/>
      <c r="L393" s="81"/>
      <c r="M393" s="81" t="s">
        <v>1162</v>
      </c>
      <c r="N393" s="81" t="s">
        <v>61</v>
      </c>
      <c r="O393" s="81" t="s">
        <v>61</v>
      </c>
      <c r="P393" s="83"/>
    </row>
    <row r="394" spans="1:16" ht="81.599999999999994" x14ac:dyDescent="0.3">
      <c r="A394" s="85" t="s">
        <v>43</v>
      </c>
      <c r="B394" s="86">
        <v>522</v>
      </c>
      <c r="C394" s="86">
        <v>518</v>
      </c>
      <c r="D394" s="86">
        <v>449</v>
      </c>
      <c r="E394" s="86">
        <v>225</v>
      </c>
      <c r="F394" s="87" t="s">
        <v>576</v>
      </c>
      <c r="G394" s="87" t="s">
        <v>586</v>
      </c>
      <c r="H394" s="87" t="s">
        <v>1095</v>
      </c>
      <c r="I394" s="88" t="s">
        <v>46</v>
      </c>
      <c r="J394" s="89"/>
      <c r="K394" s="90"/>
      <c r="L394" s="88" t="s">
        <v>157</v>
      </c>
      <c r="M394" s="88" t="s">
        <v>1305</v>
      </c>
      <c r="N394" s="88" t="s">
        <v>46</v>
      </c>
      <c r="O394" s="88" t="s">
        <v>46</v>
      </c>
      <c r="P394" s="88"/>
    </row>
    <row r="395" spans="1:16" ht="51" collapsed="1" x14ac:dyDescent="0.3">
      <c r="A395" s="69" t="s">
        <v>48</v>
      </c>
      <c r="B395" s="70">
        <v>259</v>
      </c>
      <c r="C395" s="70">
        <v>517</v>
      </c>
      <c r="D395" s="70">
        <v>450</v>
      </c>
      <c r="E395" s="70">
        <v>259</v>
      </c>
      <c r="F395" s="75" t="s">
        <v>73</v>
      </c>
      <c r="G395" s="75" t="s">
        <v>73</v>
      </c>
      <c r="H395" s="75" t="s">
        <v>742</v>
      </c>
      <c r="I395" s="81" t="s">
        <v>721</v>
      </c>
      <c r="J395" s="82" t="s">
        <v>62</v>
      </c>
      <c r="K395" s="81"/>
      <c r="L395" s="81"/>
      <c r="M395" s="81" t="s">
        <v>1162</v>
      </c>
      <c r="N395" s="81" t="s">
        <v>61</v>
      </c>
      <c r="O395" s="81" t="s">
        <v>61</v>
      </c>
      <c r="P395" s="83"/>
    </row>
    <row r="396" spans="1:16" ht="71.400000000000006" x14ac:dyDescent="0.3">
      <c r="A396" s="85" t="s">
        <v>43</v>
      </c>
      <c r="B396" s="86">
        <v>432</v>
      </c>
      <c r="C396" s="86">
        <v>342</v>
      </c>
      <c r="D396" s="86">
        <v>451</v>
      </c>
      <c r="E396" s="86">
        <v>226</v>
      </c>
      <c r="F396" s="87" t="s">
        <v>576</v>
      </c>
      <c r="G396" s="87" t="s">
        <v>587</v>
      </c>
      <c r="H396" s="87" t="s">
        <v>1096</v>
      </c>
      <c r="I396" s="88" t="s">
        <v>722</v>
      </c>
      <c r="J396" s="89"/>
      <c r="K396" s="90"/>
      <c r="L396" s="88" t="s">
        <v>57</v>
      </c>
      <c r="M396" s="88" t="s">
        <v>1306</v>
      </c>
      <c r="N396" s="88" t="s">
        <v>46</v>
      </c>
      <c r="O396" s="88" t="s">
        <v>56</v>
      </c>
      <c r="P396" s="88" t="s">
        <v>58</v>
      </c>
    </row>
    <row r="397" spans="1:16" ht="81.599999999999994" collapsed="1" x14ac:dyDescent="0.3">
      <c r="A397" s="69" t="s">
        <v>48</v>
      </c>
      <c r="B397" s="70">
        <v>169</v>
      </c>
      <c r="C397" s="70">
        <v>341</v>
      </c>
      <c r="D397" s="70">
        <v>452</v>
      </c>
      <c r="E397" s="70">
        <v>169</v>
      </c>
      <c r="F397" s="75" t="s">
        <v>160</v>
      </c>
      <c r="G397" s="75" t="s">
        <v>588</v>
      </c>
      <c r="H397" s="75" t="s">
        <v>1097</v>
      </c>
      <c r="I397" s="76" t="s">
        <v>46</v>
      </c>
      <c r="J397" s="77"/>
      <c r="K397" s="80"/>
      <c r="L397" s="76"/>
      <c r="M397" s="76" t="s">
        <v>1162</v>
      </c>
      <c r="N397" s="76" t="s">
        <v>46</v>
      </c>
      <c r="O397" s="76" t="s">
        <v>46</v>
      </c>
      <c r="P397" s="79"/>
    </row>
    <row r="398" spans="1:16" ht="214.2" x14ac:dyDescent="0.3">
      <c r="A398" s="85" t="s">
        <v>43</v>
      </c>
      <c r="B398" s="86">
        <v>459</v>
      </c>
      <c r="C398" s="86">
        <v>396</v>
      </c>
      <c r="D398" s="86">
        <v>453</v>
      </c>
      <c r="E398" s="86">
        <v>227</v>
      </c>
      <c r="F398" s="87" t="s">
        <v>589</v>
      </c>
      <c r="G398" s="87" t="s">
        <v>590</v>
      </c>
      <c r="H398" s="87" t="s">
        <v>1098</v>
      </c>
      <c r="I398" s="88" t="s">
        <v>719</v>
      </c>
      <c r="J398" s="89"/>
      <c r="K398" s="90"/>
      <c r="L398" s="88" t="s">
        <v>386</v>
      </c>
      <c r="M398" s="88" t="s">
        <v>1307</v>
      </c>
      <c r="N398" s="88" t="s">
        <v>106</v>
      </c>
      <c r="O398" s="88" t="s">
        <v>106</v>
      </c>
      <c r="P398" s="88"/>
    </row>
    <row r="399" spans="1:16" ht="132.6" collapsed="1" x14ac:dyDescent="0.3">
      <c r="A399" s="69" t="s">
        <v>48</v>
      </c>
      <c r="B399" s="70">
        <v>196</v>
      </c>
      <c r="C399" s="70">
        <v>395</v>
      </c>
      <c r="D399" s="70">
        <v>454</v>
      </c>
      <c r="E399" s="70">
        <v>196</v>
      </c>
      <c r="F399" s="75" t="s">
        <v>591</v>
      </c>
      <c r="G399" s="75" t="s">
        <v>592</v>
      </c>
      <c r="H399" s="75" t="s">
        <v>1099</v>
      </c>
      <c r="I399" s="76" t="s">
        <v>46</v>
      </c>
      <c r="J399" s="77"/>
      <c r="K399" s="80"/>
      <c r="L399" s="76"/>
      <c r="M399" s="76" t="s">
        <v>1162</v>
      </c>
      <c r="N399" s="76" t="s">
        <v>46</v>
      </c>
      <c r="O399" s="76" t="s">
        <v>46</v>
      </c>
      <c r="P399" s="79"/>
    </row>
    <row r="400" spans="1:16" ht="183.6" x14ac:dyDescent="0.3">
      <c r="A400" s="85" t="s">
        <v>43</v>
      </c>
      <c r="B400" s="86">
        <v>433</v>
      </c>
      <c r="C400" s="86">
        <v>344</v>
      </c>
      <c r="D400" s="86">
        <v>455</v>
      </c>
      <c r="E400" s="86">
        <v>228</v>
      </c>
      <c r="F400" s="87" t="s">
        <v>593</v>
      </c>
      <c r="G400" s="87" t="s">
        <v>594</v>
      </c>
      <c r="H400" s="87" t="s">
        <v>1100</v>
      </c>
      <c r="I400" s="88" t="s">
        <v>722</v>
      </c>
      <c r="J400" s="89"/>
      <c r="K400" s="90"/>
      <c r="L400" s="88" t="s">
        <v>187</v>
      </c>
      <c r="M400" s="88" t="s">
        <v>1308</v>
      </c>
      <c r="N400" s="88" t="s">
        <v>46</v>
      </c>
      <c r="O400" s="88" t="s">
        <v>56</v>
      </c>
      <c r="P400" s="88" t="s">
        <v>58</v>
      </c>
    </row>
    <row r="401" spans="1:16" ht="132.6" collapsed="1" x14ac:dyDescent="0.3">
      <c r="A401" s="69" t="s">
        <v>48</v>
      </c>
      <c r="B401" s="70">
        <v>170</v>
      </c>
      <c r="C401" s="70">
        <v>343</v>
      </c>
      <c r="D401" s="70">
        <v>456</v>
      </c>
      <c r="E401" s="70">
        <v>170</v>
      </c>
      <c r="F401" s="73" t="s">
        <v>107</v>
      </c>
      <c r="G401" s="73" t="s">
        <v>595</v>
      </c>
      <c r="H401" s="73" t="s">
        <v>1101</v>
      </c>
      <c r="I401" s="60" t="s">
        <v>716</v>
      </c>
      <c r="J401" s="61"/>
      <c r="K401" s="63"/>
      <c r="L401" s="60"/>
      <c r="M401" s="60" t="s">
        <v>1162</v>
      </c>
      <c r="N401" s="60" t="s">
        <v>46</v>
      </c>
      <c r="O401" s="60" t="s">
        <v>53</v>
      </c>
      <c r="P401" s="59" t="s">
        <v>54</v>
      </c>
    </row>
    <row r="402" spans="1:16" ht="51" collapsed="1" x14ac:dyDescent="0.3">
      <c r="A402" s="69" t="s">
        <v>48</v>
      </c>
      <c r="B402" s="70">
        <v>173</v>
      </c>
      <c r="C402" s="70">
        <v>349</v>
      </c>
      <c r="D402" s="70">
        <v>458</v>
      </c>
      <c r="E402" s="70">
        <v>173</v>
      </c>
      <c r="F402" s="73" t="s">
        <v>107</v>
      </c>
      <c r="G402" s="73" t="s">
        <v>596</v>
      </c>
      <c r="H402" s="73" t="s">
        <v>1102</v>
      </c>
      <c r="I402" s="60" t="s">
        <v>716</v>
      </c>
      <c r="J402" s="61"/>
      <c r="K402" s="63"/>
      <c r="L402" s="60"/>
      <c r="M402" s="60" t="s">
        <v>1162</v>
      </c>
      <c r="N402" s="60" t="s">
        <v>46</v>
      </c>
      <c r="O402" s="60" t="s">
        <v>53</v>
      </c>
      <c r="P402" s="59" t="s">
        <v>54</v>
      </c>
    </row>
    <row r="403" spans="1:16" ht="51" collapsed="1" x14ac:dyDescent="0.3">
      <c r="A403" s="69" t="s">
        <v>48</v>
      </c>
      <c r="B403" s="70">
        <v>175</v>
      </c>
      <c r="C403" s="70">
        <v>353</v>
      </c>
      <c r="D403" s="70">
        <v>460</v>
      </c>
      <c r="E403" s="70">
        <v>175</v>
      </c>
      <c r="F403" s="73" t="s">
        <v>107</v>
      </c>
      <c r="G403" s="73" t="s">
        <v>597</v>
      </c>
      <c r="H403" s="73" t="s">
        <v>1103</v>
      </c>
      <c r="I403" s="60" t="s">
        <v>716</v>
      </c>
      <c r="J403" s="61"/>
      <c r="K403" s="63"/>
      <c r="L403" s="60"/>
      <c r="M403" s="60" t="s">
        <v>1162</v>
      </c>
      <c r="N403" s="60" t="s">
        <v>46</v>
      </c>
      <c r="O403" s="60" t="s">
        <v>53</v>
      </c>
      <c r="P403" s="59" t="s">
        <v>54</v>
      </c>
    </row>
    <row r="404" spans="1:16" ht="51" collapsed="1" x14ac:dyDescent="0.3">
      <c r="A404" s="69" t="s">
        <v>48</v>
      </c>
      <c r="B404" s="70">
        <v>179</v>
      </c>
      <c r="C404" s="70">
        <v>361</v>
      </c>
      <c r="D404" s="70">
        <v>462</v>
      </c>
      <c r="E404" s="70">
        <v>179</v>
      </c>
      <c r="F404" s="73" t="s">
        <v>107</v>
      </c>
      <c r="G404" s="73" t="s">
        <v>598</v>
      </c>
      <c r="H404" s="73" t="s">
        <v>1104</v>
      </c>
      <c r="I404" s="60" t="s">
        <v>718</v>
      </c>
      <c r="J404" s="61"/>
      <c r="K404" s="63"/>
      <c r="L404" s="60"/>
      <c r="M404" s="60" t="s">
        <v>1162</v>
      </c>
      <c r="N404" s="60" t="s">
        <v>106</v>
      </c>
      <c r="O404" s="60" t="s">
        <v>238</v>
      </c>
      <c r="P404" s="59" t="s">
        <v>54</v>
      </c>
    </row>
    <row r="405" spans="1:16" ht="51" collapsed="1" x14ac:dyDescent="0.3">
      <c r="A405" s="69" t="s">
        <v>48</v>
      </c>
      <c r="B405" s="70">
        <v>180</v>
      </c>
      <c r="C405" s="70">
        <v>363</v>
      </c>
      <c r="D405" s="70">
        <v>464</v>
      </c>
      <c r="E405" s="70">
        <v>180</v>
      </c>
      <c r="F405" s="73" t="s">
        <v>107</v>
      </c>
      <c r="G405" s="73" t="s">
        <v>599</v>
      </c>
      <c r="H405" s="73" t="s">
        <v>1105</v>
      </c>
      <c r="I405" s="60" t="s">
        <v>719</v>
      </c>
      <c r="J405" s="61"/>
      <c r="K405" s="63"/>
      <c r="L405" s="60"/>
      <c r="M405" s="60" t="s">
        <v>1162</v>
      </c>
      <c r="N405" s="60" t="s">
        <v>106</v>
      </c>
      <c r="O405" s="60" t="s">
        <v>106</v>
      </c>
      <c r="P405" s="59"/>
    </row>
    <row r="406" spans="1:16" ht="51" collapsed="1" x14ac:dyDescent="0.3">
      <c r="A406" s="69" t="s">
        <v>48</v>
      </c>
      <c r="B406" s="70">
        <v>252</v>
      </c>
      <c r="C406" s="70">
        <v>503</v>
      </c>
      <c r="D406" s="70">
        <v>466</v>
      </c>
      <c r="E406" s="70">
        <v>252</v>
      </c>
      <c r="F406" s="75" t="s">
        <v>86</v>
      </c>
      <c r="G406" s="75" t="s">
        <v>600</v>
      </c>
      <c r="H406" s="75" t="s">
        <v>1106</v>
      </c>
      <c r="I406" s="76" t="s">
        <v>46</v>
      </c>
      <c r="J406" s="77"/>
      <c r="K406" s="80"/>
      <c r="L406" s="76"/>
      <c r="M406" s="76" t="s">
        <v>1162</v>
      </c>
      <c r="N406" s="76" t="s">
        <v>46</v>
      </c>
      <c r="O406" s="76" t="s">
        <v>46</v>
      </c>
      <c r="P406" s="79"/>
    </row>
    <row r="407" spans="1:16" ht="61.2" x14ac:dyDescent="0.3">
      <c r="A407" s="85" t="s">
        <v>43</v>
      </c>
      <c r="B407" s="86">
        <v>434</v>
      </c>
      <c r="C407" s="86">
        <v>346</v>
      </c>
      <c r="D407" s="86">
        <v>467</v>
      </c>
      <c r="E407" s="86">
        <v>234</v>
      </c>
      <c r="F407" s="87" t="s">
        <v>593</v>
      </c>
      <c r="G407" s="87" t="s">
        <v>601</v>
      </c>
      <c r="H407" s="87" t="s">
        <v>1107</v>
      </c>
      <c r="I407" s="88" t="s">
        <v>719</v>
      </c>
      <c r="J407" s="89"/>
      <c r="K407" s="90"/>
      <c r="L407" s="88" t="s">
        <v>175</v>
      </c>
      <c r="M407" s="88" t="s">
        <v>1238</v>
      </c>
      <c r="N407" s="88" t="s">
        <v>106</v>
      </c>
      <c r="O407" s="88" t="s">
        <v>106</v>
      </c>
      <c r="P407" s="88"/>
    </row>
    <row r="408" spans="1:16" ht="71.400000000000006" collapsed="1" x14ac:dyDescent="0.3">
      <c r="A408" s="69" t="s">
        <v>48</v>
      </c>
      <c r="B408" s="70">
        <v>171</v>
      </c>
      <c r="C408" s="70">
        <v>345</v>
      </c>
      <c r="D408" s="70">
        <v>468</v>
      </c>
      <c r="E408" s="70">
        <v>171</v>
      </c>
      <c r="F408" s="75" t="s">
        <v>107</v>
      </c>
      <c r="G408" s="75" t="s">
        <v>602</v>
      </c>
      <c r="H408" s="75" t="s">
        <v>1108</v>
      </c>
      <c r="I408" s="76" t="s">
        <v>718</v>
      </c>
      <c r="J408" s="77"/>
      <c r="K408" s="80"/>
      <c r="L408" s="76"/>
      <c r="M408" s="76" t="s">
        <v>1162</v>
      </c>
      <c r="N408" s="76" t="s">
        <v>106</v>
      </c>
      <c r="O408" s="76" t="s">
        <v>238</v>
      </c>
      <c r="P408" s="79" t="s">
        <v>54</v>
      </c>
    </row>
    <row r="409" spans="1:16" ht="71.400000000000006" x14ac:dyDescent="0.3">
      <c r="A409" s="85" t="s">
        <v>43</v>
      </c>
      <c r="B409" s="86">
        <v>444</v>
      </c>
      <c r="C409" s="86">
        <v>366</v>
      </c>
      <c r="D409" s="86">
        <v>469</v>
      </c>
      <c r="E409" s="86">
        <v>235</v>
      </c>
      <c r="F409" s="87" t="s">
        <v>593</v>
      </c>
      <c r="G409" s="87" t="s">
        <v>603</v>
      </c>
      <c r="H409" s="87" t="s">
        <v>1109</v>
      </c>
      <c r="I409" s="88" t="s">
        <v>719</v>
      </c>
      <c r="J409" s="89"/>
      <c r="K409" s="90"/>
      <c r="L409" s="88" t="s">
        <v>175</v>
      </c>
      <c r="M409" s="88" t="s">
        <v>1238</v>
      </c>
      <c r="N409" s="88" t="s">
        <v>106</v>
      </c>
      <c r="O409" s="88" t="s">
        <v>106</v>
      </c>
      <c r="P409" s="88"/>
    </row>
    <row r="410" spans="1:16" ht="51" collapsed="1" x14ac:dyDescent="0.3">
      <c r="A410" s="69" t="s">
        <v>48</v>
      </c>
      <c r="B410" s="70">
        <v>181</v>
      </c>
      <c r="C410" s="70">
        <v>365</v>
      </c>
      <c r="D410" s="70">
        <v>470</v>
      </c>
      <c r="E410" s="70">
        <v>181</v>
      </c>
      <c r="F410" s="75" t="s">
        <v>107</v>
      </c>
      <c r="G410" s="75" t="s">
        <v>604</v>
      </c>
      <c r="H410" s="75" t="s">
        <v>1110</v>
      </c>
      <c r="I410" s="76" t="s">
        <v>718</v>
      </c>
      <c r="J410" s="77"/>
      <c r="K410" s="80"/>
      <c r="L410" s="76"/>
      <c r="M410" s="76" t="s">
        <v>1162</v>
      </c>
      <c r="N410" s="76" t="s">
        <v>106</v>
      </c>
      <c r="O410" s="76" t="s">
        <v>238</v>
      </c>
      <c r="P410" s="79" t="s">
        <v>54</v>
      </c>
    </row>
    <row r="411" spans="1:16" ht="61.2" x14ac:dyDescent="0.3">
      <c r="A411" s="85" t="s">
        <v>43</v>
      </c>
      <c r="B411" s="86">
        <v>435</v>
      </c>
      <c r="C411" s="86">
        <v>348</v>
      </c>
      <c r="D411" s="86">
        <v>471</v>
      </c>
      <c r="E411" s="86">
        <v>236</v>
      </c>
      <c r="F411" s="87" t="s">
        <v>593</v>
      </c>
      <c r="G411" s="87" t="s">
        <v>605</v>
      </c>
      <c r="H411" s="87" t="s">
        <v>1111</v>
      </c>
      <c r="I411" s="88" t="s">
        <v>719</v>
      </c>
      <c r="J411" s="89"/>
      <c r="K411" s="90"/>
      <c r="L411" s="88" t="s">
        <v>175</v>
      </c>
      <c r="M411" s="88" t="s">
        <v>1238</v>
      </c>
      <c r="N411" s="88" t="s">
        <v>106</v>
      </c>
      <c r="O411" s="88" t="s">
        <v>106</v>
      </c>
      <c r="P411" s="88"/>
    </row>
    <row r="412" spans="1:16" ht="51" collapsed="1" x14ac:dyDescent="0.3">
      <c r="A412" s="69" t="s">
        <v>48</v>
      </c>
      <c r="B412" s="70">
        <v>172</v>
      </c>
      <c r="C412" s="70">
        <v>347</v>
      </c>
      <c r="D412" s="70">
        <v>472</v>
      </c>
      <c r="E412" s="70">
        <v>172</v>
      </c>
      <c r="F412" s="75" t="s">
        <v>107</v>
      </c>
      <c r="G412" s="75" t="s">
        <v>606</v>
      </c>
      <c r="H412" s="75" t="s">
        <v>1112</v>
      </c>
      <c r="I412" s="76" t="s">
        <v>718</v>
      </c>
      <c r="J412" s="77"/>
      <c r="K412" s="80"/>
      <c r="L412" s="76"/>
      <c r="M412" s="76" t="s">
        <v>1162</v>
      </c>
      <c r="N412" s="76" t="s">
        <v>106</v>
      </c>
      <c r="O412" s="76" t="s">
        <v>238</v>
      </c>
      <c r="P412" s="79" t="s">
        <v>54</v>
      </c>
    </row>
    <row r="413" spans="1:16" ht="61.2" x14ac:dyDescent="0.3">
      <c r="A413" s="85" t="s">
        <v>43</v>
      </c>
      <c r="B413" s="86">
        <v>437</v>
      </c>
      <c r="C413" s="86">
        <v>352</v>
      </c>
      <c r="D413" s="86">
        <v>473</v>
      </c>
      <c r="E413" s="86">
        <v>237</v>
      </c>
      <c r="F413" s="87" t="s">
        <v>593</v>
      </c>
      <c r="G413" s="87" t="s">
        <v>607</v>
      </c>
      <c r="H413" s="87" t="s">
        <v>1113</v>
      </c>
      <c r="I413" s="88" t="s">
        <v>719</v>
      </c>
      <c r="J413" s="89"/>
      <c r="K413" s="90"/>
      <c r="L413" s="88" t="s">
        <v>175</v>
      </c>
      <c r="M413" s="88" t="s">
        <v>1238</v>
      </c>
      <c r="N413" s="88" t="s">
        <v>106</v>
      </c>
      <c r="O413" s="88" t="s">
        <v>106</v>
      </c>
      <c r="P413" s="88"/>
    </row>
    <row r="414" spans="1:16" ht="51" collapsed="1" x14ac:dyDescent="0.3">
      <c r="A414" s="69" t="s">
        <v>48</v>
      </c>
      <c r="B414" s="70">
        <v>174</v>
      </c>
      <c r="C414" s="70">
        <v>351</v>
      </c>
      <c r="D414" s="70">
        <v>474</v>
      </c>
      <c r="E414" s="70">
        <v>174</v>
      </c>
      <c r="F414" s="75" t="s">
        <v>107</v>
      </c>
      <c r="G414" s="75" t="s">
        <v>608</v>
      </c>
      <c r="H414" s="75" t="s">
        <v>1114</v>
      </c>
      <c r="I414" s="76" t="s">
        <v>718</v>
      </c>
      <c r="J414" s="77"/>
      <c r="K414" s="80"/>
      <c r="L414" s="76"/>
      <c r="M414" s="76" t="s">
        <v>1162</v>
      </c>
      <c r="N414" s="76" t="s">
        <v>106</v>
      </c>
      <c r="O414" s="76" t="s">
        <v>238</v>
      </c>
      <c r="P414" s="79" t="s">
        <v>54</v>
      </c>
    </row>
    <row r="415" spans="1:16" ht="81.599999999999994" x14ac:dyDescent="0.3">
      <c r="A415" s="85" t="s">
        <v>43</v>
      </c>
      <c r="B415" s="86">
        <v>439</v>
      </c>
      <c r="C415" s="86">
        <v>356</v>
      </c>
      <c r="D415" s="86">
        <v>475</v>
      </c>
      <c r="E415" s="86">
        <v>238</v>
      </c>
      <c r="F415" s="87" t="s">
        <v>593</v>
      </c>
      <c r="G415" s="87" t="s">
        <v>609</v>
      </c>
      <c r="H415" s="87" t="s">
        <v>1115</v>
      </c>
      <c r="I415" s="88" t="s">
        <v>726</v>
      </c>
      <c r="J415" s="89"/>
      <c r="K415" s="90"/>
      <c r="L415" s="88" t="s">
        <v>175</v>
      </c>
      <c r="M415" s="88" t="s">
        <v>1238</v>
      </c>
      <c r="N415" s="88" t="s">
        <v>106</v>
      </c>
      <c r="O415" s="88" t="s">
        <v>56</v>
      </c>
      <c r="P415" s="88" t="s">
        <v>58</v>
      </c>
    </row>
    <row r="416" spans="1:16" ht="51" collapsed="1" x14ac:dyDescent="0.3">
      <c r="A416" s="69" t="s">
        <v>48</v>
      </c>
      <c r="B416" s="70">
        <v>176</v>
      </c>
      <c r="C416" s="70">
        <v>355</v>
      </c>
      <c r="D416" s="70">
        <v>476</v>
      </c>
      <c r="E416" s="70">
        <v>176</v>
      </c>
      <c r="F416" s="73" t="s">
        <v>107</v>
      </c>
      <c r="G416" s="73" t="s">
        <v>610</v>
      </c>
      <c r="H416" s="73" t="s">
        <v>1116</v>
      </c>
      <c r="I416" s="60" t="s">
        <v>719</v>
      </c>
      <c r="J416" s="61"/>
      <c r="K416" s="63"/>
      <c r="L416" s="60"/>
      <c r="M416" s="60" t="s">
        <v>1162</v>
      </c>
      <c r="N416" s="60" t="s">
        <v>106</v>
      </c>
      <c r="O416" s="60" t="s">
        <v>106</v>
      </c>
      <c r="P416" s="59"/>
    </row>
    <row r="417" spans="1:16" ht="51" collapsed="1" x14ac:dyDescent="0.3">
      <c r="A417" s="69" t="s">
        <v>48</v>
      </c>
      <c r="B417" s="70">
        <v>177</v>
      </c>
      <c r="C417" s="70">
        <v>357</v>
      </c>
      <c r="D417" s="70">
        <v>478</v>
      </c>
      <c r="E417" s="70">
        <v>177</v>
      </c>
      <c r="F417" s="73" t="s">
        <v>107</v>
      </c>
      <c r="G417" s="73" t="s">
        <v>611</v>
      </c>
      <c r="H417" s="73" t="s">
        <v>1117</v>
      </c>
      <c r="I417" s="60" t="s">
        <v>718</v>
      </c>
      <c r="J417" s="61"/>
      <c r="K417" s="63"/>
      <c r="L417" s="60"/>
      <c r="M417" s="60" t="s">
        <v>1162</v>
      </c>
      <c r="N417" s="60" t="s">
        <v>106</v>
      </c>
      <c r="O417" s="60" t="s">
        <v>238</v>
      </c>
      <c r="P417" s="59" t="s">
        <v>54</v>
      </c>
    </row>
    <row r="418" spans="1:16" ht="51" collapsed="1" x14ac:dyDescent="0.3">
      <c r="A418" s="69" t="s">
        <v>48</v>
      </c>
      <c r="B418" s="70">
        <v>178</v>
      </c>
      <c r="C418" s="70">
        <v>359</v>
      </c>
      <c r="D418" s="70">
        <v>480</v>
      </c>
      <c r="E418" s="70">
        <v>178</v>
      </c>
      <c r="F418" s="75" t="s">
        <v>107</v>
      </c>
      <c r="G418" s="75" t="s">
        <v>612</v>
      </c>
      <c r="H418" s="75" t="s">
        <v>1118</v>
      </c>
      <c r="I418" s="76" t="s">
        <v>718</v>
      </c>
      <c r="J418" s="77"/>
      <c r="K418" s="80"/>
      <c r="L418" s="76"/>
      <c r="M418" s="76" t="s">
        <v>1162</v>
      </c>
      <c r="N418" s="76" t="s">
        <v>106</v>
      </c>
      <c r="O418" s="76" t="s">
        <v>238</v>
      </c>
      <c r="P418" s="79" t="s">
        <v>54</v>
      </c>
    </row>
    <row r="419" spans="1:16" ht="102" x14ac:dyDescent="0.3">
      <c r="A419" s="85" t="s">
        <v>43</v>
      </c>
      <c r="B419" s="86">
        <v>448</v>
      </c>
      <c r="C419" s="86">
        <v>374</v>
      </c>
      <c r="D419" s="86">
        <v>481</v>
      </c>
      <c r="E419" s="86">
        <v>241</v>
      </c>
      <c r="F419" s="87" t="s">
        <v>613</v>
      </c>
      <c r="G419" s="87" t="s">
        <v>614</v>
      </c>
      <c r="H419" s="87" t="s">
        <v>1119</v>
      </c>
      <c r="I419" s="88" t="s">
        <v>719</v>
      </c>
      <c r="J419" s="89"/>
      <c r="K419" s="90"/>
      <c r="L419" s="88" t="s">
        <v>124</v>
      </c>
      <c r="M419" s="88" t="s">
        <v>1309</v>
      </c>
      <c r="N419" s="88" t="s">
        <v>106</v>
      </c>
      <c r="O419" s="88" t="s">
        <v>106</v>
      </c>
      <c r="P419" s="88"/>
    </row>
    <row r="420" spans="1:16" ht="71.400000000000006" collapsed="1" x14ac:dyDescent="0.3">
      <c r="A420" s="69" t="s">
        <v>48</v>
      </c>
      <c r="B420" s="70">
        <v>185</v>
      </c>
      <c r="C420" s="70">
        <v>373</v>
      </c>
      <c r="D420" s="70">
        <v>482</v>
      </c>
      <c r="E420" s="70">
        <v>185</v>
      </c>
      <c r="F420" s="75" t="s">
        <v>615</v>
      </c>
      <c r="G420" s="75" t="s">
        <v>616</v>
      </c>
      <c r="H420" s="75" t="s">
        <v>1120</v>
      </c>
      <c r="I420" s="76" t="s">
        <v>719</v>
      </c>
      <c r="J420" s="77"/>
      <c r="K420" s="80"/>
      <c r="L420" s="76"/>
      <c r="M420" s="76" t="s">
        <v>1162</v>
      </c>
      <c r="N420" s="76" t="s">
        <v>106</v>
      </c>
      <c r="O420" s="76" t="s">
        <v>106</v>
      </c>
      <c r="P420" s="79"/>
    </row>
    <row r="421" spans="1:16" ht="193.8" x14ac:dyDescent="0.3">
      <c r="A421" s="85" t="s">
        <v>43</v>
      </c>
      <c r="B421" s="86">
        <v>451</v>
      </c>
      <c r="C421" s="86">
        <v>380</v>
      </c>
      <c r="D421" s="86">
        <v>483</v>
      </c>
      <c r="E421" s="86">
        <v>242</v>
      </c>
      <c r="F421" s="87" t="s">
        <v>613</v>
      </c>
      <c r="G421" s="87" t="s">
        <v>617</v>
      </c>
      <c r="H421" s="87" t="s">
        <v>1121</v>
      </c>
      <c r="I421" s="88" t="s">
        <v>46</v>
      </c>
      <c r="J421" s="89"/>
      <c r="K421" s="90"/>
      <c r="L421" s="88" t="s">
        <v>618</v>
      </c>
      <c r="M421" s="88" t="s">
        <v>1310</v>
      </c>
      <c r="N421" s="88" t="s">
        <v>46</v>
      </c>
      <c r="O421" s="88" t="s">
        <v>46</v>
      </c>
      <c r="P421" s="88"/>
    </row>
    <row r="422" spans="1:16" ht="71.400000000000006" collapsed="1" x14ac:dyDescent="0.3">
      <c r="A422" s="69" t="s">
        <v>48</v>
      </c>
      <c r="B422" s="70">
        <v>188</v>
      </c>
      <c r="C422" s="70">
        <v>379</v>
      </c>
      <c r="D422" s="70">
        <v>484</v>
      </c>
      <c r="E422" s="70">
        <v>188</v>
      </c>
      <c r="F422" s="75" t="s">
        <v>615</v>
      </c>
      <c r="G422" s="75" t="s">
        <v>619</v>
      </c>
      <c r="H422" s="75" t="s">
        <v>1122</v>
      </c>
      <c r="I422" s="76" t="s">
        <v>718</v>
      </c>
      <c r="J422" s="77"/>
      <c r="K422" s="80"/>
      <c r="L422" s="76"/>
      <c r="M422" s="76" t="s">
        <v>1162</v>
      </c>
      <c r="N422" s="76" t="s">
        <v>106</v>
      </c>
      <c r="O422" s="76" t="s">
        <v>238</v>
      </c>
      <c r="P422" s="79" t="s">
        <v>54</v>
      </c>
    </row>
    <row r="423" spans="1:16" ht="51" x14ac:dyDescent="0.3">
      <c r="A423" s="85" t="s">
        <v>43</v>
      </c>
      <c r="B423" s="86">
        <v>446</v>
      </c>
      <c r="C423" s="86">
        <v>370</v>
      </c>
      <c r="D423" s="86">
        <v>485</v>
      </c>
      <c r="E423" s="86">
        <v>243</v>
      </c>
      <c r="F423" s="87" t="s">
        <v>613</v>
      </c>
      <c r="G423" s="87" t="s">
        <v>620</v>
      </c>
      <c r="H423" s="87" t="s">
        <v>1123</v>
      </c>
      <c r="I423" s="88" t="s">
        <v>719</v>
      </c>
      <c r="J423" s="89"/>
      <c r="K423" s="90"/>
      <c r="L423" s="88" t="s">
        <v>175</v>
      </c>
      <c r="M423" s="88" t="s">
        <v>1238</v>
      </c>
      <c r="N423" s="88" t="s">
        <v>106</v>
      </c>
      <c r="O423" s="88" t="s">
        <v>106</v>
      </c>
      <c r="P423" s="88"/>
    </row>
    <row r="424" spans="1:16" ht="51" collapsed="1" x14ac:dyDescent="0.3">
      <c r="A424" s="69" t="s">
        <v>48</v>
      </c>
      <c r="B424" s="70">
        <v>183</v>
      </c>
      <c r="C424" s="70">
        <v>369</v>
      </c>
      <c r="D424" s="70">
        <v>486</v>
      </c>
      <c r="E424" s="70">
        <v>183</v>
      </c>
      <c r="F424" s="75" t="s">
        <v>107</v>
      </c>
      <c r="G424" s="75" t="s">
        <v>621</v>
      </c>
      <c r="H424" s="75" t="s">
        <v>1124</v>
      </c>
      <c r="I424" s="76" t="s">
        <v>718</v>
      </c>
      <c r="J424" s="77"/>
      <c r="K424" s="80"/>
      <c r="L424" s="76"/>
      <c r="M424" s="76" t="s">
        <v>1162</v>
      </c>
      <c r="N424" s="76" t="s">
        <v>106</v>
      </c>
      <c r="O424" s="76" t="s">
        <v>238</v>
      </c>
      <c r="P424" s="79" t="s">
        <v>54</v>
      </c>
    </row>
    <row r="425" spans="1:16" ht="51" x14ac:dyDescent="0.3">
      <c r="A425" s="85" t="s">
        <v>43</v>
      </c>
      <c r="B425" s="86">
        <v>447</v>
      </c>
      <c r="C425" s="86">
        <v>372</v>
      </c>
      <c r="D425" s="86">
        <v>487</v>
      </c>
      <c r="E425" s="86">
        <v>244</v>
      </c>
      <c r="F425" s="87" t="s">
        <v>613</v>
      </c>
      <c r="G425" s="87" t="s">
        <v>622</v>
      </c>
      <c r="H425" s="87" t="s">
        <v>1125</v>
      </c>
      <c r="I425" s="88" t="s">
        <v>719</v>
      </c>
      <c r="J425" s="89"/>
      <c r="K425" s="90"/>
      <c r="L425" s="88" t="s">
        <v>175</v>
      </c>
      <c r="M425" s="88" t="s">
        <v>1238</v>
      </c>
      <c r="N425" s="88" t="s">
        <v>106</v>
      </c>
      <c r="O425" s="88" t="s">
        <v>106</v>
      </c>
      <c r="P425" s="88"/>
    </row>
    <row r="426" spans="1:16" ht="61.2" collapsed="1" x14ac:dyDescent="0.3">
      <c r="A426" s="69" t="s">
        <v>48</v>
      </c>
      <c r="B426" s="70">
        <v>184</v>
      </c>
      <c r="C426" s="70">
        <v>371</v>
      </c>
      <c r="D426" s="70">
        <v>488</v>
      </c>
      <c r="E426" s="70">
        <v>184</v>
      </c>
      <c r="F426" s="75" t="s">
        <v>107</v>
      </c>
      <c r="G426" s="75" t="s">
        <v>623</v>
      </c>
      <c r="H426" s="75" t="s">
        <v>1126</v>
      </c>
      <c r="I426" s="76" t="s">
        <v>718</v>
      </c>
      <c r="J426" s="77"/>
      <c r="K426" s="80"/>
      <c r="L426" s="76"/>
      <c r="M426" s="76" t="s">
        <v>1162</v>
      </c>
      <c r="N426" s="76" t="s">
        <v>106</v>
      </c>
      <c r="O426" s="76" t="s">
        <v>238</v>
      </c>
      <c r="P426" s="79" t="s">
        <v>54</v>
      </c>
    </row>
    <row r="427" spans="1:16" ht="51" x14ac:dyDescent="0.3">
      <c r="A427" s="85" t="s">
        <v>43</v>
      </c>
      <c r="B427" s="86">
        <v>450</v>
      </c>
      <c r="C427" s="86">
        <v>378</v>
      </c>
      <c r="D427" s="86">
        <v>489</v>
      </c>
      <c r="E427" s="86">
        <v>245</v>
      </c>
      <c r="F427" s="87" t="s">
        <v>613</v>
      </c>
      <c r="G427" s="87" t="s">
        <v>624</v>
      </c>
      <c r="H427" s="87" t="s">
        <v>1127</v>
      </c>
      <c r="I427" s="88" t="s">
        <v>719</v>
      </c>
      <c r="J427" s="89"/>
      <c r="K427" s="90"/>
      <c r="L427" s="88" t="s">
        <v>435</v>
      </c>
      <c r="M427" s="88" t="s">
        <v>1311</v>
      </c>
      <c r="N427" s="88" t="s">
        <v>106</v>
      </c>
      <c r="O427" s="88" t="s">
        <v>106</v>
      </c>
      <c r="P427" s="88"/>
    </row>
    <row r="428" spans="1:16" ht="71.400000000000006" collapsed="1" x14ac:dyDescent="0.3">
      <c r="A428" s="69" t="s">
        <v>48</v>
      </c>
      <c r="B428" s="70">
        <v>187</v>
      </c>
      <c r="C428" s="70">
        <v>377</v>
      </c>
      <c r="D428" s="70">
        <v>490</v>
      </c>
      <c r="E428" s="70">
        <v>187</v>
      </c>
      <c r="F428" s="75" t="s">
        <v>615</v>
      </c>
      <c r="G428" s="75" t="s">
        <v>625</v>
      </c>
      <c r="H428" s="75" t="s">
        <v>1128</v>
      </c>
      <c r="I428" s="76" t="s">
        <v>719</v>
      </c>
      <c r="J428" s="77"/>
      <c r="K428" s="80"/>
      <c r="L428" s="76"/>
      <c r="M428" s="76" t="s">
        <v>1162</v>
      </c>
      <c r="N428" s="76" t="s">
        <v>106</v>
      </c>
      <c r="O428" s="76" t="s">
        <v>106</v>
      </c>
      <c r="P428" s="79"/>
    </row>
    <row r="429" spans="1:16" ht="132.6" x14ac:dyDescent="0.3">
      <c r="A429" s="85" t="s">
        <v>43</v>
      </c>
      <c r="B429" s="86">
        <v>449</v>
      </c>
      <c r="C429" s="86">
        <v>376</v>
      </c>
      <c r="D429" s="86">
        <v>491</v>
      </c>
      <c r="E429" s="86">
        <v>246</v>
      </c>
      <c r="F429" s="87" t="s">
        <v>613</v>
      </c>
      <c r="G429" s="87" t="s">
        <v>626</v>
      </c>
      <c r="H429" s="87" t="s">
        <v>1129</v>
      </c>
      <c r="I429" s="88" t="s">
        <v>46</v>
      </c>
      <c r="J429" s="89"/>
      <c r="K429" s="90"/>
      <c r="L429" s="88" t="s">
        <v>627</v>
      </c>
      <c r="M429" s="88" t="s">
        <v>1312</v>
      </c>
      <c r="N429" s="88" t="s">
        <v>46</v>
      </c>
      <c r="O429" s="88" t="s">
        <v>46</v>
      </c>
      <c r="P429" s="88"/>
    </row>
    <row r="430" spans="1:16" ht="71.400000000000006" collapsed="1" x14ac:dyDescent="0.3">
      <c r="A430" s="69" t="s">
        <v>48</v>
      </c>
      <c r="B430" s="70">
        <v>186</v>
      </c>
      <c r="C430" s="70">
        <v>375</v>
      </c>
      <c r="D430" s="70">
        <v>492</v>
      </c>
      <c r="E430" s="70">
        <v>186</v>
      </c>
      <c r="F430" s="75" t="s">
        <v>615</v>
      </c>
      <c r="G430" s="75" t="s">
        <v>628</v>
      </c>
      <c r="H430" s="75" t="s">
        <v>1130</v>
      </c>
      <c r="I430" s="76" t="s">
        <v>46</v>
      </c>
      <c r="J430" s="77"/>
      <c r="K430" s="80"/>
      <c r="L430" s="76"/>
      <c r="M430" s="76" t="s">
        <v>1162</v>
      </c>
      <c r="N430" s="76" t="s">
        <v>46</v>
      </c>
      <c r="O430" s="76" t="s">
        <v>46</v>
      </c>
      <c r="P430" s="79"/>
    </row>
    <row r="431" spans="1:16" ht="61.2" x14ac:dyDescent="0.3">
      <c r="A431" s="85" t="s">
        <v>43</v>
      </c>
      <c r="B431" s="86">
        <v>413</v>
      </c>
      <c r="C431" s="86">
        <v>304</v>
      </c>
      <c r="D431" s="86">
        <v>493</v>
      </c>
      <c r="E431" s="86">
        <v>247</v>
      </c>
      <c r="F431" s="87" t="s">
        <v>629</v>
      </c>
      <c r="G431" s="87" t="s">
        <v>630</v>
      </c>
      <c r="H431" s="87" t="s">
        <v>1131</v>
      </c>
      <c r="I431" s="88" t="s">
        <v>46</v>
      </c>
      <c r="J431" s="89"/>
      <c r="K431" s="90"/>
      <c r="L431" s="88" t="s">
        <v>157</v>
      </c>
      <c r="M431" s="88" t="s">
        <v>1313</v>
      </c>
      <c r="N431" s="88" t="s">
        <v>46</v>
      </c>
      <c r="O431" s="88" t="s">
        <v>46</v>
      </c>
      <c r="P431" s="88"/>
    </row>
    <row r="432" spans="1:16" ht="51" collapsed="1" x14ac:dyDescent="0.3">
      <c r="A432" s="69" t="s">
        <v>48</v>
      </c>
      <c r="B432" s="70">
        <v>150</v>
      </c>
      <c r="C432" s="70">
        <v>303</v>
      </c>
      <c r="D432" s="70">
        <v>494</v>
      </c>
      <c r="E432" s="70">
        <v>150</v>
      </c>
      <c r="F432" s="75" t="s">
        <v>521</v>
      </c>
      <c r="G432" s="75" t="s">
        <v>631</v>
      </c>
      <c r="H432" s="75" t="s">
        <v>1132</v>
      </c>
      <c r="I432" s="76" t="s">
        <v>718</v>
      </c>
      <c r="J432" s="77"/>
      <c r="K432" s="80"/>
      <c r="L432" s="76"/>
      <c r="M432" s="76" t="s">
        <v>1162</v>
      </c>
      <c r="N432" s="76" t="s">
        <v>106</v>
      </c>
      <c r="O432" s="76" t="s">
        <v>238</v>
      </c>
      <c r="P432" s="79" t="s">
        <v>54</v>
      </c>
    </row>
    <row r="433" spans="1:16" ht="81.599999999999994" x14ac:dyDescent="0.3">
      <c r="A433" s="85" t="s">
        <v>43</v>
      </c>
      <c r="B433" s="86">
        <v>379</v>
      </c>
      <c r="C433" s="86">
        <v>232</v>
      </c>
      <c r="D433" s="86">
        <v>495</v>
      </c>
      <c r="E433" s="86">
        <v>248</v>
      </c>
      <c r="F433" s="87" t="s">
        <v>632</v>
      </c>
      <c r="G433" s="87" t="s">
        <v>633</v>
      </c>
      <c r="H433" s="87" t="s">
        <v>1133</v>
      </c>
      <c r="I433" s="88" t="s">
        <v>722</v>
      </c>
      <c r="J433" s="89"/>
      <c r="K433" s="90"/>
      <c r="L433" s="88" t="s">
        <v>220</v>
      </c>
      <c r="M433" s="88" t="s">
        <v>1314</v>
      </c>
      <c r="N433" s="88" t="s">
        <v>46</v>
      </c>
      <c r="O433" s="88" t="s">
        <v>56</v>
      </c>
      <c r="P433" s="88" t="s">
        <v>58</v>
      </c>
    </row>
    <row r="434" spans="1:16" ht="51" collapsed="1" x14ac:dyDescent="0.3">
      <c r="A434" s="69" t="s">
        <v>48</v>
      </c>
      <c r="B434" s="70">
        <v>116</v>
      </c>
      <c r="C434" s="70">
        <v>231</v>
      </c>
      <c r="D434" s="70">
        <v>496</v>
      </c>
      <c r="E434" s="70">
        <v>116</v>
      </c>
      <c r="F434" s="73" t="s">
        <v>104</v>
      </c>
      <c r="G434" s="73" t="s">
        <v>418</v>
      </c>
      <c r="H434" s="73" t="s">
        <v>1134</v>
      </c>
      <c r="I434" s="64" t="s">
        <v>721</v>
      </c>
      <c r="J434" s="65" t="s">
        <v>62</v>
      </c>
      <c r="K434" s="64"/>
      <c r="L434" s="67"/>
      <c r="M434" s="64" t="s">
        <v>1162</v>
      </c>
      <c r="N434" s="64" t="s">
        <v>61</v>
      </c>
      <c r="O434" s="64" t="s">
        <v>61</v>
      </c>
      <c r="P434" s="66"/>
    </row>
    <row r="435" spans="1:16" ht="61.2" collapsed="1" x14ac:dyDescent="0.3">
      <c r="A435" s="69" t="s">
        <v>48</v>
      </c>
      <c r="B435" s="70">
        <v>229</v>
      </c>
      <c r="C435" s="70">
        <v>457</v>
      </c>
      <c r="D435" s="70">
        <v>498</v>
      </c>
      <c r="E435" s="70">
        <v>229</v>
      </c>
      <c r="F435" s="75" t="s">
        <v>153</v>
      </c>
      <c r="G435" s="75" t="s">
        <v>634</v>
      </c>
      <c r="H435" s="75" t="s">
        <v>1135</v>
      </c>
      <c r="I435" s="76" t="s">
        <v>46</v>
      </c>
      <c r="J435" s="77"/>
      <c r="K435" s="80"/>
      <c r="L435" s="76"/>
      <c r="M435" s="76" t="s">
        <v>1162</v>
      </c>
      <c r="N435" s="76" t="s">
        <v>46</v>
      </c>
      <c r="O435" s="76" t="s">
        <v>46</v>
      </c>
      <c r="P435" s="79"/>
    </row>
    <row r="436" spans="1:16" ht="91.8" x14ac:dyDescent="0.3">
      <c r="A436" s="85" t="s">
        <v>43</v>
      </c>
      <c r="B436" s="86">
        <v>493</v>
      </c>
      <c r="C436" s="86">
        <v>460</v>
      </c>
      <c r="D436" s="86">
        <v>499</v>
      </c>
      <c r="E436" s="86">
        <v>250</v>
      </c>
      <c r="F436" s="87" t="s">
        <v>632</v>
      </c>
      <c r="G436" s="87" t="s">
        <v>635</v>
      </c>
      <c r="H436" s="87" t="s">
        <v>1136</v>
      </c>
      <c r="I436" s="88" t="s">
        <v>46</v>
      </c>
      <c r="J436" s="89"/>
      <c r="K436" s="90"/>
      <c r="L436" s="91" t="s">
        <v>373</v>
      </c>
      <c r="M436" s="88" t="s">
        <v>1315</v>
      </c>
      <c r="N436" s="88" t="s">
        <v>46</v>
      </c>
      <c r="O436" s="88" t="s">
        <v>46</v>
      </c>
      <c r="P436" s="88"/>
    </row>
    <row r="437" spans="1:16" ht="61.2" collapsed="1" x14ac:dyDescent="0.3">
      <c r="A437" s="69" t="s">
        <v>48</v>
      </c>
      <c r="B437" s="70">
        <v>230</v>
      </c>
      <c r="C437" s="70">
        <v>459</v>
      </c>
      <c r="D437" s="70">
        <v>500</v>
      </c>
      <c r="E437" s="70">
        <v>230</v>
      </c>
      <c r="F437" s="75" t="s">
        <v>153</v>
      </c>
      <c r="G437" s="75" t="s">
        <v>636</v>
      </c>
      <c r="H437" s="75" t="s">
        <v>1137</v>
      </c>
      <c r="I437" s="76" t="s">
        <v>46</v>
      </c>
      <c r="J437" s="77"/>
      <c r="K437" s="80"/>
      <c r="L437" s="76"/>
      <c r="M437" s="76" t="s">
        <v>1162</v>
      </c>
      <c r="N437" s="76" t="s">
        <v>46</v>
      </c>
      <c r="O437" s="76" t="s">
        <v>46</v>
      </c>
      <c r="P437" s="79"/>
    </row>
    <row r="438" spans="1:16" ht="81.599999999999994" x14ac:dyDescent="0.3">
      <c r="A438" s="85" t="s">
        <v>43</v>
      </c>
      <c r="B438" s="86">
        <v>494</v>
      </c>
      <c r="C438" s="86">
        <v>462</v>
      </c>
      <c r="D438" s="86">
        <v>501</v>
      </c>
      <c r="E438" s="86">
        <v>251</v>
      </c>
      <c r="F438" s="87" t="s">
        <v>632</v>
      </c>
      <c r="G438" s="87" t="s">
        <v>637</v>
      </c>
      <c r="H438" s="87" t="s">
        <v>1138</v>
      </c>
      <c r="I438" s="88" t="s">
        <v>46</v>
      </c>
      <c r="J438" s="89"/>
      <c r="K438" s="90"/>
      <c r="L438" s="91" t="s">
        <v>373</v>
      </c>
      <c r="M438" s="88" t="s">
        <v>1316</v>
      </c>
      <c r="N438" s="88" t="s">
        <v>46</v>
      </c>
      <c r="O438" s="88" t="s">
        <v>46</v>
      </c>
      <c r="P438" s="88"/>
    </row>
    <row r="439" spans="1:16" ht="51" collapsed="1" x14ac:dyDescent="0.3">
      <c r="A439" s="69" t="s">
        <v>48</v>
      </c>
      <c r="B439" s="70">
        <v>231</v>
      </c>
      <c r="C439" s="70">
        <v>461</v>
      </c>
      <c r="D439" s="70">
        <v>502</v>
      </c>
      <c r="E439" s="70">
        <v>231</v>
      </c>
      <c r="F439" s="75" t="s">
        <v>153</v>
      </c>
      <c r="G439" s="75" t="s">
        <v>638</v>
      </c>
      <c r="H439" s="75" t="s">
        <v>1139</v>
      </c>
      <c r="I439" s="76" t="s">
        <v>46</v>
      </c>
      <c r="J439" s="77"/>
      <c r="K439" s="80"/>
      <c r="L439" s="76"/>
      <c r="M439" s="76" t="s">
        <v>1162</v>
      </c>
      <c r="N439" s="76" t="s">
        <v>46</v>
      </c>
      <c r="O439" s="76" t="s">
        <v>46</v>
      </c>
      <c r="P439" s="79"/>
    </row>
    <row r="440" spans="1:16" ht="91.8" x14ac:dyDescent="0.3">
      <c r="A440" s="85" t="s">
        <v>43</v>
      </c>
      <c r="B440" s="86">
        <v>281</v>
      </c>
      <c r="C440" s="86">
        <v>36</v>
      </c>
      <c r="D440" s="86">
        <v>503</v>
      </c>
      <c r="E440" s="86">
        <v>252</v>
      </c>
      <c r="F440" s="87" t="s">
        <v>632</v>
      </c>
      <c r="G440" s="87" t="s">
        <v>639</v>
      </c>
      <c r="H440" s="87" t="s">
        <v>1140</v>
      </c>
      <c r="I440" s="88" t="s">
        <v>722</v>
      </c>
      <c r="J440" s="89"/>
      <c r="K440" s="90"/>
      <c r="L440" s="88" t="s">
        <v>640</v>
      </c>
      <c r="M440" s="88" t="s">
        <v>1317</v>
      </c>
      <c r="N440" s="88" t="s">
        <v>46</v>
      </c>
      <c r="O440" s="88" t="s">
        <v>56</v>
      </c>
      <c r="P440" s="88" t="s">
        <v>58</v>
      </c>
    </row>
    <row r="441" spans="1:16" ht="61.2" collapsed="1" x14ac:dyDescent="0.3">
      <c r="A441" s="69" t="s">
        <v>48</v>
      </c>
      <c r="B441" s="70">
        <v>18</v>
      </c>
      <c r="C441" s="70">
        <v>35</v>
      </c>
      <c r="D441" s="70">
        <v>504</v>
      </c>
      <c r="E441" s="70">
        <v>18</v>
      </c>
      <c r="F441" s="73" t="s">
        <v>206</v>
      </c>
      <c r="G441" s="73" t="s">
        <v>641</v>
      </c>
      <c r="H441" s="73" t="s">
        <v>1141</v>
      </c>
      <c r="I441" s="60" t="s">
        <v>46</v>
      </c>
      <c r="J441" s="61"/>
      <c r="K441" s="63"/>
      <c r="L441" s="62"/>
      <c r="M441" s="60" t="s">
        <v>1162</v>
      </c>
      <c r="N441" s="60" t="s">
        <v>46</v>
      </c>
      <c r="O441" s="60" t="s">
        <v>46</v>
      </c>
      <c r="P441" s="59"/>
    </row>
    <row r="442" spans="1:16" ht="51" collapsed="1" x14ac:dyDescent="0.3">
      <c r="A442" s="69" t="s">
        <v>48</v>
      </c>
      <c r="B442" s="70">
        <v>233</v>
      </c>
      <c r="C442" s="70">
        <v>465</v>
      </c>
      <c r="D442" s="70">
        <v>506</v>
      </c>
      <c r="E442" s="70">
        <v>233</v>
      </c>
      <c r="F442" s="73" t="s">
        <v>153</v>
      </c>
      <c r="G442" s="73" t="s">
        <v>642</v>
      </c>
      <c r="H442" s="73" t="s">
        <v>1142</v>
      </c>
      <c r="I442" s="60" t="s">
        <v>46</v>
      </c>
      <c r="J442" s="61"/>
      <c r="K442" s="63"/>
      <c r="L442" s="60"/>
      <c r="M442" s="60" t="s">
        <v>1162</v>
      </c>
      <c r="N442" s="60" t="s">
        <v>46</v>
      </c>
      <c r="O442" s="60" t="s">
        <v>46</v>
      </c>
      <c r="P442" s="59"/>
    </row>
    <row r="443" spans="1:16" ht="51" collapsed="1" x14ac:dyDescent="0.3">
      <c r="A443" s="69" t="s">
        <v>48</v>
      </c>
      <c r="B443" s="70">
        <v>234</v>
      </c>
      <c r="C443" s="70">
        <v>467</v>
      </c>
      <c r="D443" s="70">
        <v>508</v>
      </c>
      <c r="E443" s="70">
        <v>234</v>
      </c>
      <c r="F443" s="75" t="s">
        <v>153</v>
      </c>
      <c r="G443" s="75" t="s">
        <v>643</v>
      </c>
      <c r="H443" s="75" t="s">
        <v>1143</v>
      </c>
      <c r="I443" s="76" t="s">
        <v>46</v>
      </c>
      <c r="J443" s="77"/>
      <c r="K443" s="80"/>
      <c r="L443" s="76"/>
      <c r="M443" s="76" t="s">
        <v>1162</v>
      </c>
      <c r="N443" s="76" t="s">
        <v>46</v>
      </c>
      <c r="O443" s="76" t="s">
        <v>46</v>
      </c>
      <c r="P443" s="79"/>
    </row>
    <row r="444" spans="1:16" ht="71.400000000000006" x14ac:dyDescent="0.3">
      <c r="A444" s="85" t="s">
        <v>43</v>
      </c>
      <c r="B444" s="86">
        <v>500</v>
      </c>
      <c r="C444" s="86">
        <v>474</v>
      </c>
      <c r="D444" s="86">
        <v>509</v>
      </c>
      <c r="E444" s="86">
        <v>255</v>
      </c>
      <c r="F444" s="87" t="s">
        <v>644</v>
      </c>
      <c r="G444" s="87" t="s">
        <v>645</v>
      </c>
      <c r="H444" s="87" t="s">
        <v>1144</v>
      </c>
      <c r="I444" s="88" t="s">
        <v>46</v>
      </c>
      <c r="J444" s="89"/>
      <c r="K444" s="90"/>
      <c r="L444" s="88" t="s">
        <v>175</v>
      </c>
      <c r="M444" s="88" t="s">
        <v>1188</v>
      </c>
      <c r="N444" s="88" t="s">
        <v>46</v>
      </c>
      <c r="O444" s="88" t="s">
        <v>46</v>
      </c>
      <c r="P444" s="88"/>
    </row>
    <row r="445" spans="1:16" ht="51" collapsed="1" x14ac:dyDescent="0.3">
      <c r="A445" s="69" t="s">
        <v>48</v>
      </c>
      <c r="B445" s="70">
        <v>237</v>
      </c>
      <c r="C445" s="70">
        <v>473</v>
      </c>
      <c r="D445" s="70">
        <v>510</v>
      </c>
      <c r="E445" s="70">
        <v>237</v>
      </c>
      <c r="F445" s="75" t="s">
        <v>153</v>
      </c>
      <c r="G445" s="75" t="s">
        <v>646</v>
      </c>
      <c r="H445" s="75" t="s">
        <v>1145</v>
      </c>
      <c r="I445" s="76" t="s">
        <v>46</v>
      </c>
      <c r="J445" s="77"/>
      <c r="K445" s="80"/>
      <c r="L445" s="76"/>
      <c r="M445" s="76" t="s">
        <v>1162</v>
      </c>
      <c r="N445" s="76" t="s">
        <v>46</v>
      </c>
      <c r="O445" s="76" t="s">
        <v>46</v>
      </c>
      <c r="P445" s="79"/>
    </row>
    <row r="446" spans="1:16" ht="71.400000000000006" x14ac:dyDescent="0.3">
      <c r="A446" s="85" t="s">
        <v>43</v>
      </c>
      <c r="B446" s="86">
        <v>501</v>
      </c>
      <c r="C446" s="86">
        <v>476</v>
      </c>
      <c r="D446" s="86">
        <v>511</v>
      </c>
      <c r="E446" s="86">
        <v>256</v>
      </c>
      <c r="F446" s="87" t="s">
        <v>644</v>
      </c>
      <c r="G446" s="87" t="s">
        <v>647</v>
      </c>
      <c r="H446" s="87" t="s">
        <v>1146</v>
      </c>
      <c r="I446" s="88" t="s">
        <v>46</v>
      </c>
      <c r="J446" s="89"/>
      <c r="K446" s="90"/>
      <c r="L446" s="88" t="s">
        <v>146</v>
      </c>
      <c r="M446" s="88" t="s">
        <v>1318</v>
      </c>
      <c r="N446" s="88" t="s">
        <v>46</v>
      </c>
      <c r="O446" s="88" t="s">
        <v>46</v>
      </c>
      <c r="P446" s="88"/>
    </row>
    <row r="447" spans="1:16" ht="51" x14ac:dyDescent="0.3">
      <c r="A447" s="69" t="s">
        <v>48</v>
      </c>
      <c r="B447" s="70">
        <v>238</v>
      </c>
      <c r="C447" s="70">
        <v>475</v>
      </c>
      <c r="D447" s="70">
        <v>512</v>
      </c>
      <c r="E447" s="70">
        <v>238</v>
      </c>
      <c r="F447" s="75" t="s">
        <v>153</v>
      </c>
      <c r="G447" s="75" t="s">
        <v>648</v>
      </c>
      <c r="H447" s="75" t="s">
        <v>1147</v>
      </c>
      <c r="I447" s="76" t="s">
        <v>719</v>
      </c>
      <c r="J447" s="77"/>
      <c r="K447" s="80"/>
      <c r="L447" s="76"/>
      <c r="M447" s="76" t="s">
        <v>1162</v>
      </c>
      <c r="N447" s="76" t="s">
        <v>106</v>
      </c>
      <c r="O447" s="76" t="s">
        <v>106</v>
      </c>
      <c r="P447" s="79"/>
    </row>
    <row r="448" spans="1:16" ht="61.2" x14ac:dyDescent="0.3">
      <c r="A448" s="85" t="s">
        <v>43</v>
      </c>
      <c r="B448" s="86">
        <v>502</v>
      </c>
      <c r="C448" s="86">
        <v>478</v>
      </c>
      <c r="D448" s="86">
        <v>513</v>
      </c>
      <c r="E448" s="86">
        <v>257</v>
      </c>
      <c r="F448" s="87" t="s">
        <v>649</v>
      </c>
      <c r="G448" s="87" t="s">
        <v>650</v>
      </c>
      <c r="H448" s="87" t="s">
        <v>1148</v>
      </c>
      <c r="I448" s="88" t="s">
        <v>46</v>
      </c>
      <c r="J448" s="89"/>
      <c r="K448" s="90"/>
      <c r="L448" s="88" t="s">
        <v>187</v>
      </c>
      <c r="M448" s="88" t="s">
        <v>1319</v>
      </c>
      <c r="N448" s="88" t="s">
        <v>46</v>
      </c>
      <c r="O448" s="88" t="s">
        <v>46</v>
      </c>
      <c r="P448" s="88"/>
    </row>
    <row r="449" spans="1:16" ht="71.400000000000006" x14ac:dyDescent="0.3">
      <c r="A449" s="69" t="s">
        <v>48</v>
      </c>
      <c r="B449" s="70">
        <v>239</v>
      </c>
      <c r="C449" s="70">
        <v>477</v>
      </c>
      <c r="D449" s="70">
        <v>514</v>
      </c>
      <c r="E449" s="70">
        <v>239</v>
      </c>
      <c r="F449" s="75" t="s">
        <v>651</v>
      </c>
      <c r="G449" s="75" t="s">
        <v>652</v>
      </c>
      <c r="H449" s="75" t="s">
        <v>1149</v>
      </c>
      <c r="I449" s="76" t="s">
        <v>719</v>
      </c>
      <c r="J449" s="77"/>
      <c r="K449" s="80"/>
      <c r="L449" s="76"/>
      <c r="M449" s="76" t="s">
        <v>1162</v>
      </c>
      <c r="N449" s="76" t="s">
        <v>106</v>
      </c>
      <c r="O449" s="76" t="s">
        <v>106</v>
      </c>
      <c r="P449" s="79"/>
    </row>
    <row r="450" spans="1:16" ht="71.400000000000006" collapsed="1" x14ac:dyDescent="0.3">
      <c r="A450" s="85" t="s">
        <v>43</v>
      </c>
      <c r="B450" s="86">
        <v>504</v>
      </c>
      <c r="C450" s="86">
        <v>482</v>
      </c>
      <c r="D450" s="86">
        <v>515</v>
      </c>
      <c r="E450" s="86">
        <v>258</v>
      </c>
      <c r="F450" s="87" t="s">
        <v>653</v>
      </c>
      <c r="G450" s="87" t="s">
        <v>654</v>
      </c>
      <c r="H450" s="87" t="s">
        <v>1150</v>
      </c>
      <c r="I450" s="88" t="s">
        <v>722</v>
      </c>
      <c r="J450" s="89"/>
      <c r="K450" s="90"/>
      <c r="L450" s="88" t="s">
        <v>373</v>
      </c>
      <c r="M450" s="88" t="s">
        <v>1320</v>
      </c>
      <c r="N450" s="88" t="s">
        <v>46</v>
      </c>
      <c r="O450" s="88" t="s">
        <v>56</v>
      </c>
      <c r="P450" s="88" t="s">
        <v>58</v>
      </c>
    </row>
    <row r="451" spans="1:16" ht="51" x14ac:dyDescent="0.3">
      <c r="A451" s="69" t="s">
        <v>48</v>
      </c>
      <c r="B451" s="70">
        <v>241</v>
      </c>
      <c r="C451" s="70">
        <v>481</v>
      </c>
      <c r="D451" s="70">
        <v>516</v>
      </c>
      <c r="E451" s="70">
        <v>241</v>
      </c>
      <c r="F451" s="73" t="s">
        <v>656</v>
      </c>
      <c r="G451" s="73" t="s">
        <v>657</v>
      </c>
      <c r="H451" s="73" t="s">
        <v>1151</v>
      </c>
      <c r="I451" s="60" t="s">
        <v>716</v>
      </c>
      <c r="J451" s="61"/>
      <c r="K451" s="63"/>
      <c r="L451" s="60"/>
      <c r="M451" s="60" t="s">
        <v>1162</v>
      </c>
      <c r="N451" s="60" t="s">
        <v>46</v>
      </c>
      <c r="O451" s="60" t="s">
        <v>53</v>
      </c>
      <c r="P451" s="59" t="s">
        <v>54</v>
      </c>
    </row>
    <row r="452" spans="1:16" ht="51" x14ac:dyDescent="0.3">
      <c r="A452" s="69" t="s">
        <v>48</v>
      </c>
      <c r="B452" s="70">
        <v>242</v>
      </c>
      <c r="C452" s="70">
        <v>483</v>
      </c>
      <c r="D452" s="70">
        <v>518</v>
      </c>
      <c r="E452" s="70">
        <v>242</v>
      </c>
      <c r="F452" s="75" t="s">
        <v>656</v>
      </c>
      <c r="G452" s="75" t="s">
        <v>658</v>
      </c>
      <c r="H452" s="75" t="s">
        <v>1152</v>
      </c>
      <c r="I452" s="76" t="s">
        <v>716</v>
      </c>
      <c r="J452" s="77"/>
      <c r="K452" s="80"/>
      <c r="L452" s="76"/>
      <c r="M452" s="76" t="s">
        <v>1162</v>
      </c>
      <c r="N452" s="76" t="s">
        <v>46</v>
      </c>
      <c r="O452" s="76" t="s">
        <v>53</v>
      </c>
      <c r="P452" s="79" t="s">
        <v>54</v>
      </c>
    </row>
    <row r="453" spans="1:16" ht="61.2" collapsed="1" x14ac:dyDescent="0.3">
      <c r="A453" s="85" t="s">
        <v>43</v>
      </c>
      <c r="B453" s="86">
        <v>506</v>
      </c>
      <c r="C453" s="86">
        <v>486</v>
      </c>
      <c r="D453" s="86">
        <v>519</v>
      </c>
      <c r="E453" s="86">
        <v>260</v>
      </c>
      <c r="F453" s="87" t="s">
        <v>653</v>
      </c>
      <c r="G453" s="87" t="s">
        <v>659</v>
      </c>
      <c r="H453" s="87" t="s">
        <v>1153</v>
      </c>
      <c r="I453" s="88" t="s">
        <v>46</v>
      </c>
      <c r="J453" s="89"/>
      <c r="K453" s="90"/>
      <c r="L453" s="88" t="s">
        <v>57</v>
      </c>
      <c r="M453" s="88" t="s">
        <v>1244</v>
      </c>
      <c r="N453" s="88" t="s">
        <v>46</v>
      </c>
      <c r="O453" s="88" t="s">
        <v>46</v>
      </c>
      <c r="P453" s="88"/>
    </row>
    <row r="454" spans="1:16" ht="51" x14ac:dyDescent="0.3">
      <c r="A454" s="69" t="s">
        <v>48</v>
      </c>
      <c r="B454" s="70">
        <v>243</v>
      </c>
      <c r="C454" s="70">
        <v>485</v>
      </c>
      <c r="D454" s="70">
        <v>520</v>
      </c>
      <c r="E454" s="70">
        <v>243</v>
      </c>
      <c r="F454" s="75" t="s">
        <v>656</v>
      </c>
      <c r="G454" s="75" t="s">
        <v>660</v>
      </c>
      <c r="H454" s="75" t="s">
        <v>1154</v>
      </c>
      <c r="I454" s="76" t="s">
        <v>46</v>
      </c>
      <c r="J454" s="77"/>
      <c r="K454" s="80"/>
      <c r="L454" s="76"/>
      <c r="M454" s="76" t="s">
        <v>1162</v>
      </c>
      <c r="N454" s="76" t="s">
        <v>46</v>
      </c>
      <c r="O454" s="76" t="s">
        <v>46</v>
      </c>
      <c r="P454" s="79"/>
    </row>
    <row r="455" spans="1:16" ht="244.8" collapsed="1" x14ac:dyDescent="0.3">
      <c r="A455" s="85" t="s">
        <v>43</v>
      </c>
      <c r="B455" s="86">
        <v>524</v>
      </c>
      <c r="C455" s="86">
        <v>522</v>
      </c>
      <c r="D455" s="86">
        <v>521</v>
      </c>
      <c r="E455" s="86">
        <v>261</v>
      </c>
      <c r="F455" s="87" t="s">
        <v>661</v>
      </c>
      <c r="G455" s="87" t="s">
        <v>662</v>
      </c>
      <c r="H455" s="87" t="s">
        <v>1155</v>
      </c>
      <c r="I455" s="88" t="s">
        <v>46</v>
      </c>
      <c r="J455" s="89"/>
      <c r="K455" s="90"/>
      <c r="L455" s="88" t="s">
        <v>168</v>
      </c>
      <c r="M455" s="88" t="s">
        <v>1321</v>
      </c>
      <c r="N455" s="88" t="s">
        <v>46</v>
      </c>
      <c r="O455" s="88" t="s">
        <v>46</v>
      </c>
      <c r="P455" s="88"/>
    </row>
    <row r="456" spans="1:16" ht="51" x14ac:dyDescent="0.3">
      <c r="A456" s="69" t="s">
        <v>48</v>
      </c>
      <c r="B456" s="70">
        <v>261</v>
      </c>
      <c r="C456" s="70">
        <v>521</v>
      </c>
      <c r="D456" s="70">
        <v>522</v>
      </c>
      <c r="E456" s="70">
        <v>261</v>
      </c>
      <c r="F456" s="75" t="s">
        <v>295</v>
      </c>
      <c r="G456" s="75" t="s">
        <v>663</v>
      </c>
      <c r="H456" s="75" t="s">
        <v>1156</v>
      </c>
      <c r="I456" s="76" t="s">
        <v>46</v>
      </c>
      <c r="J456" s="77"/>
      <c r="K456" s="80"/>
      <c r="L456" s="78"/>
      <c r="M456" s="76" t="s">
        <v>1162</v>
      </c>
      <c r="N456" s="76" t="s">
        <v>46</v>
      </c>
      <c r="O456" s="76" t="s">
        <v>46</v>
      </c>
      <c r="P456" s="79"/>
    </row>
    <row r="457" spans="1:16" ht="112.2" x14ac:dyDescent="0.3">
      <c r="A457" s="85" t="s">
        <v>43</v>
      </c>
      <c r="B457" s="86">
        <v>523</v>
      </c>
      <c r="C457" s="86">
        <v>520</v>
      </c>
      <c r="D457" s="86">
        <v>523</v>
      </c>
      <c r="E457" s="86">
        <v>262</v>
      </c>
      <c r="F457" s="87" t="s">
        <v>664</v>
      </c>
      <c r="G457" s="87" t="s">
        <v>665</v>
      </c>
      <c r="H457" s="87" t="s">
        <v>1157</v>
      </c>
      <c r="I457" s="88" t="s">
        <v>46</v>
      </c>
      <c r="J457" s="89"/>
      <c r="K457" s="90"/>
      <c r="L457" s="88" t="s">
        <v>91</v>
      </c>
      <c r="M457" s="88" t="s">
        <v>1322</v>
      </c>
      <c r="N457" s="88" t="s">
        <v>46</v>
      </c>
      <c r="O457" s="88" t="s">
        <v>46</v>
      </c>
      <c r="P457" s="88"/>
    </row>
    <row r="458" spans="1:16" ht="61.2" x14ac:dyDescent="0.3">
      <c r="A458" s="69" t="s">
        <v>48</v>
      </c>
      <c r="B458" s="70">
        <v>260</v>
      </c>
      <c r="C458" s="70">
        <v>519</v>
      </c>
      <c r="D458" s="70">
        <v>524</v>
      </c>
      <c r="E458" s="70">
        <v>260</v>
      </c>
      <c r="F458" s="75" t="s">
        <v>666</v>
      </c>
      <c r="G458" s="75" t="s">
        <v>667</v>
      </c>
      <c r="H458" s="75" t="s">
        <v>1158</v>
      </c>
      <c r="I458" s="76" t="s">
        <v>46</v>
      </c>
      <c r="J458" s="77"/>
      <c r="K458" s="80"/>
      <c r="L458" s="76"/>
      <c r="M458" s="76" t="s">
        <v>1162</v>
      </c>
      <c r="N458" s="76" t="s">
        <v>46</v>
      </c>
      <c r="O458" s="76" t="s">
        <v>46</v>
      </c>
      <c r="P458" s="79"/>
    </row>
    <row r="459" spans="1:16" ht="71.400000000000006" x14ac:dyDescent="0.3">
      <c r="A459" s="85" t="s">
        <v>43</v>
      </c>
      <c r="B459" s="86">
        <v>503</v>
      </c>
      <c r="C459" s="86">
        <v>480</v>
      </c>
      <c r="D459" s="86">
        <v>525</v>
      </c>
      <c r="E459" s="86">
        <v>263</v>
      </c>
      <c r="F459" s="87" t="s">
        <v>668</v>
      </c>
      <c r="G459" s="87" t="s">
        <v>669</v>
      </c>
      <c r="H459" s="87" t="s">
        <v>1159</v>
      </c>
      <c r="I459" s="88" t="s">
        <v>46</v>
      </c>
      <c r="J459" s="89"/>
      <c r="K459" s="90"/>
      <c r="L459" s="88" t="s">
        <v>175</v>
      </c>
      <c r="M459" s="88" t="s">
        <v>1323</v>
      </c>
      <c r="N459" s="88" t="s">
        <v>46</v>
      </c>
      <c r="O459" s="88" t="s">
        <v>46</v>
      </c>
      <c r="P459" s="88"/>
    </row>
    <row r="460" spans="1:16" ht="71.400000000000006" x14ac:dyDescent="0.3">
      <c r="A460" s="71" t="s">
        <v>48</v>
      </c>
      <c r="B460" s="72">
        <v>240</v>
      </c>
      <c r="C460" s="72">
        <v>479</v>
      </c>
      <c r="D460" s="72">
        <v>526</v>
      </c>
      <c r="E460" s="72">
        <v>240</v>
      </c>
      <c r="F460" s="74" t="s">
        <v>651</v>
      </c>
      <c r="G460" s="74" t="s">
        <v>670</v>
      </c>
      <c r="H460" s="74" t="s">
        <v>1160</v>
      </c>
      <c r="I460" s="60" t="s">
        <v>46</v>
      </c>
      <c r="J460" s="61"/>
      <c r="K460" s="63"/>
      <c r="L460" s="60"/>
      <c r="M460" s="60" t="s">
        <v>1162</v>
      </c>
      <c r="N460" s="60" t="s">
        <v>46</v>
      </c>
      <c r="O460" s="60" t="s">
        <v>46</v>
      </c>
      <c r="P460" s="59"/>
    </row>
  </sheetData>
  <sheetProtection algorithmName="SHA-512" hashValue="NAuPSHZ2QFYzr+wfNUCTMC2VA/80mJDHzx2YDPMAS1E4Wi5VhADY7r9rqhd2NV+b4/N0V0vMNitHk6vWqrXD/w==" saltValue="2IMaPJGESEIl9XFkaIWjrA==" spinCount="100000" sheet="1" formatRows="0" sort="0" autoFilter="0" pivotTables="0"/>
  <protectedRanges>
    <protectedRange sqref="C4:D460" name="Autofilter"/>
  </protectedRanges>
  <mergeCells count="2">
    <mergeCell ref="J1:K1"/>
    <mergeCell ref="J2:K2"/>
  </mergeCells>
  <phoneticPr fontId="2" type="noConversion"/>
  <conditionalFormatting sqref="F5:H460">
    <cfRule type="expression" dxfId="7" priority="1">
      <formula>$A$460="Show IFA v6 Only"</formula>
    </cfRule>
  </conditionalFormatting>
  <conditionalFormatting sqref="J5:P460">
    <cfRule type="expression" dxfId="6" priority="97">
      <formula>$J$5:$J$460="x"</formula>
    </cfRule>
  </conditionalFormatting>
  <dataValidations count="2">
    <dataValidation type="list" allowBlank="1" showInputMessage="1" showErrorMessage="1" sqref="O450 O259 O263 O274 O281 O310 O340 O345 O352 O338 O387 O391 O396 O400 O415 O433 O440 O243 O257 O289 O316 O322 O326 O328 O5:O234" xr:uid="{316F14E4-9F8A-4AC8-9784-1899F7E945E9}">
      <formula1>Levels</formula1>
    </dataValidation>
    <dataValidation type="list" allowBlank="1" showInputMessage="1" showErrorMessage="1" sqref="J5:J460" xr:uid="{8966A046-E8E3-414F-87E0-EE271245DFFE}">
      <formula1>INDIRECT(SUBSTITUTE(O5," ",""))</formula1>
    </dataValidation>
  </dataValidations>
  <pageMargins left="0.74803149606299202" right="0.74803149606299202" top="1.25984251968504" bottom="0.98425196850393704" header="0.31496062992126" footer="0.31496062992126"/>
  <pageSetup paperSize="9" scale="81" fitToHeight="500" orientation="landscape" r:id="rId1"/>
  <headerFooter>
    <oddHeader>&amp;R&amp;G</oddHeader>
    <oddFooter>&amp;L&amp;"Arial,Standard"&amp;8Code ref.: Transition Tool IFA v5 GFS - IFA v6 GFS FV ; v1.0_Jul23; English version
&amp;A
Page &amp;P of &amp;N&amp;R&amp;"Arial,Standard"&amp;8© GLOBALG.A.P. c/o FoodPLUS GmbH
Spichernstr. 55, 50672 Cologne, Germany 
www.globalgap.org</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B9C6-21A2-4406-9E7D-EBE02961D86B}">
  <sheetPr codeName="Sheet3">
    <pageSetUpPr fitToPage="1"/>
  </sheetPr>
  <dimension ref="B1:L39"/>
  <sheetViews>
    <sheetView showGridLines="0" view="pageLayout" zoomScaleNormal="70" workbookViewId="0">
      <selection activeCell="B6" sqref="B6"/>
    </sheetView>
  </sheetViews>
  <sheetFormatPr defaultColWidth="8.6640625" defaultRowHeight="11.4" x14ac:dyDescent="0.2"/>
  <cols>
    <col min="1" max="1" width="8.6640625" style="1"/>
    <col min="2" max="2" width="42.33203125" style="1" bestFit="1" customWidth="1"/>
    <col min="3" max="4" width="8.6640625" style="1"/>
    <col min="5" max="5" width="39.33203125" style="1" bestFit="1" customWidth="1"/>
    <col min="6" max="16384" width="8.6640625" style="1"/>
  </cols>
  <sheetData>
    <row r="1" spans="2:8" ht="13.2" x14ac:dyDescent="0.25">
      <c r="B1" s="44" t="s">
        <v>4</v>
      </c>
    </row>
    <row r="2" spans="2:8" ht="13.2" x14ac:dyDescent="0.25">
      <c r="B2" s="44" t="s">
        <v>671</v>
      </c>
    </row>
    <row r="5" spans="2:8" ht="12" x14ac:dyDescent="0.25">
      <c r="B5" s="43" t="s">
        <v>672</v>
      </c>
      <c r="C5" s="10"/>
      <c r="D5" s="11"/>
      <c r="E5" s="43" t="s">
        <v>673</v>
      </c>
      <c r="F5" s="5"/>
    </row>
    <row r="6" spans="2:8" x14ac:dyDescent="0.2">
      <c r="B6" s="2" t="s">
        <v>674</v>
      </c>
      <c r="C6" s="3">
        <f>COUNTIFS(TableV5toV6[LevelA],"Major Must",TableV5toV6[Version],"Show IFA v5 Only")</f>
        <v>142</v>
      </c>
      <c r="E6" s="25" t="s">
        <v>675</v>
      </c>
      <c r="F6" s="3">
        <f>COUNTIFS(TableV5toV6[LevelA],"Major Must",TableV5toV6[Version],"Show IFA v6 Only")</f>
        <v>117</v>
      </c>
    </row>
    <row r="7" spans="2:8" x14ac:dyDescent="0.2">
      <c r="B7" s="1" t="s">
        <v>676</v>
      </c>
      <c r="C7" s="3">
        <f>COUNTIFS(TableV5toV6[LevelA],"Major Must",TableV5toV6[Version],"Show IFA v5 Only",TableV5toV6[Answer],"N/A")</f>
        <v>0</v>
      </c>
      <c r="E7" s="27" t="s">
        <v>677</v>
      </c>
      <c r="F7" s="3">
        <f>COUNTIFS(TableV5toV6[LevelA],"Major Must",TableV5toV6[Version],"Show IFA v6 Only",TableV5toV6[Answer],"N/A")</f>
        <v>0</v>
      </c>
    </row>
    <row r="8" spans="2:8" x14ac:dyDescent="0.2">
      <c r="B8" s="1" t="s">
        <v>678</v>
      </c>
      <c r="C8" s="4">
        <f>+C6-C7</f>
        <v>142</v>
      </c>
      <c r="E8" s="27" t="s">
        <v>679</v>
      </c>
      <c r="F8" s="4">
        <f>+F6-F7</f>
        <v>117</v>
      </c>
    </row>
    <row r="9" spans="2:8" x14ac:dyDescent="0.2">
      <c r="B9" s="1" t="s">
        <v>680</v>
      </c>
      <c r="C9" s="3">
        <f>COUNTIFS(TableV5toV6[LevelA],"Major Must",TableV5toV6[Version],"Show IFA v5 Only",TableV5toV6[Answer],"YES")</f>
        <v>0</v>
      </c>
      <c r="E9" s="27" t="s">
        <v>681</v>
      </c>
      <c r="F9" s="3">
        <f>COUNTIFS(TableV5toV6[LevelA],"Major Must",TableV5toV6[Version],"Show IFA v6 Only",TableV5toV6[Answer],"YES")</f>
        <v>0</v>
      </c>
    </row>
    <row r="10" spans="2:8" x14ac:dyDescent="0.2">
      <c r="B10" s="1" t="s">
        <v>682</v>
      </c>
      <c r="C10" s="3">
        <f>COUNTIFS(TableV5toV6[LevelA],"Major Must",TableV5toV6[Version],"Show IFA v5 Only",TableV5toV6[Answer],"NO")</f>
        <v>0</v>
      </c>
      <c r="E10" s="27" t="s">
        <v>683</v>
      </c>
      <c r="F10" s="3">
        <f>COUNTIFS(TableV5toV6[LevelA],"Major Must",TableV5toV6[Version],"Show IFA v6 Only",TableV5toV6[Answer],"NO")</f>
        <v>0</v>
      </c>
    </row>
    <row r="11" spans="2:8" ht="12" x14ac:dyDescent="0.25">
      <c r="B11" s="34" t="s">
        <v>684</v>
      </c>
      <c r="C11" s="35">
        <f>ROUNDDOWN(C9/C8,2)</f>
        <v>0</v>
      </c>
      <c r="D11" s="12">
        <f>+C11</f>
        <v>0</v>
      </c>
      <c r="E11" s="34" t="s">
        <v>684</v>
      </c>
      <c r="F11" s="35">
        <f>ROUNDDOWN(F9/F8,2)</f>
        <v>0</v>
      </c>
      <c r="G11" s="12">
        <f>+F11</f>
        <v>0</v>
      </c>
    </row>
    <row r="12" spans="2:8" ht="12" x14ac:dyDescent="0.25">
      <c r="B12" s="26" t="s">
        <v>685</v>
      </c>
      <c r="C12" s="30"/>
      <c r="D12" s="12"/>
      <c r="E12" s="26" t="s">
        <v>685</v>
      </c>
      <c r="F12" s="30"/>
      <c r="G12" s="12"/>
      <c r="H12" s="26"/>
    </row>
    <row r="13" spans="2:8" x14ac:dyDescent="0.2">
      <c r="C13" s="3"/>
      <c r="F13" s="3"/>
    </row>
    <row r="14" spans="2:8" x14ac:dyDescent="0.2">
      <c r="B14" s="1" t="s">
        <v>686</v>
      </c>
      <c r="C14" s="3">
        <f>COUNTIFS(TableV5toV6[LevelA],"Minor Must",TableV5toV6[Version],"Show IFA v5 Only")</f>
        <v>80</v>
      </c>
      <c r="E14" s="25" t="s">
        <v>687</v>
      </c>
      <c r="F14" s="3">
        <f>COUNTIFS(TableV5toV6[LevelA],"Minor Must",TableV5toV6[Version],"Show IFA v6 Only")</f>
        <v>54</v>
      </c>
    </row>
    <row r="15" spans="2:8" x14ac:dyDescent="0.2">
      <c r="B15" s="1" t="s">
        <v>688</v>
      </c>
      <c r="C15" s="3">
        <f>COUNTIFS(TableV5toV6[LevelA],"Minor Must",TableV5toV6[Version],"Show IFA v5 Only",TableV5toV6[Answer],"N/A")</f>
        <v>0</v>
      </c>
      <c r="E15" s="27" t="s">
        <v>689</v>
      </c>
      <c r="F15" s="3">
        <f>COUNTIFS(TableV5toV6[LevelA],"Minor Must",TableV5toV6[Version],"Show IFA v6 Only",TableV5toV6[Answer],"N/A")</f>
        <v>0</v>
      </c>
    </row>
    <row r="16" spans="2:8" x14ac:dyDescent="0.2">
      <c r="B16" s="1" t="s">
        <v>690</v>
      </c>
      <c r="C16" s="4">
        <f>+C14-C15</f>
        <v>80</v>
      </c>
      <c r="E16" s="27" t="s">
        <v>691</v>
      </c>
      <c r="F16" s="4">
        <f>+F14-F15</f>
        <v>54</v>
      </c>
    </row>
    <row r="17" spans="2:12" x14ac:dyDescent="0.2">
      <c r="B17" s="1" t="s">
        <v>692</v>
      </c>
      <c r="C17" s="3">
        <f>COUNTIFS(TableV5toV6[LevelA],"Minor Must",TableV5toV6[Version],"Show IFA v5 Only",TableV5toV6[Answer],"YES")</f>
        <v>0</v>
      </c>
      <c r="E17" s="27" t="s">
        <v>693</v>
      </c>
      <c r="F17" s="3">
        <f>COUNTIFS(TableV5toV6[LevelA],"Minor Must",TableV5toV6[Version],"Show IFA v6 Only",TableV5toV6[Answer],"YES")</f>
        <v>0</v>
      </c>
    </row>
    <row r="18" spans="2:12" x14ac:dyDescent="0.2">
      <c r="B18" s="1" t="s">
        <v>694</v>
      </c>
      <c r="C18" s="3">
        <f>COUNTIFS(TableV5toV6[LevelA],"Minor Must",TableV5toV6[Version],"Show IFA v5 Only",TableV5toV6[Answer],"NO")</f>
        <v>0</v>
      </c>
      <c r="E18" s="27" t="s">
        <v>695</v>
      </c>
      <c r="F18" s="3">
        <f>COUNTIFS(TableV5toV6[LevelA],"Minor Must",TableV5toV6[Version],"Show IFA v6 Only",TableV5toV6[Answer],"NO")</f>
        <v>0</v>
      </c>
    </row>
    <row r="19" spans="2:12" ht="12" x14ac:dyDescent="0.25">
      <c r="B19" s="34" t="s">
        <v>696</v>
      </c>
      <c r="C19" s="36">
        <f>ROUNDDOWN(C17/C16,2)</f>
        <v>0</v>
      </c>
      <c r="D19" s="12">
        <f>+C19</f>
        <v>0</v>
      </c>
      <c r="E19" s="34" t="s">
        <v>696</v>
      </c>
      <c r="F19" s="36">
        <f>ROUNDDOWN(F17/F16,2)</f>
        <v>0</v>
      </c>
      <c r="G19" s="12">
        <f>+F19</f>
        <v>0</v>
      </c>
    </row>
    <row r="20" spans="2:12" ht="12" x14ac:dyDescent="0.25">
      <c r="B20" s="26" t="s">
        <v>697</v>
      </c>
      <c r="C20" s="31"/>
      <c r="D20" s="12"/>
      <c r="E20" s="26" t="s">
        <v>697</v>
      </c>
      <c r="F20" s="31"/>
      <c r="G20" s="12"/>
      <c r="H20" s="26"/>
    </row>
    <row r="21" spans="2:12" x14ac:dyDescent="0.2">
      <c r="C21" s="3"/>
      <c r="F21" s="3"/>
    </row>
    <row r="22" spans="2:12" x14ac:dyDescent="0.2">
      <c r="B22" s="25" t="s">
        <v>698</v>
      </c>
      <c r="C22" s="3">
        <f>COUNTIFS(TableV5toV6[LevelA],"Recom.",TableV5toV6[Version],"Show IFA v5 Only")</f>
        <v>14</v>
      </c>
      <c r="E22" s="25" t="s">
        <v>699</v>
      </c>
      <c r="F22" s="3">
        <f>COUNTIFS(TableV5toV6[LevelA],"Recom.",TableV5toV6[Version],"Show IFA v6 Only")</f>
        <v>20</v>
      </c>
    </row>
    <row r="23" spans="2:12" x14ac:dyDescent="0.2">
      <c r="B23" s="27" t="s">
        <v>700</v>
      </c>
      <c r="C23" s="3">
        <f>COUNTIFS(TableV5toV6[LevelA],"Recom.",TableV5toV6[Version],"Show IFA v5 Only",TableV5toV6[Answer],"N/A")</f>
        <v>0</v>
      </c>
      <c r="E23" s="27" t="s">
        <v>701</v>
      </c>
      <c r="F23" s="3">
        <f>COUNTIFS(TableV5toV6[LevelA],"Recom.",TableV5toV6[Version],"Show IFA v6 Only",TableV5toV6[Answer],"N/A")</f>
        <v>0</v>
      </c>
    </row>
    <row r="24" spans="2:12" x14ac:dyDescent="0.2">
      <c r="B24" s="27" t="s">
        <v>702</v>
      </c>
      <c r="C24" s="4">
        <f>+C22-C23</f>
        <v>14</v>
      </c>
      <c r="E24" s="27" t="s">
        <v>703</v>
      </c>
      <c r="F24" s="4">
        <f>+F22-F23</f>
        <v>20</v>
      </c>
    </row>
    <row r="25" spans="2:12" x14ac:dyDescent="0.2">
      <c r="B25" s="27" t="s">
        <v>704</v>
      </c>
      <c r="C25" s="3">
        <f>COUNTIFS(TableV5toV6[LevelA],"Recom.",TableV5toV6[Version],"Show IFA v5 Only",TableV5toV6[Answer],"YES")</f>
        <v>0</v>
      </c>
      <c r="E25" s="27" t="s">
        <v>705</v>
      </c>
      <c r="F25" s="3">
        <f>COUNTIFS(TableV5toV6[LevelA],"Recom.",TableV5toV6[Version],"Show IFA v6 Only",TableV5toV6[Answer],"YES")</f>
        <v>0</v>
      </c>
    </row>
    <row r="26" spans="2:12" x14ac:dyDescent="0.2">
      <c r="B26" s="27" t="s">
        <v>706</v>
      </c>
      <c r="C26" s="3">
        <f>COUNTIFS(TableV5toV6[LevelA],"Recom.",TableV5toV6[Version],"Show IFA v5 Only",TableV5toV6[Answer],"NO")</f>
        <v>0</v>
      </c>
      <c r="E26" s="27" t="s">
        <v>707</v>
      </c>
      <c r="F26" s="3">
        <f>COUNTIFS(TableV5toV6[LevelA],"Recom.",TableV5toV6[Version],"Show IFA v6 Only",TableV5toV6[Answer],"NO")</f>
        <v>0</v>
      </c>
    </row>
    <row r="27" spans="2:12" ht="12" x14ac:dyDescent="0.25">
      <c r="B27" s="34" t="s">
        <v>708</v>
      </c>
      <c r="C27" s="35">
        <f>ROUNDDOWN(C25/C24,2)</f>
        <v>0</v>
      </c>
      <c r="E27" s="34" t="s">
        <v>708</v>
      </c>
      <c r="F27" s="35">
        <f>ROUNDDOWN(F25/F24,2)</f>
        <v>0</v>
      </c>
      <c r="L27" s="28"/>
    </row>
    <row r="28" spans="2:12" ht="12" x14ac:dyDescent="0.25">
      <c r="B28" s="26" t="s">
        <v>709</v>
      </c>
      <c r="C28" s="30"/>
      <c r="E28" s="26" t="s">
        <v>709</v>
      </c>
      <c r="F28" s="30"/>
      <c r="H28" s="26"/>
      <c r="L28" s="28"/>
    </row>
    <row r="29" spans="2:12" x14ac:dyDescent="0.2">
      <c r="C29" s="3"/>
      <c r="F29" s="3"/>
      <c r="L29" s="28"/>
    </row>
    <row r="30" spans="2:12" ht="12" x14ac:dyDescent="0.25">
      <c r="B30" s="37" t="s">
        <v>710</v>
      </c>
      <c r="C30" s="38">
        <f>(C8+C16+C24)-(C10+C9+C17+C18+C25+C26)</f>
        <v>236</v>
      </c>
      <c r="D30" s="11">
        <f>+C30</f>
        <v>236</v>
      </c>
      <c r="E30" s="37" t="s">
        <v>710</v>
      </c>
      <c r="F30" s="38">
        <f>(F8+F16+F24)-(F10+F9+F17+F18+F25+F26)</f>
        <v>191</v>
      </c>
      <c r="G30" s="1">
        <f>+F30</f>
        <v>191</v>
      </c>
      <c r="L30" s="28"/>
    </row>
    <row r="31" spans="2:12" ht="13.8" x14ac:dyDescent="0.2">
      <c r="B31" s="1" t="s">
        <v>711</v>
      </c>
      <c r="E31" s="1" t="s">
        <v>711</v>
      </c>
      <c r="L31" s="29"/>
    </row>
    <row r="32" spans="2:12" x14ac:dyDescent="0.2">
      <c r="L32" s="28"/>
    </row>
    <row r="33" spans="12:12" ht="13.8" x14ac:dyDescent="0.2">
      <c r="L33" s="29"/>
    </row>
    <row r="34" spans="12:12" ht="13.8" x14ac:dyDescent="0.2">
      <c r="L34" s="29"/>
    </row>
    <row r="35" spans="12:12" ht="13.8" x14ac:dyDescent="0.2">
      <c r="L35" s="29"/>
    </row>
    <row r="36" spans="12:12" ht="13.8" x14ac:dyDescent="0.2">
      <c r="L36" s="29"/>
    </row>
    <row r="37" spans="12:12" ht="13.8" x14ac:dyDescent="0.2">
      <c r="L37" s="29"/>
    </row>
    <row r="38" spans="12:12" ht="13.8" x14ac:dyDescent="0.2">
      <c r="L38" s="29"/>
    </row>
    <row r="39" spans="12:12" ht="13.8" x14ac:dyDescent="0.2">
      <c r="L39" s="29"/>
    </row>
  </sheetData>
  <sheetProtection sheet="1" objects="1" scenarios="1"/>
  <conditionalFormatting sqref="C11:C12">
    <cfRule type="expression" dxfId="5" priority="23">
      <formula>$C$11&lt;1</formula>
    </cfRule>
  </conditionalFormatting>
  <conditionalFormatting sqref="C19:C20">
    <cfRule type="expression" dxfId="4" priority="5">
      <formula>$C$19&lt;0.95</formula>
    </cfRule>
  </conditionalFormatting>
  <conditionalFormatting sqref="C30">
    <cfRule type="expression" dxfId="3" priority="21">
      <formula>$C$30&gt;0</formula>
    </cfRule>
  </conditionalFormatting>
  <conditionalFormatting sqref="F11:F12">
    <cfRule type="expression" dxfId="2" priority="22">
      <formula>$F$11&lt;1</formula>
    </cfRule>
  </conditionalFormatting>
  <conditionalFormatting sqref="F19:F20">
    <cfRule type="expression" dxfId="1" priority="24">
      <formula>$F$19&lt;0.95</formula>
    </cfRule>
  </conditionalFormatting>
  <conditionalFormatting sqref="F30">
    <cfRule type="expression" dxfId="0" priority="4">
      <formula>$F$30&gt;0</formula>
    </cfRule>
  </conditionalFormatting>
  <pageMargins left="0.74803149606299213" right="0.74803149606299213" top="1.2598425196850394" bottom="0.98425196850393704" header="0.31496062992125984" footer="0.31496062992125984"/>
  <pageSetup paperSize="9" orientation="landscape" r:id="rId1"/>
  <headerFooter>
    <oddHeader>&amp;R&amp;G</oddHeader>
    <oddFooter>&amp;L&amp;"Arial,Standard"&amp;8Code ref.: Transition tool IFA v5.4-1-GFS - IFA v6 GFS FV; v1.0_Jul23; English version
&amp;A
Page &amp;P of &amp;N&amp;R&amp;"Arial,Standard"&amp;8© GLOBALG.A.P. c/o FoodPLUS GmbH
Spichernstr. 55, 50672 Cologne, Germany 
&amp;K00A039www.globalgap.org</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1" id="{940EF3E6-6E0F-4AFD-906A-06AEAFBCED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D11:D12</xm:sqref>
        </x14:conditionalFormatting>
        <x14:conditionalFormatting xmlns:xm="http://schemas.microsoft.com/office/excel/2006/main">
          <x14:cfRule type="iconSet" priority="7" id="{20B9316E-AEA7-4621-80B4-00D81928E843}">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D19:D20</xm:sqref>
        </x14:conditionalFormatting>
        <x14:conditionalFormatting xmlns:xm="http://schemas.microsoft.com/office/excel/2006/main">
          <x14:cfRule type="iconSet" priority="12" id="{018F7B94-1032-4405-813A-AEE4D7C37C0B}">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D30</xm:sqref>
        </x14:conditionalFormatting>
        <x14:conditionalFormatting xmlns:xm="http://schemas.microsoft.com/office/excel/2006/main">
          <x14:cfRule type="iconSet" priority="15" id="{FB100EE7-2149-4DB2-A317-7A36ED844CC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G11:G12</xm:sqref>
        </x14:conditionalFormatting>
        <x14:conditionalFormatting xmlns:xm="http://schemas.microsoft.com/office/excel/2006/main">
          <x14:cfRule type="iconSet" priority="8" id="{0DB9EE3F-35EC-482A-B3EA-AB2849A89D76}">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G19:G20</xm:sqref>
        </x14:conditionalFormatting>
        <x14:conditionalFormatting xmlns:xm="http://schemas.microsoft.com/office/excel/2006/main">
          <x14:cfRule type="iconSet" priority="11" id="{7ACDD12D-EFA8-4A55-801B-D994B8E45D94}">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BAEE-B74A-4474-862C-322A171EF98C}">
  <sheetPr codeName="Sheet6">
    <tabColor rgb="FFFFC000"/>
  </sheetPr>
  <dimension ref="B3:N7"/>
  <sheetViews>
    <sheetView workbookViewId="0">
      <selection activeCell="F4" sqref="F4:F6"/>
    </sheetView>
  </sheetViews>
  <sheetFormatPr defaultColWidth="8.77734375" defaultRowHeight="14.4" x14ac:dyDescent="0.3"/>
  <cols>
    <col min="2" max="3" width="13" bestFit="1" customWidth="1"/>
    <col min="4" max="4" width="18.6640625" bestFit="1" customWidth="1"/>
    <col min="5" max="5" width="21.44140625" bestFit="1" customWidth="1"/>
    <col min="6" max="6" width="18.44140625" bestFit="1" customWidth="1"/>
    <col min="7" max="7" width="19" bestFit="1" customWidth="1"/>
    <col min="8" max="8" width="21.44140625" bestFit="1" customWidth="1"/>
    <col min="9" max="9" width="18.44140625" bestFit="1" customWidth="1"/>
    <col min="10" max="10" width="20" bestFit="1" customWidth="1"/>
    <col min="11" max="11" width="20.33203125" bestFit="1" customWidth="1"/>
    <col min="12" max="12" width="14.6640625" bestFit="1" customWidth="1"/>
  </cols>
  <sheetData>
    <row r="3" spans="2:14" x14ac:dyDescent="0.3">
      <c r="B3" s="9" t="s">
        <v>46</v>
      </c>
      <c r="C3" t="s">
        <v>106</v>
      </c>
      <c r="D3" t="s">
        <v>173</v>
      </c>
      <c r="E3" s="9" t="s">
        <v>56</v>
      </c>
      <c r="F3" s="9" t="s">
        <v>68</v>
      </c>
      <c r="G3" s="9" t="s">
        <v>61</v>
      </c>
      <c r="H3" s="9" t="s">
        <v>422</v>
      </c>
      <c r="I3" s="9" t="s">
        <v>261</v>
      </c>
      <c r="J3" s="9" t="s">
        <v>53</v>
      </c>
      <c r="K3" s="9" t="s">
        <v>238</v>
      </c>
      <c r="L3" s="9" t="s">
        <v>292</v>
      </c>
      <c r="M3" s="9" t="s">
        <v>134</v>
      </c>
      <c r="N3" t="s">
        <v>74</v>
      </c>
    </row>
    <row r="4" spans="2:14" x14ac:dyDescent="0.3">
      <c r="B4" t="s">
        <v>712</v>
      </c>
      <c r="C4" t="s">
        <v>712</v>
      </c>
      <c r="D4" t="s">
        <v>712</v>
      </c>
      <c r="E4" s="6" t="s">
        <v>712</v>
      </c>
      <c r="F4" s="6" t="s">
        <v>712</v>
      </c>
      <c r="G4" s="6" t="s">
        <v>62</v>
      </c>
      <c r="H4" s="6" t="s">
        <v>712</v>
      </c>
      <c r="I4" s="6" t="s">
        <v>712</v>
      </c>
      <c r="J4" s="6" t="s">
        <v>712</v>
      </c>
      <c r="K4" s="6" t="s">
        <v>712</v>
      </c>
      <c r="L4" s="6" t="s">
        <v>712</v>
      </c>
      <c r="M4" s="6" t="s">
        <v>62</v>
      </c>
      <c r="N4" t="s">
        <v>62</v>
      </c>
    </row>
    <row r="5" spans="2:14" x14ac:dyDescent="0.3">
      <c r="B5" t="s">
        <v>713</v>
      </c>
      <c r="C5" t="s">
        <v>713</v>
      </c>
      <c r="D5" t="s">
        <v>713</v>
      </c>
      <c r="E5" s="7" t="s">
        <v>713</v>
      </c>
      <c r="F5" s="7" t="s">
        <v>713</v>
      </c>
      <c r="G5" s="7"/>
      <c r="H5" s="7" t="s">
        <v>713</v>
      </c>
      <c r="I5" s="7" t="s">
        <v>713</v>
      </c>
      <c r="J5" s="7" t="s">
        <v>713</v>
      </c>
      <c r="K5" s="7" t="s">
        <v>713</v>
      </c>
      <c r="L5" s="7" t="s">
        <v>713</v>
      </c>
      <c r="M5" s="7"/>
    </row>
    <row r="6" spans="2:14" x14ac:dyDescent="0.3">
      <c r="B6" t="s">
        <v>714</v>
      </c>
      <c r="C6" t="s">
        <v>714</v>
      </c>
      <c r="D6" t="s">
        <v>714</v>
      </c>
      <c r="E6" s="6" t="s">
        <v>714</v>
      </c>
      <c r="F6" s="6" t="s">
        <v>714</v>
      </c>
      <c r="G6" s="6"/>
      <c r="H6" s="6" t="s">
        <v>714</v>
      </c>
      <c r="I6" s="6" t="s">
        <v>714</v>
      </c>
      <c r="J6" s="6"/>
      <c r="K6" s="6"/>
      <c r="L6" s="6" t="s">
        <v>714</v>
      </c>
      <c r="M6" s="6"/>
    </row>
    <row r="7" spans="2:14" x14ac:dyDescent="0.3">
      <c r="I7" s="8"/>
      <c r="J7" s="8"/>
      <c r="K7" s="8"/>
    </row>
  </sheetData>
  <phoneticPr fontId="2" type="noConversion"/>
  <dataValidations count="1">
    <dataValidation type="list" allowBlank="1" showInputMessage="1" showErrorMessage="1" sqref="G7:G9" xr:uid="{B7BCC60B-ACF0-4779-A8AF-ACC2588E0169}">
      <formula1>INDIRECT(SUBSTITUTE(F7," ",""))</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9" ma:contentTypeDescription="Create a new document." ma:contentTypeScope="" ma:versionID="0601a4f6023a2a87e2959b8289f51376">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ee40c8e1233e846dc409abd0f7286a6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1B1FC-26C1-4F9B-8DF8-2FCBA5E774F4}">
  <ds:schemaRefs>
    <ds:schemaRef ds:uri="http://schemas.microsoft.com/sharepoint/v3/contenttype/forms"/>
  </ds:schemaRefs>
</ds:datastoreItem>
</file>

<file path=customXml/itemProps2.xml><?xml version="1.0" encoding="utf-8"?>
<ds:datastoreItem xmlns:ds="http://schemas.openxmlformats.org/officeDocument/2006/customXml" ds:itemID="{532E98BE-07A5-46E7-ACC4-853BA4A44ECB}">
  <ds:schemaRefs>
    <ds:schemaRef ds:uri="http://schemas.microsoft.com/office/2006/documentManagement/types"/>
    <ds:schemaRef ds:uri="3fcbf3cb-b373-44a0-966d-dc1ff9089511"/>
    <ds:schemaRef ds:uri="http://purl.org/dc/elements/1.1/"/>
    <ds:schemaRef ds:uri="http://schemas.microsoft.com/office/infopath/2007/PartnerControls"/>
    <ds:schemaRef ds:uri="http://schemas.openxmlformats.org/package/2006/metadata/core-properties"/>
    <ds:schemaRef ds:uri="50795b52-d884-4f3c-a547-4763e70ede17"/>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F05F2E6-D27D-4575-8BF0-DBD7CC6B4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Cover</vt:lpstr>
      <vt:lpstr>Introduction</vt:lpstr>
      <vt:lpstr>IFA v5.4-1-GFS to IFA v6 GFS</vt:lpstr>
      <vt:lpstr>Summary</vt:lpstr>
      <vt:lpstr>Lists</vt:lpstr>
      <vt:lpstr>Levels</vt:lpstr>
      <vt:lpstr>MajorMust</vt:lpstr>
      <vt:lpstr>MajorMustMerged</vt:lpstr>
      <vt:lpstr>MajorMustNew</vt:lpstr>
      <vt:lpstr>MajorMustNoNA</vt:lpstr>
      <vt:lpstr>Merged</vt:lpstr>
      <vt:lpstr>MinorMust</vt:lpstr>
      <vt:lpstr>MinorMustMerged</vt:lpstr>
      <vt:lpstr>MinorMustNew</vt:lpstr>
      <vt:lpstr>MinorMustNoNA</vt:lpstr>
      <vt:lpstr>NoEquivalent</vt:lpstr>
      <vt:lpstr>'IFA v5.4-1-GFS to IFA v6 GFS'!Print_Area</vt:lpstr>
      <vt:lpstr>Summary!Print_Area</vt:lpstr>
      <vt:lpstr>'IFA v5.4-1-GFS to IFA v6 GFS'!Print_Titles</vt:lpstr>
      <vt:lpstr>Recom.</vt:lpstr>
      <vt:lpstr>Recom.New</vt:lpstr>
      <vt:lpstr>Removed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Brian;Restrepo@globalgap.org</dc:creator>
  <cp:keywords/>
  <dc:description/>
  <cp:lastModifiedBy>brittanyhighsierra@outlook.com</cp:lastModifiedBy>
  <cp:revision/>
  <cp:lastPrinted>2023-08-14T02:16:04Z</cp:lastPrinted>
  <dcterms:created xsi:type="dcterms:W3CDTF">2022-07-12T07:57:08Z</dcterms:created>
  <dcterms:modified xsi:type="dcterms:W3CDTF">2024-04-23T14:14:18Z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