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kri\Downloads\"/>
    </mc:Choice>
  </mc:AlternateContent>
  <xr:revisionPtr revIDLastSave="0" documentId="8_{B401397A-6180-4949-A744-C6B215172A44}" xr6:coauthVersionLast="47" xr6:coauthVersionMax="47" xr10:uidLastSave="{00000000-0000-0000-0000-000000000000}"/>
  <bookViews>
    <workbookView xWindow="-96" yWindow="-96" windowWidth="23232" windowHeight="12552"/>
  </bookViews>
  <sheets>
    <sheet name="Sheet1" sheetId="1" r:id="rId1"/>
  </sheet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6" i="1" l="1"/>
  <c r="X26" i="1"/>
  <c r="V26" i="1"/>
  <c r="T26" i="1"/>
  <c r="T24" i="1" s="1"/>
  <c r="R26" i="1"/>
  <c r="H26" i="1"/>
  <c r="Z25" i="1"/>
  <c r="X25" i="1"/>
  <c r="V25" i="1"/>
  <c r="T25" i="1"/>
  <c r="R25" i="1"/>
  <c r="H25" i="1"/>
  <c r="R24" i="1"/>
  <c r="Z23" i="1"/>
  <c r="Z24" i="1" s="1"/>
  <c r="X23" i="1"/>
  <c r="X24" i="1" s="1"/>
  <c r="V23" i="1"/>
  <c r="V24" i="1" s="1"/>
  <c r="T23" i="1"/>
  <c r="R23" i="1"/>
  <c r="H23" i="1"/>
  <c r="Z22" i="1"/>
  <c r="X22" i="1"/>
  <c r="V22" i="1"/>
  <c r="T22" i="1"/>
  <c r="R22" i="1"/>
  <c r="H22" i="1"/>
  <c r="Z19" i="1"/>
  <c r="X19" i="1"/>
  <c r="V19" i="1"/>
  <c r="T19" i="1"/>
  <c r="R19" i="1"/>
  <c r="H19" i="1"/>
  <c r="Z18" i="1"/>
  <c r="X18" i="1"/>
  <c r="V18" i="1"/>
  <c r="T18" i="1"/>
  <c r="R18" i="1"/>
  <c r="H18" i="1"/>
  <c r="Z17" i="1"/>
  <c r="X17" i="1"/>
  <c r="V17" i="1"/>
  <c r="T17" i="1"/>
  <c r="R17" i="1"/>
  <c r="Z16" i="1"/>
  <c r="X16" i="1"/>
  <c r="V16" i="1"/>
  <c r="T16" i="1"/>
  <c r="R16" i="1"/>
  <c r="H16" i="1"/>
  <c r="Z15" i="1"/>
  <c r="X15" i="1"/>
  <c r="V15" i="1"/>
  <c r="T15" i="1"/>
  <c r="R15" i="1"/>
  <c r="H15" i="1"/>
  <c r="Z13" i="1"/>
  <c r="Z14" i="1" s="1"/>
  <c r="X13" i="1"/>
  <c r="X14" i="1" s="1"/>
  <c r="V13" i="1"/>
  <c r="V14" i="1" s="1"/>
  <c r="T13" i="1"/>
  <c r="T14" i="1" s="1"/>
  <c r="R13" i="1"/>
  <c r="R14" i="1" s="1"/>
  <c r="H13" i="1"/>
  <c r="Z10" i="1"/>
  <c r="X10" i="1"/>
  <c r="V10" i="1"/>
  <c r="T10" i="1"/>
  <c r="R10" i="1"/>
  <c r="H10" i="1"/>
  <c r="Z8" i="1"/>
  <c r="X8" i="1"/>
  <c r="V8" i="1"/>
  <c r="T8" i="1"/>
  <c r="R8" i="1"/>
  <c r="H8" i="1"/>
  <c r="Z7" i="1"/>
  <c r="X7" i="1"/>
  <c r="V7" i="1"/>
  <c r="T7" i="1"/>
  <c r="R7" i="1"/>
  <c r="H7" i="1"/>
  <c r="Z6" i="1"/>
  <c r="X6" i="1"/>
  <c r="V6" i="1"/>
  <c r="T6" i="1"/>
  <c r="R6" i="1"/>
  <c r="H6" i="1"/>
  <c r="Z4" i="1"/>
  <c r="Z5" i="1" s="1"/>
  <c r="X4" i="1"/>
  <c r="X5" i="1" s="1"/>
  <c r="V4" i="1"/>
  <c r="V5" i="1" s="1"/>
  <c r="T4" i="1"/>
  <c r="T5" i="1" s="1"/>
  <c r="R4" i="1"/>
  <c r="R5" i="1" s="1"/>
  <c r="H4" i="1"/>
</calcChain>
</file>

<file path=xl/sharedStrings.xml><?xml version="1.0" encoding="utf-8"?>
<sst xmlns="http://schemas.openxmlformats.org/spreadsheetml/2006/main" count="113" uniqueCount="56">
  <si>
    <t>ID</t>
  </si>
  <si>
    <t>Station Name</t>
  </si>
  <si>
    <t>Date</t>
  </si>
  <si>
    <t>Flow</t>
  </si>
  <si>
    <t>Lat</t>
  </si>
  <si>
    <t>Long</t>
  </si>
  <si>
    <t>SM Area</t>
  </si>
  <si>
    <t>% Area</t>
  </si>
  <si>
    <t>Field Temp</t>
  </si>
  <si>
    <t>Field DO</t>
  </si>
  <si>
    <t>Field Cond</t>
  </si>
  <si>
    <t>Field pH</t>
  </si>
  <si>
    <t>Field Turb</t>
  </si>
  <si>
    <t>Lab pH</t>
  </si>
  <si>
    <t>Lab Cond</t>
  </si>
  <si>
    <t>Alk</t>
  </si>
  <si>
    <t>Acid</t>
  </si>
  <si>
    <t>Acid Load</t>
  </si>
  <si>
    <t>Fe</t>
  </si>
  <si>
    <t>Fe Load</t>
  </si>
  <si>
    <t>Mn</t>
  </si>
  <si>
    <t>Mn Load</t>
  </si>
  <si>
    <t>Al</t>
  </si>
  <si>
    <t>Al Load</t>
  </si>
  <si>
    <r>
      <t>SO</t>
    </r>
    <r>
      <rPr>
        <b/>
        <vertAlign val="subscript"/>
        <sz val="11"/>
        <color rgb="FF000000"/>
        <rFont val="Calibri1"/>
      </rPr>
      <t>4</t>
    </r>
  </si>
  <si>
    <r>
      <t>SO</t>
    </r>
    <r>
      <rPr>
        <b/>
        <vertAlign val="subscript"/>
        <sz val="11"/>
        <color rgb="FF000000"/>
        <rFont val="Calibri1"/>
      </rPr>
      <t>4</t>
    </r>
    <r>
      <rPr>
        <b/>
        <sz val="11"/>
        <color rgb="FF000000"/>
        <rFont val="Calibri1"/>
      </rPr>
      <t xml:space="preserve"> Load</t>
    </r>
  </si>
  <si>
    <t>TSS</t>
  </si>
  <si>
    <t>TDS</t>
  </si>
  <si>
    <t>Beightol Run</t>
  </si>
  <si>
    <t>CFS</t>
  </si>
  <si>
    <t>%</t>
  </si>
  <si>
    <t>mg/l</t>
  </si>
  <si>
    <t>uS/cm</t>
  </si>
  <si>
    <t>SU</t>
  </si>
  <si>
    <t>NTU</t>
  </si>
  <si>
    <t>lbs/day</t>
  </si>
  <si>
    <t>Round 3 April 2021</t>
  </si>
  <si>
    <t>BL UNT calculated (Beightol Run)</t>
  </si>
  <si>
    <t>R3</t>
  </si>
  <si>
    <t>&lt;20</t>
  </si>
  <si>
    <t>BL UNT not sampled</t>
  </si>
  <si>
    <t>BLU01</t>
  </si>
  <si>
    <t>BLUNT01 – mouth BM UNT01</t>
  </si>
  <si>
    <t>BLU02</t>
  </si>
  <si>
    <t>BLUNT02 – Black Mo UNT02</t>
  </si>
  <si>
    <t>BLU03</t>
  </si>
  <si>
    <t>BLUNT03 – Black Mo UNT03</t>
  </si>
  <si>
    <t>Mid point not included, used to calculate mouth:</t>
  </si>
  <si>
    <t>BLU04</t>
  </si>
  <si>
    <t>BLUNT – Black Mo UNT above UNT01</t>
  </si>
  <si>
    <t>(Midpoint BLUNT includes BLUNT02 and BLUNT03)</t>
  </si>
  <si>
    <t>BLUNT not sampled</t>
  </si>
  <si>
    <t>Area of BL UNT</t>
  </si>
  <si>
    <t>Round 3 (R3) collected 4-9-21</t>
  </si>
  <si>
    <t>Moshannon Tributary Mouth</t>
  </si>
  <si>
    <t>Area in Subwatershed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</si>
</sst>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[$-409]0"/>
    <numFmt numFmtId="165" formatCode="0.0"/>
    <numFmt numFmtId="166" formatCode="[$-409]0.00"/>
    <numFmt numFmtId="167" formatCode="[$-409]0.0"/>
    <numFmt numFmtId="168" formatCode="[$-409]General"/>
    <numFmt numFmtId="169" formatCode="0.000"/>
    <numFmt numFmtId="170" formatCode="0.0000"/>
    <numFmt numFmtId="171" formatCode="[$$-409]#,##0.00;[Red]&quot;-&quot;[$$-409]#,##0.00"/>
  </numFmts>
  <fonts count="11">
    <font>
      <sz val="11"/>
      <color theme="1"/>
      <name val="Arial"/>
      <family val="2"/>
    </font>
    <font>
      <sz val="11"/>
      <color rgb="FF000000"/>
      <name val="Calibri1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000000"/>
      <name val="Calibri1"/>
    </font>
    <font>
      <b/>
      <vertAlign val="subscript"/>
      <sz val="11"/>
      <color rgb="FF000000"/>
      <name val="Calibri1"/>
    </font>
    <font>
      <sz val="11"/>
      <color theme="1"/>
      <name val="Calibri1"/>
    </font>
    <font>
      <sz val="9"/>
      <color rgb="FF000000"/>
      <name val="Times New Roman"/>
      <family val="1"/>
    </font>
    <font>
      <sz val="11"/>
      <color rgb="FF000000"/>
      <name val="Calibri"/>
      <family val="2"/>
    </font>
    <font>
      <b/>
      <sz val="9"/>
      <color rgb="FF000000"/>
      <name val="Times New Roman"/>
      <family val="1"/>
    </font>
    <font>
      <i/>
      <sz val="11"/>
      <color theme="1"/>
      <name val="Calibri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66FFFF"/>
        <bgColor rgb="FF66FFFF"/>
      </patternFill>
    </fill>
    <fill>
      <patternFill patternType="solid">
        <fgColor rgb="FFC55A11"/>
        <bgColor rgb="FFC55A1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168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71" fontId="3" fillId="0" borderId="0"/>
  </cellStyleXfs>
  <cellXfs count="124">
    <xf numFmtId="0" fontId="0" fillId="0" borderId="0" xfId="0"/>
    <xf numFmtId="164" fontId="4" fillId="0" borderId="1" xfId="1" applyNumberFormat="1" applyFont="1" applyBorder="1" applyAlignment="1">
      <alignment horizontal="center"/>
    </xf>
    <xf numFmtId="168" fontId="4" fillId="2" borderId="1" xfId="1" applyFont="1" applyFill="1" applyBorder="1" applyAlignment="1">
      <alignment horizontal="center"/>
    </xf>
    <xf numFmtId="168" fontId="4" fillId="0" borderId="1" xfId="1" applyFont="1" applyFill="1" applyBorder="1" applyAlignment="1">
      <alignment horizontal="center"/>
    </xf>
    <xf numFmtId="169" fontId="4" fillId="0" borderId="1" xfId="1" applyNumberFormat="1" applyFont="1" applyBorder="1" applyAlignment="1">
      <alignment horizontal="center"/>
    </xf>
    <xf numFmtId="170" fontId="4" fillId="0" borderId="1" xfId="1" applyNumberFormat="1" applyFont="1" applyBorder="1" applyAlignment="1">
      <alignment horizontal="center"/>
    </xf>
    <xf numFmtId="168" fontId="4" fillId="0" borderId="1" xfId="1" applyFont="1" applyBorder="1" applyAlignment="1">
      <alignment horizontal="center"/>
    </xf>
    <xf numFmtId="167" fontId="4" fillId="0" borderId="1" xfId="1" applyNumberFormat="1" applyFont="1" applyBorder="1" applyAlignment="1">
      <alignment horizontal="center"/>
    </xf>
    <xf numFmtId="166" fontId="4" fillId="0" borderId="1" xfId="1" applyNumberFormat="1" applyFont="1" applyBorder="1" applyAlignment="1">
      <alignment horizontal="center"/>
    </xf>
    <xf numFmtId="168" fontId="4" fillId="3" borderId="1" xfId="1" applyFont="1" applyFill="1" applyBorder="1" applyAlignment="1">
      <alignment horizontal="center"/>
    </xf>
    <xf numFmtId="168" fontId="4" fillId="4" borderId="1" xfId="1" applyFont="1" applyFill="1" applyBorder="1" applyAlignment="1">
      <alignment horizontal="center"/>
    </xf>
    <xf numFmtId="168" fontId="4" fillId="5" borderId="1" xfId="1" applyFont="1" applyFill="1" applyBorder="1" applyAlignment="1">
      <alignment horizontal="center"/>
    </xf>
    <xf numFmtId="168" fontId="4" fillId="6" borderId="1" xfId="1" applyFont="1" applyFill="1" applyBorder="1" applyAlignment="1">
      <alignment horizontal="center"/>
    </xf>
    <xf numFmtId="168" fontId="4" fillId="7" borderId="1" xfId="1" applyFont="1" applyFill="1" applyBorder="1" applyAlignment="1">
      <alignment horizontal="center"/>
    </xf>
    <xf numFmtId="168" fontId="4" fillId="0" borderId="0" xfId="1" applyFont="1"/>
    <xf numFmtId="164" fontId="1" fillId="0" borderId="1" xfId="1" applyNumberFormat="1" applyFont="1" applyBorder="1" applyAlignment="1">
      <alignment horizontal="left"/>
    </xf>
    <xf numFmtId="168" fontId="1" fillId="2" borderId="1" xfId="1" applyFont="1" applyFill="1" applyBorder="1" applyAlignment="1">
      <alignment horizontal="center"/>
    </xf>
    <xf numFmtId="168" fontId="1" fillId="0" borderId="1" xfId="1" applyFont="1" applyFill="1" applyBorder="1" applyAlignment="1">
      <alignment horizontal="left"/>
    </xf>
    <xf numFmtId="169" fontId="4" fillId="2" borderId="1" xfId="1" applyNumberFormat="1" applyFont="1" applyFill="1" applyBorder="1" applyAlignment="1">
      <alignment horizontal="center"/>
    </xf>
    <xf numFmtId="166" fontId="4" fillId="0" borderId="1" xfId="1" applyNumberFormat="1" applyFont="1" applyFill="1" applyBorder="1" applyAlignment="1">
      <alignment horizontal="center"/>
    </xf>
    <xf numFmtId="167" fontId="4" fillId="0" borderId="1" xfId="1" applyNumberFormat="1" applyFont="1" applyFill="1" applyBorder="1" applyAlignment="1">
      <alignment horizontal="center"/>
    </xf>
    <xf numFmtId="164" fontId="1" fillId="0" borderId="1" xfId="1" applyNumberFormat="1" applyFont="1" applyFill="1" applyBorder="1" applyAlignment="1" applyProtection="1">
      <alignment horizontal="center"/>
    </xf>
    <xf numFmtId="168" fontId="1" fillId="8" borderId="1" xfId="1" applyFont="1" applyFill="1" applyBorder="1" applyAlignment="1" applyProtection="1">
      <alignment horizontal="center"/>
    </xf>
    <xf numFmtId="168" fontId="1" fillId="0" borderId="1" xfId="1" applyFont="1" applyFill="1" applyBorder="1" applyAlignment="1" applyProtection="1">
      <alignment horizontal="center"/>
    </xf>
    <xf numFmtId="169" fontId="1" fillId="2" borderId="1" xfId="1" applyNumberFormat="1" applyFont="1" applyFill="1" applyBorder="1" applyAlignment="1" applyProtection="1">
      <alignment horizontal="center"/>
    </xf>
    <xf numFmtId="170" fontId="1" fillId="2" borderId="1" xfId="1" applyNumberFormat="1" applyFont="1" applyFill="1" applyBorder="1" applyAlignment="1" applyProtection="1">
      <alignment horizontal="center"/>
    </xf>
    <xf numFmtId="2" fontId="6" fillId="0" borderId="2" xfId="0" applyNumberFormat="1" applyFont="1" applyFill="1" applyBorder="1" applyAlignment="1">
      <alignment horizontal="center"/>
    </xf>
    <xf numFmtId="166" fontId="1" fillId="2" borderId="1" xfId="1" applyNumberFormat="1" applyFont="1" applyFill="1" applyBorder="1" applyAlignment="1" applyProtection="1">
      <alignment horizontal="center"/>
    </xf>
    <xf numFmtId="165" fontId="1" fillId="2" borderId="1" xfId="1" applyNumberFormat="1" applyFont="1" applyFill="1" applyBorder="1" applyAlignment="1" applyProtection="1">
      <alignment horizontal="center"/>
    </xf>
    <xf numFmtId="2" fontId="1" fillId="2" borderId="1" xfId="1" applyNumberFormat="1" applyFont="1" applyFill="1" applyBorder="1" applyAlignment="1" applyProtection="1">
      <alignment horizontal="center"/>
    </xf>
    <xf numFmtId="164" fontId="1" fillId="3" borderId="1" xfId="1" applyNumberFormat="1" applyFont="1" applyFill="1" applyBorder="1" applyAlignment="1" applyProtection="1">
      <alignment horizontal="center"/>
    </xf>
    <xf numFmtId="164" fontId="1" fillId="4" borderId="1" xfId="1" applyNumberFormat="1" applyFont="1" applyFill="1" applyBorder="1" applyAlignment="1" applyProtection="1">
      <alignment horizontal="center"/>
    </xf>
    <xf numFmtId="164" fontId="1" fillId="5" borderId="1" xfId="1" applyNumberFormat="1" applyFont="1" applyFill="1" applyBorder="1" applyAlignment="1" applyProtection="1">
      <alignment horizontal="center"/>
    </xf>
    <xf numFmtId="164" fontId="1" fillId="6" borderId="1" xfId="1" applyNumberFormat="1" applyFont="1" applyFill="1" applyBorder="1" applyAlignment="1" applyProtection="1">
      <alignment horizontal="center"/>
    </xf>
    <xf numFmtId="164" fontId="1" fillId="7" borderId="1" xfId="1" applyNumberFormat="1" applyFont="1" applyFill="1" applyBorder="1" applyAlignment="1" applyProtection="1">
      <alignment horizontal="center"/>
    </xf>
    <xf numFmtId="168" fontId="1" fillId="2" borderId="1" xfId="1" applyFont="1" applyFill="1" applyBorder="1" applyAlignment="1" applyProtection="1">
      <alignment horizontal="center"/>
    </xf>
    <xf numFmtId="168" fontId="1" fillId="2" borderId="0" xfId="1" applyFill="1"/>
    <xf numFmtId="164" fontId="7" fillId="2" borderId="1" xfId="1" applyNumberFormat="1" applyFont="1" applyFill="1" applyBorder="1" applyAlignment="1">
      <alignment horizontal="center"/>
    </xf>
    <xf numFmtId="168" fontId="1" fillId="9" borderId="1" xfId="1" applyFill="1" applyBorder="1" applyAlignment="1">
      <alignment horizontal="center"/>
    </xf>
    <xf numFmtId="168" fontId="1" fillId="0" borderId="1" xfId="1" applyFill="1" applyBorder="1" applyAlignment="1">
      <alignment horizontal="center"/>
    </xf>
    <xf numFmtId="169" fontId="1" fillId="2" borderId="1" xfId="1" applyNumberFormat="1" applyFill="1" applyBorder="1" applyAlignment="1">
      <alignment horizontal="center"/>
    </xf>
    <xf numFmtId="170" fontId="1" fillId="2" borderId="1" xfId="1" applyNumberFormat="1" applyFill="1" applyBorder="1" applyAlignment="1">
      <alignment horizontal="center"/>
    </xf>
    <xf numFmtId="166" fontId="1" fillId="2" borderId="2" xfId="1" applyNumberFormat="1" applyFill="1" applyBorder="1" applyAlignment="1">
      <alignment horizontal="center"/>
    </xf>
    <xf numFmtId="166" fontId="1" fillId="0" borderId="1" xfId="1" applyNumberFormat="1" applyBorder="1" applyAlignment="1">
      <alignment horizontal="center"/>
    </xf>
    <xf numFmtId="166" fontId="1" fillId="2" borderId="1" xfId="1" applyNumberFormat="1" applyFill="1" applyBorder="1" applyAlignment="1">
      <alignment horizontal="center"/>
    </xf>
    <xf numFmtId="167" fontId="1" fillId="2" borderId="1" xfId="1" applyNumberFormat="1" applyFill="1" applyBorder="1" applyAlignment="1">
      <alignment horizontal="center"/>
    </xf>
    <xf numFmtId="165" fontId="1" fillId="2" borderId="1" xfId="1" applyNumberFormat="1" applyFill="1" applyBorder="1" applyAlignment="1">
      <alignment horizontal="center"/>
    </xf>
    <xf numFmtId="168" fontId="1" fillId="2" borderId="1" xfId="1" applyFill="1" applyBorder="1" applyAlignment="1">
      <alignment horizontal="center"/>
    </xf>
    <xf numFmtId="164" fontId="1" fillId="3" borderId="1" xfId="1" applyNumberFormat="1" applyFill="1" applyBorder="1" applyAlignment="1">
      <alignment horizontal="center"/>
    </xf>
    <xf numFmtId="164" fontId="1" fillId="4" borderId="1" xfId="1" applyNumberFormat="1" applyFill="1" applyBorder="1" applyAlignment="1">
      <alignment horizontal="center"/>
    </xf>
    <xf numFmtId="164" fontId="1" fillId="5" borderId="1" xfId="1" applyNumberFormat="1" applyFill="1" applyBorder="1" applyAlignment="1">
      <alignment horizontal="center"/>
    </xf>
    <xf numFmtId="164" fontId="1" fillId="6" borderId="1" xfId="1" applyNumberFormat="1" applyFill="1" applyBorder="1" applyAlignment="1">
      <alignment horizontal="center"/>
    </xf>
    <xf numFmtId="164" fontId="1" fillId="7" borderId="1" xfId="1" applyNumberFormat="1" applyFill="1" applyBorder="1" applyAlignment="1">
      <alignment horizontal="center"/>
    </xf>
    <xf numFmtId="164" fontId="8" fillId="0" borderId="1" xfId="1" applyNumberFormat="1" applyFont="1" applyFill="1" applyBorder="1" applyAlignment="1">
      <alignment horizontal="center" vertical="top"/>
    </xf>
    <xf numFmtId="170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166" fontId="1" fillId="0" borderId="3" xfId="1" applyNumberFormat="1" applyFont="1" applyFill="1" applyBorder="1" applyAlignment="1" applyProtection="1">
      <alignment horizontal="center"/>
    </xf>
    <xf numFmtId="166" fontId="1" fillId="0" borderId="1" xfId="1" applyNumberFormat="1" applyFont="1" applyFill="1" applyBorder="1" applyAlignment="1" applyProtection="1">
      <alignment horizontal="center"/>
    </xf>
    <xf numFmtId="165" fontId="1" fillId="0" borderId="1" xfId="1" applyNumberFormat="1" applyFont="1" applyFill="1" applyBorder="1" applyAlignment="1" applyProtection="1">
      <alignment horizontal="center"/>
    </xf>
    <xf numFmtId="2" fontId="1" fillId="0" borderId="1" xfId="1" applyNumberFormat="1" applyFont="1" applyFill="1" applyBorder="1" applyAlignment="1" applyProtection="1">
      <alignment horizontal="center"/>
    </xf>
    <xf numFmtId="168" fontId="1" fillId="0" borderId="0" xfId="1"/>
    <xf numFmtId="169" fontId="1" fillId="0" borderId="1" xfId="1" applyNumberFormat="1" applyFont="1" applyFill="1" applyBorder="1" applyAlignment="1" applyProtection="1">
      <alignment horizontal="center"/>
    </xf>
    <xf numFmtId="169" fontId="1" fillId="0" borderId="2" xfId="1" applyNumberFormat="1" applyFill="1" applyBorder="1" applyAlignment="1">
      <alignment horizontal="center"/>
    </xf>
    <xf numFmtId="170" fontId="1" fillId="0" borderId="1" xfId="1" applyNumberFormat="1" applyFill="1" applyBorder="1" applyAlignment="1">
      <alignment horizontal="center"/>
    </xf>
    <xf numFmtId="166" fontId="1" fillId="0" borderId="1" xfId="1" applyNumberFormat="1" applyFill="1" applyBorder="1" applyAlignment="1">
      <alignment horizontal="center"/>
    </xf>
    <xf numFmtId="166" fontId="1" fillId="0" borderId="2" xfId="1" applyNumberFormat="1" applyFill="1" applyBorder="1" applyAlignment="1">
      <alignment horizontal="center"/>
    </xf>
    <xf numFmtId="167" fontId="1" fillId="0" borderId="1" xfId="1" applyNumberFormat="1" applyFill="1" applyBorder="1" applyAlignment="1">
      <alignment horizontal="center"/>
    </xf>
    <xf numFmtId="164" fontId="1" fillId="0" borderId="1" xfId="1" applyNumberFormat="1" applyFill="1" applyBorder="1" applyAlignment="1">
      <alignment horizontal="center"/>
    </xf>
    <xf numFmtId="168" fontId="1" fillId="0" borderId="0" xfId="1" applyFill="1"/>
    <xf numFmtId="169" fontId="1" fillId="0" borderId="1" xfId="1" applyNumberForma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167" fontId="1" fillId="0" borderId="1" xfId="1" applyNumberFormat="1" applyBorder="1" applyAlignment="1">
      <alignment horizontal="center"/>
    </xf>
    <xf numFmtId="168" fontId="1" fillId="0" borderId="1" xfId="1" applyBorder="1" applyAlignment="1">
      <alignment horizontal="center"/>
    </xf>
    <xf numFmtId="164" fontId="7" fillId="0" borderId="4" xfId="1" applyNumberFormat="1" applyFont="1" applyFill="1" applyBorder="1" applyAlignment="1">
      <alignment horizontal="center"/>
    </xf>
    <xf numFmtId="168" fontId="1" fillId="0" borderId="4" xfId="1" applyFill="1" applyBorder="1" applyAlignment="1">
      <alignment horizontal="center"/>
    </xf>
    <xf numFmtId="169" fontId="1" fillId="0" borderId="4" xfId="1" applyNumberFormat="1" applyFill="1" applyBorder="1" applyAlignment="1">
      <alignment horizontal="center"/>
    </xf>
    <xf numFmtId="170" fontId="6" fillId="0" borderId="4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166" fontId="1" fillId="0" borderId="4" xfId="1" applyNumberFormat="1" applyFill="1" applyBorder="1" applyAlignment="1">
      <alignment horizontal="center"/>
    </xf>
    <xf numFmtId="167" fontId="1" fillId="0" borderId="4" xfId="1" applyNumberFormat="1" applyFill="1" applyBorder="1" applyAlignment="1">
      <alignment horizontal="center"/>
    </xf>
    <xf numFmtId="164" fontId="1" fillId="0" borderId="4" xfId="1" applyNumberFormat="1" applyFill="1" applyBorder="1" applyAlignment="1">
      <alignment horizontal="center"/>
    </xf>
    <xf numFmtId="169" fontId="1" fillId="0" borderId="0" xfId="1" applyNumberFormat="1"/>
    <xf numFmtId="170" fontId="1" fillId="0" borderId="0" xfId="1" applyNumberFormat="1" applyAlignment="1">
      <alignment horizontal="center"/>
    </xf>
    <xf numFmtId="167" fontId="1" fillId="0" borderId="0" xfId="1" applyNumberFormat="1"/>
    <xf numFmtId="166" fontId="1" fillId="0" borderId="0" xfId="1" applyNumberFormat="1"/>
    <xf numFmtId="169" fontId="1" fillId="2" borderId="1" xfId="1" applyNumberFormat="1" applyFont="1" applyFill="1" applyBorder="1" applyAlignment="1">
      <alignment horizontal="center"/>
    </xf>
    <xf numFmtId="170" fontId="1" fillId="2" borderId="1" xfId="1" applyNumberFormat="1" applyFont="1" applyFill="1" applyBorder="1" applyAlignment="1">
      <alignment horizontal="center"/>
    </xf>
    <xf numFmtId="166" fontId="1" fillId="2" borderId="1" xfId="1" applyNumberFormat="1" applyFont="1" applyFill="1" applyBorder="1" applyAlignment="1">
      <alignment horizontal="center"/>
    </xf>
    <xf numFmtId="166" fontId="1" fillId="0" borderId="1" xfId="1" applyNumberFormat="1" applyFont="1" applyBorder="1" applyAlignment="1">
      <alignment horizontal="center"/>
    </xf>
    <xf numFmtId="167" fontId="1" fillId="2" borderId="1" xfId="1" applyNumberFormat="1" applyFont="1" applyFill="1" applyBorder="1" applyAlignment="1">
      <alignment horizontal="center"/>
    </xf>
    <xf numFmtId="2" fontId="1" fillId="2" borderId="1" xfId="1" applyNumberFormat="1" applyFont="1" applyFill="1" applyBorder="1" applyAlignment="1">
      <alignment horizontal="center"/>
    </xf>
    <xf numFmtId="164" fontId="1" fillId="3" borderId="1" xfId="1" applyNumberFormat="1" applyFont="1" applyFill="1" applyBorder="1" applyAlignment="1">
      <alignment horizontal="center"/>
    </xf>
    <xf numFmtId="164" fontId="1" fillId="4" borderId="1" xfId="1" applyNumberFormat="1" applyFont="1" applyFill="1" applyBorder="1" applyAlignment="1">
      <alignment horizontal="center"/>
    </xf>
    <xf numFmtId="164" fontId="1" fillId="5" borderId="1" xfId="1" applyNumberFormat="1" applyFont="1" applyFill="1" applyBorder="1" applyAlignment="1">
      <alignment horizontal="center"/>
    </xf>
    <xf numFmtId="164" fontId="1" fillId="6" borderId="1" xfId="1" applyNumberFormat="1" applyFont="1" applyFill="1" applyBorder="1" applyAlignment="1">
      <alignment horizontal="center"/>
    </xf>
    <xf numFmtId="164" fontId="1" fillId="7" borderId="1" xfId="1" applyNumberFormat="1" applyFont="1" applyFill="1" applyBorder="1" applyAlignment="1">
      <alignment horizontal="center"/>
    </xf>
    <xf numFmtId="169" fontId="1" fillId="0" borderId="1" xfId="1" applyNumberFormat="1" applyFont="1" applyBorder="1" applyAlignment="1">
      <alignment horizontal="center"/>
    </xf>
    <xf numFmtId="170" fontId="1" fillId="0" borderId="1" xfId="1" applyNumberFormat="1" applyFont="1" applyBorder="1" applyAlignment="1">
      <alignment horizontal="center"/>
    </xf>
    <xf numFmtId="167" fontId="1" fillId="0" borderId="1" xfId="1" applyNumberFormat="1" applyFont="1" applyBorder="1" applyAlignment="1">
      <alignment horizontal="center"/>
    </xf>
    <xf numFmtId="168" fontId="1" fillId="0" borderId="1" xfId="1" applyFont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168" fontId="1" fillId="0" borderId="0" xfId="1" applyFill="1" applyBorder="1" applyAlignment="1">
      <alignment horizontal="center"/>
    </xf>
    <xf numFmtId="169" fontId="1" fillId="0" borderId="0" xfId="1" applyNumberFormat="1" applyFill="1" applyBorder="1" applyAlignment="1">
      <alignment horizontal="center"/>
    </xf>
    <xf numFmtId="17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6" fontId="1" fillId="0" borderId="0" xfId="1" applyNumberFormat="1" applyFill="1" applyBorder="1" applyAlignment="1">
      <alignment horizontal="center"/>
    </xf>
    <xf numFmtId="167" fontId="1" fillId="0" borderId="0" xfId="1" applyNumberFormat="1" applyFill="1" applyBorder="1" applyAlignment="1">
      <alignment horizontal="center"/>
    </xf>
    <xf numFmtId="164" fontId="1" fillId="0" borderId="0" xfId="1" applyNumberFormat="1" applyFill="1" applyBorder="1" applyAlignment="1">
      <alignment horizontal="center"/>
    </xf>
    <xf numFmtId="2" fontId="1" fillId="2" borderId="1" xfId="1" applyNumberFormat="1" applyFill="1" applyBorder="1" applyAlignment="1">
      <alignment horizontal="center"/>
    </xf>
    <xf numFmtId="164" fontId="9" fillId="0" borderId="4" xfId="1" applyNumberFormat="1" applyFont="1" applyBorder="1" applyAlignment="1">
      <alignment horizontal="center"/>
    </xf>
    <xf numFmtId="168" fontId="4" fillId="2" borderId="4" xfId="1" applyFont="1" applyFill="1" applyBorder="1" applyAlignment="1">
      <alignment horizontal="center"/>
    </xf>
    <xf numFmtId="168" fontId="4" fillId="0" borderId="4" xfId="1" applyFont="1" applyFill="1" applyBorder="1" applyAlignment="1">
      <alignment horizontal="center"/>
    </xf>
    <xf numFmtId="169" fontId="4" fillId="2" borderId="4" xfId="1" applyNumberFormat="1" applyFont="1" applyFill="1" applyBorder="1" applyAlignment="1">
      <alignment horizontal="center"/>
    </xf>
    <xf numFmtId="170" fontId="4" fillId="0" borderId="4" xfId="1" applyNumberFormat="1" applyFont="1" applyBorder="1" applyAlignment="1">
      <alignment horizontal="center"/>
    </xf>
    <xf numFmtId="168" fontId="4" fillId="0" borderId="4" xfId="1" applyFont="1" applyBorder="1" applyAlignment="1">
      <alignment horizontal="center"/>
    </xf>
    <xf numFmtId="167" fontId="4" fillId="0" borderId="4" xfId="1" applyNumberFormat="1" applyFont="1" applyBorder="1" applyAlignment="1">
      <alignment horizontal="center"/>
    </xf>
    <xf numFmtId="166" fontId="4" fillId="0" borderId="4" xfId="1" applyNumberFormat="1" applyFont="1" applyBorder="1" applyAlignment="1">
      <alignment horizontal="center"/>
    </xf>
    <xf numFmtId="166" fontId="4" fillId="0" borderId="4" xfId="1" applyNumberFormat="1" applyFont="1" applyFill="1" applyBorder="1" applyAlignment="1">
      <alignment horizontal="center"/>
    </xf>
    <xf numFmtId="167" fontId="4" fillId="0" borderId="4" xfId="1" applyNumberFormat="1" applyFont="1" applyFill="1" applyBorder="1" applyAlignment="1">
      <alignment horizontal="center"/>
    </xf>
    <xf numFmtId="168" fontId="1" fillId="2" borderId="0" xfId="1" applyFont="1" applyFill="1" applyAlignment="1" applyProtection="1">
      <alignment horizontal="left"/>
    </xf>
    <xf numFmtId="168" fontId="1" fillId="8" borderId="1" xfId="1" applyFill="1" applyBorder="1" applyAlignment="1">
      <alignment horizontal="center"/>
    </xf>
    <xf numFmtId="168" fontId="1" fillId="2" borderId="3" xfId="1" applyFill="1" applyBorder="1" applyAlignment="1">
      <alignment horizontal="center"/>
    </xf>
    <xf numFmtId="164" fontId="1" fillId="0" borderId="1" xfId="1" applyNumberFormat="1" applyFont="1" applyFill="1" applyBorder="1" applyAlignment="1">
      <alignment horizontal="left"/>
    </xf>
    <xf numFmtId="2" fontId="10" fillId="0" borderId="3" xfId="0" applyNumberFormat="1" applyFont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0"/>
  <sheetViews>
    <sheetView tabSelected="1" workbookViewId="0"/>
  </sheetViews>
  <sheetFormatPr defaultRowHeight="14.05"/>
  <cols>
    <col min="1" max="1" width="7.6640625" style="60" customWidth="1"/>
    <col min="2" max="2" width="31.1875" style="60" customWidth="1"/>
    <col min="3" max="3" width="7.09375" style="68" customWidth="1"/>
    <col min="4" max="4" width="7.6640625" style="81" customWidth="1"/>
    <col min="5" max="5" width="9.47265625" style="82" customWidth="1"/>
    <col min="6" max="6" width="10.234375" style="82" customWidth="1"/>
    <col min="7" max="9" width="7.6640625" style="60" customWidth="1"/>
    <col min="10" max="10" width="4.6171875" style="60" customWidth="1"/>
    <col min="11" max="11" width="7.6640625" style="83" customWidth="1"/>
    <col min="12" max="12" width="7.6640625" style="60" customWidth="1"/>
    <col min="13" max="13" width="4.234375" style="60" customWidth="1"/>
    <col min="14" max="14" width="7.6640625" style="60" customWidth="1"/>
    <col min="15" max="15" width="7.6640625" style="83" customWidth="1"/>
    <col min="16" max="16" width="7.6640625" style="60" customWidth="1"/>
    <col min="17" max="17" width="7.6640625" style="84" customWidth="1"/>
    <col min="18" max="1024" width="7.6640625" style="60" customWidth="1"/>
  </cols>
  <sheetData>
    <row r="1" spans="1:1024" s="14" customFormat="1" ht="16.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6" t="s">
        <v>9</v>
      </c>
      <c r="K1" s="7" t="s">
        <v>10</v>
      </c>
      <c r="L1" s="6" t="s">
        <v>11</v>
      </c>
      <c r="M1" s="6" t="s">
        <v>12</v>
      </c>
      <c r="N1" s="6" t="s">
        <v>13</v>
      </c>
      <c r="O1" s="7" t="s">
        <v>14</v>
      </c>
      <c r="P1" s="6" t="s">
        <v>15</v>
      </c>
      <c r="Q1" s="8" t="s">
        <v>16</v>
      </c>
      <c r="R1" s="9" t="s">
        <v>17</v>
      </c>
      <c r="S1" s="6" t="s">
        <v>18</v>
      </c>
      <c r="T1" s="10" t="s">
        <v>19</v>
      </c>
      <c r="U1" s="6" t="s">
        <v>20</v>
      </c>
      <c r="V1" s="11" t="s">
        <v>21</v>
      </c>
      <c r="W1" s="6" t="s">
        <v>22</v>
      </c>
      <c r="X1" s="12" t="s">
        <v>23</v>
      </c>
      <c r="Y1" s="6" t="s">
        <v>24</v>
      </c>
      <c r="Z1" s="13" t="s">
        <v>25</v>
      </c>
      <c r="AA1" s="6" t="s">
        <v>26</v>
      </c>
      <c r="AB1" s="6" t="s">
        <v>27</v>
      </c>
    </row>
    <row r="2" spans="1:1024" s="14" customFormat="1" ht="14.1">
      <c r="A2" s="15"/>
      <c r="B2" s="16" t="s">
        <v>28</v>
      </c>
      <c r="C2" s="17"/>
      <c r="D2" s="18" t="s">
        <v>29</v>
      </c>
      <c r="E2" s="5"/>
      <c r="F2" s="5"/>
      <c r="G2" s="5"/>
      <c r="H2" s="5" t="s">
        <v>30</v>
      </c>
      <c r="I2" s="6"/>
      <c r="J2" s="6" t="s">
        <v>31</v>
      </c>
      <c r="K2" s="7" t="s">
        <v>32</v>
      </c>
      <c r="L2" s="8" t="s">
        <v>33</v>
      </c>
      <c r="M2" s="6" t="s">
        <v>34</v>
      </c>
      <c r="N2" s="19" t="s">
        <v>33</v>
      </c>
      <c r="O2" s="20" t="s">
        <v>32</v>
      </c>
      <c r="P2" s="3" t="s">
        <v>31</v>
      </c>
      <c r="Q2" s="19" t="s">
        <v>31</v>
      </c>
      <c r="R2" s="9" t="s">
        <v>35</v>
      </c>
      <c r="S2" s="3" t="s">
        <v>31</v>
      </c>
      <c r="T2" s="10" t="s">
        <v>35</v>
      </c>
      <c r="U2" s="3" t="s">
        <v>31</v>
      </c>
      <c r="V2" s="11" t="s">
        <v>35</v>
      </c>
      <c r="W2" s="3" t="s">
        <v>31</v>
      </c>
      <c r="X2" s="12" t="s">
        <v>35</v>
      </c>
      <c r="Y2" s="3" t="s">
        <v>31</v>
      </c>
      <c r="Z2" s="13" t="s">
        <v>35</v>
      </c>
      <c r="AA2" s="3" t="s">
        <v>31</v>
      </c>
      <c r="AB2" s="3" t="s">
        <v>31</v>
      </c>
    </row>
    <row r="3" spans="1:1024" s="14" customFormat="1" ht="14.1">
      <c r="A3" s="122" t="s">
        <v>36</v>
      </c>
      <c r="B3" s="122"/>
      <c r="C3" s="3"/>
      <c r="D3" s="18"/>
      <c r="E3" s="5"/>
      <c r="F3" s="5"/>
      <c r="G3" s="5"/>
      <c r="H3" s="5"/>
      <c r="I3" s="6"/>
      <c r="J3" s="6"/>
      <c r="K3" s="7"/>
      <c r="L3" s="8"/>
      <c r="M3" s="6"/>
      <c r="N3" s="19"/>
      <c r="O3" s="20"/>
      <c r="P3" s="3"/>
      <c r="Q3" s="19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1024" s="36" customFormat="1" ht="13.8">
      <c r="A4" s="21"/>
      <c r="B4" s="22" t="s">
        <v>37</v>
      </c>
      <c r="C4" s="23" t="s">
        <v>38</v>
      </c>
      <c r="D4" s="24">
        <v>2.9432</v>
      </c>
      <c r="E4" s="25"/>
      <c r="F4" s="25"/>
      <c r="G4" s="26">
        <v>2.78</v>
      </c>
      <c r="H4" s="27">
        <f>G4/274*100</f>
        <v>1.0145985401459854</v>
      </c>
      <c r="I4" s="27"/>
      <c r="J4" s="27"/>
      <c r="K4" s="28">
        <v>896</v>
      </c>
      <c r="L4" s="27">
        <v>8.64</v>
      </c>
      <c r="M4" s="27"/>
      <c r="N4" s="29"/>
      <c r="O4" s="28">
        <v>911</v>
      </c>
      <c r="P4" s="28" t="s">
        <v>39</v>
      </c>
      <c r="Q4" s="29">
        <v>43.85</v>
      </c>
      <c r="R4" s="30">
        <f>D4*448.8*Q4*0.01202</f>
        <v>696.22031024831995</v>
      </c>
      <c r="S4" s="27">
        <v>3.41</v>
      </c>
      <c r="T4" s="31">
        <f>D4*448.8*S4*0.01202</f>
        <v>54.141647843712001</v>
      </c>
      <c r="U4" s="27">
        <v>8.1199999999999992</v>
      </c>
      <c r="V4" s="32">
        <f>D4*448.8*U4*0.01202</f>
        <v>128.92380659558395</v>
      </c>
      <c r="W4" s="27">
        <v>2.2000000000000002</v>
      </c>
      <c r="X4" s="33">
        <f>D4*448.8*W4*0.01202</f>
        <v>34.930095383039998</v>
      </c>
      <c r="Y4" s="28">
        <v>382</v>
      </c>
      <c r="Z4" s="34">
        <f>D4*448.8*Y4*0.01202</f>
        <v>6065.1347437823997</v>
      </c>
      <c r="AA4" s="28">
        <v>5.2</v>
      </c>
      <c r="AB4" s="35">
        <v>322</v>
      </c>
    </row>
    <row r="5" spans="1:1024" s="36" customFormat="1" ht="14.1" thickBot="1">
      <c r="A5" s="37"/>
      <c r="B5" s="38" t="s">
        <v>40</v>
      </c>
      <c r="C5" s="39"/>
      <c r="D5" s="40"/>
      <c r="E5" s="41"/>
      <c r="F5" s="41"/>
      <c r="G5" s="42"/>
      <c r="H5" s="43"/>
      <c r="I5" s="44"/>
      <c r="J5" s="44"/>
      <c r="K5" s="45"/>
      <c r="L5" s="44"/>
      <c r="M5" s="44"/>
      <c r="N5" s="46"/>
      <c r="O5" s="45"/>
      <c r="P5" s="47"/>
      <c r="Q5" s="44"/>
      <c r="R5" s="48">
        <f>R4-R6-R7-R8</f>
        <v>435.30229860268798</v>
      </c>
      <c r="S5" s="44"/>
      <c r="T5" s="49">
        <f>T4-T6-T7-T8</f>
        <v>35.212382755968001</v>
      </c>
      <c r="U5" s="44"/>
      <c r="V5" s="50">
        <f>V4-V6-V7-V8</f>
        <v>81.388901373647954</v>
      </c>
      <c r="W5" s="44"/>
      <c r="X5" s="51">
        <f>X4-X6-X7-X8</f>
        <v>15.922670980919996</v>
      </c>
      <c r="Y5" s="47"/>
      <c r="Z5" s="52">
        <f>Z4-Z6-Z7-Z8</f>
        <v>4197.523901260799</v>
      </c>
      <c r="AA5" s="47"/>
      <c r="AB5" s="47"/>
    </row>
    <row r="6" spans="1:1024" ht="14.7" thickBot="1">
      <c r="A6" s="53" t="s">
        <v>41</v>
      </c>
      <c r="B6" s="35" t="s">
        <v>42</v>
      </c>
      <c r="C6" s="23" t="s">
        <v>38</v>
      </c>
      <c r="D6" s="24">
        <v>0.39450000000000002</v>
      </c>
      <c r="E6" s="54">
        <v>41.034120000000001</v>
      </c>
      <c r="F6" s="54">
        <v>-78.040229999999994</v>
      </c>
      <c r="G6" s="55">
        <v>0.77</v>
      </c>
      <c r="H6" s="56">
        <f>G6/2.78*100</f>
        <v>27.697841726618705</v>
      </c>
      <c r="I6" s="57">
        <v>9.9</v>
      </c>
      <c r="J6" s="57"/>
      <c r="K6" s="58">
        <v>330</v>
      </c>
      <c r="L6" s="57">
        <v>3.99</v>
      </c>
      <c r="M6" s="57"/>
      <c r="N6" s="57">
        <v>4.46</v>
      </c>
      <c r="O6" s="58">
        <v>330</v>
      </c>
      <c r="P6" s="58" t="s">
        <v>39</v>
      </c>
      <c r="Q6" s="59">
        <v>20.52</v>
      </c>
      <c r="R6" s="30">
        <f>D6*448.8*Q6*0.01202</f>
        <v>43.669847960639999</v>
      </c>
      <c r="S6" s="57">
        <v>0</v>
      </c>
      <c r="T6" s="31">
        <f>D6*448.8*S6*0.01202</f>
        <v>0</v>
      </c>
      <c r="U6" s="57">
        <v>3.39</v>
      </c>
      <c r="V6" s="32">
        <f>D6*448.8*U6*0.01202</f>
        <v>7.2144631864799997</v>
      </c>
      <c r="W6" s="57">
        <v>0.82899999999999996</v>
      </c>
      <c r="X6" s="33">
        <f>D6*448.8*W6*0.01202</f>
        <v>1.764244832328</v>
      </c>
      <c r="Y6" s="58">
        <v>112</v>
      </c>
      <c r="Z6" s="34">
        <f>D6*448.8*Y6*0.01202</f>
        <v>238.35394598400001</v>
      </c>
      <c r="AA6" s="58">
        <v>0.8</v>
      </c>
      <c r="AB6" s="23">
        <v>20</v>
      </c>
    </row>
    <row r="7" spans="1:1024" ht="14.7" thickBot="1">
      <c r="A7" s="53" t="s">
        <v>43</v>
      </c>
      <c r="B7" s="35" t="s">
        <v>44</v>
      </c>
      <c r="C7" s="23" t="s">
        <v>38</v>
      </c>
      <c r="D7" s="61">
        <v>0.11360000000000001</v>
      </c>
      <c r="E7" s="54">
        <v>41.035440000000001</v>
      </c>
      <c r="F7" s="54">
        <v>-78.016850000000005</v>
      </c>
      <c r="G7" s="55">
        <v>0.64</v>
      </c>
      <c r="H7" s="56">
        <f>G7/2.78*100</f>
        <v>23.021582733812952</v>
      </c>
      <c r="I7" s="57">
        <v>10.7</v>
      </c>
      <c r="J7" s="57"/>
      <c r="K7" s="58">
        <v>1615</v>
      </c>
      <c r="L7" s="57">
        <v>3.12</v>
      </c>
      <c r="M7" s="57"/>
      <c r="N7" s="57">
        <v>3.52</v>
      </c>
      <c r="O7" s="58">
        <v>1590</v>
      </c>
      <c r="P7" s="58" t="s">
        <v>39</v>
      </c>
      <c r="Q7" s="59">
        <v>102</v>
      </c>
      <c r="R7" s="30">
        <f>D7*448.8*Q7*0.01202</f>
        <v>62.508031027200012</v>
      </c>
      <c r="S7" s="57">
        <v>8.98</v>
      </c>
      <c r="T7" s="31">
        <f>D7*448.8*S7*0.01202</f>
        <v>5.5031580257280002</v>
      </c>
      <c r="U7" s="57">
        <v>21.7</v>
      </c>
      <c r="V7" s="32">
        <f>D7*448.8*U7*0.01202</f>
        <v>13.29827718912</v>
      </c>
      <c r="W7" s="57">
        <v>6.09</v>
      </c>
      <c r="X7" s="33">
        <f>D7*448.8*W7*0.01202</f>
        <v>3.7320971466240005</v>
      </c>
      <c r="Y7" s="58">
        <v>856</v>
      </c>
      <c r="Z7" s="34">
        <f>D7*448.8*Y7*0.01202</f>
        <v>524.57720156160008</v>
      </c>
      <c r="AA7" s="58">
        <v>1.8</v>
      </c>
      <c r="AB7" s="23">
        <v>1080</v>
      </c>
    </row>
    <row r="8" spans="1:1024" ht="14.7" thickBot="1">
      <c r="A8" s="53" t="s">
        <v>45</v>
      </c>
      <c r="B8" s="35" t="s">
        <v>46</v>
      </c>
      <c r="C8" s="23" t="s">
        <v>38</v>
      </c>
      <c r="D8" s="61">
        <v>1.5751999999999999</v>
      </c>
      <c r="E8" s="54">
        <v>41.035240000000002</v>
      </c>
      <c r="F8" s="54">
        <v>-78.016660000000002</v>
      </c>
      <c r="G8" s="55">
        <v>0.45</v>
      </c>
      <c r="H8" s="56">
        <f>G8/2.78*100</f>
        <v>16.187050359712231</v>
      </c>
      <c r="I8" s="57">
        <v>9.5</v>
      </c>
      <c r="J8" s="57"/>
      <c r="K8" s="58">
        <v>432</v>
      </c>
      <c r="L8" s="57">
        <v>4.92</v>
      </c>
      <c r="M8" s="57"/>
      <c r="N8" s="57">
        <v>4.79</v>
      </c>
      <c r="O8" s="58">
        <v>434</v>
      </c>
      <c r="P8" s="58" t="s">
        <v>39</v>
      </c>
      <c r="Q8" s="59">
        <v>18.21</v>
      </c>
      <c r="R8" s="30">
        <f>D8*448.8*Q8*0.01202</f>
        <v>154.74013265779197</v>
      </c>
      <c r="S8" s="57">
        <v>1.58</v>
      </c>
      <c r="T8" s="31">
        <f>D8*448.8*S8*0.01202</f>
        <v>13.426107062015999</v>
      </c>
      <c r="U8" s="57">
        <v>3.18</v>
      </c>
      <c r="V8" s="32">
        <f>D8*448.8*U8*0.01202</f>
        <v>27.022164846335997</v>
      </c>
      <c r="W8" s="57">
        <v>1.59</v>
      </c>
      <c r="X8" s="33">
        <f>D8*448.8*W8*0.01202</f>
        <v>13.511082423167998</v>
      </c>
      <c r="Y8" s="58">
        <v>130</v>
      </c>
      <c r="Z8" s="34">
        <f>D8*448.8*Y8*0.01202</f>
        <v>1104.6796949760001</v>
      </c>
      <c r="AA8" s="58">
        <v>1.2</v>
      </c>
      <c r="AB8" s="23">
        <v>280</v>
      </c>
    </row>
    <row r="9" spans="1:1024" s="68" customFormat="1" ht="14.1" thickBot="1">
      <c r="A9" s="122" t="s">
        <v>47</v>
      </c>
      <c r="B9" s="122"/>
      <c r="C9" s="39"/>
      <c r="D9" s="62"/>
      <c r="E9" s="63"/>
      <c r="F9" s="63"/>
      <c r="G9" s="64"/>
      <c r="H9" s="64"/>
      <c r="I9" s="65"/>
      <c r="J9" s="64"/>
      <c r="K9" s="66"/>
      <c r="L9" s="64"/>
      <c r="M9" s="64"/>
      <c r="N9" s="64"/>
      <c r="O9" s="66"/>
      <c r="P9" s="39"/>
      <c r="Q9" s="64"/>
      <c r="R9" s="67"/>
      <c r="S9" s="64"/>
      <c r="T9" s="67"/>
      <c r="U9" s="64"/>
      <c r="V9" s="67"/>
      <c r="W9" s="64"/>
      <c r="X9" s="67"/>
      <c r="Y9" s="39"/>
      <c r="Z9" s="67"/>
      <c r="AA9" s="39"/>
      <c r="AB9" s="39"/>
    </row>
    <row r="10" spans="1:1024" ht="14.7" thickBot="1">
      <c r="A10" s="53" t="s">
        <v>48</v>
      </c>
      <c r="B10" s="47" t="s">
        <v>49</v>
      </c>
      <c r="C10" s="23" t="s">
        <v>38</v>
      </c>
      <c r="D10" s="69">
        <v>2.1166</v>
      </c>
      <c r="E10" s="54">
        <v>41.033740000000002</v>
      </c>
      <c r="F10" s="54">
        <v>-78.040629999999993</v>
      </c>
      <c r="G10" s="70">
        <v>1.97</v>
      </c>
      <c r="H10" s="56">
        <f>G10/2.78*100</f>
        <v>70.863309352517987</v>
      </c>
      <c r="I10" s="43">
        <v>9.6</v>
      </c>
      <c r="J10" s="43"/>
      <c r="K10" s="71">
        <v>566</v>
      </c>
      <c r="L10" s="72">
        <v>4.6500000000000004</v>
      </c>
      <c r="M10" s="43"/>
      <c r="N10" s="72">
        <v>4.55</v>
      </c>
      <c r="O10" s="71">
        <v>581</v>
      </c>
      <c r="P10" s="72" t="s">
        <v>39</v>
      </c>
      <c r="Q10" s="43">
        <v>23.33</v>
      </c>
      <c r="R10" s="48">
        <f>D10*448.8*Q10*0.01202</f>
        <v>266.38566257212796</v>
      </c>
      <c r="S10" s="43">
        <v>3.41</v>
      </c>
      <c r="T10" s="49">
        <f>D10*448.8*S10*0.01202</f>
        <v>38.935924105056003</v>
      </c>
      <c r="U10" s="43">
        <v>4.7300000000000004</v>
      </c>
      <c r="V10" s="50">
        <f>D10*448.8*U10*0.01202</f>
        <v>54.007894726368008</v>
      </c>
      <c r="W10" s="43">
        <v>1.37</v>
      </c>
      <c r="X10" s="51">
        <f>D10*448.8*W10*0.01202</f>
        <v>15.642878599392002</v>
      </c>
      <c r="Y10" s="72">
        <v>270</v>
      </c>
      <c r="Z10" s="52">
        <f>D10*448.8*Y10*0.01202</f>
        <v>3082.9030816320001</v>
      </c>
      <c r="AA10" s="72">
        <v>4.4000000000000004</v>
      </c>
      <c r="AB10" s="72">
        <v>302</v>
      </c>
    </row>
    <row r="11" spans="1:1024" s="68" customFormat="1" ht="13.8">
      <c r="A11" s="73"/>
      <c r="B11" s="74"/>
      <c r="C11" s="74"/>
      <c r="D11" s="75"/>
      <c r="E11" s="76"/>
      <c r="F11" s="76"/>
      <c r="G11" s="77"/>
      <c r="H11" s="78"/>
      <c r="I11" s="78"/>
      <c r="J11" s="78"/>
      <c r="K11" s="79"/>
      <c r="L11" s="74"/>
      <c r="M11" s="78"/>
      <c r="N11" s="74"/>
      <c r="O11" s="79"/>
      <c r="P11" s="74"/>
      <c r="Q11" s="78"/>
      <c r="R11" s="80"/>
      <c r="S11" s="78"/>
      <c r="T11" s="80"/>
      <c r="U11" s="78"/>
      <c r="V11" s="80"/>
      <c r="W11" s="78"/>
      <c r="X11" s="80"/>
      <c r="Y11" s="74"/>
      <c r="Z11" s="80"/>
      <c r="AA11" s="74"/>
      <c r="AB11" s="74"/>
    </row>
    <row r="12" spans="1:1024" ht="13.8">
      <c r="L12" s="84"/>
      <c r="N12" s="84"/>
    </row>
    <row r="13" spans="1:1024" s="36" customFormat="1" ht="13.8">
      <c r="A13" s="21"/>
      <c r="B13" s="22" t="s">
        <v>37</v>
      </c>
      <c r="C13" s="23" t="s">
        <v>38</v>
      </c>
      <c r="D13" s="24">
        <v>2.9432</v>
      </c>
      <c r="E13" s="25"/>
      <c r="F13" s="25"/>
      <c r="G13" s="26">
        <v>2.78</v>
      </c>
      <c r="H13" s="27">
        <f>G13/274*100</f>
        <v>1.0145985401459854</v>
      </c>
      <c r="I13" s="27"/>
      <c r="J13" s="27"/>
      <c r="K13" s="28">
        <v>896</v>
      </c>
      <c r="L13" s="27">
        <v>8.64</v>
      </c>
      <c r="M13" s="27"/>
      <c r="N13" s="29"/>
      <c r="O13" s="28">
        <v>911</v>
      </c>
      <c r="P13" s="28" t="s">
        <v>39</v>
      </c>
      <c r="Q13" s="29">
        <v>43.85</v>
      </c>
      <c r="R13" s="30">
        <f>D13*448.8*Q13*0.01202</f>
        <v>696.22031024831995</v>
      </c>
      <c r="S13" s="27">
        <v>3.41</v>
      </c>
      <c r="T13" s="31">
        <f>D13*448.8*S13*0.01202</f>
        <v>54.141647843712001</v>
      </c>
      <c r="U13" s="27">
        <v>8.1199999999999992</v>
      </c>
      <c r="V13" s="32">
        <f>D13*448.8*U13*0.01202</f>
        <v>128.92380659558395</v>
      </c>
      <c r="W13" s="27">
        <v>2.2000000000000002</v>
      </c>
      <c r="X13" s="33">
        <f>D13*448.8*W13*0.01202</f>
        <v>34.930095383039998</v>
      </c>
      <c r="Y13" s="28">
        <v>382</v>
      </c>
      <c r="Z13" s="34">
        <f>D13*448.8*Y13*0.01202</f>
        <v>6065.1347437823997</v>
      </c>
      <c r="AA13" s="28">
        <v>5.2</v>
      </c>
      <c r="AB13" s="35">
        <v>322</v>
      </c>
    </row>
    <row r="14" spans="1:1024" ht="14.1" thickBot="1">
      <c r="A14" s="37"/>
      <c r="B14" s="38" t="s">
        <v>40</v>
      </c>
      <c r="C14" s="39"/>
      <c r="D14" s="85"/>
      <c r="E14" s="86"/>
      <c r="F14" s="86"/>
      <c r="G14" s="87"/>
      <c r="H14" s="88"/>
      <c r="I14" s="87"/>
      <c r="J14" s="87"/>
      <c r="K14" s="89"/>
      <c r="L14" s="87"/>
      <c r="M14" s="87"/>
      <c r="N14" s="90"/>
      <c r="O14" s="89"/>
      <c r="P14" s="16"/>
      <c r="Q14" s="87"/>
      <c r="R14" s="91">
        <f>R13-R15-R16</f>
        <v>386.16479971555196</v>
      </c>
      <c r="S14" s="87"/>
      <c r="T14" s="92">
        <f>T13-T15-T16</f>
        <v>15.205723738655998</v>
      </c>
      <c r="U14" s="87"/>
      <c r="V14" s="93">
        <f>V13-V15-V16</f>
        <v>67.701448682735943</v>
      </c>
      <c r="W14" s="87"/>
      <c r="X14" s="94">
        <f>X13-X15-X16</f>
        <v>17.522971951319992</v>
      </c>
      <c r="Y14" s="16"/>
      <c r="Z14" s="95">
        <f>Z13-Z15-Z16</f>
        <v>2743.8777161663993</v>
      </c>
      <c r="AA14" s="16"/>
      <c r="AB14" s="1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  <c r="IW14" s="36"/>
      <c r="IX14" s="36"/>
      <c r="IY14" s="36"/>
      <c r="IZ14" s="36"/>
      <c r="JA14" s="36"/>
      <c r="JB14" s="36"/>
      <c r="JC14" s="36"/>
      <c r="JD14" s="36"/>
      <c r="JE14" s="36"/>
      <c r="JF14" s="36"/>
      <c r="JG14" s="36"/>
      <c r="JH14" s="36"/>
      <c r="JI14" s="36"/>
      <c r="JJ14" s="36"/>
      <c r="JK14" s="36"/>
      <c r="JL14" s="36"/>
      <c r="JM14" s="36"/>
      <c r="JN14" s="36"/>
      <c r="JO14" s="36"/>
      <c r="JP14" s="36"/>
      <c r="JQ14" s="36"/>
      <c r="JR14" s="36"/>
      <c r="JS14" s="36"/>
      <c r="JT14" s="36"/>
      <c r="JU14" s="36"/>
      <c r="JV14" s="36"/>
      <c r="JW14" s="36"/>
      <c r="JX14" s="36"/>
      <c r="JY14" s="36"/>
      <c r="JZ14" s="36"/>
      <c r="KA14" s="36"/>
      <c r="KB14" s="36"/>
      <c r="KC14" s="36"/>
      <c r="KD14" s="36"/>
      <c r="KE14" s="36"/>
      <c r="KF14" s="36"/>
      <c r="KG14" s="36"/>
      <c r="KH14" s="36"/>
      <c r="KI14" s="36"/>
      <c r="KJ14" s="36"/>
      <c r="KK14" s="36"/>
      <c r="KL14" s="36"/>
      <c r="KM14" s="36"/>
      <c r="KN14" s="36"/>
      <c r="KO14" s="36"/>
      <c r="KP14" s="36"/>
      <c r="KQ14" s="36"/>
      <c r="KR14" s="36"/>
      <c r="KS14" s="36"/>
      <c r="KT14" s="36"/>
      <c r="KU14" s="36"/>
      <c r="KV14" s="36"/>
      <c r="KW14" s="36"/>
      <c r="KX14" s="36"/>
      <c r="KY14" s="36"/>
      <c r="KZ14" s="36"/>
      <c r="LA14" s="36"/>
      <c r="LB14" s="36"/>
      <c r="LC14" s="36"/>
      <c r="LD14" s="36"/>
      <c r="LE14" s="36"/>
      <c r="LF14" s="36"/>
      <c r="LG14" s="36"/>
      <c r="LH14" s="36"/>
      <c r="LI14" s="36"/>
      <c r="LJ14" s="36"/>
      <c r="LK14" s="36"/>
      <c r="LL14" s="36"/>
      <c r="LM14" s="36"/>
      <c r="LN14" s="36"/>
      <c r="LO14" s="36"/>
      <c r="LP14" s="36"/>
      <c r="LQ14" s="36"/>
      <c r="LR14" s="36"/>
      <c r="LS14" s="36"/>
      <c r="LT14" s="36"/>
      <c r="LU14" s="36"/>
      <c r="LV14" s="36"/>
      <c r="LW14" s="36"/>
      <c r="LX14" s="36"/>
      <c r="LY14" s="36"/>
      <c r="LZ14" s="36"/>
      <c r="MA14" s="36"/>
      <c r="MB14" s="36"/>
      <c r="MC14" s="36"/>
      <c r="MD14" s="36"/>
      <c r="ME14" s="36"/>
      <c r="MF14" s="36"/>
      <c r="MG14" s="36"/>
      <c r="MH14" s="36"/>
      <c r="MI14" s="36"/>
      <c r="MJ14" s="36"/>
      <c r="MK14" s="36"/>
      <c r="ML14" s="36"/>
      <c r="MM14" s="36"/>
      <c r="MN14" s="36"/>
      <c r="MO14" s="36"/>
      <c r="MP14" s="36"/>
      <c r="MQ14" s="36"/>
      <c r="MR14" s="36"/>
      <c r="MS14" s="36"/>
      <c r="MT14" s="36"/>
      <c r="MU14" s="36"/>
      <c r="MV14" s="36"/>
      <c r="MW14" s="36"/>
      <c r="MX14" s="36"/>
      <c r="MY14" s="36"/>
      <c r="MZ14" s="36"/>
      <c r="NA14" s="36"/>
      <c r="NB14" s="36"/>
      <c r="NC14" s="36"/>
      <c r="ND14" s="36"/>
      <c r="NE14" s="36"/>
      <c r="NF14" s="36"/>
      <c r="NG14" s="36"/>
      <c r="NH14" s="36"/>
      <c r="NI14" s="36"/>
      <c r="NJ14" s="36"/>
      <c r="NK14" s="36"/>
      <c r="NL14" s="36"/>
      <c r="NM14" s="36"/>
      <c r="NN14" s="36"/>
      <c r="NO14" s="36"/>
      <c r="NP14" s="36"/>
      <c r="NQ14" s="36"/>
      <c r="NR14" s="36"/>
      <c r="NS14" s="36"/>
      <c r="NT14" s="36"/>
      <c r="NU14" s="36"/>
      <c r="NV14" s="36"/>
      <c r="NW14" s="36"/>
      <c r="NX14" s="36"/>
      <c r="NY14" s="36"/>
      <c r="NZ14" s="36"/>
      <c r="OA14" s="36"/>
      <c r="OB14" s="36"/>
      <c r="OC14" s="36"/>
      <c r="OD14" s="36"/>
      <c r="OE14" s="36"/>
      <c r="OF14" s="36"/>
      <c r="OG14" s="36"/>
      <c r="OH14" s="36"/>
      <c r="OI14" s="36"/>
      <c r="OJ14" s="36"/>
      <c r="OK14" s="36"/>
      <c r="OL14" s="36"/>
      <c r="OM14" s="36"/>
      <c r="ON14" s="36"/>
      <c r="OO14" s="36"/>
      <c r="OP14" s="36"/>
      <c r="OQ14" s="36"/>
      <c r="OR14" s="36"/>
      <c r="OS14" s="36"/>
      <c r="OT14" s="36"/>
      <c r="OU14" s="36"/>
      <c r="OV14" s="36"/>
      <c r="OW14" s="36"/>
      <c r="OX14" s="36"/>
      <c r="OY14" s="36"/>
      <c r="OZ14" s="36"/>
      <c r="PA14" s="36"/>
      <c r="PB14" s="36"/>
      <c r="PC14" s="36"/>
      <c r="PD14" s="36"/>
      <c r="PE14" s="36"/>
      <c r="PF14" s="36"/>
      <c r="PG14" s="36"/>
      <c r="PH14" s="36"/>
      <c r="PI14" s="36"/>
      <c r="PJ14" s="36"/>
      <c r="PK14" s="36"/>
      <c r="PL14" s="36"/>
      <c r="PM14" s="36"/>
      <c r="PN14" s="36"/>
      <c r="PO14" s="36"/>
      <c r="PP14" s="36"/>
      <c r="PQ14" s="36"/>
      <c r="PR14" s="36"/>
      <c r="PS14" s="36"/>
      <c r="PT14" s="36"/>
      <c r="PU14" s="36"/>
      <c r="PV14" s="36"/>
      <c r="PW14" s="36"/>
      <c r="PX14" s="36"/>
      <c r="PY14" s="36"/>
      <c r="PZ14" s="36"/>
      <c r="QA14" s="36"/>
      <c r="QB14" s="36"/>
      <c r="QC14" s="36"/>
      <c r="QD14" s="36"/>
      <c r="QE14" s="36"/>
      <c r="QF14" s="36"/>
      <c r="QG14" s="36"/>
      <c r="QH14" s="36"/>
      <c r="QI14" s="36"/>
      <c r="QJ14" s="36"/>
      <c r="QK14" s="36"/>
      <c r="QL14" s="36"/>
      <c r="QM14" s="36"/>
      <c r="QN14" s="36"/>
      <c r="QO14" s="36"/>
      <c r="QP14" s="36"/>
      <c r="QQ14" s="36"/>
      <c r="QR14" s="36"/>
      <c r="QS14" s="36"/>
      <c r="QT14" s="36"/>
      <c r="QU14" s="36"/>
      <c r="QV14" s="36"/>
      <c r="QW14" s="36"/>
      <c r="QX14" s="36"/>
      <c r="QY14" s="36"/>
      <c r="QZ14" s="36"/>
      <c r="RA14" s="36"/>
      <c r="RB14" s="36"/>
      <c r="RC14" s="36"/>
      <c r="RD14" s="36"/>
      <c r="RE14" s="36"/>
      <c r="RF14" s="36"/>
      <c r="RG14" s="36"/>
      <c r="RH14" s="36"/>
      <c r="RI14" s="36"/>
      <c r="RJ14" s="36"/>
      <c r="RK14" s="36"/>
      <c r="RL14" s="36"/>
      <c r="RM14" s="36"/>
      <c r="RN14" s="36"/>
      <c r="RO14" s="36"/>
      <c r="RP14" s="36"/>
      <c r="RQ14" s="36"/>
      <c r="RR14" s="36"/>
      <c r="RS14" s="36"/>
      <c r="RT14" s="36"/>
      <c r="RU14" s="36"/>
      <c r="RV14" s="36"/>
      <c r="RW14" s="36"/>
      <c r="RX14" s="36"/>
      <c r="RY14" s="36"/>
      <c r="RZ14" s="36"/>
      <c r="SA14" s="36"/>
      <c r="SB14" s="36"/>
      <c r="SC14" s="36"/>
      <c r="SD14" s="36"/>
      <c r="SE14" s="36"/>
      <c r="SF14" s="36"/>
      <c r="SG14" s="36"/>
      <c r="SH14" s="36"/>
      <c r="SI14" s="36"/>
      <c r="SJ14" s="36"/>
      <c r="SK14" s="36"/>
      <c r="SL14" s="36"/>
      <c r="SM14" s="36"/>
      <c r="SN14" s="36"/>
      <c r="SO14" s="36"/>
      <c r="SP14" s="36"/>
      <c r="SQ14" s="36"/>
      <c r="SR14" s="36"/>
      <c r="SS14" s="36"/>
      <c r="ST14" s="36"/>
      <c r="SU14" s="36"/>
      <c r="SV14" s="36"/>
      <c r="SW14" s="36"/>
      <c r="SX14" s="36"/>
      <c r="SY14" s="36"/>
      <c r="SZ14" s="36"/>
      <c r="TA14" s="36"/>
      <c r="TB14" s="36"/>
      <c r="TC14" s="36"/>
      <c r="TD14" s="36"/>
      <c r="TE14" s="36"/>
      <c r="TF14" s="36"/>
      <c r="TG14" s="36"/>
      <c r="TH14" s="36"/>
      <c r="TI14" s="36"/>
      <c r="TJ14" s="36"/>
      <c r="TK14" s="36"/>
      <c r="TL14" s="36"/>
      <c r="TM14" s="36"/>
      <c r="TN14" s="36"/>
      <c r="TO14" s="36"/>
      <c r="TP14" s="36"/>
      <c r="TQ14" s="36"/>
      <c r="TR14" s="36"/>
      <c r="TS14" s="36"/>
      <c r="TT14" s="36"/>
      <c r="TU14" s="36"/>
      <c r="TV14" s="36"/>
      <c r="TW14" s="36"/>
      <c r="TX14" s="36"/>
      <c r="TY14" s="36"/>
      <c r="TZ14" s="36"/>
      <c r="UA14" s="36"/>
      <c r="UB14" s="36"/>
      <c r="UC14" s="36"/>
      <c r="UD14" s="36"/>
      <c r="UE14" s="36"/>
      <c r="UF14" s="36"/>
      <c r="UG14" s="36"/>
      <c r="UH14" s="36"/>
      <c r="UI14" s="36"/>
      <c r="UJ14" s="36"/>
      <c r="UK14" s="36"/>
      <c r="UL14" s="36"/>
      <c r="UM14" s="36"/>
      <c r="UN14" s="36"/>
      <c r="UO14" s="36"/>
      <c r="UP14" s="36"/>
      <c r="UQ14" s="36"/>
      <c r="UR14" s="36"/>
      <c r="US14" s="36"/>
      <c r="UT14" s="36"/>
      <c r="UU14" s="36"/>
      <c r="UV14" s="36"/>
      <c r="UW14" s="36"/>
      <c r="UX14" s="36"/>
      <c r="UY14" s="36"/>
      <c r="UZ14" s="36"/>
      <c r="VA14" s="36"/>
      <c r="VB14" s="36"/>
      <c r="VC14" s="36"/>
      <c r="VD14" s="36"/>
      <c r="VE14" s="36"/>
      <c r="VF14" s="36"/>
      <c r="VG14" s="36"/>
      <c r="VH14" s="36"/>
      <c r="VI14" s="36"/>
      <c r="VJ14" s="36"/>
      <c r="VK14" s="36"/>
      <c r="VL14" s="36"/>
      <c r="VM14" s="36"/>
      <c r="VN14" s="36"/>
      <c r="VO14" s="36"/>
      <c r="VP14" s="36"/>
      <c r="VQ14" s="36"/>
      <c r="VR14" s="36"/>
      <c r="VS14" s="36"/>
      <c r="VT14" s="36"/>
      <c r="VU14" s="36"/>
      <c r="VV14" s="36"/>
      <c r="VW14" s="36"/>
      <c r="VX14" s="36"/>
      <c r="VY14" s="36"/>
      <c r="VZ14" s="36"/>
      <c r="WA14" s="36"/>
      <c r="WB14" s="36"/>
      <c r="WC14" s="36"/>
      <c r="WD14" s="36"/>
      <c r="WE14" s="36"/>
      <c r="WF14" s="36"/>
      <c r="WG14" s="36"/>
      <c r="WH14" s="36"/>
      <c r="WI14" s="36"/>
      <c r="WJ14" s="36"/>
      <c r="WK14" s="36"/>
      <c r="WL14" s="36"/>
      <c r="WM14" s="36"/>
      <c r="WN14" s="36"/>
      <c r="WO14" s="36"/>
      <c r="WP14" s="36"/>
      <c r="WQ14" s="36"/>
      <c r="WR14" s="36"/>
      <c r="WS14" s="36"/>
      <c r="WT14" s="36"/>
      <c r="WU14" s="36"/>
      <c r="WV14" s="36"/>
      <c r="WW14" s="36"/>
      <c r="WX14" s="36"/>
      <c r="WY14" s="36"/>
      <c r="WZ14" s="36"/>
      <c r="XA14" s="36"/>
      <c r="XB14" s="36"/>
      <c r="XC14" s="36"/>
      <c r="XD14" s="36"/>
      <c r="XE14" s="36"/>
      <c r="XF14" s="36"/>
      <c r="XG14" s="36"/>
      <c r="XH14" s="36"/>
      <c r="XI14" s="36"/>
      <c r="XJ14" s="36"/>
      <c r="XK14" s="36"/>
      <c r="XL14" s="36"/>
      <c r="XM14" s="36"/>
      <c r="XN14" s="36"/>
      <c r="XO14" s="36"/>
      <c r="XP14" s="36"/>
      <c r="XQ14" s="36"/>
      <c r="XR14" s="36"/>
      <c r="XS14" s="36"/>
      <c r="XT14" s="36"/>
      <c r="XU14" s="36"/>
      <c r="XV14" s="36"/>
      <c r="XW14" s="36"/>
      <c r="XX14" s="36"/>
      <c r="XY14" s="36"/>
      <c r="XZ14" s="36"/>
      <c r="YA14" s="36"/>
      <c r="YB14" s="36"/>
      <c r="YC14" s="36"/>
      <c r="YD14" s="36"/>
      <c r="YE14" s="36"/>
      <c r="YF14" s="36"/>
      <c r="YG14" s="36"/>
      <c r="YH14" s="36"/>
      <c r="YI14" s="36"/>
      <c r="YJ14" s="36"/>
      <c r="YK14" s="36"/>
      <c r="YL14" s="36"/>
      <c r="YM14" s="36"/>
      <c r="YN14" s="36"/>
      <c r="YO14" s="36"/>
      <c r="YP14" s="36"/>
      <c r="YQ14" s="36"/>
      <c r="YR14" s="36"/>
      <c r="YS14" s="36"/>
      <c r="YT14" s="36"/>
      <c r="YU14" s="36"/>
      <c r="YV14" s="36"/>
      <c r="YW14" s="36"/>
      <c r="YX14" s="36"/>
      <c r="YY14" s="36"/>
      <c r="YZ14" s="36"/>
      <c r="ZA14" s="36"/>
      <c r="ZB14" s="36"/>
      <c r="ZC14" s="36"/>
      <c r="ZD14" s="36"/>
      <c r="ZE14" s="36"/>
      <c r="ZF14" s="36"/>
      <c r="ZG14" s="36"/>
      <c r="ZH14" s="36"/>
      <c r="ZI14" s="36"/>
      <c r="ZJ14" s="36"/>
      <c r="ZK14" s="36"/>
      <c r="ZL14" s="36"/>
      <c r="ZM14" s="36"/>
      <c r="ZN14" s="36"/>
      <c r="ZO14" s="36"/>
      <c r="ZP14" s="36"/>
      <c r="ZQ14" s="36"/>
      <c r="ZR14" s="36"/>
      <c r="ZS14" s="36"/>
      <c r="ZT14" s="36"/>
      <c r="ZU14" s="36"/>
      <c r="ZV14" s="36"/>
      <c r="ZW14" s="36"/>
      <c r="ZX14" s="36"/>
      <c r="ZY14" s="36"/>
      <c r="ZZ14" s="36"/>
      <c r="AAA14" s="36"/>
      <c r="AAB14" s="36"/>
      <c r="AAC14" s="36"/>
      <c r="AAD14" s="36"/>
      <c r="AAE14" s="36"/>
      <c r="AAF14" s="36"/>
      <c r="AAG14" s="36"/>
      <c r="AAH14" s="36"/>
      <c r="AAI14" s="36"/>
      <c r="AAJ14" s="36"/>
      <c r="AAK14" s="36"/>
      <c r="AAL14" s="36"/>
      <c r="AAM14" s="36"/>
      <c r="AAN14" s="36"/>
      <c r="AAO14" s="36"/>
      <c r="AAP14" s="36"/>
      <c r="AAQ14" s="36"/>
      <c r="AAR14" s="36"/>
      <c r="AAS14" s="36"/>
      <c r="AAT14" s="36"/>
      <c r="AAU14" s="36"/>
      <c r="AAV14" s="36"/>
      <c r="AAW14" s="36"/>
      <c r="AAX14" s="36"/>
      <c r="AAY14" s="36"/>
      <c r="AAZ14" s="36"/>
      <c r="ABA14" s="36"/>
      <c r="ABB14" s="36"/>
      <c r="ABC14" s="36"/>
      <c r="ABD14" s="36"/>
      <c r="ABE14" s="36"/>
      <c r="ABF14" s="36"/>
      <c r="ABG14" s="36"/>
      <c r="ABH14" s="36"/>
      <c r="ABI14" s="36"/>
      <c r="ABJ14" s="36"/>
      <c r="ABK14" s="36"/>
      <c r="ABL14" s="36"/>
      <c r="ABM14" s="36"/>
      <c r="ABN14" s="36"/>
      <c r="ABO14" s="36"/>
      <c r="ABP14" s="36"/>
      <c r="ABQ14" s="36"/>
      <c r="ABR14" s="36"/>
      <c r="ABS14" s="36"/>
      <c r="ABT14" s="36"/>
      <c r="ABU14" s="36"/>
      <c r="ABV14" s="36"/>
      <c r="ABW14" s="36"/>
      <c r="ABX14" s="36"/>
      <c r="ABY14" s="36"/>
      <c r="ABZ14" s="36"/>
      <c r="ACA14" s="36"/>
      <c r="ACB14" s="36"/>
      <c r="ACC14" s="36"/>
      <c r="ACD14" s="36"/>
      <c r="ACE14" s="36"/>
      <c r="ACF14" s="36"/>
      <c r="ACG14" s="36"/>
      <c r="ACH14" s="36"/>
      <c r="ACI14" s="36"/>
      <c r="ACJ14" s="36"/>
      <c r="ACK14" s="36"/>
      <c r="ACL14" s="36"/>
      <c r="ACM14" s="36"/>
      <c r="ACN14" s="36"/>
      <c r="ACO14" s="36"/>
      <c r="ACP14" s="36"/>
      <c r="ACQ14" s="36"/>
      <c r="ACR14" s="36"/>
      <c r="ACS14" s="36"/>
      <c r="ACT14" s="36"/>
      <c r="ACU14" s="36"/>
      <c r="ACV14" s="36"/>
      <c r="ACW14" s="36"/>
      <c r="ACX14" s="36"/>
      <c r="ACY14" s="36"/>
      <c r="ACZ14" s="36"/>
      <c r="ADA14" s="36"/>
      <c r="ADB14" s="36"/>
      <c r="ADC14" s="36"/>
      <c r="ADD14" s="36"/>
      <c r="ADE14" s="36"/>
      <c r="ADF14" s="36"/>
      <c r="ADG14" s="36"/>
      <c r="ADH14" s="36"/>
      <c r="ADI14" s="36"/>
      <c r="ADJ14" s="36"/>
      <c r="ADK14" s="36"/>
      <c r="ADL14" s="36"/>
      <c r="ADM14" s="36"/>
      <c r="ADN14" s="36"/>
      <c r="ADO14" s="36"/>
      <c r="ADP14" s="36"/>
      <c r="ADQ14" s="36"/>
      <c r="ADR14" s="36"/>
      <c r="ADS14" s="36"/>
      <c r="ADT14" s="36"/>
      <c r="ADU14" s="36"/>
      <c r="ADV14" s="36"/>
      <c r="ADW14" s="36"/>
      <c r="ADX14" s="36"/>
      <c r="ADY14" s="36"/>
      <c r="ADZ14" s="36"/>
      <c r="AEA14" s="36"/>
      <c r="AEB14" s="36"/>
      <c r="AEC14" s="36"/>
      <c r="AED14" s="36"/>
      <c r="AEE14" s="36"/>
      <c r="AEF14" s="36"/>
      <c r="AEG14" s="36"/>
      <c r="AEH14" s="36"/>
      <c r="AEI14" s="36"/>
      <c r="AEJ14" s="36"/>
      <c r="AEK14" s="36"/>
      <c r="AEL14" s="36"/>
      <c r="AEM14" s="36"/>
      <c r="AEN14" s="36"/>
      <c r="AEO14" s="36"/>
      <c r="AEP14" s="36"/>
      <c r="AEQ14" s="36"/>
      <c r="AER14" s="36"/>
      <c r="AES14" s="36"/>
      <c r="AET14" s="36"/>
      <c r="AEU14" s="36"/>
      <c r="AEV14" s="36"/>
      <c r="AEW14" s="36"/>
      <c r="AEX14" s="36"/>
      <c r="AEY14" s="36"/>
      <c r="AEZ14" s="36"/>
      <c r="AFA14" s="36"/>
      <c r="AFB14" s="36"/>
      <c r="AFC14" s="36"/>
      <c r="AFD14" s="36"/>
      <c r="AFE14" s="36"/>
      <c r="AFF14" s="36"/>
      <c r="AFG14" s="36"/>
      <c r="AFH14" s="36"/>
      <c r="AFI14" s="36"/>
      <c r="AFJ14" s="36"/>
      <c r="AFK14" s="36"/>
      <c r="AFL14" s="36"/>
      <c r="AFM14" s="36"/>
      <c r="AFN14" s="36"/>
      <c r="AFO14" s="36"/>
      <c r="AFP14" s="36"/>
      <c r="AFQ14" s="36"/>
      <c r="AFR14" s="36"/>
      <c r="AFS14" s="36"/>
      <c r="AFT14" s="36"/>
      <c r="AFU14" s="36"/>
      <c r="AFV14" s="36"/>
      <c r="AFW14" s="36"/>
      <c r="AFX14" s="36"/>
      <c r="AFY14" s="36"/>
      <c r="AFZ14" s="36"/>
      <c r="AGA14" s="36"/>
      <c r="AGB14" s="36"/>
      <c r="AGC14" s="36"/>
      <c r="AGD14" s="36"/>
      <c r="AGE14" s="36"/>
      <c r="AGF14" s="36"/>
      <c r="AGG14" s="36"/>
      <c r="AGH14" s="36"/>
      <c r="AGI14" s="36"/>
      <c r="AGJ14" s="36"/>
      <c r="AGK14" s="36"/>
      <c r="AGL14" s="36"/>
      <c r="AGM14" s="36"/>
      <c r="AGN14" s="36"/>
      <c r="AGO14" s="36"/>
      <c r="AGP14" s="36"/>
      <c r="AGQ14" s="36"/>
      <c r="AGR14" s="36"/>
      <c r="AGS14" s="36"/>
      <c r="AGT14" s="36"/>
      <c r="AGU14" s="36"/>
      <c r="AGV14" s="36"/>
      <c r="AGW14" s="36"/>
      <c r="AGX14" s="36"/>
      <c r="AGY14" s="36"/>
      <c r="AGZ14" s="36"/>
      <c r="AHA14" s="36"/>
      <c r="AHB14" s="36"/>
      <c r="AHC14" s="36"/>
      <c r="AHD14" s="36"/>
      <c r="AHE14" s="36"/>
      <c r="AHF14" s="36"/>
      <c r="AHG14" s="36"/>
      <c r="AHH14" s="36"/>
      <c r="AHI14" s="36"/>
      <c r="AHJ14" s="36"/>
      <c r="AHK14" s="36"/>
      <c r="AHL14" s="36"/>
      <c r="AHM14" s="36"/>
      <c r="AHN14" s="36"/>
      <c r="AHO14" s="36"/>
      <c r="AHP14" s="36"/>
      <c r="AHQ14" s="36"/>
      <c r="AHR14" s="36"/>
      <c r="AHS14" s="36"/>
      <c r="AHT14" s="36"/>
      <c r="AHU14" s="36"/>
      <c r="AHV14" s="36"/>
      <c r="AHW14" s="36"/>
      <c r="AHX14" s="36"/>
      <c r="AHY14" s="36"/>
      <c r="AHZ14" s="36"/>
      <c r="AIA14" s="36"/>
      <c r="AIB14" s="36"/>
      <c r="AIC14" s="36"/>
      <c r="AID14" s="36"/>
      <c r="AIE14" s="36"/>
      <c r="AIF14" s="36"/>
      <c r="AIG14" s="36"/>
      <c r="AIH14" s="36"/>
      <c r="AII14" s="36"/>
      <c r="AIJ14" s="36"/>
      <c r="AIK14" s="36"/>
      <c r="AIL14" s="36"/>
      <c r="AIM14" s="36"/>
      <c r="AIN14" s="36"/>
      <c r="AIO14" s="36"/>
      <c r="AIP14" s="36"/>
      <c r="AIQ14" s="36"/>
      <c r="AIR14" s="36"/>
      <c r="AIS14" s="36"/>
      <c r="AIT14" s="36"/>
      <c r="AIU14" s="36"/>
      <c r="AIV14" s="36"/>
      <c r="AIW14" s="36"/>
      <c r="AIX14" s="36"/>
      <c r="AIY14" s="36"/>
      <c r="AIZ14" s="36"/>
      <c r="AJA14" s="36"/>
      <c r="AJB14" s="36"/>
      <c r="AJC14" s="36"/>
      <c r="AJD14" s="36"/>
      <c r="AJE14" s="36"/>
      <c r="AJF14" s="36"/>
      <c r="AJG14" s="36"/>
      <c r="AJH14" s="36"/>
      <c r="AJI14" s="36"/>
      <c r="AJJ14" s="36"/>
      <c r="AJK14" s="36"/>
      <c r="AJL14" s="36"/>
      <c r="AJM14" s="36"/>
      <c r="AJN14" s="36"/>
      <c r="AJO14" s="36"/>
      <c r="AJP14" s="36"/>
      <c r="AJQ14" s="36"/>
      <c r="AJR14" s="36"/>
      <c r="AJS14" s="36"/>
      <c r="AJT14" s="36"/>
      <c r="AJU14" s="36"/>
      <c r="AJV14" s="36"/>
      <c r="AJW14" s="36"/>
      <c r="AJX14" s="36"/>
      <c r="AJY14" s="36"/>
      <c r="AJZ14" s="36"/>
      <c r="AKA14" s="36"/>
      <c r="AKB14" s="36"/>
      <c r="AKC14" s="36"/>
      <c r="AKD14" s="36"/>
      <c r="AKE14" s="36"/>
      <c r="AKF14" s="36"/>
      <c r="AKG14" s="36"/>
      <c r="AKH14" s="36"/>
      <c r="AKI14" s="36"/>
      <c r="AKJ14" s="36"/>
      <c r="AKK14" s="36"/>
      <c r="AKL14" s="36"/>
      <c r="AKM14" s="36"/>
      <c r="AKN14" s="36"/>
      <c r="AKO14" s="36"/>
      <c r="AKP14" s="36"/>
      <c r="AKQ14" s="36"/>
      <c r="AKR14" s="36"/>
      <c r="AKS14" s="36"/>
      <c r="AKT14" s="36"/>
      <c r="AKU14" s="36"/>
      <c r="AKV14" s="36"/>
      <c r="AKW14" s="36"/>
      <c r="AKX14" s="36"/>
      <c r="AKY14" s="36"/>
      <c r="AKZ14" s="36"/>
      <c r="ALA14" s="36"/>
      <c r="ALB14" s="36"/>
      <c r="ALC14" s="36"/>
      <c r="ALD14" s="36"/>
      <c r="ALE14" s="36"/>
      <c r="ALF14" s="36"/>
      <c r="ALG14" s="36"/>
      <c r="ALH14" s="36"/>
      <c r="ALI14" s="36"/>
      <c r="ALJ14" s="36"/>
      <c r="ALK14" s="36"/>
      <c r="ALL14" s="36"/>
      <c r="ALM14" s="36"/>
      <c r="ALN14" s="36"/>
      <c r="ALO14" s="36"/>
      <c r="ALP14" s="36"/>
      <c r="ALQ14" s="36"/>
      <c r="ALR14" s="36"/>
      <c r="ALS14" s="36"/>
      <c r="ALT14" s="36"/>
      <c r="ALU14" s="36"/>
      <c r="ALV14" s="36"/>
      <c r="ALW14" s="36"/>
      <c r="ALX14" s="36"/>
      <c r="ALY14" s="36"/>
      <c r="ALZ14" s="36"/>
      <c r="AMA14" s="36"/>
      <c r="AMB14" s="36"/>
      <c r="AMC14" s="36"/>
      <c r="AMD14" s="36"/>
      <c r="AME14" s="36"/>
      <c r="AMF14" s="36"/>
      <c r="AMG14" s="36"/>
      <c r="AMH14" s="36"/>
      <c r="AMI14" s="36"/>
      <c r="AMJ14"/>
    </row>
    <row r="15" spans="1:1024" ht="14.7" thickBot="1">
      <c r="A15" s="53" t="s">
        <v>41</v>
      </c>
      <c r="B15" s="35" t="s">
        <v>42</v>
      </c>
      <c r="C15" s="23" t="s">
        <v>38</v>
      </c>
      <c r="D15" s="24">
        <v>0.39450000000000002</v>
      </c>
      <c r="E15" s="54">
        <v>41.034120000000001</v>
      </c>
      <c r="F15" s="54">
        <v>-78.040229999999994</v>
      </c>
      <c r="G15" s="55">
        <v>0.77</v>
      </c>
      <c r="H15" s="56">
        <f>G15/2.78*100</f>
        <v>27.697841726618705</v>
      </c>
      <c r="I15" s="57">
        <v>9.9</v>
      </c>
      <c r="J15" s="57"/>
      <c r="K15" s="58">
        <v>330</v>
      </c>
      <c r="L15" s="57">
        <v>3.99</v>
      </c>
      <c r="M15" s="57"/>
      <c r="N15" s="57">
        <v>4.46</v>
      </c>
      <c r="O15" s="58">
        <v>330</v>
      </c>
      <c r="P15" s="58" t="s">
        <v>39</v>
      </c>
      <c r="Q15" s="59">
        <v>20.52</v>
      </c>
      <c r="R15" s="30">
        <f>D15*448.8*Q15*0.01202</f>
        <v>43.669847960639999</v>
      </c>
      <c r="S15" s="57">
        <v>0</v>
      </c>
      <c r="T15" s="31">
        <f>D15*448.8*S15*0.01202</f>
        <v>0</v>
      </c>
      <c r="U15" s="57">
        <v>3.39</v>
      </c>
      <c r="V15" s="32">
        <f>D15*448.8*U15*0.01202</f>
        <v>7.2144631864799997</v>
      </c>
      <c r="W15" s="57">
        <v>0.82899999999999996</v>
      </c>
      <c r="X15" s="33">
        <f>D15*448.8*W15*0.01202</f>
        <v>1.764244832328</v>
      </c>
      <c r="Y15" s="58">
        <v>112</v>
      </c>
      <c r="Z15" s="34">
        <f>D15*448.8*Y15*0.01202</f>
        <v>238.35394598400001</v>
      </c>
      <c r="AA15" s="58">
        <v>0.8</v>
      </c>
      <c r="AB15" s="23">
        <v>20</v>
      </c>
    </row>
    <row r="16" spans="1:1024" ht="14.7" thickBot="1">
      <c r="A16" s="53" t="s">
        <v>48</v>
      </c>
      <c r="B16" s="47" t="s">
        <v>49</v>
      </c>
      <c r="C16" s="23" t="s">
        <v>38</v>
      </c>
      <c r="D16" s="69">
        <v>2.1166</v>
      </c>
      <c r="E16" s="54">
        <v>41.033740000000002</v>
      </c>
      <c r="F16" s="54">
        <v>-78.040629999999993</v>
      </c>
      <c r="G16" s="70">
        <v>1.97</v>
      </c>
      <c r="H16" s="56">
        <f>G16/2.78*100</f>
        <v>70.863309352517987</v>
      </c>
      <c r="I16" s="43">
        <v>9.6</v>
      </c>
      <c r="J16" s="43"/>
      <c r="K16" s="71">
        <v>566</v>
      </c>
      <c r="L16" s="72">
        <v>4.6500000000000004</v>
      </c>
      <c r="M16" s="43"/>
      <c r="N16" s="72">
        <v>4.55</v>
      </c>
      <c r="O16" s="71">
        <v>581</v>
      </c>
      <c r="P16" s="72" t="s">
        <v>39</v>
      </c>
      <c r="Q16" s="43">
        <v>23.33</v>
      </c>
      <c r="R16" s="48">
        <f>D16*448.8*Q16*0.01202</f>
        <v>266.38566257212796</v>
      </c>
      <c r="S16" s="43">
        <v>3.41</v>
      </c>
      <c r="T16" s="49">
        <f>D16*448.8*S16*0.01202</f>
        <v>38.935924105056003</v>
      </c>
      <c r="U16" s="43">
        <v>4.7300000000000004</v>
      </c>
      <c r="V16" s="50">
        <f>D16*448.8*U16*0.01202</f>
        <v>54.007894726368008</v>
      </c>
      <c r="W16" s="43">
        <v>1.37</v>
      </c>
      <c r="X16" s="51">
        <f>D16*448.8*W16*0.01202</f>
        <v>15.642878599392002</v>
      </c>
      <c r="Y16" s="72">
        <v>270</v>
      </c>
      <c r="Z16" s="52">
        <f>D16*448.8*Y16*0.01202</f>
        <v>3082.9030816320001</v>
      </c>
      <c r="AA16" s="72">
        <v>4.4000000000000004</v>
      </c>
      <c r="AB16" s="72">
        <v>302</v>
      </c>
    </row>
    <row r="17" spans="1:1024" ht="14.1" thickBot="1">
      <c r="A17" s="122" t="s">
        <v>50</v>
      </c>
      <c r="B17" s="122"/>
      <c r="C17" s="39"/>
      <c r="D17" s="96"/>
      <c r="E17" s="97"/>
      <c r="F17" s="97"/>
      <c r="G17" s="88"/>
      <c r="H17" s="88"/>
      <c r="I17" s="88"/>
      <c r="J17" s="88"/>
      <c r="K17" s="98"/>
      <c r="L17" s="88"/>
      <c r="M17" s="88"/>
      <c r="N17" s="88"/>
      <c r="O17" s="98"/>
      <c r="P17" s="99"/>
      <c r="Q17" s="88"/>
      <c r="R17" s="91">
        <f>D17*448.8*Q17*0.01202</f>
        <v>0</v>
      </c>
      <c r="S17" s="88"/>
      <c r="T17" s="92">
        <f>D17*448.8*S17*0.01202</f>
        <v>0</v>
      </c>
      <c r="U17" s="88"/>
      <c r="V17" s="93">
        <f>D17*448.8*U17*0.01202</f>
        <v>0</v>
      </c>
      <c r="W17" s="88"/>
      <c r="X17" s="94">
        <f>D17*448.8*W17*0.01202</f>
        <v>0</v>
      </c>
      <c r="Y17" s="99"/>
      <c r="Z17" s="95">
        <f>D17*448.8*Y17*0.01202</f>
        <v>0</v>
      </c>
      <c r="AA17" s="99"/>
      <c r="AB17" s="99"/>
      <c r="AMJ17"/>
    </row>
    <row r="18" spans="1:1024" ht="14.7" thickBot="1">
      <c r="A18" s="53" t="s">
        <v>43</v>
      </c>
      <c r="B18" s="35" t="s">
        <v>44</v>
      </c>
      <c r="C18" s="23" t="s">
        <v>38</v>
      </c>
      <c r="D18" s="61">
        <v>0.11360000000000001</v>
      </c>
      <c r="E18" s="54">
        <v>41.035440000000001</v>
      </c>
      <c r="F18" s="54">
        <v>-78.016850000000005</v>
      </c>
      <c r="G18" s="55">
        <v>0.64</v>
      </c>
      <c r="H18" s="56">
        <f>G18/2.78*100</f>
        <v>23.021582733812952</v>
      </c>
      <c r="I18" s="57">
        <v>10.7</v>
      </c>
      <c r="J18" s="57"/>
      <c r="K18" s="58">
        <v>1615</v>
      </c>
      <c r="L18" s="57">
        <v>3.12</v>
      </c>
      <c r="M18" s="57"/>
      <c r="N18" s="57">
        <v>3.52</v>
      </c>
      <c r="O18" s="58">
        <v>1590</v>
      </c>
      <c r="P18" s="58" t="s">
        <v>39</v>
      </c>
      <c r="Q18" s="59">
        <v>102</v>
      </c>
      <c r="R18" s="30">
        <f>D18*448.8*Q18*0.01202</f>
        <v>62.508031027200012</v>
      </c>
      <c r="S18" s="57">
        <v>8.98</v>
      </c>
      <c r="T18" s="31">
        <f>D18*448.8*S18*0.01202</f>
        <v>5.5031580257280002</v>
      </c>
      <c r="U18" s="57">
        <v>21.7</v>
      </c>
      <c r="V18" s="32">
        <f>D18*448.8*U18*0.01202</f>
        <v>13.29827718912</v>
      </c>
      <c r="W18" s="57">
        <v>6.09</v>
      </c>
      <c r="X18" s="33">
        <f>D18*448.8*W18*0.01202</f>
        <v>3.7320971466240005</v>
      </c>
      <c r="Y18" s="58">
        <v>856</v>
      </c>
      <c r="Z18" s="34">
        <f>D18*448.8*Y18*0.01202</f>
        <v>524.57720156160008</v>
      </c>
      <c r="AA18" s="58">
        <v>1.8</v>
      </c>
      <c r="AB18" s="23">
        <v>1080</v>
      </c>
    </row>
    <row r="19" spans="1:1024" ht="14.7" thickBot="1">
      <c r="A19" s="53" t="s">
        <v>45</v>
      </c>
      <c r="B19" s="35" t="s">
        <v>46</v>
      </c>
      <c r="C19" s="23" t="s">
        <v>38</v>
      </c>
      <c r="D19" s="61">
        <v>1.5751999999999999</v>
      </c>
      <c r="E19" s="54">
        <v>41.035240000000002</v>
      </c>
      <c r="F19" s="54">
        <v>-78.016660000000002</v>
      </c>
      <c r="G19" s="55">
        <v>0.45</v>
      </c>
      <c r="H19" s="56">
        <f>G19/2.78*100</f>
        <v>16.187050359712231</v>
      </c>
      <c r="I19" s="57">
        <v>9.5</v>
      </c>
      <c r="J19" s="57"/>
      <c r="K19" s="58">
        <v>432</v>
      </c>
      <c r="L19" s="57">
        <v>4.92</v>
      </c>
      <c r="M19" s="57"/>
      <c r="N19" s="57">
        <v>4.79</v>
      </c>
      <c r="O19" s="58">
        <v>434</v>
      </c>
      <c r="P19" s="58" t="s">
        <v>39</v>
      </c>
      <c r="Q19" s="59">
        <v>18.21</v>
      </c>
      <c r="R19" s="30">
        <f>D19*448.8*Q19*0.01202</f>
        <v>154.74013265779197</v>
      </c>
      <c r="S19" s="57">
        <v>1.58</v>
      </c>
      <c r="T19" s="31">
        <f>D19*448.8*S19*0.01202</f>
        <v>13.426107062015999</v>
      </c>
      <c r="U19" s="57">
        <v>3.18</v>
      </c>
      <c r="V19" s="32">
        <f>D19*448.8*U19*0.01202</f>
        <v>27.022164846335997</v>
      </c>
      <c r="W19" s="57">
        <v>1.59</v>
      </c>
      <c r="X19" s="33">
        <f>D19*448.8*W19*0.01202</f>
        <v>13.511082423167998</v>
      </c>
      <c r="Y19" s="58">
        <v>130</v>
      </c>
      <c r="Z19" s="34">
        <f>D19*448.8*Y19*0.01202</f>
        <v>1104.6796949760001</v>
      </c>
      <c r="AA19" s="58">
        <v>1.2</v>
      </c>
      <c r="AB19" s="23">
        <v>280</v>
      </c>
    </row>
    <row r="20" spans="1:1024" s="68" customFormat="1" ht="13.8">
      <c r="A20" s="73"/>
      <c r="B20" s="74"/>
      <c r="C20" s="74"/>
      <c r="D20" s="75"/>
      <c r="E20" s="76"/>
      <c r="F20" s="76"/>
      <c r="G20" s="77"/>
      <c r="H20" s="78"/>
      <c r="I20" s="78"/>
      <c r="J20" s="78"/>
      <c r="K20" s="79"/>
      <c r="L20" s="74"/>
      <c r="M20" s="78"/>
      <c r="N20" s="74"/>
      <c r="O20" s="79"/>
      <c r="P20" s="74"/>
      <c r="Q20" s="78"/>
      <c r="R20" s="80"/>
      <c r="S20" s="78"/>
      <c r="T20" s="80"/>
      <c r="U20" s="78"/>
      <c r="V20" s="80"/>
      <c r="W20" s="78"/>
      <c r="X20" s="80"/>
      <c r="Y20" s="74"/>
      <c r="Z20" s="80"/>
      <c r="AA20" s="74"/>
      <c r="AB20" s="74"/>
    </row>
    <row r="21" spans="1:1024" s="68" customFormat="1" ht="13.8">
      <c r="A21" s="100"/>
      <c r="B21" s="101"/>
      <c r="C21" s="101"/>
      <c r="D21" s="102"/>
      <c r="E21" s="103"/>
      <c r="F21" s="103"/>
      <c r="G21" s="104"/>
      <c r="H21" s="105"/>
      <c r="I21" s="105"/>
      <c r="J21" s="105"/>
      <c r="K21" s="106"/>
      <c r="L21" s="101"/>
      <c r="M21" s="105"/>
      <c r="N21" s="101"/>
      <c r="O21" s="106"/>
      <c r="P21" s="101"/>
      <c r="Q21" s="105"/>
      <c r="R21" s="107"/>
      <c r="S21" s="105"/>
      <c r="T21" s="107"/>
      <c r="U21" s="105"/>
      <c r="V21" s="107"/>
      <c r="W21" s="105"/>
      <c r="X21" s="107"/>
      <c r="Y21" s="101"/>
      <c r="Z21" s="107"/>
      <c r="AA21" s="101"/>
      <c r="AB21" s="101"/>
    </row>
    <row r="22" spans="1:1024" s="36" customFormat="1" ht="14.1" thickBot="1">
      <c r="A22" s="21"/>
      <c r="B22" s="22" t="s">
        <v>37</v>
      </c>
      <c r="C22" s="23" t="s">
        <v>38</v>
      </c>
      <c r="D22" s="24">
        <v>2.9432</v>
      </c>
      <c r="E22" s="25"/>
      <c r="F22" s="25"/>
      <c r="G22" s="26">
        <v>2.78</v>
      </c>
      <c r="H22" s="27">
        <f>G22/274*100</f>
        <v>1.0145985401459854</v>
      </c>
      <c r="I22" s="27"/>
      <c r="J22" s="27"/>
      <c r="K22" s="28">
        <v>896</v>
      </c>
      <c r="L22" s="27">
        <v>8.64</v>
      </c>
      <c r="M22" s="27"/>
      <c r="N22" s="29"/>
      <c r="O22" s="28">
        <v>911</v>
      </c>
      <c r="P22" s="28" t="s">
        <v>39</v>
      </c>
      <c r="Q22" s="29">
        <v>43.85</v>
      </c>
      <c r="R22" s="30">
        <f>D22*448.8*Q22*0.01202</f>
        <v>696.22031024831995</v>
      </c>
      <c r="S22" s="27">
        <v>3.41</v>
      </c>
      <c r="T22" s="31">
        <f>D22*448.8*S22*0.01202</f>
        <v>54.141647843712001</v>
      </c>
      <c r="U22" s="27">
        <v>8.1199999999999992</v>
      </c>
      <c r="V22" s="32">
        <f>D22*448.8*U22*0.01202</f>
        <v>128.92380659558395</v>
      </c>
      <c r="W22" s="27">
        <v>2.2000000000000002</v>
      </c>
      <c r="X22" s="33">
        <f>D22*448.8*W22*0.01202</f>
        <v>34.930095383039998</v>
      </c>
      <c r="Y22" s="28">
        <v>382</v>
      </c>
      <c r="Z22" s="34">
        <f>D22*448.8*Y22*0.01202</f>
        <v>6065.1347437823997</v>
      </c>
      <c r="AA22" s="28">
        <v>5.2</v>
      </c>
      <c r="AB22" s="35">
        <v>322</v>
      </c>
    </row>
    <row r="23" spans="1:1024" ht="14.7" thickBot="1">
      <c r="A23" s="53" t="s">
        <v>48</v>
      </c>
      <c r="B23" s="47" t="s">
        <v>49</v>
      </c>
      <c r="C23" s="23" t="s">
        <v>38</v>
      </c>
      <c r="D23" s="69">
        <v>2.1166</v>
      </c>
      <c r="E23" s="54">
        <v>41.033740000000002</v>
      </c>
      <c r="F23" s="54">
        <v>-78.040629999999993</v>
      </c>
      <c r="G23" s="70">
        <v>1.97</v>
      </c>
      <c r="H23" s="56">
        <f>G23/2.78*100</f>
        <v>70.863309352517987</v>
      </c>
      <c r="I23" s="43">
        <v>9.6</v>
      </c>
      <c r="J23" s="43"/>
      <c r="K23" s="71">
        <v>566</v>
      </c>
      <c r="L23" s="72">
        <v>4.6500000000000004</v>
      </c>
      <c r="M23" s="43"/>
      <c r="N23" s="72">
        <v>4.55</v>
      </c>
      <c r="O23" s="71">
        <v>581</v>
      </c>
      <c r="P23" s="72" t="s">
        <v>39</v>
      </c>
      <c r="Q23" s="43">
        <v>23.33</v>
      </c>
      <c r="R23" s="48">
        <f>D23*448.8*Q23*0.01202</f>
        <v>266.38566257212796</v>
      </c>
      <c r="S23" s="43">
        <v>3.41</v>
      </c>
      <c r="T23" s="49">
        <f>D23*448.8*S23*0.01202</f>
        <v>38.935924105056003</v>
      </c>
      <c r="U23" s="43">
        <v>4.7300000000000004</v>
      </c>
      <c r="V23" s="50">
        <f>D23*448.8*U23*0.01202</f>
        <v>54.007894726368008</v>
      </c>
      <c r="W23" s="43">
        <v>1.37</v>
      </c>
      <c r="X23" s="51">
        <f>D23*448.8*W23*0.01202</f>
        <v>15.642878599392002</v>
      </c>
      <c r="Y23" s="72">
        <v>270</v>
      </c>
      <c r="Z23" s="52">
        <f>D23*448.8*Y23*0.01202</f>
        <v>3082.9030816320001</v>
      </c>
      <c r="AA23" s="72">
        <v>4.4000000000000004</v>
      </c>
      <c r="AB23" s="72">
        <v>302</v>
      </c>
    </row>
    <row r="24" spans="1:1024" s="36" customFormat="1" ht="14.1" thickBot="1">
      <c r="A24" s="37"/>
      <c r="B24" s="38" t="s">
        <v>51</v>
      </c>
      <c r="C24" s="39"/>
      <c r="D24" s="40"/>
      <c r="E24" s="41"/>
      <c r="F24" s="41"/>
      <c r="G24" s="44"/>
      <c r="H24" s="44"/>
      <c r="I24" s="44"/>
      <c r="J24" s="44"/>
      <c r="K24" s="45"/>
      <c r="L24" s="44"/>
      <c r="M24" s="44"/>
      <c r="N24" s="108"/>
      <c r="O24" s="45"/>
      <c r="P24" s="47"/>
      <c r="Q24" s="44"/>
      <c r="R24" s="48">
        <f>R23-R25-R26</f>
        <v>49.137498887135962</v>
      </c>
      <c r="S24" s="44"/>
      <c r="T24" s="49">
        <f>T23-T25-T26</f>
        <v>20.006659017312003</v>
      </c>
      <c r="U24" s="44"/>
      <c r="V24" s="50">
        <f>V23-V25-V26</f>
        <v>13.687452690912011</v>
      </c>
      <c r="W24" s="44"/>
      <c r="X24" s="51">
        <f>X23-X25-X26</f>
        <v>-1.6003009703999957</v>
      </c>
      <c r="Y24" s="47"/>
      <c r="Z24" s="52">
        <f>Z23-Z25-Z26</f>
        <v>1453.6461850943997</v>
      </c>
      <c r="AA24" s="47"/>
      <c r="AB24" s="47"/>
    </row>
    <row r="25" spans="1:1024" ht="14.7" thickBot="1">
      <c r="A25" s="53" t="s">
        <v>43</v>
      </c>
      <c r="B25" s="35" t="s">
        <v>44</v>
      </c>
      <c r="C25" s="23" t="s">
        <v>38</v>
      </c>
      <c r="D25" s="61">
        <v>0.11360000000000001</v>
      </c>
      <c r="E25" s="54">
        <v>41.035440000000001</v>
      </c>
      <c r="F25" s="54">
        <v>-78.016850000000005</v>
      </c>
      <c r="G25" s="55">
        <v>0.64</v>
      </c>
      <c r="H25" s="56">
        <f>G25/2.78*100</f>
        <v>23.021582733812952</v>
      </c>
      <c r="I25" s="57">
        <v>10.7</v>
      </c>
      <c r="J25" s="57"/>
      <c r="K25" s="58">
        <v>1615</v>
      </c>
      <c r="L25" s="57">
        <v>3.12</v>
      </c>
      <c r="M25" s="57"/>
      <c r="N25" s="57">
        <v>3.52</v>
      </c>
      <c r="O25" s="58">
        <v>1590</v>
      </c>
      <c r="P25" s="58" t="s">
        <v>39</v>
      </c>
      <c r="Q25" s="59">
        <v>102</v>
      </c>
      <c r="R25" s="30">
        <f>D25*448.8*Q25*0.01202</f>
        <v>62.508031027200012</v>
      </c>
      <c r="S25" s="57">
        <v>8.98</v>
      </c>
      <c r="T25" s="31">
        <f>D25*448.8*S25*0.01202</f>
        <v>5.5031580257280002</v>
      </c>
      <c r="U25" s="57">
        <v>21.7</v>
      </c>
      <c r="V25" s="32">
        <f>D25*448.8*U25*0.01202</f>
        <v>13.29827718912</v>
      </c>
      <c r="W25" s="57">
        <v>6.09</v>
      </c>
      <c r="X25" s="33">
        <f>D25*448.8*W25*0.01202</f>
        <v>3.7320971466240005</v>
      </c>
      <c r="Y25" s="58">
        <v>856</v>
      </c>
      <c r="Z25" s="34">
        <f>D25*448.8*Y25*0.01202</f>
        <v>524.57720156160008</v>
      </c>
      <c r="AA25" s="58">
        <v>1.8</v>
      </c>
      <c r="AB25" s="23">
        <v>1080</v>
      </c>
    </row>
    <row r="26" spans="1:1024" ht="14.7" thickBot="1">
      <c r="A26" s="53" t="s">
        <v>45</v>
      </c>
      <c r="B26" s="35" t="s">
        <v>46</v>
      </c>
      <c r="C26" s="23" t="s">
        <v>38</v>
      </c>
      <c r="D26" s="61">
        <v>1.5751999999999999</v>
      </c>
      <c r="E26" s="54">
        <v>41.035240000000002</v>
      </c>
      <c r="F26" s="54">
        <v>-78.016660000000002</v>
      </c>
      <c r="G26" s="55">
        <v>0.45</v>
      </c>
      <c r="H26" s="56">
        <f>G26/2.78*100</f>
        <v>16.187050359712231</v>
      </c>
      <c r="I26" s="57">
        <v>9.5</v>
      </c>
      <c r="J26" s="57"/>
      <c r="K26" s="58">
        <v>432</v>
      </c>
      <c r="L26" s="57">
        <v>4.92</v>
      </c>
      <c r="M26" s="57"/>
      <c r="N26" s="57">
        <v>4.79</v>
      </c>
      <c r="O26" s="58">
        <v>434</v>
      </c>
      <c r="P26" s="58" t="s">
        <v>39</v>
      </c>
      <c r="Q26" s="59">
        <v>18.21</v>
      </c>
      <c r="R26" s="30">
        <f>D26*448.8*Q26*0.01202</f>
        <v>154.74013265779197</v>
      </c>
      <c r="S26" s="57">
        <v>1.58</v>
      </c>
      <c r="T26" s="31">
        <f>D26*448.8*S26*0.01202</f>
        <v>13.426107062015999</v>
      </c>
      <c r="U26" s="57">
        <v>3.18</v>
      </c>
      <c r="V26" s="32">
        <f>D26*448.8*U26*0.01202</f>
        <v>27.022164846335997</v>
      </c>
      <c r="W26" s="57">
        <v>1.59</v>
      </c>
      <c r="X26" s="33">
        <f>D26*448.8*W26*0.01202</f>
        <v>13.511082423167998</v>
      </c>
      <c r="Y26" s="58">
        <v>130</v>
      </c>
      <c r="Z26" s="34">
        <f>D26*448.8*Y26*0.01202</f>
        <v>1104.6796949760001</v>
      </c>
      <c r="AA26" s="58">
        <v>1.2</v>
      </c>
      <c r="AB26" s="23">
        <v>280</v>
      </c>
    </row>
    <row r="27" spans="1:1024" s="14" customFormat="1" ht="14.4" thickBot="1">
      <c r="A27" s="109"/>
      <c r="B27" s="110"/>
      <c r="C27" s="111"/>
      <c r="D27" s="112"/>
      <c r="E27" s="113"/>
      <c r="F27" s="113"/>
      <c r="G27" s="123" t="s">
        <v>52</v>
      </c>
      <c r="H27" s="123"/>
      <c r="I27" s="114"/>
      <c r="J27" s="114"/>
      <c r="K27" s="115"/>
      <c r="L27" s="116"/>
      <c r="M27" s="114"/>
      <c r="N27" s="117"/>
      <c r="O27" s="118"/>
      <c r="P27" s="111"/>
      <c r="Q27" s="117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</row>
    <row r="28" spans="1:1024" ht="13.8">
      <c r="B28" s="119" t="s">
        <v>53</v>
      </c>
    </row>
    <row r="29" spans="1:1024" ht="14.1" thickBot="1">
      <c r="B29" s="120" t="s">
        <v>54</v>
      </c>
    </row>
    <row r="30" spans="1:1024" ht="14.1" thickBot="1">
      <c r="B30" s="121" t="s">
        <v>55</v>
      </c>
    </row>
  </sheetData>
  <mergeCells count="4">
    <mergeCell ref="A3:B3"/>
    <mergeCell ref="A9:B9"/>
    <mergeCell ref="A17:B17"/>
    <mergeCell ref="G27:H27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Eric Skrivseth</cp:lastModifiedBy>
  <cp:revision>12</cp:revision>
  <dcterms:created xsi:type="dcterms:W3CDTF">2021-10-26T18:01:59Z</dcterms:created>
  <dcterms:modified xsi:type="dcterms:W3CDTF">2021-10-26T18:01:59Z</dcterms:modified>
</cp:coreProperties>
</file>