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kri\Downloads\"/>
    </mc:Choice>
  </mc:AlternateContent>
  <xr:revisionPtr revIDLastSave="0" documentId="8_{735EAF70-1CD9-423B-AD7D-DCB3E196116C}" xr6:coauthVersionLast="47" xr6:coauthVersionMax="47" xr10:uidLastSave="{00000000-0000-0000-0000-000000000000}"/>
  <bookViews>
    <workbookView xWindow="-96" yWindow="-96" windowWidth="23232" windowHeight="12552"/>
  </bookViews>
  <sheets>
    <sheet name="Sheet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7" i="1" l="1"/>
  <c r="X17" i="1"/>
  <c r="V17" i="1"/>
  <c r="T17" i="1"/>
  <c r="R17" i="1"/>
  <c r="H17" i="1"/>
  <c r="Z15" i="1"/>
  <c r="X15" i="1"/>
  <c r="V15" i="1"/>
  <c r="T15" i="1"/>
  <c r="R15" i="1"/>
  <c r="H15" i="1"/>
  <c r="Z14" i="1"/>
  <c r="Z8" i="1" s="1"/>
  <c r="V14" i="1"/>
  <c r="R14" i="1"/>
  <c r="Z13" i="1"/>
  <c r="X13" i="1"/>
  <c r="V13" i="1"/>
  <c r="R13" i="1"/>
  <c r="Z12" i="1"/>
  <c r="R12" i="1"/>
  <c r="Z11" i="1"/>
  <c r="X11" i="1"/>
  <c r="V11" i="1"/>
  <c r="T11" i="1"/>
  <c r="R11" i="1"/>
  <c r="Z10" i="1"/>
  <c r="X10" i="1"/>
  <c r="V10" i="1"/>
  <c r="R10" i="1"/>
  <c r="Z9" i="1"/>
  <c r="X9" i="1"/>
  <c r="V9" i="1"/>
  <c r="T9" i="1"/>
  <c r="R9" i="1"/>
  <c r="X8" i="1"/>
  <c r="Z7" i="1"/>
  <c r="X7" i="1"/>
  <c r="V7" i="1"/>
  <c r="V8" i="1" s="1"/>
  <c r="T7" i="1"/>
  <c r="T8" i="1" s="1"/>
  <c r="R7" i="1"/>
  <c r="R8" i="1" s="1"/>
  <c r="H7" i="1"/>
  <c r="Z4" i="1"/>
  <c r="X4" i="1"/>
  <c r="V4" i="1"/>
  <c r="T4" i="1"/>
  <c r="R4" i="1"/>
  <c r="H4" i="1"/>
</calcChain>
</file>

<file path=xl/sharedStrings.xml><?xml version="1.0" encoding="utf-8"?>
<sst xmlns="http://schemas.openxmlformats.org/spreadsheetml/2006/main" count="103" uniqueCount="63">
  <si>
    <t>ID</t>
  </si>
  <si>
    <t>Station Name</t>
  </si>
  <si>
    <t>Date</t>
  </si>
  <si>
    <t>Flow</t>
  </si>
  <si>
    <t>Lat</t>
  </si>
  <si>
    <t>Long</t>
  </si>
  <si>
    <t>Area</t>
  </si>
  <si>
    <t>Field Temp</t>
  </si>
  <si>
    <t>Field DO</t>
  </si>
  <si>
    <t>Field Cond</t>
  </si>
  <si>
    <t>Field pH</t>
  </si>
  <si>
    <t>Field Turb</t>
  </si>
  <si>
    <t>Lab pH</t>
  </si>
  <si>
    <t>Lab Cond</t>
  </si>
  <si>
    <t>Alk</t>
  </si>
  <si>
    <t>Acid</t>
  </si>
  <si>
    <t>Acid Load</t>
  </si>
  <si>
    <t>Fe</t>
  </si>
  <si>
    <t>Fe Load</t>
  </si>
  <si>
    <t>Mn</t>
  </si>
  <si>
    <t>Mn Load</t>
  </si>
  <si>
    <t>Al</t>
  </si>
  <si>
    <t>Al Load</t>
  </si>
  <si>
    <r>
      <t>SO</t>
    </r>
    <r>
      <rPr>
        <b/>
        <vertAlign val="subscript"/>
        <sz val="11"/>
        <color rgb="FF000000"/>
        <rFont val="Calibri1"/>
      </rPr>
      <t>4</t>
    </r>
  </si>
  <si>
    <r>
      <t>SO</t>
    </r>
    <r>
      <rPr>
        <b/>
        <vertAlign val="subscript"/>
        <sz val="11"/>
        <color rgb="FF000000"/>
        <rFont val="Calibri1"/>
      </rPr>
      <t>4</t>
    </r>
    <r>
      <rPr>
        <b/>
        <sz val="11"/>
        <color rgb="FF000000"/>
        <rFont val="Calibri1"/>
      </rPr>
      <t xml:space="preserve"> Load</t>
    </r>
  </si>
  <si>
    <t>TSS</t>
  </si>
  <si>
    <t>TDS</t>
  </si>
  <si>
    <t>CFS</t>
  </si>
  <si>
    <t>%</t>
  </si>
  <si>
    <t>mg/l</t>
  </si>
  <si>
    <t>uS/cm</t>
  </si>
  <si>
    <t>SU</t>
  </si>
  <si>
    <t>NTU</t>
  </si>
  <si>
    <t>lbs/day</t>
  </si>
  <si>
    <t>Round 1 July 2020</t>
  </si>
  <si>
    <t>Browns Run</t>
  </si>
  <si>
    <t>R1</t>
  </si>
  <si>
    <t>Round 3 April 2021</t>
  </si>
  <si>
    <t>R3b</t>
  </si>
  <si>
    <t>&lt;20</t>
  </si>
  <si>
    <t>Browns Run not sampled</t>
  </si>
  <si>
    <t>BR4</t>
  </si>
  <si>
    <t>BR4 - BR at I-80</t>
  </si>
  <si>
    <t xml:space="preserve"> </t>
  </si>
  <si>
    <t>BR5</t>
  </si>
  <si>
    <t>BR5 - Trib to BR</t>
  </si>
  <si>
    <t>&lt;0.20</t>
  </si>
  <si>
    <t>&lt;1.6</t>
  </si>
  <si>
    <t>&lt;20.0</t>
  </si>
  <si>
    <t>BR3</t>
  </si>
  <si>
    <t>BR3 - Viaduct Road</t>
  </si>
  <si>
    <t>BR2.5</t>
  </si>
  <si>
    <t>BR2.5 - Pale Moon Dr</t>
  </si>
  <si>
    <t>&lt;0.02</t>
  </si>
  <si>
    <t>&lt;0.10</t>
  </si>
  <si>
    <t>BR2</t>
  </si>
  <si>
    <t>BR2 - Knox Run Road</t>
  </si>
  <si>
    <t>BR1</t>
  </si>
  <si>
    <t>BR1 – Headwaters</t>
  </si>
  <si>
    <t>Future analysis:</t>
  </si>
  <si>
    <t>BR3.5 - bet BR3 and BR5</t>
  </si>
  <si>
    <t>Round 1 (R1) collected 7-24-20</t>
  </si>
  <si>
    <t>Round 2 (R3b) collected 4-7-21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</si>
</sst>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9]0"/>
    <numFmt numFmtId="165" formatCode="[$-409]General"/>
    <numFmt numFmtId="166" formatCode="0.000"/>
    <numFmt numFmtId="167" formatCode="0.0000"/>
    <numFmt numFmtId="168" formatCode="[$-409]0.00"/>
    <numFmt numFmtId="169" formatCode="[$-409]0.0"/>
    <numFmt numFmtId="170" formatCode="0.0"/>
    <numFmt numFmtId="171" formatCode="[$$-409]#,##0.00;[Red]&quot;-&quot;[$$-409]#,##0.00"/>
  </numFmts>
  <fonts count="8">
    <font>
      <sz val="11"/>
      <color theme="1"/>
      <name val="Arial"/>
      <family val="2"/>
    </font>
    <font>
      <sz val="11"/>
      <color rgb="FF000000"/>
      <name val="Calibri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1"/>
    </font>
    <font>
      <b/>
      <vertAlign val="subscript"/>
      <sz val="11"/>
      <color rgb="FF000000"/>
      <name val="Calibri1"/>
    </font>
    <font>
      <sz val="11"/>
      <color rgb="FF000000"/>
      <name val="Calibri"/>
      <family val="2"/>
    </font>
    <font>
      <sz val="9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C55A11"/>
        <bgColor rgb="FFC55A1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1" fontId="3" fillId="0" borderId="0"/>
  </cellStyleXfs>
  <cellXfs count="82">
    <xf numFmtId="0" fontId="0" fillId="0" borderId="0" xfId="0"/>
    <xf numFmtId="164" fontId="4" fillId="0" borderId="1" xfId="1" applyNumberFormat="1" applyFont="1" applyBorder="1" applyAlignment="1">
      <alignment horizontal="center"/>
    </xf>
    <xf numFmtId="165" fontId="4" fillId="2" borderId="1" xfId="1" applyFont="1" applyFill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5" fontId="4" fillId="0" borderId="1" xfId="1" applyFont="1" applyBorder="1" applyAlignment="1">
      <alignment horizontal="center"/>
    </xf>
    <xf numFmtId="169" fontId="4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center"/>
    </xf>
    <xf numFmtId="165" fontId="4" fillId="4" borderId="1" xfId="1" applyFont="1" applyFill="1" applyBorder="1" applyAlignment="1">
      <alignment horizontal="center"/>
    </xf>
    <xf numFmtId="165" fontId="4" fillId="5" borderId="1" xfId="1" applyFont="1" applyFill="1" applyBorder="1" applyAlignment="1">
      <alignment horizontal="center"/>
    </xf>
    <xf numFmtId="165" fontId="4" fillId="6" borderId="1" xfId="1" applyFont="1" applyFill="1" applyBorder="1" applyAlignment="1">
      <alignment horizontal="center"/>
    </xf>
    <xf numFmtId="165" fontId="4" fillId="7" borderId="1" xfId="1" applyFont="1" applyFill="1" applyBorder="1" applyAlignment="1">
      <alignment horizontal="center"/>
    </xf>
    <xf numFmtId="165" fontId="4" fillId="0" borderId="0" xfId="1" applyFont="1"/>
    <xf numFmtId="166" fontId="4" fillId="2" borderId="1" xfId="1" applyNumberFormat="1" applyFont="1" applyFill="1" applyBorder="1" applyAlignment="1">
      <alignment horizontal="center"/>
    </xf>
    <xf numFmtId="168" fontId="4" fillId="0" borderId="1" xfId="1" applyNumberFormat="1" applyFont="1" applyFill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165" fontId="4" fillId="0" borderId="1" xfId="1" applyFont="1" applyFill="1" applyBorder="1" applyAlignment="1">
      <alignment horizontal="center"/>
    </xf>
    <xf numFmtId="165" fontId="4" fillId="2" borderId="0" xfId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169" fontId="4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5" fontId="1" fillId="8" borderId="1" xfId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6" fontId="1" fillId="2" borderId="1" xfId="1" applyNumberFormat="1" applyFill="1" applyBorder="1" applyAlignment="1">
      <alignment horizontal="center"/>
    </xf>
    <xf numFmtId="167" fontId="1" fillId="0" borderId="1" xfId="1" applyNumberFormat="1" applyBorder="1" applyAlignment="1">
      <alignment horizontal="center"/>
    </xf>
    <xf numFmtId="168" fontId="1" fillId="0" borderId="1" xfId="1" applyNumberFormat="1" applyBorder="1" applyAlignment="1">
      <alignment horizontal="center"/>
    </xf>
    <xf numFmtId="170" fontId="1" fillId="0" borderId="1" xfId="1" applyNumberFormat="1" applyBorder="1" applyAlignment="1">
      <alignment horizontal="center"/>
    </xf>
    <xf numFmtId="2" fontId="1" fillId="0" borderId="1" xfId="1" applyNumberFormat="1" applyFill="1" applyBorder="1" applyAlignment="1">
      <alignment horizontal="center"/>
    </xf>
    <xf numFmtId="170" fontId="1" fillId="0" borderId="1" xfId="1" applyNumberFormat="1" applyFill="1" applyBorder="1" applyAlignment="1">
      <alignment horizontal="center"/>
    </xf>
    <xf numFmtId="168" fontId="1" fillId="0" borderId="1" xfId="1" applyNumberFormat="1" applyFill="1" applyBorder="1" applyAlignment="1">
      <alignment horizontal="center"/>
    </xf>
    <xf numFmtId="164" fontId="1" fillId="3" borderId="1" xfId="1" applyNumberFormat="1" applyFill="1" applyBorder="1" applyAlignment="1">
      <alignment horizontal="center"/>
    </xf>
    <xf numFmtId="164" fontId="1" fillId="4" borderId="1" xfId="1" applyNumberFormat="1" applyFill="1" applyBorder="1" applyAlignment="1">
      <alignment horizontal="center"/>
    </xf>
    <xf numFmtId="164" fontId="1" fillId="5" borderId="1" xfId="1" applyNumberFormat="1" applyFill="1" applyBorder="1" applyAlignment="1">
      <alignment horizontal="center"/>
    </xf>
    <xf numFmtId="164" fontId="1" fillId="6" borderId="1" xfId="1" applyNumberFormat="1" applyFill="1" applyBorder="1" applyAlignment="1">
      <alignment horizontal="center"/>
    </xf>
    <xf numFmtId="164" fontId="1" fillId="7" borderId="1" xfId="1" applyNumberForma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165" fontId="1" fillId="0" borderId="0" xfId="1"/>
    <xf numFmtId="164" fontId="4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5" fontId="4" fillId="0" borderId="0" xfId="1" applyFont="1" applyBorder="1" applyAlignment="1">
      <alignment horizontal="center"/>
    </xf>
    <xf numFmtId="169" fontId="4" fillId="0" borderId="0" xfId="1" applyNumberFormat="1" applyFont="1" applyBorder="1" applyAlignment="1">
      <alignment horizontal="center"/>
    </xf>
    <xf numFmtId="168" fontId="4" fillId="0" borderId="0" xfId="1" applyNumberFormat="1" applyFont="1" applyBorder="1" applyAlignment="1">
      <alignment horizontal="center"/>
    </xf>
    <xf numFmtId="164" fontId="1" fillId="0" borderId="0" xfId="1" applyNumberFormat="1" applyFont="1" applyFill="1" applyAlignment="1" applyProtection="1">
      <alignment horizontal="center"/>
    </xf>
    <xf numFmtId="165" fontId="1" fillId="8" borderId="1" xfId="1" applyFont="1" applyFill="1" applyBorder="1" applyAlignment="1" applyProtection="1">
      <alignment horizontal="center"/>
    </xf>
    <xf numFmtId="165" fontId="1" fillId="0" borderId="1" xfId="1" applyFont="1" applyFill="1" applyBorder="1" applyAlignment="1" applyProtection="1">
      <alignment horizontal="center"/>
    </xf>
    <xf numFmtId="166" fontId="1" fillId="2" borderId="1" xfId="1" applyNumberFormat="1" applyFont="1" applyFill="1" applyBorder="1" applyAlignment="1" applyProtection="1">
      <alignment horizontal="center"/>
    </xf>
    <xf numFmtId="167" fontId="1" fillId="0" borderId="1" xfId="1" applyNumberFormat="1" applyFont="1" applyFill="1" applyBorder="1" applyAlignment="1" applyProtection="1">
      <alignment horizontal="center"/>
    </xf>
    <xf numFmtId="168" fontId="1" fillId="0" borderId="1" xfId="1" applyNumberFormat="1" applyFont="1" applyFill="1" applyBorder="1" applyAlignment="1" applyProtection="1">
      <alignment horizontal="center"/>
    </xf>
    <xf numFmtId="170" fontId="1" fillId="0" borderId="1" xfId="1" applyNumberFormat="1" applyFont="1" applyFill="1" applyBorder="1" applyAlignment="1" applyProtection="1">
      <alignment horizontal="center"/>
    </xf>
    <xf numFmtId="2" fontId="1" fillId="0" borderId="1" xfId="1" applyNumberFormat="1" applyFont="1" applyFill="1" applyBorder="1" applyAlignment="1" applyProtection="1">
      <alignment horizontal="center"/>
    </xf>
    <xf numFmtId="164" fontId="1" fillId="3" borderId="1" xfId="1" applyNumberFormat="1" applyFont="1" applyFill="1" applyBorder="1" applyAlignment="1" applyProtection="1">
      <alignment horizontal="center"/>
    </xf>
    <xf numFmtId="164" fontId="1" fillId="4" borderId="1" xfId="1" applyNumberFormat="1" applyFont="1" applyFill="1" applyBorder="1" applyAlignment="1" applyProtection="1">
      <alignment horizontal="center"/>
    </xf>
    <xf numFmtId="164" fontId="1" fillId="5" borderId="1" xfId="1" applyNumberFormat="1" applyFont="1" applyFill="1" applyBorder="1" applyAlignment="1" applyProtection="1">
      <alignment horizontal="center"/>
    </xf>
    <xf numFmtId="164" fontId="1" fillId="6" borderId="1" xfId="1" applyNumberFormat="1" applyFont="1" applyFill="1" applyBorder="1" applyAlignment="1" applyProtection="1">
      <alignment horizontal="center"/>
    </xf>
    <xf numFmtId="164" fontId="1" fillId="7" borderId="1" xfId="1" applyNumberFormat="1" applyFont="1" applyFill="1" applyBorder="1" applyAlignment="1" applyProtection="1">
      <alignment horizontal="center"/>
    </xf>
    <xf numFmtId="164" fontId="1" fillId="0" borderId="1" xfId="1" applyNumberFormat="1" applyFont="1" applyFill="1" applyBorder="1" applyAlignment="1" applyProtection="1">
      <alignment horizontal="center"/>
    </xf>
    <xf numFmtId="165" fontId="1" fillId="9" borderId="1" xfId="1" applyFont="1" applyFill="1" applyBorder="1" applyAlignment="1" applyProtection="1">
      <alignment horizontal="center"/>
    </xf>
    <xf numFmtId="167" fontId="1" fillId="2" borderId="1" xfId="1" applyNumberFormat="1" applyFont="1" applyFill="1" applyBorder="1" applyAlignment="1" applyProtection="1">
      <alignment horizontal="center"/>
    </xf>
    <xf numFmtId="168" fontId="1" fillId="2" borderId="1" xfId="1" applyNumberFormat="1" applyFont="1" applyFill="1" applyBorder="1" applyAlignment="1" applyProtection="1">
      <alignment horizontal="center"/>
    </xf>
    <xf numFmtId="170" fontId="1" fillId="2" borderId="1" xfId="1" applyNumberFormat="1" applyFont="1" applyFill="1" applyBorder="1" applyAlignment="1" applyProtection="1">
      <alignment horizontal="center"/>
    </xf>
    <xf numFmtId="2" fontId="1" fillId="2" borderId="1" xfId="1" applyNumberFormat="1" applyFont="1" applyFill="1" applyBorder="1" applyAlignment="1" applyProtection="1">
      <alignment horizontal="center"/>
    </xf>
    <xf numFmtId="165" fontId="1" fillId="2" borderId="1" xfId="1" applyFont="1" applyFill="1" applyBorder="1" applyAlignment="1" applyProtection="1">
      <alignment horizontal="center"/>
    </xf>
    <xf numFmtId="164" fontId="6" fillId="0" borderId="1" xfId="1" applyNumberFormat="1" applyFont="1" applyFill="1" applyBorder="1" applyAlignment="1">
      <alignment horizontal="center" vertical="top"/>
    </xf>
    <xf numFmtId="165" fontId="1" fillId="2" borderId="0" xfId="1" applyFill="1"/>
    <xf numFmtId="166" fontId="1" fillId="0" borderId="1" xfId="1" applyNumberFormat="1" applyFont="1" applyFill="1" applyBorder="1" applyAlignment="1" applyProtection="1">
      <alignment horizontal="center"/>
    </xf>
    <xf numFmtId="166" fontId="1" fillId="0" borderId="0" xfId="1" applyNumberFormat="1"/>
    <xf numFmtId="169" fontId="1" fillId="0" borderId="0" xfId="1" applyNumberFormat="1"/>
    <xf numFmtId="168" fontId="1" fillId="0" borderId="0" xfId="1" applyNumberFormat="1"/>
    <xf numFmtId="164" fontId="7" fillId="0" borderId="1" xfId="1" applyNumberFormat="1" applyFont="1" applyBorder="1" applyAlignment="1">
      <alignment horizontal="center"/>
    </xf>
    <xf numFmtId="165" fontId="1" fillId="2" borderId="1" xfId="1" applyFill="1" applyBorder="1" applyAlignment="1">
      <alignment horizontal="center"/>
    </xf>
    <xf numFmtId="169" fontId="1" fillId="0" borderId="1" xfId="1" applyNumberFormat="1" applyBorder="1" applyAlignment="1">
      <alignment horizontal="center"/>
    </xf>
    <xf numFmtId="169" fontId="1" fillId="0" borderId="1" xfId="1" applyNumberFormat="1" applyFill="1" applyBorder="1" applyAlignment="1">
      <alignment horizontal="center"/>
    </xf>
    <xf numFmtId="165" fontId="1" fillId="2" borderId="0" xfId="1" applyFill="1" applyAlignment="1">
      <alignment horizontal="left"/>
    </xf>
    <xf numFmtId="165" fontId="1" fillId="2" borderId="0" xfId="1" applyFont="1" applyFill="1" applyAlignment="1" applyProtection="1">
      <alignment horizontal="left"/>
    </xf>
    <xf numFmtId="164" fontId="1" fillId="0" borderId="0" xfId="1" applyNumberFormat="1" applyFont="1" applyFill="1" applyBorder="1" applyAlignment="1">
      <alignment horizontal="left"/>
    </xf>
    <xf numFmtId="164" fontId="1" fillId="0" borderId="1" xfId="1" applyNumberFormat="1" applyFont="1" applyFill="1" applyBorder="1" applyAlignment="1">
      <alignment horizontal="left"/>
    </xf>
    <xf numFmtId="165" fontId="1" fillId="0" borderId="0" xfId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workbookViewId="0"/>
  </sheetViews>
  <sheetFormatPr defaultRowHeight="14.05"/>
  <cols>
    <col min="1" max="1" width="7.6640625" style="40" customWidth="1"/>
    <col min="2" max="2" width="28.42578125" style="40" customWidth="1"/>
    <col min="3" max="3" width="5.6171875" style="40" customWidth="1"/>
    <col min="4" max="4" width="7.6640625" style="70" customWidth="1"/>
    <col min="5" max="10" width="7.6640625" style="40" customWidth="1"/>
    <col min="11" max="11" width="7.6640625" style="71" customWidth="1"/>
    <col min="12" max="13" width="7.6640625" style="40" customWidth="1"/>
    <col min="14" max="14" width="7.6640625" style="72" customWidth="1"/>
    <col min="15" max="15" width="7.6640625" style="71" customWidth="1"/>
    <col min="16" max="16" width="7.6640625" style="40" customWidth="1"/>
    <col min="17" max="17" width="7.6640625" style="72" customWidth="1"/>
    <col min="18" max="18" width="7.6640625" style="40" customWidth="1"/>
    <col min="19" max="19" width="7.6640625" style="72" customWidth="1"/>
    <col min="20" max="22" width="7.6640625" style="40" customWidth="1"/>
    <col min="23" max="23" width="7.6640625" style="72" customWidth="1"/>
    <col min="24" max="26" width="7.6640625" style="40" customWidth="1"/>
    <col min="27" max="27" width="7.6640625" style="71" customWidth="1"/>
    <col min="28" max="1024" width="7.6640625" style="40" customWidth="1"/>
  </cols>
  <sheetData>
    <row r="1" spans="1:28" s="13" customFormat="1" ht="16.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6</v>
      </c>
      <c r="I1" s="5" t="s">
        <v>7</v>
      </c>
      <c r="J1" s="5" t="s">
        <v>8</v>
      </c>
      <c r="K1" s="6" t="s">
        <v>9</v>
      </c>
      <c r="L1" s="5" t="s">
        <v>10</v>
      </c>
      <c r="M1" s="5" t="s">
        <v>11</v>
      </c>
      <c r="N1" s="7" t="s">
        <v>12</v>
      </c>
      <c r="O1" s="6" t="s">
        <v>13</v>
      </c>
      <c r="P1" s="5" t="s">
        <v>14</v>
      </c>
      <c r="Q1" s="7" t="s">
        <v>15</v>
      </c>
      <c r="R1" s="8" t="s">
        <v>16</v>
      </c>
      <c r="S1" s="7" t="s">
        <v>17</v>
      </c>
      <c r="T1" s="9" t="s">
        <v>18</v>
      </c>
      <c r="U1" s="5" t="s">
        <v>19</v>
      </c>
      <c r="V1" s="10" t="s">
        <v>20</v>
      </c>
      <c r="W1" s="7" t="s">
        <v>21</v>
      </c>
      <c r="X1" s="11" t="s">
        <v>22</v>
      </c>
      <c r="Y1" s="5" t="s">
        <v>23</v>
      </c>
      <c r="Z1" s="12" t="s">
        <v>24</v>
      </c>
      <c r="AA1" s="6" t="s">
        <v>25</v>
      </c>
      <c r="AB1" s="5" t="s">
        <v>26</v>
      </c>
    </row>
    <row r="2" spans="1:28" s="13" customFormat="1" ht="14.1">
      <c r="A2" s="1"/>
      <c r="B2" s="2"/>
      <c r="C2" s="2"/>
      <c r="D2" s="14" t="s">
        <v>27</v>
      </c>
      <c r="E2" s="4"/>
      <c r="F2" s="4"/>
      <c r="G2" s="4"/>
      <c r="H2" s="4" t="s">
        <v>28</v>
      </c>
      <c r="I2" s="5"/>
      <c r="J2" s="5" t="s">
        <v>29</v>
      </c>
      <c r="K2" s="6" t="s">
        <v>30</v>
      </c>
      <c r="L2" s="7" t="s">
        <v>31</v>
      </c>
      <c r="M2" s="5" t="s">
        <v>32</v>
      </c>
      <c r="N2" s="15" t="s">
        <v>31</v>
      </c>
      <c r="O2" s="16" t="s">
        <v>30</v>
      </c>
      <c r="P2" s="17" t="s">
        <v>29</v>
      </c>
      <c r="Q2" s="15" t="s">
        <v>29</v>
      </c>
      <c r="R2" s="8" t="s">
        <v>33</v>
      </c>
      <c r="S2" s="17" t="s">
        <v>29</v>
      </c>
      <c r="T2" s="9" t="s">
        <v>33</v>
      </c>
      <c r="U2" s="17" t="s">
        <v>29</v>
      </c>
      <c r="V2" s="10" t="s">
        <v>33</v>
      </c>
      <c r="W2" s="17" t="s">
        <v>29</v>
      </c>
      <c r="X2" s="11" t="s">
        <v>33</v>
      </c>
      <c r="Y2" s="17" t="s">
        <v>29</v>
      </c>
      <c r="Z2" s="12" t="s">
        <v>33</v>
      </c>
      <c r="AA2" s="17" t="s">
        <v>29</v>
      </c>
      <c r="AB2" s="17" t="s">
        <v>29</v>
      </c>
    </row>
    <row r="3" spans="1:28" s="13" customFormat="1" ht="14.1">
      <c r="A3" s="79" t="s">
        <v>34</v>
      </c>
      <c r="B3" s="79"/>
      <c r="C3" s="18"/>
      <c r="D3" s="19"/>
      <c r="E3" s="20"/>
      <c r="F3" s="20"/>
      <c r="G3" s="20"/>
      <c r="H3" s="20"/>
      <c r="I3" s="21"/>
      <c r="J3" s="21"/>
      <c r="K3" s="22"/>
      <c r="L3" s="21"/>
      <c r="M3" s="21"/>
      <c r="N3" s="23"/>
      <c r="O3" s="22"/>
      <c r="P3" s="21"/>
      <c r="Q3" s="23"/>
      <c r="R3" s="21"/>
      <c r="S3" s="23"/>
      <c r="T3" s="21"/>
      <c r="U3" s="21"/>
      <c r="V3" s="21"/>
      <c r="W3" s="23"/>
      <c r="X3" s="21"/>
      <c r="Y3" s="21"/>
      <c r="Z3" s="21"/>
      <c r="AA3" s="22"/>
      <c r="AB3" s="21"/>
    </row>
    <row r="4" spans="1:28" ht="13.8">
      <c r="A4" s="24">
        <v>23</v>
      </c>
      <c r="B4" s="25" t="s">
        <v>35</v>
      </c>
      <c r="C4" s="26" t="s">
        <v>36</v>
      </c>
      <c r="D4" s="27">
        <v>0.37</v>
      </c>
      <c r="E4" s="28">
        <v>40.9694</v>
      </c>
      <c r="F4" s="28">
        <v>-78.092600000000004</v>
      </c>
      <c r="G4" s="29">
        <v>3.18</v>
      </c>
      <c r="H4" s="29">
        <f>G4/274*100</f>
        <v>1.1605839416058394</v>
      </c>
      <c r="I4" s="29">
        <v>17.3</v>
      </c>
      <c r="J4" s="29">
        <v>8.1</v>
      </c>
      <c r="K4" s="30">
        <v>606</v>
      </c>
      <c r="L4" s="29">
        <v>4.05</v>
      </c>
      <c r="M4" s="29"/>
      <c r="N4" s="31">
        <v>4.4000000000000004</v>
      </c>
      <c r="O4" s="32">
        <v>636</v>
      </c>
      <c r="P4" s="32">
        <v>0</v>
      </c>
      <c r="Q4" s="33">
        <v>23</v>
      </c>
      <c r="R4" s="34">
        <f>D4*448.8*Q4*0.01202</f>
        <v>45.907841760000004</v>
      </c>
      <c r="S4" s="33">
        <v>0.06</v>
      </c>
      <c r="T4" s="35">
        <f>D4*448.8*S4*0.01202</f>
        <v>0.11975958719999999</v>
      </c>
      <c r="U4" s="33">
        <v>2.92</v>
      </c>
      <c r="V4" s="36">
        <f>D4*448.8*U4*0.01202</f>
        <v>5.8282999104000002</v>
      </c>
      <c r="W4" s="33">
        <v>1.26</v>
      </c>
      <c r="X4" s="37">
        <f>D4*448.8*W4*0.01202</f>
        <v>2.5149513312000003</v>
      </c>
      <c r="Y4" s="32">
        <v>185</v>
      </c>
      <c r="Z4" s="38">
        <f>D4*448.8*Y4*0.01202</f>
        <v>369.25872720000001</v>
      </c>
      <c r="AA4" s="32">
        <v>2</v>
      </c>
      <c r="AB4" s="39">
        <v>364</v>
      </c>
    </row>
    <row r="5" spans="1:28" s="13" customFormat="1" ht="14.1">
      <c r="A5" s="41"/>
      <c r="B5" s="18"/>
      <c r="C5" s="18"/>
      <c r="D5" s="42"/>
      <c r="E5" s="43"/>
      <c r="F5" s="43"/>
      <c r="G5" s="43"/>
      <c r="H5" s="43"/>
      <c r="I5" s="44"/>
      <c r="J5" s="44"/>
      <c r="K5" s="45"/>
      <c r="L5" s="44"/>
      <c r="M5" s="44"/>
      <c r="N5" s="46"/>
      <c r="O5" s="22"/>
      <c r="P5" s="21"/>
      <c r="Q5" s="23"/>
      <c r="R5" s="21"/>
      <c r="S5" s="23"/>
      <c r="T5" s="21"/>
      <c r="U5" s="21"/>
      <c r="V5" s="21"/>
      <c r="W5" s="23"/>
      <c r="X5" s="21"/>
      <c r="Y5" s="21"/>
      <c r="Z5" s="21"/>
      <c r="AA5" s="45"/>
      <c r="AB5" s="44"/>
    </row>
    <row r="6" spans="1:28" s="13" customFormat="1" ht="14.1">
      <c r="A6" s="80" t="s">
        <v>37</v>
      </c>
      <c r="B6" s="80"/>
      <c r="C6" s="18"/>
      <c r="D6" s="42"/>
      <c r="E6" s="43"/>
      <c r="F6" s="43"/>
      <c r="G6" s="43"/>
      <c r="H6" s="43"/>
      <c r="I6" s="44"/>
      <c r="J6" s="44"/>
      <c r="K6" s="45"/>
      <c r="L6" s="44"/>
      <c r="M6" s="44"/>
      <c r="N6" s="46"/>
      <c r="O6" s="45"/>
      <c r="P6" s="44"/>
      <c r="Q6" s="23"/>
      <c r="R6" s="21"/>
      <c r="S6" s="23"/>
      <c r="T6" s="21"/>
      <c r="U6" s="21"/>
      <c r="V6" s="21"/>
      <c r="W6" s="23"/>
      <c r="X6" s="21"/>
      <c r="Y6" s="21"/>
      <c r="Z6" s="21"/>
      <c r="AA6" s="45"/>
      <c r="AB6" s="44"/>
    </row>
    <row r="7" spans="1:28" ht="13.8">
      <c r="A7" s="47">
        <v>23</v>
      </c>
      <c r="B7" s="48" t="s">
        <v>35</v>
      </c>
      <c r="C7" s="49" t="s">
        <v>38</v>
      </c>
      <c r="D7" s="50">
        <v>1.383</v>
      </c>
      <c r="E7" s="51">
        <v>40.9694</v>
      </c>
      <c r="F7" s="51">
        <v>-78.092600000000004</v>
      </c>
      <c r="G7" s="52">
        <v>3.18</v>
      </c>
      <c r="H7" s="52">
        <f>G7/274*100</f>
        <v>1.1605839416058394</v>
      </c>
      <c r="I7" s="52">
        <v>11.4</v>
      </c>
      <c r="J7" s="52"/>
      <c r="K7" s="53">
        <v>309</v>
      </c>
      <c r="L7" s="52">
        <v>4.32</v>
      </c>
      <c r="M7" s="52"/>
      <c r="N7" s="54">
        <v>4.88</v>
      </c>
      <c r="O7" s="53">
        <v>282</v>
      </c>
      <c r="P7" s="49" t="s">
        <v>39</v>
      </c>
      <c r="Q7" s="54">
        <v>25.67</v>
      </c>
      <c r="R7" s="55">
        <f>D7*448.8*Q7*0.01202</f>
        <v>191.51613326736003</v>
      </c>
      <c r="S7" s="52">
        <v>0.39</v>
      </c>
      <c r="T7" s="56">
        <f>D7*448.8*S7*0.01202</f>
        <v>2.9096724571200001</v>
      </c>
      <c r="U7" s="52">
        <v>0.80300000000000005</v>
      </c>
      <c r="V7" s="57">
        <f>D7*448.8*U7*0.01202</f>
        <v>5.990940982224001</v>
      </c>
      <c r="W7" s="52">
        <v>0.47199999999999998</v>
      </c>
      <c r="X7" s="58">
        <f>D7*448.8*W7*0.01202</f>
        <v>3.5214497429759999</v>
      </c>
      <c r="Y7" s="53">
        <v>58.7</v>
      </c>
      <c r="Z7" s="59">
        <f>D7*448.8*Y7*0.01202</f>
        <v>437.94300828960007</v>
      </c>
      <c r="AA7" s="53">
        <v>2.4</v>
      </c>
      <c r="AB7" s="49">
        <v>98</v>
      </c>
    </row>
    <row r="8" spans="1:28" ht="13.8">
      <c r="A8" s="60"/>
      <c r="B8" s="61" t="s">
        <v>40</v>
      </c>
      <c r="C8" s="49"/>
      <c r="D8" s="50"/>
      <c r="E8" s="62"/>
      <c r="F8" s="62"/>
      <c r="G8" s="63"/>
      <c r="H8" s="52"/>
      <c r="I8" s="63"/>
      <c r="J8" s="63"/>
      <c r="K8" s="64"/>
      <c r="L8" s="63"/>
      <c r="M8" s="63"/>
      <c r="N8" s="65"/>
      <c r="O8" s="64"/>
      <c r="P8" s="66"/>
      <c r="Q8" s="65"/>
      <c r="R8" s="55">
        <f>R7-R9-R10-R11-R12-R13-R14</f>
        <v>-39.620280016415961</v>
      </c>
      <c r="S8" s="63"/>
      <c r="T8" s="56">
        <f>T7-T9-T10-T11-T12-T13-T14</f>
        <v>-36.34482293904</v>
      </c>
      <c r="U8" s="63"/>
      <c r="V8" s="57">
        <f>V7-V9-V10-V11-V12-V13-V14</f>
        <v>-8.6917604335108809</v>
      </c>
      <c r="W8" s="63"/>
      <c r="X8" s="58">
        <f>X7-X9-X10-X11-X12-X13-X14</f>
        <v>-3.9837055658400011</v>
      </c>
      <c r="Y8" s="64"/>
      <c r="Z8" s="59">
        <f>Z7-Z9-Z10-Z11-Z12-Z13-Z14</f>
        <v>-518.88009773952001</v>
      </c>
      <c r="AA8" s="64"/>
      <c r="AB8" s="66"/>
    </row>
    <row r="9" spans="1:28" s="68" customFormat="1" ht="14.4">
      <c r="A9" s="67" t="s">
        <v>41</v>
      </c>
      <c r="B9" s="66" t="s">
        <v>42</v>
      </c>
      <c r="C9" s="49" t="s">
        <v>38</v>
      </c>
      <c r="D9" s="50">
        <v>0.77080000000000004</v>
      </c>
      <c r="E9" s="51">
        <v>40.961570000000002</v>
      </c>
      <c r="F9" s="51">
        <v>-78.10812</v>
      </c>
      <c r="G9" s="52"/>
      <c r="H9" s="52" t="s">
        <v>43</v>
      </c>
      <c r="I9" s="52">
        <v>11.9</v>
      </c>
      <c r="J9" s="52"/>
      <c r="K9" s="53">
        <v>409</v>
      </c>
      <c r="L9" s="52">
        <v>3.82</v>
      </c>
      <c r="M9" s="52"/>
      <c r="N9" s="54">
        <v>4.21</v>
      </c>
      <c r="O9" s="53">
        <v>384</v>
      </c>
      <c r="P9" s="53" t="s">
        <v>39</v>
      </c>
      <c r="Q9" s="54">
        <v>28.78</v>
      </c>
      <c r="R9" s="55">
        <f t="shared" ref="R9:R15" si="0">D9*448.8*Q9*0.01202</f>
        <v>119.67124562342401</v>
      </c>
      <c r="S9" s="52">
        <v>3.95</v>
      </c>
      <c r="T9" s="56">
        <f>D9*448.8*S9*0.01202</f>
        <v>16.424649764160002</v>
      </c>
      <c r="U9" s="52">
        <v>1.65</v>
      </c>
      <c r="V9" s="57">
        <f>D9*448.8*U9*0.01202</f>
        <v>6.86092964832</v>
      </c>
      <c r="W9" s="52">
        <v>1.04</v>
      </c>
      <c r="X9" s="58">
        <f>D9*448.8*W9*0.01202</f>
        <v>4.3244647480320006</v>
      </c>
      <c r="Y9" s="53">
        <v>101</v>
      </c>
      <c r="Z9" s="59">
        <f t="shared" ref="Z9:Z15" si="1">D9*448.8*Y9*0.01202</f>
        <v>419.97205726080006</v>
      </c>
      <c r="AA9" s="53">
        <v>2.4</v>
      </c>
      <c r="AB9" s="49">
        <v>174</v>
      </c>
    </row>
    <row r="10" spans="1:28" ht="14.4">
      <c r="A10" s="67" t="s">
        <v>44</v>
      </c>
      <c r="B10" s="66" t="s">
        <v>45</v>
      </c>
      <c r="C10" s="49" t="s">
        <v>38</v>
      </c>
      <c r="D10" s="69">
        <v>8.4599999999999995E-2</v>
      </c>
      <c r="E10" s="51">
        <v>40.961100000000002</v>
      </c>
      <c r="F10" s="51">
        <v>-78.109139999999996</v>
      </c>
      <c r="G10" s="52"/>
      <c r="H10" s="52"/>
      <c r="I10" s="52">
        <v>10.3</v>
      </c>
      <c r="J10" s="52"/>
      <c r="K10" s="53">
        <v>42.3</v>
      </c>
      <c r="L10" s="52">
        <v>6.15</v>
      </c>
      <c r="M10" s="52"/>
      <c r="N10" s="54">
        <v>6.44</v>
      </c>
      <c r="O10" s="53">
        <v>31.7</v>
      </c>
      <c r="P10" s="53" t="s">
        <v>39</v>
      </c>
      <c r="Q10" s="54">
        <v>10.79</v>
      </c>
      <c r="R10" s="55">
        <f t="shared" si="0"/>
        <v>4.9243523883839995</v>
      </c>
      <c r="S10" s="52" t="s">
        <v>46</v>
      </c>
      <c r="T10" s="56">
        <v>0</v>
      </c>
      <c r="U10" s="52">
        <v>3.1699999999999999E-2</v>
      </c>
      <c r="V10" s="57">
        <f>D10*448.8*U10*0.01202</f>
        <v>1.446728180832E-2</v>
      </c>
      <c r="W10" s="52">
        <v>0.104</v>
      </c>
      <c r="X10" s="58">
        <f>D10*448.8*W10*0.01202</f>
        <v>4.7463637478399996E-2</v>
      </c>
      <c r="Y10" s="53">
        <v>9.1</v>
      </c>
      <c r="Z10" s="59">
        <f t="shared" si="1"/>
        <v>4.1530682793600002</v>
      </c>
      <c r="AA10" s="53" t="s">
        <v>47</v>
      </c>
      <c r="AB10" s="49" t="s">
        <v>48</v>
      </c>
    </row>
    <row r="11" spans="1:28" ht="14.4">
      <c r="A11" s="67" t="s">
        <v>49</v>
      </c>
      <c r="B11" s="66" t="s">
        <v>50</v>
      </c>
      <c r="C11" s="49" t="s">
        <v>38</v>
      </c>
      <c r="D11" s="69">
        <v>0.21160000000000001</v>
      </c>
      <c r="E11" s="51">
        <v>40.962200000000003</v>
      </c>
      <c r="F11" s="51">
        <v>-78.111180000000004</v>
      </c>
      <c r="G11" s="52"/>
      <c r="H11" s="52"/>
      <c r="I11" s="52">
        <v>12.7</v>
      </c>
      <c r="J11" s="52"/>
      <c r="K11" s="53">
        <v>994</v>
      </c>
      <c r="L11" s="52">
        <v>3.28</v>
      </c>
      <c r="M11" s="52"/>
      <c r="N11" s="54">
        <v>3.83</v>
      </c>
      <c r="O11" s="53">
        <v>939</v>
      </c>
      <c r="P11" s="53" t="s">
        <v>39</v>
      </c>
      <c r="Q11" s="54">
        <v>77.3</v>
      </c>
      <c r="R11" s="55">
        <f t="shared" si="0"/>
        <v>88.237353367679987</v>
      </c>
      <c r="S11" s="52">
        <v>20</v>
      </c>
      <c r="T11" s="56">
        <f>D11*448.8*S11*0.01202</f>
        <v>22.829845632000001</v>
      </c>
      <c r="U11" s="52">
        <v>4.9400000000000004</v>
      </c>
      <c r="V11" s="57">
        <f>D11*448.8*U11*0.01202</f>
        <v>5.6389718711040011</v>
      </c>
      <c r="W11" s="52">
        <v>2.35</v>
      </c>
      <c r="X11" s="58">
        <f>D11*448.8*W11*0.01202</f>
        <v>2.6825068617600003</v>
      </c>
      <c r="Y11" s="53">
        <v>323</v>
      </c>
      <c r="Z11" s="59">
        <f t="shared" si="1"/>
        <v>368.70200695680001</v>
      </c>
      <c r="AA11" s="53">
        <v>3.6</v>
      </c>
      <c r="AB11" s="49">
        <v>500</v>
      </c>
    </row>
    <row r="12" spans="1:28" ht="14.4">
      <c r="A12" s="67" t="s">
        <v>51</v>
      </c>
      <c r="B12" s="66" t="s">
        <v>52</v>
      </c>
      <c r="C12" s="49" t="s">
        <v>38</v>
      </c>
      <c r="D12" s="69">
        <v>5.79E-2</v>
      </c>
      <c r="E12" s="51">
        <v>40.970910000000003</v>
      </c>
      <c r="F12" s="51">
        <v>-78.121539999999996</v>
      </c>
      <c r="G12" s="52"/>
      <c r="H12" s="52"/>
      <c r="I12" s="52">
        <v>10.8</v>
      </c>
      <c r="J12" s="52"/>
      <c r="K12" s="53">
        <v>401</v>
      </c>
      <c r="L12" s="52">
        <v>6.72</v>
      </c>
      <c r="M12" s="52"/>
      <c r="N12" s="54">
        <v>7.3</v>
      </c>
      <c r="O12" s="53">
        <v>369</v>
      </c>
      <c r="P12" s="53" t="s">
        <v>39</v>
      </c>
      <c r="Q12" s="54">
        <v>14.88</v>
      </c>
      <c r="R12" s="55">
        <f t="shared" si="0"/>
        <v>4.6477077419519999</v>
      </c>
      <c r="S12" s="52" t="s">
        <v>46</v>
      </c>
      <c r="T12" s="56">
        <v>0</v>
      </c>
      <c r="U12" s="52" t="s">
        <v>53</v>
      </c>
      <c r="V12" s="57">
        <v>0</v>
      </c>
      <c r="W12" s="52" t="s">
        <v>54</v>
      </c>
      <c r="X12" s="58">
        <v>0</v>
      </c>
      <c r="Y12" s="53">
        <v>93.8</v>
      </c>
      <c r="Z12" s="59">
        <f t="shared" si="1"/>
        <v>29.298050147520001</v>
      </c>
      <c r="AA12" s="53" t="s">
        <v>47</v>
      </c>
      <c r="AB12" s="49">
        <v>236</v>
      </c>
    </row>
    <row r="13" spans="1:28" ht="14.4">
      <c r="A13" s="67" t="s">
        <v>55</v>
      </c>
      <c r="B13" s="66" t="s">
        <v>56</v>
      </c>
      <c r="C13" s="49" t="s">
        <v>38</v>
      </c>
      <c r="D13" s="69">
        <v>0.2094</v>
      </c>
      <c r="E13" s="51">
        <v>40.983490000000003</v>
      </c>
      <c r="F13" s="51">
        <v>-78.12912</v>
      </c>
      <c r="G13" s="52"/>
      <c r="H13" s="52" t="s">
        <v>43</v>
      </c>
      <c r="I13" s="52">
        <v>13.6</v>
      </c>
      <c r="J13" s="52"/>
      <c r="K13" s="53">
        <v>363</v>
      </c>
      <c r="L13" s="52">
        <v>6.05</v>
      </c>
      <c r="M13" s="52"/>
      <c r="N13" s="54">
        <v>6.65</v>
      </c>
      <c r="O13" s="53">
        <v>332</v>
      </c>
      <c r="P13" s="53" t="s">
        <v>39</v>
      </c>
      <c r="Q13" s="54">
        <v>12.25</v>
      </c>
      <c r="R13" s="55">
        <f t="shared" si="0"/>
        <v>13.837896626400001</v>
      </c>
      <c r="S13" s="52" t="s">
        <v>46</v>
      </c>
      <c r="T13" s="56">
        <v>0</v>
      </c>
      <c r="U13" s="52">
        <v>1.91</v>
      </c>
      <c r="V13" s="57">
        <f>D13*448.8*U13*0.01202</f>
        <v>2.1575822495040002</v>
      </c>
      <c r="W13" s="52">
        <v>0.39900000000000002</v>
      </c>
      <c r="X13" s="58">
        <f>D13*448.8*W13*0.01202</f>
        <v>0.45072006154560001</v>
      </c>
      <c r="Y13" s="53">
        <v>115</v>
      </c>
      <c r="Z13" s="59">
        <f t="shared" si="1"/>
        <v>129.90678465600001</v>
      </c>
      <c r="AA13" s="53">
        <v>3.6</v>
      </c>
      <c r="AB13" s="49">
        <v>248</v>
      </c>
    </row>
    <row r="14" spans="1:28" ht="14.4">
      <c r="A14" s="67" t="s">
        <v>57</v>
      </c>
      <c r="B14" s="66" t="s">
        <v>58</v>
      </c>
      <c r="C14" s="49" t="s">
        <v>38</v>
      </c>
      <c r="D14" s="69">
        <v>3.6700000000000003E-2</v>
      </c>
      <c r="E14" s="51">
        <v>40.994669999999999</v>
      </c>
      <c r="F14" s="51">
        <v>-78.130369999999999</v>
      </c>
      <c r="G14" s="52"/>
      <c r="H14" s="52" t="s">
        <v>43</v>
      </c>
      <c r="I14" s="52">
        <v>10.199999999999999</v>
      </c>
      <c r="J14" s="52"/>
      <c r="K14" s="53">
        <v>119.4</v>
      </c>
      <c r="L14" s="52">
        <v>6.43</v>
      </c>
      <c r="M14" s="52"/>
      <c r="N14" s="54">
        <v>7.22</v>
      </c>
      <c r="O14" s="53">
        <v>99.8</v>
      </c>
      <c r="P14" s="53" t="s">
        <v>39</v>
      </c>
      <c r="Q14" s="54">
        <v>-0.92</v>
      </c>
      <c r="R14" s="55">
        <f t="shared" si="0"/>
        <v>-0.18214246406400003</v>
      </c>
      <c r="S14" s="52" t="s">
        <v>46</v>
      </c>
      <c r="T14" s="56">
        <v>0</v>
      </c>
      <c r="U14" s="52">
        <v>5.4300000000000001E-2</v>
      </c>
      <c r="V14" s="57">
        <f>D14*448.8*U14*0.01202</f>
        <v>1.075036499856E-2</v>
      </c>
      <c r="W14" s="52" t="s">
        <v>39</v>
      </c>
      <c r="X14" s="58">
        <v>0</v>
      </c>
      <c r="Y14" s="53">
        <v>24.2</v>
      </c>
      <c r="Z14" s="59">
        <f t="shared" si="1"/>
        <v>4.79113872864</v>
      </c>
      <c r="AA14" s="53" t="s">
        <v>47</v>
      </c>
      <c r="AB14" s="49" t="s">
        <v>39</v>
      </c>
    </row>
    <row r="15" spans="1:28" ht="13.8">
      <c r="A15" s="47">
        <v>23</v>
      </c>
      <c r="B15" s="48" t="s">
        <v>35</v>
      </c>
      <c r="C15" s="49" t="s">
        <v>38</v>
      </c>
      <c r="D15" s="50">
        <v>1.383</v>
      </c>
      <c r="E15" s="51">
        <v>40.9694</v>
      </c>
      <c r="F15" s="51">
        <v>-78.092600000000004</v>
      </c>
      <c r="G15" s="52">
        <v>3.18</v>
      </c>
      <c r="H15" s="52">
        <f>G15/274*100</f>
        <v>1.1605839416058394</v>
      </c>
      <c r="I15" s="52">
        <v>11.4</v>
      </c>
      <c r="J15" s="52"/>
      <c r="K15" s="53">
        <v>309</v>
      </c>
      <c r="L15" s="52">
        <v>4.32</v>
      </c>
      <c r="M15" s="52"/>
      <c r="N15" s="54">
        <v>4.88</v>
      </c>
      <c r="O15" s="53">
        <v>282</v>
      </c>
      <c r="P15" s="49" t="s">
        <v>39</v>
      </c>
      <c r="Q15" s="54">
        <v>25.67</v>
      </c>
      <c r="R15" s="55">
        <f t="shared" si="0"/>
        <v>191.51613326736003</v>
      </c>
      <c r="S15" s="52">
        <v>0.39</v>
      </c>
      <c r="T15" s="56">
        <f>D15*448.8*S15*0.01202</f>
        <v>2.9096724571200001</v>
      </c>
      <c r="U15" s="52">
        <v>0.80300000000000005</v>
      </c>
      <c r="V15" s="57">
        <f>D15*448.8*U15*0.01202</f>
        <v>5.990940982224001</v>
      </c>
      <c r="W15" s="52">
        <v>0.47199999999999998</v>
      </c>
      <c r="X15" s="58">
        <f>D15*448.8*W15*0.01202</f>
        <v>3.5214497429759999</v>
      </c>
      <c r="Y15" s="53">
        <v>58.7</v>
      </c>
      <c r="Z15" s="59">
        <f t="shared" si="1"/>
        <v>437.94300828960007</v>
      </c>
      <c r="AA15" s="53">
        <v>2.4</v>
      </c>
      <c r="AB15" s="49">
        <v>98</v>
      </c>
    </row>
    <row r="16" spans="1:28" ht="13.8">
      <c r="A16" s="81" t="s">
        <v>59</v>
      </c>
      <c r="B16" s="81"/>
    </row>
    <row r="17" spans="1:28" ht="13.8">
      <c r="A17" s="73"/>
      <c r="B17" s="74" t="s">
        <v>60</v>
      </c>
      <c r="C17" s="74"/>
      <c r="D17" s="27"/>
      <c r="E17" s="28"/>
      <c r="F17" s="28"/>
      <c r="G17" s="29"/>
      <c r="H17" s="29">
        <f>G17/274*100</f>
        <v>0</v>
      </c>
      <c r="I17" s="29"/>
      <c r="J17" s="29"/>
      <c r="K17" s="75"/>
      <c r="L17" s="29"/>
      <c r="M17" s="29"/>
      <c r="N17" s="31"/>
      <c r="O17" s="76"/>
      <c r="P17" s="39"/>
      <c r="Q17" s="33"/>
      <c r="R17" s="34">
        <f>D17*448.8*Q17*0.01202</f>
        <v>0</v>
      </c>
      <c r="S17" s="33"/>
      <c r="T17" s="35">
        <f>D17*448.8*S17*0.01202</f>
        <v>0</v>
      </c>
      <c r="U17" s="33"/>
      <c r="V17" s="36">
        <f>D17*448.8*U17*0.01202</f>
        <v>0</v>
      </c>
      <c r="W17" s="33"/>
      <c r="X17" s="37">
        <f>D17*448.8*W17*0.01202</f>
        <v>0</v>
      </c>
      <c r="Y17" s="39"/>
      <c r="Z17" s="38">
        <f>D17*448.8*Y17*0.01202</f>
        <v>0</v>
      </c>
      <c r="AA17" s="76"/>
      <c r="AB17" s="39"/>
    </row>
    <row r="19" spans="1:28" ht="13.8">
      <c r="B19" s="77" t="s">
        <v>61</v>
      </c>
    </row>
    <row r="20" spans="1:28" ht="13.8">
      <c r="B20" s="78" t="s">
        <v>62</v>
      </c>
    </row>
  </sheetData>
  <mergeCells count="3">
    <mergeCell ref="A3:B3"/>
    <mergeCell ref="A6:B6"/>
    <mergeCell ref="A16:B16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Skrivseth</cp:lastModifiedBy>
  <cp:revision>10</cp:revision>
  <dcterms:created xsi:type="dcterms:W3CDTF">2021-10-26T18:00:42Z</dcterms:created>
  <dcterms:modified xsi:type="dcterms:W3CDTF">2021-10-26T18:00:42Z</dcterms:modified>
</cp:coreProperties>
</file>