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kri\Downloads\"/>
    </mc:Choice>
  </mc:AlternateContent>
  <xr:revisionPtr revIDLastSave="0" documentId="8_{FEA5A939-26F5-4BC4-A5E5-DF447306CC93}" xr6:coauthVersionLast="47" xr6:coauthVersionMax="47" xr10:uidLastSave="{00000000-0000-0000-0000-000000000000}"/>
  <bookViews>
    <workbookView xWindow="-96" yWindow="-96" windowWidth="23232" windowHeight="12552"/>
  </bookViews>
  <sheets>
    <sheet name="Raw Quality and Loading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9" i="1" l="1"/>
  <c r="V59" i="1"/>
  <c r="T59" i="1"/>
  <c r="R59" i="1"/>
  <c r="H59" i="1"/>
  <c r="Z56" i="1"/>
  <c r="X56" i="1"/>
  <c r="V56" i="1"/>
  <c r="T56" i="1"/>
  <c r="R56" i="1"/>
  <c r="Z55" i="1"/>
  <c r="X55" i="1"/>
  <c r="V55" i="1"/>
  <c r="T55" i="1"/>
  <c r="R55" i="1"/>
  <c r="H55" i="1"/>
  <c r="Z54" i="1"/>
  <c r="X54" i="1"/>
  <c r="V54" i="1"/>
  <c r="T54" i="1"/>
  <c r="R54" i="1"/>
  <c r="Z53" i="1"/>
  <c r="X53" i="1"/>
  <c r="V53" i="1"/>
  <c r="T53" i="1"/>
  <c r="R53" i="1"/>
  <c r="H53" i="1"/>
  <c r="Z52" i="1"/>
  <c r="X52" i="1"/>
  <c r="V52" i="1"/>
  <c r="T52" i="1"/>
  <c r="R52" i="1"/>
  <c r="H52" i="1"/>
  <c r="Z51" i="1"/>
  <c r="X51" i="1"/>
  <c r="V51" i="1"/>
  <c r="T51" i="1"/>
  <c r="R51" i="1"/>
  <c r="Z48" i="1"/>
  <c r="X48" i="1"/>
  <c r="V48" i="1"/>
  <c r="T48" i="1"/>
  <c r="R48" i="1"/>
  <c r="Z47" i="1"/>
  <c r="X47" i="1"/>
  <c r="V47" i="1"/>
  <c r="T47" i="1"/>
  <c r="R47" i="1"/>
  <c r="H47" i="1"/>
  <c r="Z44" i="1"/>
  <c r="X44" i="1"/>
  <c r="V44" i="1"/>
  <c r="T44" i="1"/>
  <c r="R44" i="1"/>
  <c r="H44" i="1"/>
  <c r="Z41" i="1"/>
  <c r="X41" i="1"/>
  <c r="V41" i="1"/>
  <c r="T41" i="1"/>
  <c r="R41" i="1"/>
  <c r="Z40" i="1"/>
  <c r="X40" i="1"/>
  <c r="V40" i="1"/>
  <c r="T40" i="1"/>
  <c r="R40" i="1"/>
  <c r="Z36" i="1"/>
  <c r="X36" i="1"/>
  <c r="V36" i="1"/>
  <c r="T36" i="1"/>
  <c r="R36" i="1"/>
  <c r="Z35" i="1"/>
  <c r="Z33" i="1" s="1"/>
  <c r="X35" i="1"/>
  <c r="V35" i="1"/>
  <c r="T35" i="1"/>
  <c r="R35" i="1"/>
  <c r="Z34" i="1"/>
  <c r="X34" i="1"/>
  <c r="V34" i="1"/>
  <c r="T34" i="1"/>
  <c r="T33" i="1" s="1"/>
  <c r="R34" i="1"/>
  <c r="X33" i="1"/>
  <c r="V33" i="1"/>
  <c r="R33" i="1"/>
  <c r="Z32" i="1"/>
  <c r="X32" i="1"/>
  <c r="V32" i="1"/>
  <c r="T32" i="1"/>
  <c r="R32" i="1"/>
  <c r="H32" i="1"/>
  <c r="Z29" i="1"/>
  <c r="X29" i="1"/>
  <c r="V29" i="1"/>
  <c r="T29" i="1"/>
  <c r="R29" i="1"/>
  <c r="H29" i="1"/>
  <c r="Z26" i="1"/>
  <c r="X26" i="1"/>
  <c r="V26" i="1"/>
  <c r="T26" i="1"/>
  <c r="R26" i="1"/>
  <c r="Z25" i="1"/>
  <c r="X25" i="1"/>
  <c r="V25" i="1"/>
  <c r="T25" i="1"/>
  <c r="R25" i="1"/>
  <c r="Z24" i="1"/>
  <c r="X24" i="1"/>
  <c r="V24" i="1"/>
  <c r="T24" i="1"/>
  <c r="R24" i="1"/>
  <c r="Z23" i="1"/>
  <c r="X23" i="1"/>
  <c r="V23" i="1"/>
  <c r="T23" i="1"/>
  <c r="R23" i="1"/>
  <c r="Z22" i="1"/>
  <c r="X22" i="1"/>
  <c r="V22" i="1"/>
  <c r="T22" i="1"/>
  <c r="R22" i="1"/>
  <c r="Z20" i="1"/>
  <c r="X20" i="1"/>
  <c r="V20" i="1"/>
  <c r="T20" i="1"/>
  <c r="R20" i="1"/>
  <c r="Z19" i="1"/>
  <c r="X19" i="1"/>
  <c r="V19" i="1"/>
  <c r="T19" i="1"/>
  <c r="T15" i="1" s="1"/>
  <c r="R19" i="1"/>
  <c r="Z18" i="1"/>
  <c r="X18" i="1"/>
  <c r="V18" i="1"/>
  <c r="T18" i="1"/>
  <c r="R18" i="1"/>
  <c r="Z17" i="1"/>
  <c r="X17" i="1"/>
  <c r="V17" i="1"/>
  <c r="T17" i="1"/>
  <c r="R17" i="1"/>
  <c r="Z16" i="1"/>
  <c r="X16" i="1"/>
  <c r="V16" i="1"/>
  <c r="T16" i="1"/>
  <c r="R16" i="1"/>
  <c r="Z14" i="1"/>
  <c r="Z15" i="1" s="1"/>
  <c r="X14" i="1"/>
  <c r="X15" i="1" s="1"/>
  <c r="V14" i="1"/>
  <c r="V15" i="1" s="1"/>
  <c r="T14" i="1"/>
  <c r="R14" i="1"/>
  <c r="R15" i="1" s="1"/>
  <c r="H14" i="1"/>
  <c r="Z11" i="1"/>
  <c r="X11" i="1"/>
  <c r="V11" i="1"/>
  <c r="T11" i="1"/>
  <c r="R11" i="1"/>
  <c r="Z9" i="1"/>
  <c r="X9" i="1"/>
  <c r="V9" i="1"/>
  <c r="T9" i="1"/>
  <c r="R9" i="1"/>
  <c r="Z8" i="1"/>
  <c r="X8" i="1"/>
  <c r="V8" i="1"/>
  <c r="T8" i="1"/>
  <c r="R8" i="1"/>
  <c r="Z7" i="1"/>
  <c r="X7" i="1"/>
  <c r="V7" i="1"/>
  <c r="T7" i="1"/>
  <c r="R7" i="1"/>
  <c r="Z6" i="1"/>
  <c r="Z4" i="1" s="1"/>
  <c r="X6" i="1"/>
  <c r="V6" i="1"/>
  <c r="V4" i="1" s="1"/>
  <c r="T6" i="1"/>
  <c r="R6" i="1"/>
  <c r="Z5" i="1"/>
  <c r="X5" i="1"/>
  <c r="V5" i="1"/>
  <c r="T5" i="1"/>
  <c r="T4" i="1" s="1"/>
  <c r="R5" i="1"/>
  <c r="X4" i="1"/>
  <c r="R4" i="1"/>
  <c r="Z3" i="1"/>
  <c r="X3" i="1"/>
  <c r="V3" i="1"/>
  <c r="T3" i="1"/>
  <c r="R3" i="1"/>
  <c r="H3" i="1"/>
</calcChain>
</file>

<file path=xl/sharedStrings.xml><?xml version="1.0" encoding="utf-8"?>
<sst xmlns="http://schemas.openxmlformats.org/spreadsheetml/2006/main" count="162" uniqueCount="87">
  <si>
    <t>ID</t>
  </si>
  <si>
    <t>Station Name</t>
  </si>
  <si>
    <t>Flow</t>
  </si>
  <si>
    <t>Lat</t>
  </si>
  <si>
    <t>Long</t>
  </si>
  <si>
    <t>SM Area</t>
  </si>
  <si>
    <t>% Area</t>
  </si>
  <si>
    <t>Field Temp</t>
  </si>
  <si>
    <t>Field DO</t>
  </si>
  <si>
    <t>Field Cond</t>
  </si>
  <si>
    <t>Field pH</t>
  </si>
  <si>
    <t>Field Turb</t>
  </si>
  <si>
    <t>Lab pH</t>
  </si>
  <si>
    <t>Lab Cond</t>
  </si>
  <si>
    <t>Alk</t>
  </si>
  <si>
    <t>Acid</t>
  </si>
  <si>
    <t>Acid Load</t>
  </si>
  <si>
    <t>Fe</t>
  </si>
  <si>
    <t>Fe Load</t>
  </si>
  <si>
    <t>Mn</t>
  </si>
  <si>
    <t>Mn Load</t>
  </si>
  <si>
    <t>Al</t>
  </si>
  <si>
    <t>Al Load</t>
  </si>
  <si>
    <t>SO4</t>
  </si>
  <si>
    <r>
      <t>SO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 xml:space="preserve"> LoadSO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 xml:space="preserve"> LoadSO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 xml:space="preserve"> LoadSO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 xml:space="preserve"> LoadSO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 xml:space="preserve"> Load</t>
    </r>
  </si>
  <si>
    <t>TSS</t>
  </si>
  <si>
    <t>TDS</t>
  </si>
  <si>
    <t>Round 2 Sept 2020*</t>
  </si>
  <si>
    <t>Date</t>
  </si>
  <si>
    <t>CFS</t>
  </si>
  <si>
    <t>%</t>
  </si>
  <si>
    <t>mg/l</t>
  </si>
  <si>
    <t>uS/cm</t>
  </si>
  <si>
    <t>SU</t>
  </si>
  <si>
    <t>NTU</t>
  </si>
  <si>
    <t>lbs/day</t>
  </si>
  <si>
    <t>Sulphur Run</t>
  </si>
  <si>
    <t>R2</t>
  </si>
  <si>
    <t>Sulphur Run Watershed Not Sampled</t>
  </si>
  <si>
    <t>45C House Disch (MD3 House Disch)</t>
  </si>
  <si>
    <t>&lt;2.0</t>
  </si>
  <si>
    <t>46 Mine (UNT 1 South)</t>
  </si>
  <si>
    <t xml:space="preserve"> </t>
  </si>
  <si>
    <t>45 Mine (UNT 2 North)</t>
  </si>
  <si>
    <t>45B Entry (MD 2 Brown 2)</t>
  </si>
  <si>
    <t>Flume Disch (MD1 Brown 1)</t>
  </si>
  <si>
    <t>SR 2035 Up</t>
  </si>
  <si>
    <t>Munson Run</t>
  </si>
  <si>
    <t>Munson Run Watershed not sampled</t>
  </si>
  <si>
    <t>MR UNT01</t>
  </si>
  <si>
    <t>NA</t>
  </si>
  <si>
    <t>MR UNT02</t>
  </si>
  <si>
    <t>MR UNT03</t>
  </si>
  <si>
    <t>MR UNT04</t>
  </si>
  <si>
    <t>MR Upstream</t>
  </si>
  <si>
    <t>Discharges Sampled on Munson Round 2:</t>
  </si>
  <si>
    <t>Munson (2' down from) Pipe 1 DN</t>
  </si>
  <si>
    <t>Munson Pipe 1</t>
  </si>
  <si>
    <t>Munson Pipe 2</t>
  </si>
  <si>
    <t>Munson Big Pool</t>
  </si>
  <si>
    <t>Munson Mossy Seep</t>
  </si>
  <si>
    <t>MC Osceola Upstream Fr Trout Run</t>
  </si>
  <si>
    <t>Big Run</t>
  </si>
  <si>
    <t>Big Run not sampled</t>
  </si>
  <si>
    <t>Big Run Discharge Near Highway</t>
  </si>
  <si>
    <t>Big Run Disch at Bucket Line</t>
  </si>
  <si>
    <t>Big Run at Scotch Hollow Road</t>
  </si>
  <si>
    <t>Coal Run Mouth</t>
  </si>
  <si>
    <t>Coal Run Beaver Lane</t>
  </si>
  <si>
    <t>Coal Run higher</t>
  </si>
  <si>
    <t>MC Scrapyard (R2)</t>
  </si>
  <si>
    <t>Whiteside Run near Mouth</t>
  </si>
  <si>
    <t>Whiteside Discharge</t>
  </si>
  <si>
    <t>MC16</t>
  </si>
  <si>
    <t>QMC6 - Upstream Whiteside and MC16</t>
  </si>
  <si>
    <t>MC Hale</t>
  </si>
  <si>
    <t>MC8</t>
  </si>
  <si>
    <t>MC7</t>
  </si>
  <si>
    <t>R2a</t>
  </si>
  <si>
    <t>Roup Run</t>
  </si>
  <si>
    <t>MC above Roup</t>
  </si>
  <si>
    <t>&lt;0.05</t>
  </si>
  <si>
    <t>Round 2 (R2) collected 9-25-20</t>
  </si>
  <si>
    <t>R2a collected 11-22-20</t>
  </si>
  <si>
    <t>Moshannon Main Stem Point</t>
  </si>
  <si>
    <t>Moshannon Tributary Mouth</t>
  </si>
  <si>
    <t>Mine Discharge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</si>
</sst>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09]0"/>
    <numFmt numFmtId="165" formatCode="[$-409]0.00"/>
    <numFmt numFmtId="166" formatCode="[$-409]0.0"/>
    <numFmt numFmtId="167" formatCode="0.0"/>
    <numFmt numFmtId="168" formatCode="0.000"/>
    <numFmt numFmtId="169" formatCode="0.0000"/>
    <numFmt numFmtId="170" formatCode="[$-409]General"/>
    <numFmt numFmtId="171" formatCode="[$$-409]#,##0.00;[Red]&quot;-&quot;[$$-409]#,##0.00"/>
  </numFmts>
  <fonts count="8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66FFFF"/>
      </patternFill>
    </fill>
    <fill>
      <patternFill patternType="solid">
        <fgColor rgb="FFC55A11"/>
        <bgColor rgb="FFC55A11"/>
      </patternFill>
    </fill>
    <fill>
      <patternFill patternType="solid">
        <fgColor rgb="FFFFCC99"/>
        <bgColor rgb="FFFFCC99"/>
      </patternFill>
    </fill>
    <fill>
      <patternFill patternType="solid">
        <fgColor rgb="FF00B0F0"/>
        <bgColor rgb="FF00B0F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7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1" fontId="3" fillId="0" borderId="0"/>
  </cellStyleXfs>
  <cellXfs count="147">
    <xf numFmtId="0" fontId="0" fillId="0" borderId="0" xfId="0"/>
    <xf numFmtId="164" fontId="4" fillId="0" borderId="1" xfId="1" applyNumberFormat="1" applyFont="1" applyBorder="1" applyAlignment="1">
      <alignment horizontal="center"/>
    </xf>
    <xf numFmtId="170" fontId="4" fillId="2" borderId="1" xfId="1" applyFont="1" applyFill="1" applyBorder="1" applyAlignment="1">
      <alignment horizontal="center"/>
    </xf>
    <xf numFmtId="170" fontId="4" fillId="0" borderId="1" xfId="1" applyFont="1" applyFill="1" applyBorder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169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70" fontId="4" fillId="0" borderId="1" xfId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7" fontId="4" fillId="0" borderId="1" xfId="1" applyNumberFormat="1" applyFont="1" applyFill="1" applyBorder="1" applyAlignment="1">
      <alignment horizontal="center"/>
    </xf>
    <xf numFmtId="170" fontId="4" fillId="3" borderId="1" xfId="1" applyFont="1" applyFill="1" applyBorder="1" applyAlignment="1">
      <alignment horizontal="center"/>
    </xf>
    <xf numFmtId="170" fontId="4" fillId="4" borderId="1" xfId="1" applyFont="1" applyFill="1" applyBorder="1" applyAlignment="1">
      <alignment horizontal="center"/>
    </xf>
    <xf numFmtId="170" fontId="4" fillId="5" borderId="1" xfId="1" applyFont="1" applyFill="1" applyBorder="1" applyAlignment="1">
      <alignment horizontal="center"/>
    </xf>
    <xf numFmtId="170" fontId="4" fillId="6" borderId="1" xfId="1" applyFont="1" applyFill="1" applyBorder="1" applyAlignment="1">
      <alignment horizontal="center"/>
    </xf>
    <xf numFmtId="170" fontId="4" fillId="7" borderId="1" xfId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170" fontId="4" fillId="0" borderId="0" xfId="1" applyFont="1"/>
    <xf numFmtId="170" fontId="6" fillId="0" borderId="1" xfId="1" applyFont="1" applyFill="1" applyBorder="1" applyAlignment="1">
      <alignment horizontal="center"/>
    </xf>
    <xf numFmtId="168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70" fontId="1" fillId="8" borderId="1" xfId="1" applyFill="1" applyBorder="1" applyAlignment="1">
      <alignment horizontal="center"/>
    </xf>
    <xf numFmtId="170" fontId="1" fillId="0" borderId="1" xfId="1" applyFill="1" applyBorder="1" applyAlignment="1">
      <alignment horizontal="center"/>
    </xf>
    <xf numFmtId="168" fontId="1" fillId="2" borderId="1" xfId="1" applyNumberFormat="1" applyFill="1" applyBorder="1" applyAlignment="1">
      <alignment horizontal="center"/>
    </xf>
    <xf numFmtId="169" fontId="1" fillId="0" borderId="1" xfId="1" applyNumberForma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65" fontId="1" fillId="0" borderId="0" xfId="1" applyNumberFormat="1" applyAlignment="1">
      <alignment horizontal="center"/>
    </xf>
    <xf numFmtId="166" fontId="1" fillId="0" borderId="1" xfId="1" applyNumberFormat="1" applyBorder="1" applyAlignment="1">
      <alignment horizontal="center"/>
    </xf>
    <xf numFmtId="167" fontId="1" fillId="0" borderId="0" xfId="1" applyNumberFormat="1" applyAlignment="1">
      <alignment horizontal="center"/>
    </xf>
    <xf numFmtId="167" fontId="1" fillId="0" borderId="1" xfId="1" applyNumberFormat="1" applyBorder="1" applyAlignment="1">
      <alignment horizontal="center"/>
    </xf>
    <xf numFmtId="164" fontId="1" fillId="3" borderId="1" xfId="1" applyNumberFormat="1" applyFill="1" applyBorder="1" applyAlignment="1">
      <alignment horizontal="center"/>
    </xf>
    <xf numFmtId="164" fontId="1" fillId="4" borderId="1" xfId="1" applyNumberFormat="1" applyFill="1" applyBorder="1" applyAlignment="1">
      <alignment horizontal="center"/>
    </xf>
    <xf numFmtId="164" fontId="1" fillId="5" borderId="1" xfId="1" applyNumberFormat="1" applyFill="1" applyBorder="1" applyAlignment="1">
      <alignment horizontal="center"/>
    </xf>
    <xf numFmtId="164" fontId="1" fillId="6" borderId="1" xfId="1" applyNumberFormat="1" applyFill="1" applyBorder="1" applyAlignment="1">
      <alignment horizontal="center"/>
    </xf>
    <xf numFmtId="164" fontId="1" fillId="7" borderId="1" xfId="1" applyNumberFormat="1" applyFill="1" applyBorder="1" applyAlignment="1">
      <alignment horizontal="center"/>
    </xf>
    <xf numFmtId="170" fontId="1" fillId="0" borderId="1" xfId="1" applyBorder="1" applyAlignment="1">
      <alignment horizontal="center"/>
    </xf>
    <xf numFmtId="170" fontId="1" fillId="0" borderId="0" xfId="1"/>
    <xf numFmtId="164" fontId="1" fillId="2" borderId="1" xfId="1" applyNumberFormat="1" applyFont="1" applyFill="1" applyBorder="1" applyAlignment="1">
      <alignment horizontal="center"/>
    </xf>
    <xf numFmtId="170" fontId="1" fillId="9" borderId="1" xfId="1" applyFill="1" applyBorder="1" applyAlignment="1">
      <alignment horizontal="center"/>
    </xf>
    <xf numFmtId="169" fontId="1" fillId="2" borderId="1" xfId="1" applyNumberFormat="1" applyFill="1" applyBorder="1" applyAlignment="1">
      <alignment horizontal="center"/>
    </xf>
    <xf numFmtId="165" fontId="1" fillId="2" borderId="1" xfId="1" applyNumberFormat="1" applyFill="1" applyBorder="1" applyAlignment="1">
      <alignment horizontal="center"/>
    </xf>
    <xf numFmtId="166" fontId="1" fillId="2" borderId="1" xfId="1" applyNumberFormat="1" applyFill="1" applyBorder="1" applyAlignment="1">
      <alignment horizontal="center"/>
    </xf>
    <xf numFmtId="2" fontId="1" fillId="2" borderId="1" xfId="1" applyNumberFormat="1" applyFill="1" applyBorder="1" applyAlignment="1">
      <alignment horizontal="center"/>
    </xf>
    <xf numFmtId="167" fontId="1" fillId="2" borderId="1" xfId="1" applyNumberFormat="1" applyFill="1" applyBorder="1" applyAlignment="1">
      <alignment horizontal="center"/>
    </xf>
    <xf numFmtId="170" fontId="1" fillId="2" borderId="1" xfId="1" applyFill="1" applyBorder="1" applyAlignment="1">
      <alignment horizontal="center"/>
    </xf>
    <xf numFmtId="170" fontId="1" fillId="2" borderId="0" xfId="1" applyFill="1"/>
    <xf numFmtId="164" fontId="1" fillId="0" borderId="1" xfId="1" applyNumberFormat="1" applyFont="1" applyBorder="1" applyAlignment="1">
      <alignment horizontal="center"/>
    </xf>
    <xf numFmtId="170" fontId="1" fillId="10" borderId="1" xfId="1" applyFill="1" applyBorder="1" applyAlignment="1">
      <alignment horizontal="center"/>
    </xf>
    <xf numFmtId="170" fontId="1" fillId="0" borderId="2" xfId="1" applyBorder="1" applyAlignment="1">
      <alignment horizontal="center"/>
    </xf>
    <xf numFmtId="170" fontId="1" fillId="0" borderId="1" xfId="1" applyBorder="1"/>
    <xf numFmtId="169" fontId="1" fillId="0" borderId="1" xfId="1" applyNumberFormat="1" applyBorder="1"/>
    <xf numFmtId="165" fontId="1" fillId="0" borderId="2" xfId="1" applyNumberFormat="1" applyBorder="1" applyAlignment="1">
      <alignment horizontal="center"/>
    </xf>
    <xf numFmtId="167" fontId="1" fillId="0" borderId="1" xfId="1" applyNumberFormat="1" applyFont="1" applyBorder="1" applyAlignment="1">
      <alignment horizontal="center"/>
    </xf>
    <xf numFmtId="168" fontId="1" fillId="0" borderId="2" xfId="1" applyNumberFormat="1" applyBorder="1" applyAlignment="1">
      <alignment horizontal="center"/>
    </xf>
    <xf numFmtId="170" fontId="1" fillId="0" borderId="1" xfId="1" applyBorder="1" applyAlignment="1">
      <alignment horizontal="right"/>
    </xf>
    <xf numFmtId="170" fontId="1" fillId="0" borderId="2" xfId="1" applyFill="1" applyBorder="1" applyAlignment="1">
      <alignment horizontal="center"/>
    </xf>
    <xf numFmtId="170" fontId="1" fillId="0" borderId="0" xfId="1" applyFill="1"/>
    <xf numFmtId="169" fontId="1" fillId="0" borderId="0" xfId="1" applyNumberFormat="1" applyFill="1"/>
    <xf numFmtId="165" fontId="1" fillId="0" borderId="1" xfId="1" applyNumberFormat="1" applyFill="1" applyBorder="1" applyAlignment="1">
      <alignment horizontal="center"/>
    </xf>
    <xf numFmtId="165" fontId="1" fillId="0" borderId="2" xfId="1" applyNumberFormat="1" applyFill="1" applyBorder="1" applyAlignment="1">
      <alignment horizontal="center"/>
    </xf>
    <xf numFmtId="166" fontId="1" fillId="0" borderId="1" xfId="1" applyNumberFormat="1" applyFill="1" applyBorder="1" applyAlignment="1">
      <alignment horizontal="center"/>
    </xf>
    <xf numFmtId="164" fontId="1" fillId="0" borderId="1" xfId="1" applyNumberFormat="1" applyFill="1" applyBorder="1" applyAlignment="1">
      <alignment horizontal="center"/>
    </xf>
    <xf numFmtId="0" fontId="0" fillId="0" borderId="0" xfId="0" applyFill="1"/>
    <xf numFmtId="164" fontId="1" fillId="0" borderId="3" xfId="1" applyNumberFormat="1" applyFont="1" applyFill="1" applyBorder="1" applyAlignment="1">
      <alignment horizontal="center"/>
    </xf>
    <xf numFmtId="170" fontId="1" fillId="0" borderId="3" xfId="1" applyFill="1" applyBorder="1" applyAlignment="1">
      <alignment horizontal="center"/>
    </xf>
    <xf numFmtId="168" fontId="1" fillId="0" borderId="3" xfId="1" applyNumberFormat="1" applyFill="1" applyBorder="1" applyAlignment="1">
      <alignment horizontal="center"/>
    </xf>
    <xf numFmtId="169" fontId="1" fillId="0" borderId="3" xfId="1" applyNumberFormat="1" applyFill="1" applyBorder="1" applyAlignment="1">
      <alignment horizontal="center"/>
    </xf>
    <xf numFmtId="165" fontId="1" fillId="0" borderId="3" xfId="1" applyNumberFormat="1" applyFill="1" applyBorder="1" applyAlignment="1">
      <alignment horizontal="center"/>
    </xf>
    <xf numFmtId="166" fontId="1" fillId="0" borderId="3" xfId="1" applyNumberFormat="1" applyFill="1" applyBorder="1" applyAlignment="1">
      <alignment horizontal="center"/>
    </xf>
    <xf numFmtId="167" fontId="1" fillId="0" borderId="3" xfId="1" applyNumberForma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70" fontId="1" fillId="0" borderId="4" xfId="1" applyFill="1" applyBorder="1" applyAlignment="1">
      <alignment horizontal="center"/>
    </xf>
    <xf numFmtId="168" fontId="1" fillId="0" borderId="4" xfId="1" applyNumberFormat="1" applyFill="1" applyBorder="1" applyAlignment="1">
      <alignment horizontal="center"/>
    </xf>
    <xf numFmtId="169" fontId="1" fillId="0" borderId="4" xfId="1" applyNumberFormat="1" applyFill="1" applyBorder="1" applyAlignment="1">
      <alignment horizontal="center"/>
    </xf>
    <xf numFmtId="165" fontId="1" fillId="0" borderId="4" xfId="1" applyNumberFormat="1" applyFill="1" applyBorder="1" applyAlignment="1">
      <alignment horizontal="center"/>
    </xf>
    <xf numFmtId="166" fontId="1" fillId="0" borderId="4" xfId="1" applyNumberFormat="1" applyFill="1" applyBorder="1" applyAlignment="1">
      <alignment horizontal="center"/>
    </xf>
    <xf numFmtId="167" fontId="1" fillId="0" borderId="4" xfId="1" applyNumberFormat="1" applyFill="1" applyBorder="1" applyAlignment="1">
      <alignment horizontal="center"/>
    </xf>
    <xf numFmtId="164" fontId="1" fillId="0" borderId="4" xfId="1" applyNumberFormat="1" applyFill="1" applyBorder="1" applyAlignment="1">
      <alignment horizontal="center"/>
    </xf>
    <xf numFmtId="168" fontId="7" fillId="0" borderId="1" xfId="0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4" borderId="1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1" fillId="6" borderId="1" xfId="1" applyNumberFormat="1" applyFont="1" applyFill="1" applyBorder="1" applyAlignment="1">
      <alignment horizontal="center"/>
    </xf>
    <xf numFmtId="164" fontId="1" fillId="7" borderId="1" xfId="1" applyNumberFormat="1" applyFont="1" applyFill="1" applyBorder="1" applyAlignment="1">
      <alignment horizontal="center"/>
    </xf>
    <xf numFmtId="170" fontId="1" fillId="0" borderId="1" xfId="1" applyFont="1" applyBorder="1" applyAlignment="1">
      <alignment horizontal="center"/>
    </xf>
    <xf numFmtId="168" fontId="1" fillId="2" borderId="1" xfId="1" applyNumberFormat="1" applyFont="1" applyFill="1" applyBorder="1" applyAlignment="1">
      <alignment horizontal="center"/>
    </xf>
    <xf numFmtId="169" fontId="1" fillId="2" borderId="1" xfId="1" applyNumberFormat="1" applyFont="1" applyFill="1" applyBorder="1" applyAlignment="1">
      <alignment horizontal="center"/>
    </xf>
    <xf numFmtId="166" fontId="1" fillId="2" borderId="1" xfId="1" applyNumberFormat="1" applyFont="1" applyFill="1" applyBorder="1" applyAlignment="1">
      <alignment horizontal="center"/>
    </xf>
    <xf numFmtId="2" fontId="1" fillId="2" borderId="1" xfId="1" applyNumberFormat="1" applyFont="1" applyFill="1" applyBorder="1" applyAlignment="1">
      <alignment horizontal="center"/>
    </xf>
    <xf numFmtId="167" fontId="1" fillId="2" borderId="1" xfId="1" applyNumberFormat="1" applyFont="1" applyFill="1" applyBorder="1" applyAlignment="1">
      <alignment horizontal="center"/>
    </xf>
    <xf numFmtId="170" fontId="1" fillId="2" borderId="1" xfId="1" applyFont="1" applyFill="1" applyBorder="1" applyAlignment="1">
      <alignment horizontal="center"/>
    </xf>
    <xf numFmtId="169" fontId="1" fillId="0" borderId="1" xfId="1" applyNumberFormat="1" applyFont="1" applyBorder="1" applyAlignment="1">
      <alignment horizontal="center"/>
    </xf>
    <xf numFmtId="168" fontId="1" fillId="0" borderId="1" xfId="1" applyNumberFormat="1" applyFont="1" applyBorder="1" applyAlignment="1">
      <alignment horizontal="center"/>
    </xf>
    <xf numFmtId="170" fontId="1" fillId="0" borderId="5" xfId="1" applyFill="1" applyBorder="1"/>
    <xf numFmtId="168" fontId="1" fillId="0" borderId="0" xfId="1" applyNumberFormat="1"/>
    <xf numFmtId="169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applyNumberFormat="1"/>
    <xf numFmtId="167" fontId="1" fillId="0" borderId="0" xfId="1" applyNumberFormat="1"/>
    <xf numFmtId="170" fontId="1" fillId="10" borderId="1" xfId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70" fontId="1" fillId="0" borderId="3" xfId="1" applyFont="1" applyFill="1" applyBorder="1" applyAlignment="1">
      <alignment horizontal="center"/>
    </xf>
    <xf numFmtId="168" fontId="7" fillId="0" borderId="3" xfId="0" applyNumberFormat="1" applyFont="1" applyFill="1" applyBorder="1" applyAlignment="1">
      <alignment horizontal="center"/>
    </xf>
    <xf numFmtId="169" fontId="7" fillId="0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166" fontId="1" fillId="0" borderId="3" xfId="1" applyNumberFormat="1" applyFont="1" applyFill="1" applyBorder="1" applyAlignment="1">
      <alignment horizontal="center"/>
    </xf>
    <xf numFmtId="167" fontId="7" fillId="0" borderId="3" xfId="0" applyNumberFormat="1" applyFont="1" applyFill="1" applyBorder="1" applyAlignment="1">
      <alignment horizontal="center"/>
    </xf>
    <xf numFmtId="170" fontId="1" fillId="0" borderId="4" xfId="1" applyFont="1" applyFill="1" applyBorder="1" applyAlignment="1">
      <alignment horizontal="center"/>
    </xf>
    <xf numFmtId="168" fontId="7" fillId="0" borderId="4" xfId="0" applyNumberFormat="1" applyFont="1" applyFill="1" applyBorder="1" applyAlignment="1">
      <alignment horizontal="center"/>
    </xf>
    <xf numFmtId="169" fontId="7" fillId="0" borderId="4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166" fontId="1" fillId="0" borderId="4" xfId="1" applyNumberFormat="1" applyFont="1" applyFill="1" applyBorder="1" applyAlignment="1">
      <alignment horizontal="center"/>
    </xf>
    <xf numFmtId="167" fontId="7" fillId="0" borderId="4" xfId="0" applyNumberFormat="1" applyFont="1" applyFill="1" applyBorder="1" applyAlignment="1">
      <alignment horizontal="center"/>
    </xf>
    <xf numFmtId="170" fontId="1" fillId="11" borderId="1" xfId="1" applyFill="1" applyBorder="1" applyAlignment="1">
      <alignment horizontal="center"/>
    </xf>
    <xf numFmtId="168" fontId="1" fillId="0" borderId="1" xfId="1" applyNumberFormat="1" applyBorder="1" applyAlignment="1">
      <alignment horizontal="center"/>
    </xf>
    <xf numFmtId="169" fontId="1" fillId="0" borderId="1" xfId="1" applyNumberFormat="1" applyFill="1" applyBorder="1" applyAlignment="1">
      <alignment horizontal="center"/>
    </xf>
    <xf numFmtId="165" fontId="1" fillId="0" borderId="0" xfId="1" applyNumberFormat="1" applyFill="1" applyAlignment="1">
      <alignment horizontal="center"/>
    </xf>
    <xf numFmtId="167" fontId="1" fillId="0" borderId="0" xfId="1" applyNumberFormat="1" applyFill="1" applyAlignment="1">
      <alignment horizontal="center"/>
    </xf>
    <xf numFmtId="169" fontId="1" fillId="0" borderId="1" xfId="1" applyNumberFormat="1" applyFont="1" applyBorder="1" applyAlignment="1">
      <alignment horizontal="center" vertical="top"/>
    </xf>
    <xf numFmtId="2" fontId="1" fillId="0" borderId="1" xfId="1" applyNumberFormat="1" applyBorder="1" applyAlignment="1">
      <alignment horizontal="center"/>
    </xf>
    <xf numFmtId="0" fontId="7" fillId="0" borderId="0" xfId="0" applyFont="1" applyFill="1"/>
    <xf numFmtId="169" fontId="0" fillId="0" borderId="0" xfId="0" applyNumberFormat="1" applyFill="1"/>
    <xf numFmtId="169" fontId="0" fillId="0" borderId="0" xfId="0" applyNumberFormat="1" applyFill="1" applyAlignment="1">
      <alignment horizontal="center"/>
    </xf>
    <xf numFmtId="169" fontId="1" fillId="0" borderId="4" xfId="1" applyNumberFormat="1" applyFont="1" applyFill="1" applyBorder="1" applyAlignment="1">
      <alignment horizontal="center" vertical="top"/>
    </xf>
    <xf numFmtId="2" fontId="1" fillId="0" borderId="4" xfId="1" applyNumberFormat="1" applyFill="1" applyBorder="1" applyAlignment="1">
      <alignment horizontal="center"/>
    </xf>
    <xf numFmtId="168" fontId="1" fillId="0" borderId="1" xfId="1" applyNumberFormat="1" applyFill="1" applyBorder="1" applyAlignment="1">
      <alignment horizontal="center"/>
    </xf>
    <xf numFmtId="169" fontId="1" fillId="0" borderId="1" xfId="1" applyNumberFormat="1" applyFont="1" applyFill="1" applyBorder="1" applyAlignment="1">
      <alignment horizontal="center" vertical="top"/>
    </xf>
    <xf numFmtId="2" fontId="1" fillId="0" borderId="1" xfId="1" applyNumberFormat="1" applyFill="1" applyBorder="1" applyAlignment="1">
      <alignment horizontal="center"/>
    </xf>
    <xf numFmtId="167" fontId="1" fillId="0" borderId="1" xfId="1" applyNumberFormat="1" applyFill="1" applyBorder="1" applyAlignment="1">
      <alignment horizontal="center"/>
    </xf>
    <xf numFmtId="170" fontId="1" fillId="0" borderId="0" xfId="1" applyFont="1" applyFill="1" applyAlignment="1">
      <alignment horizontal="center"/>
    </xf>
    <xf numFmtId="169" fontId="1" fillId="0" borderId="3" xfId="1" applyNumberFormat="1" applyFont="1" applyFill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70" fontId="1" fillId="2" borderId="0" xfId="1" applyFill="1" applyAlignment="1">
      <alignment horizontal="center"/>
    </xf>
    <xf numFmtId="170" fontId="1" fillId="0" borderId="0" xfId="1" applyFill="1" applyAlignment="1">
      <alignment horizontal="center"/>
    </xf>
    <xf numFmtId="168" fontId="1" fillId="0" borderId="0" xfId="1" applyNumberFormat="1" applyAlignment="1">
      <alignment horizontal="center"/>
    </xf>
    <xf numFmtId="170" fontId="1" fillId="0" borderId="0" xfId="1" applyAlignment="1">
      <alignment horizontal="center"/>
    </xf>
    <xf numFmtId="166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170" fontId="1" fillId="2" borderId="0" xfId="1" applyFill="1" applyAlignment="1">
      <alignment horizontal="left"/>
    </xf>
    <xf numFmtId="164" fontId="1" fillId="0" borderId="1" xfId="1" applyNumberFormat="1" applyFont="1" applyFill="1" applyBorder="1" applyAlignment="1">
      <alignment horizontal="left"/>
    </xf>
    <xf numFmtId="170" fontId="1" fillId="0" borderId="0" xfId="1" applyFont="1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"/>
  <sheetViews>
    <sheetView tabSelected="1" workbookViewId="0"/>
  </sheetViews>
  <sheetFormatPr defaultRowHeight="14.05" x14ac:dyDescent="0.55000000000000004"/>
  <cols>
    <col min="1" max="1" width="4.85546875" style="137" customWidth="1"/>
    <col min="2" max="2" width="35.42578125" style="138" customWidth="1"/>
    <col min="3" max="3" width="3.6171875" style="139" customWidth="1"/>
    <col min="4" max="4" width="6.234375" style="140" customWidth="1"/>
    <col min="5" max="5" width="6.7109375" style="101" customWidth="1"/>
    <col min="6" max="6" width="8.234375" style="101" customWidth="1"/>
    <col min="7" max="7" width="9.47265625" style="101" customWidth="1"/>
    <col min="8" max="8" width="7.37890625" style="101" customWidth="1"/>
    <col min="9" max="9" width="9.33203125" style="26" customWidth="1"/>
    <col min="10" max="10" width="3.37890625" style="141" customWidth="1"/>
    <col min="11" max="11" width="8.37890625" style="142" customWidth="1"/>
    <col min="12" max="12" width="6.37890625" style="26" customWidth="1"/>
    <col min="13" max="13" width="2.85546875" style="141" customWidth="1"/>
    <col min="14" max="14" width="5.80859375" style="26" customWidth="1"/>
    <col min="15" max="15" width="7.5703125" style="28" customWidth="1"/>
    <col min="16" max="16" width="4.140625" style="28" customWidth="1"/>
    <col min="17" max="17" width="6.80859375" style="26" customWidth="1"/>
    <col min="18" max="18" width="7.90234375" style="141" customWidth="1"/>
    <col min="19" max="19" width="4.90234375" style="26" customWidth="1"/>
    <col min="20" max="20" width="6.47265625" style="141" customWidth="1"/>
    <col min="21" max="21" width="4.90234375" style="26" customWidth="1"/>
    <col min="22" max="22" width="7.90234375" style="141" customWidth="1"/>
    <col min="23" max="23" width="6.37890625" style="26" customWidth="1"/>
    <col min="24" max="24" width="8.7109375" style="141" customWidth="1"/>
    <col min="25" max="25" width="6.1875" style="28" customWidth="1"/>
    <col min="26" max="26" width="7.37890625" style="141" customWidth="1"/>
    <col min="27" max="27" width="6.046875" style="142" customWidth="1"/>
    <col min="28" max="28" width="6.1875" style="141" customWidth="1"/>
    <col min="29" max="1024" width="7.6640625" style="36" customWidth="1"/>
  </cols>
  <sheetData>
    <row r="1" spans="1:1024" s="17" customFormat="1" ht="16.8" x14ac:dyDescent="0.75">
      <c r="A1" s="1" t="s">
        <v>0</v>
      </c>
      <c r="B1" s="2" t="s">
        <v>1</v>
      </c>
      <c r="C1" s="3"/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7" t="s">
        <v>8</v>
      </c>
      <c r="K1" s="8" t="s">
        <v>9</v>
      </c>
      <c r="L1" s="6" t="s">
        <v>10</v>
      </c>
      <c r="M1" s="7" t="s">
        <v>11</v>
      </c>
      <c r="N1" s="9" t="s">
        <v>12</v>
      </c>
      <c r="O1" s="10" t="s">
        <v>13</v>
      </c>
      <c r="P1" s="10" t="s">
        <v>14</v>
      </c>
      <c r="Q1" s="9" t="s">
        <v>15</v>
      </c>
      <c r="R1" s="11" t="s">
        <v>16</v>
      </c>
      <c r="S1" s="9" t="s">
        <v>17</v>
      </c>
      <c r="T1" s="12" t="s">
        <v>18</v>
      </c>
      <c r="U1" s="9" t="s">
        <v>19</v>
      </c>
      <c r="V1" s="13" t="s">
        <v>20</v>
      </c>
      <c r="W1" s="9" t="s">
        <v>21</v>
      </c>
      <c r="X1" s="14" t="s">
        <v>22</v>
      </c>
      <c r="Y1" s="10" t="s">
        <v>23</v>
      </c>
      <c r="Z1" s="15" t="s">
        <v>24</v>
      </c>
      <c r="AA1" s="16" t="s">
        <v>25</v>
      </c>
      <c r="AB1" s="3" t="s">
        <v>26</v>
      </c>
    </row>
    <row r="2" spans="1:1024" s="17" customFormat="1" ht="14.4" x14ac:dyDescent="0.55000000000000004">
      <c r="A2" s="145" t="s">
        <v>27</v>
      </c>
      <c r="B2" s="145"/>
      <c r="C2" s="18" t="s">
        <v>28</v>
      </c>
      <c r="D2" s="19" t="s">
        <v>29</v>
      </c>
      <c r="E2" s="5"/>
      <c r="F2" s="5"/>
      <c r="G2" s="5"/>
      <c r="H2" s="5" t="s">
        <v>30</v>
      </c>
      <c r="I2" s="6"/>
      <c r="J2" s="7" t="s">
        <v>31</v>
      </c>
      <c r="K2" s="8" t="s">
        <v>32</v>
      </c>
      <c r="L2" s="6" t="s">
        <v>33</v>
      </c>
      <c r="M2" s="7" t="s">
        <v>34</v>
      </c>
      <c r="N2" s="9" t="s">
        <v>33</v>
      </c>
      <c r="O2" s="10" t="s">
        <v>32</v>
      </c>
      <c r="P2" s="10" t="s">
        <v>31</v>
      </c>
      <c r="Q2" s="9" t="s">
        <v>31</v>
      </c>
      <c r="R2" s="11" t="s">
        <v>35</v>
      </c>
      <c r="S2" s="9" t="s">
        <v>31</v>
      </c>
      <c r="T2" s="12" t="s">
        <v>35</v>
      </c>
      <c r="U2" s="9" t="s">
        <v>31</v>
      </c>
      <c r="V2" s="13" t="s">
        <v>35</v>
      </c>
      <c r="W2" s="9" t="s">
        <v>31</v>
      </c>
      <c r="X2" s="14" t="s">
        <v>35</v>
      </c>
      <c r="Y2" s="10" t="s">
        <v>31</v>
      </c>
      <c r="Z2" s="15" t="s">
        <v>35</v>
      </c>
      <c r="AA2" s="16" t="s">
        <v>31</v>
      </c>
      <c r="AB2" s="3" t="s">
        <v>31</v>
      </c>
    </row>
    <row r="3" spans="1:1024" ht="14.4" x14ac:dyDescent="0.55000000000000004">
      <c r="A3" s="20">
        <v>32</v>
      </c>
      <c r="B3" s="21" t="s">
        <v>36</v>
      </c>
      <c r="C3" s="22" t="s">
        <v>37</v>
      </c>
      <c r="D3" s="23">
        <v>3.907</v>
      </c>
      <c r="E3" s="24">
        <v>40.960599999999999</v>
      </c>
      <c r="F3" s="24">
        <v>-78.142499999999998</v>
      </c>
      <c r="G3" s="25">
        <v>3.46</v>
      </c>
      <c r="H3" s="25">
        <f>G3/274*100</f>
        <v>1.2627737226277371</v>
      </c>
      <c r="I3" s="26">
        <v>11.8</v>
      </c>
      <c r="J3" s="25"/>
      <c r="K3" s="27">
        <v>1330</v>
      </c>
      <c r="L3" s="25"/>
      <c r="M3" s="25"/>
      <c r="N3" s="26">
        <v>3.1</v>
      </c>
      <c r="O3" s="28">
        <v>1600</v>
      </c>
      <c r="P3" s="29">
        <v>0</v>
      </c>
      <c r="Q3" s="26">
        <v>162</v>
      </c>
      <c r="R3" s="30">
        <f>D3*448.8*Q3*0.01202</f>
        <v>3414.4105659839997</v>
      </c>
      <c r="S3" s="26">
        <v>19.440000000000001</v>
      </c>
      <c r="T3" s="31">
        <f>D3*448.8*S3*0.01202</f>
        <v>409.72926791807998</v>
      </c>
      <c r="U3" s="26">
        <v>2.72</v>
      </c>
      <c r="V3" s="32">
        <f>D3*448.8*U3*0.01202</f>
        <v>57.328374935040003</v>
      </c>
      <c r="W3" s="26">
        <v>15.3</v>
      </c>
      <c r="X3" s="33">
        <f>D3*448.8*W3*0.01202</f>
        <v>322.47210900959999</v>
      </c>
      <c r="Y3" s="28">
        <v>1164</v>
      </c>
      <c r="Z3" s="34">
        <f>D3*448.8*Y3*0.01202</f>
        <v>24533.172214848</v>
      </c>
      <c r="AA3" s="27">
        <v>2</v>
      </c>
      <c r="AB3" s="35">
        <v>972</v>
      </c>
    </row>
    <row r="4" spans="1:1024" s="45" customFormat="1" ht="14.4" x14ac:dyDescent="0.55000000000000004">
      <c r="A4" s="37"/>
      <c r="B4" s="38" t="s">
        <v>38</v>
      </c>
      <c r="C4" s="22"/>
      <c r="D4" s="23"/>
      <c r="E4" s="39"/>
      <c r="F4" s="39"/>
      <c r="G4" s="40"/>
      <c r="H4" s="25"/>
      <c r="I4" s="40"/>
      <c r="J4" s="40"/>
      <c r="K4" s="41"/>
      <c r="L4" s="40"/>
      <c r="M4" s="40"/>
      <c r="N4" s="42"/>
      <c r="O4" s="43"/>
      <c r="P4" s="43"/>
      <c r="Q4" s="40"/>
      <c r="R4" s="30">
        <f>R3-R5-R6-R7-R8-R9</f>
        <v>-202.72277150400032</v>
      </c>
      <c r="S4" s="40"/>
      <c r="T4" s="31">
        <f>T3-T5-T6-T7-T8-T9</f>
        <v>16.263783507839964</v>
      </c>
      <c r="U4" s="40"/>
      <c r="V4" s="32">
        <f>V3-V5-V6-V7-V8-V9</f>
        <v>3.1074915590400005</v>
      </c>
      <c r="W4" s="40"/>
      <c r="X4" s="33">
        <f>X3-X5-X6-X7-X8-X9</f>
        <v>-14.358419264640025</v>
      </c>
      <c r="Y4" s="43"/>
      <c r="Z4" s="34">
        <f>Z3-Z5-Z6-Z7-Z8-Z9</f>
        <v>11508.049381488005</v>
      </c>
      <c r="AA4" s="41"/>
      <c r="AB4" s="44"/>
    </row>
    <row r="5" spans="1:1024" ht="14.4" x14ac:dyDescent="0.55000000000000004">
      <c r="A5" s="46">
        <v>156</v>
      </c>
      <c r="B5" s="47" t="s">
        <v>39</v>
      </c>
      <c r="C5" s="44" t="s">
        <v>37</v>
      </c>
      <c r="D5" s="48">
        <v>0.253</v>
      </c>
      <c r="E5" s="49">
        <v>40.969853000000001</v>
      </c>
      <c r="F5" s="50">
        <v>-78.144153000000003</v>
      </c>
      <c r="G5" s="25"/>
      <c r="H5" s="25"/>
      <c r="I5" s="51">
        <v>16.600000000000001</v>
      </c>
      <c r="J5" s="25"/>
      <c r="K5" s="27">
        <v>925</v>
      </c>
      <c r="L5" s="35"/>
      <c r="M5" s="25"/>
      <c r="N5" s="25">
        <v>3.2</v>
      </c>
      <c r="O5" s="27">
        <v>1040</v>
      </c>
      <c r="P5" s="52">
        <v>0</v>
      </c>
      <c r="Q5" s="25">
        <v>106</v>
      </c>
      <c r="R5" s="30">
        <f>D5*448.8*Q5*0.01202</f>
        <v>144.67173916799999</v>
      </c>
      <c r="S5" s="25">
        <v>6.37</v>
      </c>
      <c r="T5" s="31">
        <f>D5*448.8*S5*0.01202</f>
        <v>8.6939526273599999</v>
      </c>
      <c r="U5" s="25">
        <v>2.1</v>
      </c>
      <c r="V5" s="32">
        <f>D5*448.8*U5*0.01202</f>
        <v>2.8661382288000001</v>
      </c>
      <c r="W5" s="25">
        <v>8.6999999999999993</v>
      </c>
      <c r="X5" s="33">
        <f>D5*448.8*W5*0.01202</f>
        <v>11.8740012336</v>
      </c>
      <c r="Y5" s="27">
        <v>354</v>
      </c>
      <c r="Z5" s="34">
        <f>D5*448.8*Y5*0.01202</f>
        <v>483.14901571199999</v>
      </c>
      <c r="AA5" s="27" t="s">
        <v>40</v>
      </c>
      <c r="AB5" s="35">
        <v>572</v>
      </c>
      <c r="AMJ5"/>
    </row>
    <row r="6" spans="1:1024" ht="14.4" x14ac:dyDescent="0.55000000000000004">
      <c r="A6" s="46">
        <v>150</v>
      </c>
      <c r="B6" s="47" t="s">
        <v>41</v>
      </c>
      <c r="C6" s="44" t="s">
        <v>37</v>
      </c>
      <c r="D6" s="23">
        <v>0.74299999999999999</v>
      </c>
      <c r="E6" s="49">
        <v>40.966197999999999</v>
      </c>
      <c r="F6" s="50">
        <v>-78.150740999999996</v>
      </c>
      <c r="G6" s="25" t="s">
        <v>42</v>
      </c>
      <c r="H6" s="25" t="s">
        <v>42</v>
      </c>
      <c r="I6" s="51">
        <v>13</v>
      </c>
      <c r="J6" s="25"/>
      <c r="K6" s="27">
        <v>1480</v>
      </c>
      <c r="L6" s="25"/>
      <c r="M6" s="25"/>
      <c r="N6" s="25">
        <v>3</v>
      </c>
      <c r="O6" s="27">
        <v>2450</v>
      </c>
      <c r="P6" s="52">
        <v>0</v>
      </c>
      <c r="Q6" s="25">
        <v>268</v>
      </c>
      <c r="R6" s="30">
        <f>D6*448.8*Q6*0.01202</f>
        <v>1074.1895514239998</v>
      </c>
      <c r="S6" s="25">
        <v>30.36</v>
      </c>
      <c r="T6" s="31">
        <f>D6*448.8*S6*0.01202</f>
        <v>121.68804022847999</v>
      </c>
      <c r="U6" s="25">
        <v>3.44</v>
      </c>
      <c r="V6" s="32">
        <f>D6*448.8*U6*0.01202</f>
        <v>13.788104689919999</v>
      </c>
      <c r="W6" s="25">
        <v>28.05</v>
      </c>
      <c r="X6" s="33">
        <f>D6*448.8*W6*0.01202</f>
        <v>112.4291676024</v>
      </c>
      <c r="Y6" s="27">
        <v>1166</v>
      </c>
      <c r="Z6" s="34">
        <f>D6*448.8*Y6*0.01202</f>
        <v>4673.5261826879996</v>
      </c>
      <c r="AA6" s="27">
        <v>4</v>
      </c>
      <c r="AB6" s="35">
        <v>1828</v>
      </c>
      <c r="AMJ6"/>
    </row>
    <row r="7" spans="1:1024" ht="14.4" x14ac:dyDescent="0.55000000000000004">
      <c r="A7" s="46">
        <v>155</v>
      </c>
      <c r="B7" s="47" t="s">
        <v>43</v>
      </c>
      <c r="C7" s="44" t="s">
        <v>37</v>
      </c>
      <c r="D7" s="53">
        <v>2.7</v>
      </c>
      <c r="E7" s="54">
        <v>40.973666999999999</v>
      </c>
      <c r="F7" s="50">
        <v>-78.144119000000003</v>
      </c>
      <c r="G7" s="25"/>
      <c r="H7" s="25"/>
      <c r="I7" s="51">
        <v>16</v>
      </c>
      <c r="J7" s="25"/>
      <c r="K7" s="27">
        <v>1105</v>
      </c>
      <c r="L7" s="25"/>
      <c r="M7" s="25"/>
      <c r="N7" s="25">
        <v>3.1</v>
      </c>
      <c r="O7" s="27">
        <v>1350</v>
      </c>
      <c r="P7" s="52">
        <v>0</v>
      </c>
      <c r="Q7" s="25">
        <v>146</v>
      </c>
      <c r="R7" s="30">
        <f>D7*448.8*Q7*0.01202</f>
        <v>2126.5418592000001</v>
      </c>
      <c r="S7" s="25">
        <v>16.43</v>
      </c>
      <c r="T7" s="31">
        <f>D7*448.8*S7*0.01202</f>
        <v>239.30878593600002</v>
      </c>
      <c r="U7" s="25">
        <v>2.29</v>
      </c>
      <c r="V7" s="32">
        <f>D7*448.8*U7*0.01202</f>
        <v>33.354663408000008</v>
      </c>
      <c r="W7" s="25">
        <v>12.52</v>
      </c>
      <c r="X7" s="33">
        <f>D7*448.8*W7*0.01202</f>
        <v>182.35824710400001</v>
      </c>
      <c r="Y7" s="27">
        <v>458</v>
      </c>
      <c r="Z7" s="34">
        <f>D7*448.8*Y7*0.01202</f>
        <v>6670.9326816000003</v>
      </c>
      <c r="AA7" s="27">
        <v>2</v>
      </c>
      <c r="AB7" s="35">
        <v>725</v>
      </c>
      <c r="AMJ7"/>
    </row>
    <row r="8" spans="1:1024" ht="14.4" x14ac:dyDescent="0.55000000000000004">
      <c r="A8" s="46">
        <v>153</v>
      </c>
      <c r="B8" s="47" t="s">
        <v>44</v>
      </c>
      <c r="C8" s="44" t="s">
        <v>37</v>
      </c>
      <c r="D8" s="48">
        <v>0.14000000000000001</v>
      </c>
      <c r="E8" s="49">
        <v>40.979649000000002</v>
      </c>
      <c r="F8" s="50">
        <v>-78.154571000000004</v>
      </c>
      <c r="G8" s="25" t="s">
        <v>42</v>
      </c>
      <c r="H8" s="25" t="s">
        <v>42</v>
      </c>
      <c r="I8" s="51">
        <v>13.9</v>
      </c>
      <c r="J8" s="25"/>
      <c r="K8" s="27">
        <v>2075</v>
      </c>
      <c r="L8" s="25"/>
      <c r="M8" s="25"/>
      <c r="N8" s="25">
        <v>3.1</v>
      </c>
      <c r="O8" s="27">
        <v>2470</v>
      </c>
      <c r="P8" s="52">
        <v>0</v>
      </c>
      <c r="Q8" s="25">
        <v>210</v>
      </c>
      <c r="R8" s="30">
        <f>D8*448.8*Q8*0.01202</f>
        <v>158.60053440000002</v>
      </c>
      <c r="S8" s="25">
        <v>8.58</v>
      </c>
      <c r="T8" s="31">
        <f>D8*448.8*S8*0.01202</f>
        <v>6.4799646912000002</v>
      </c>
      <c r="U8" s="25">
        <v>3.5</v>
      </c>
      <c r="V8" s="32">
        <f>D8*448.8*U8*0.01202</f>
        <v>2.6433422400000004</v>
      </c>
      <c r="W8" s="25">
        <v>24.12</v>
      </c>
      <c r="X8" s="33">
        <f>D8*448.8*W8*0.01202</f>
        <v>18.216404236800003</v>
      </c>
      <c r="Y8" s="27">
        <v>1186</v>
      </c>
      <c r="Z8" s="34">
        <f>D8*448.8*Y8*0.01202</f>
        <v>895.71539904000008</v>
      </c>
      <c r="AA8" s="27" t="s">
        <v>40</v>
      </c>
      <c r="AB8" s="35">
        <v>1796</v>
      </c>
      <c r="AMJ8"/>
    </row>
    <row r="9" spans="1:1024" ht="14.4" x14ac:dyDescent="0.55000000000000004">
      <c r="A9" s="46">
        <v>152</v>
      </c>
      <c r="B9" s="47" t="s">
        <v>45</v>
      </c>
      <c r="C9" s="44" t="s">
        <v>37</v>
      </c>
      <c r="D9" s="48">
        <v>6.7000000000000004E-2</v>
      </c>
      <c r="E9" s="49">
        <v>40.980626999999998</v>
      </c>
      <c r="F9" s="50">
        <v>-78.156565999999998</v>
      </c>
      <c r="G9" s="25"/>
      <c r="H9" s="25"/>
      <c r="I9" s="51">
        <v>16.2</v>
      </c>
      <c r="J9" s="25"/>
      <c r="K9" s="27">
        <v>1698</v>
      </c>
      <c r="L9" s="25"/>
      <c r="M9" s="25"/>
      <c r="N9" s="25">
        <v>2.9</v>
      </c>
      <c r="O9" s="27">
        <v>2130</v>
      </c>
      <c r="P9" s="52">
        <v>0</v>
      </c>
      <c r="Q9" s="25">
        <v>313</v>
      </c>
      <c r="R9" s="30">
        <f>D9*448.8*Q9*0.01202</f>
        <v>113.12965329600001</v>
      </c>
      <c r="S9" s="25">
        <v>47.85</v>
      </c>
      <c r="T9" s="31">
        <f>D9*448.8*S9*0.01202</f>
        <v>17.294740927199999</v>
      </c>
      <c r="U9" s="25">
        <v>4.34</v>
      </c>
      <c r="V9" s="32">
        <f>D9*448.8*U9*0.01202</f>
        <v>1.5686348092799998</v>
      </c>
      <c r="W9" s="25">
        <v>33.07</v>
      </c>
      <c r="X9" s="33">
        <f>D9*448.8*W9*0.01202</f>
        <v>11.95270809744</v>
      </c>
      <c r="Y9" s="27">
        <v>835</v>
      </c>
      <c r="Z9" s="34">
        <f>D9*448.8*Y9*0.01202</f>
        <v>301.79955432000003</v>
      </c>
      <c r="AA9" s="27">
        <v>6</v>
      </c>
      <c r="AB9" s="35">
        <v>1272</v>
      </c>
      <c r="AMJ9"/>
    </row>
    <row r="10" spans="1:1024" ht="14.4" x14ac:dyDescent="0.55000000000000004">
      <c r="A10" s="20"/>
      <c r="B10" s="22"/>
      <c r="C10" s="22"/>
      <c r="D10" s="55"/>
      <c r="E10" s="56"/>
      <c r="F10" s="57"/>
      <c r="G10" s="58"/>
      <c r="H10" s="58"/>
      <c r="I10" s="59"/>
      <c r="J10" s="58"/>
      <c r="K10" s="60"/>
      <c r="L10" s="58"/>
      <c r="M10" s="58"/>
      <c r="N10" s="58"/>
      <c r="O10" s="60"/>
      <c r="P10" s="22"/>
      <c r="Q10" s="58"/>
      <c r="R10" s="61"/>
      <c r="S10" s="58"/>
      <c r="T10" s="61"/>
      <c r="U10" s="58"/>
      <c r="V10" s="61"/>
      <c r="W10" s="58"/>
      <c r="X10" s="61"/>
      <c r="Y10" s="60"/>
      <c r="Z10" s="61"/>
      <c r="AA10" s="60"/>
      <c r="AB10" s="22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  <c r="AMJ10" s="62"/>
    </row>
    <row r="11" spans="1:1024" ht="14.4" x14ac:dyDescent="0.55000000000000004">
      <c r="A11" s="46">
        <v>151</v>
      </c>
      <c r="B11" s="44" t="s">
        <v>46</v>
      </c>
      <c r="C11" s="44" t="s">
        <v>37</v>
      </c>
      <c r="D11" s="23">
        <v>2.8969999999999998</v>
      </c>
      <c r="E11" s="49"/>
      <c r="F11" s="50"/>
      <c r="G11" s="25" t="s">
        <v>42</v>
      </c>
      <c r="H11" s="25" t="s">
        <v>42</v>
      </c>
      <c r="I11" s="35">
        <v>13.8</v>
      </c>
      <c r="J11" s="25"/>
      <c r="K11" s="27">
        <v>1183</v>
      </c>
      <c r="L11" s="25"/>
      <c r="M11" s="25"/>
      <c r="N11" s="25">
        <v>3.1</v>
      </c>
      <c r="O11" s="27">
        <v>1410</v>
      </c>
      <c r="P11" s="52">
        <v>0</v>
      </c>
      <c r="Q11" s="25">
        <v>149</v>
      </c>
      <c r="R11" s="30">
        <f>D11*448.8*Q11*0.01202</f>
        <v>2328.5849141279996</v>
      </c>
      <c r="S11" s="35">
        <v>16.78</v>
      </c>
      <c r="T11" s="31">
        <f>D11*448.8*S11*0.01202</f>
        <v>262.23929435615997</v>
      </c>
      <c r="U11" s="25">
        <v>2.5</v>
      </c>
      <c r="V11" s="32">
        <f>D11*448.8*U11*0.01202</f>
        <v>39.070216679999994</v>
      </c>
      <c r="W11" s="35">
        <v>12.04</v>
      </c>
      <c r="X11" s="33">
        <f>D11*448.8*W11*0.01202</f>
        <v>188.16216353087998</v>
      </c>
      <c r="Y11" s="27">
        <v>484</v>
      </c>
      <c r="Z11" s="34">
        <f>D11*448.8*Y11*0.01202</f>
        <v>7563.993949247998</v>
      </c>
      <c r="AA11" s="27">
        <v>3</v>
      </c>
      <c r="AB11" s="35">
        <v>772</v>
      </c>
      <c r="AMJ11"/>
    </row>
    <row r="12" spans="1:1024" ht="14.4" x14ac:dyDescent="0.55000000000000004">
      <c r="A12" s="63"/>
      <c r="B12" s="64"/>
      <c r="C12" s="64"/>
      <c r="D12" s="65"/>
      <c r="E12" s="66"/>
      <c r="F12" s="66"/>
      <c r="G12" s="67"/>
      <c r="H12" s="67"/>
      <c r="I12" s="67"/>
      <c r="J12" s="67"/>
      <c r="K12" s="68"/>
      <c r="L12" s="67"/>
      <c r="M12" s="67"/>
      <c r="N12" s="67"/>
      <c r="O12" s="69"/>
      <c r="P12" s="69"/>
      <c r="Q12" s="67"/>
      <c r="R12" s="70"/>
      <c r="S12" s="67"/>
      <c r="T12" s="70"/>
      <c r="U12" s="67"/>
      <c r="V12" s="70"/>
      <c r="W12" s="67"/>
      <c r="X12" s="70"/>
      <c r="Y12" s="69"/>
      <c r="Z12" s="70"/>
      <c r="AA12" s="68"/>
      <c r="AB12" s="64"/>
    </row>
    <row r="13" spans="1:1024" s="56" customFormat="1" ht="14.4" x14ac:dyDescent="0.55000000000000004">
      <c r="A13" s="71"/>
      <c r="B13" s="72"/>
      <c r="C13" s="72"/>
      <c r="D13" s="73"/>
      <c r="E13" s="74"/>
      <c r="F13" s="74"/>
      <c r="G13" s="75"/>
      <c r="H13" s="75"/>
      <c r="I13" s="75"/>
      <c r="J13" s="75"/>
      <c r="K13" s="76"/>
      <c r="L13" s="75"/>
      <c r="M13" s="75"/>
      <c r="N13" s="75"/>
      <c r="O13" s="77"/>
      <c r="P13" s="77"/>
      <c r="Q13" s="75"/>
      <c r="R13" s="78"/>
      <c r="S13" s="75"/>
      <c r="T13" s="78"/>
      <c r="U13" s="75"/>
      <c r="V13" s="78"/>
      <c r="W13" s="75"/>
      <c r="X13" s="78"/>
      <c r="Y13" s="77"/>
      <c r="Z13" s="78"/>
      <c r="AA13" s="76"/>
      <c r="AB13" s="72"/>
    </row>
    <row r="14" spans="1:1024" ht="14.4" x14ac:dyDescent="0.55000000000000004">
      <c r="A14" s="20">
        <v>33</v>
      </c>
      <c r="B14" s="21" t="s">
        <v>47</v>
      </c>
      <c r="C14" s="22" t="s">
        <v>37</v>
      </c>
      <c r="D14" s="79">
        <v>0.16450000000000001</v>
      </c>
      <c r="E14" s="80">
        <v>40.954734000000002</v>
      </c>
      <c r="F14" s="80">
        <v>-78.170169000000001</v>
      </c>
      <c r="G14" s="81">
        <v>3.04</v>
      </c>
      <c r="H14" s="82">
        <f>G14/274*100</f>
        <v>1.1094890510948907</v>
      </c>
      <c r="I14" s="83">
        <v>11.27</v>
      </c>
      <c r="J14" s="82"/>
      <c r="K14" s="84"/>
      <c r="L14" s="83">
        <v>3.89</v>
      </c>
      <c r="M14" s="82"/>
      <c r="N14" s="82">
        <v>3.1</v>
      </c>
      <c r="O14" s="52">
        <v>1130</v>
      </c>
      <c r="P14" s="52">
        <v>0</v>
      </c>
      <c r="Q14" s="82">
        <v>124</v>
      </c>
      <c r="R14" s="85">
        <f>D14*448.8*Q14*0.01202</f>
        <v>110.03856124799999</v>
      </c>
      <c r="S14" s="82">
        <v>20.22</v>
      </c>
      <c r="T14" s="86">
        <f>D14*448.8*S14*0.01202</f>
        <v>17.94338474544</v>
      </c>
      <c r="U14" s="82">
        <v>2.81</v>
      </c>
      <c r="V14" s="87">
        <f>D14*448.8*U14*0.01202</f>
        <v>2.4936157831200001</v>
      </c>
      <c r="W14" s="82">
        <v>9.59</v>
      </c>
      <c r="X14" s="88">
        <f>D14*448.8*W14*0.01202</f>
        <v>8.5102403416800012</v>
      </c>
      <c r="Y14" s="52">
        <v>407</v>
      </c>
      <c r="Z14" s="89">
        <f>D14*448.8*Y14*0.01202</f>
        <v>361.17495506400002</v>
      </c>
      <c r="AA14" s="84">
        <v>15</v>
      </c>
      <c r="AB14" s="90">
        <v>648</v>
      </c>
      <c r="AMJ14"/>
    </row>
    <row r="15" spans="1:1024" ht="14.4" x14ac:dyDescent="0.55000000000000004">
      <c r="A15" s="37"/>
      <c r="B15" s="38" t="s">
        <v>48</v>
      </c>
      <c r="C15" s="22"/>
      <c r="D15" s="91"/>
      <c r="E15" s="92"/>
      <c r="F15" s="92"/>
      <c r="G15" s="81"/>
      <c r="H15" s="82"/>
      <c r="I15" s="81"/>
      <c r="J15" s="81"/>
      <c r="K15" s="93"/>
      <c r="L15" s="81"/>
      <c r="M15" s="81"/>
      <c r="N15" s="94"/>
      <c r="O15" s="95"/>
      <c r="P15" s="95"/>
      <c r="Q15" s="81"/>
      <c r="R15" s="85">
        <f>R14-R16-R17-R18-R19-R20-R22-R23-R24-R25-R26</f>
        <v>100.56083067360001</v>
      </c>
      <c r="S15" s="81"/>
      <c r="T15" s="86">
        <f>T14-T16-T17-T18-T19-T20-T22-T23-T24-T25-T26</f>
        <v>13.994209860576001</v>
      </c>
      <c r="U15" s="81"/>
      <c r="V15" s="87">
        <f>V14-V16-V17-V18-V19-V20-V22-V23-V24-V25-V26</f>
        <v>2.2568532370560002</v>
      </c>
      <c r="W15" s="81"/>
      <c r="X15" s="88">
        <f>X14-X16-X17-X18-X19-X20-X22-X23-X24-X25-X26</f>
        <v>7.7804944678560011</v>
      </c>
      <c r="Y15" s="95"/>
      <c r="Z15" s="89">
        <f>Z14-Z16-Z17-Z18-Z19-Z20-Z22-Z23-Z24-Z25-Z26</f>
        <v>287.10472929600002</v>
      </c>
      <c r="AA15" s="93"/>
      <c r="AB15" s="96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  <c r="AIF15" s="45"/>
      <c r="AIG15" s="45"/>
      <c r="AIH15" s="45"/>
      <c r="AII15" s="45"/>
      <c r="AIJ15" s="45"/>
      <c r="AIK15" s="45"/>
      <c r="AIL15" s="45"/>
      <c r="AIM15" s="45"/>
      <c r="AIN15" s="45"/>
      <c r="AIO15" s="45"/>
      <c r="AIP15" s="45"/>
      <c r="AIQ15" s="45"/>
      <c r="AIR15" s="45"/>
      <c r="AIS15" s="45"/>
      <c r="AIT15" s="45"/>
      <c r="AIU15" s="45"/>
      <c r="AIV15" s="45"/>
      <c r="AIW15" s="45"/>
      <c r="AIX15" s="45"/>
      <c r="AIY15" s="45"/>
      <c r="AIZ15" s="45"/>
      <c r="AJA15" s="45"/>
      <c r="AJB15" s="45"/>
      <c r="AJC15" s="45"/>
      <c r="AJD15" s="45"/>
      <c r="AJE15" s="45"/>
      <c r="AJF15" s="45"/>
      <c r="AJG15" s="45"/>
      <c r="AJH15" s="45"/>
      <c r="AJI15" s="45"/>
      <c r="AJJ15" s="45"/>
      <c r="AJK15" s="45"/>
      <c r="AJL15" s="45"/>
      <c r="AJM15" s="45"/>
      <c r="AJN15" s="45"/>
      <c r="AJO15" s="45"/>
      <c r="AJP15" s="45"/>
      <c r="AJQ15" s="45"/>
      <c r="AJR15" s="45"/>
      <c r="AJS15" s="45"/>
      <c r="AJT15" s="45"/>
      <c r="AJU15" s="45"/>
      <c r="AJV15" s="45"/>
      <c r="AJW15" s="45"/>
      <c r="AJX15" s="45"/>
      <c r="AJY15" s="45"/>
      <c r="AJZ15" s="45"/>
      <c r="AKA15" s="45"/>
      <c r="AKB15" s="45"/>
      <c r="AKC15" s="45"/>
      <c r="AKD15" s="45"/>
      <c r="AKE15" s="45"/>
      <c r="AKF15" s="45"/>
      <c r="AKG15" s="45"/>
      <c r="AKH15" s="45"/>
      <c r="AKI15" s="45"/>
      <c r="AKJ15" s="45"/>
      <c r="AKK15" s="45"/>
      <c r="AKL15" s="45"/>
      <c r="AKM15" s="45"/>
      <c r="AKN15" s="45"/>
      <c r="AKO15" s="45"/>
      <c r="AKP15" s="45"/>
      <c r="AKQ15" s="45"/>
      <c r="AKR15" s="45"/>
      <c r="AKS15" s="45"/>
      <c r="AKT15" s="45"/>
      <c r="AKU15" s="45"/>
      <c r="AKV15" s="45"/>
      <c r="AKW15" s="45"/>
      <c r="AKX15" s="45"/>
      <c r="AKY15" s="45"/>
      <c r="AKZ15" s="45"/>
      <c r="ALA15" s="45"/>
      <c r="ALB15" s="45"/>
      <c r="ALC15" s="45"/>
      <c r="ALD15" s="45"/>
      <c r="ALE15" s="45"/>
      <c r="ALF15" s="45"/>
      <c r="ALG15" s="45"/>
      <c r="ALH15" s="45"/>
      <c r="ALI15" s="45"/>
      <c r="ALJ15" s="45"/>
      <c r="ALK15" s="45"/>
      <c r="ALL15" s="45"/>
      <c r="ALM15" s="45"/>
      <c r="ALN15" s="45"/>
      <c r="ALO15" s="45"/>
      <c r="ALP15" s="45"/>
      <c r="ALQ15" s="45"/>
      <c r="ALR15" s="45"/>
      <c r="ALS15" s="45"/>
      <c r="ALT15" s="45"/>
      <c r="ALU15" s="45"/>
      <c r="ALV15" s="45"/>
      <c r="ALW15" s="45"/>
      <c r="ALX15" s="45"/>
      <c r="ALY15" s="45"/>
      <c r="ALZ15" s="45"/>
      <c r="AMA15" s="45"/>
      <c r="AMB15" s="45"/>
      <c r="AMC15" s="45"/>
      <c r="AMD15" s="45"/>
      <c r="AME15" s="45"/>
      <c r="AMF15" s="45"/>
      <c r="AMG15" s="45"/>
      <c r="AMH15" s="45"/>
      <c r="AMI15" s="45"/>
      <c r="AMJ15"/>
    </row>
    <row r="16" spans="1:1024" ht="14.4" x14ac:dyDescent="0.55000000000000004">
      <c r="A16" s="46">
        <v>120</v>
      </c>
      <c r="B16" s="44" t="s">
        <v>49</v>
      </c>
      <c r="C16" s="22" t="s">
        <v>37</v>
      </c>
      <c r="D16" s="91">
        <v>0</v>
      </c>
      <c r="E16" s="80">
        <v>40.956335000000003</v>
      </c>
      <c r="F16" s="80">
        <v>-78.180361000000005</v>
      </c>
      <c r="G16" s="82"/>
      <c r="H16" s="82" t="s">
        <v>42</v>
      </c>
      <c r="I16" s="82" t="s">
        <v>50</v>
      </c>
      <c r="J16" s="82"/>
      <c r="K16" s="84" t="s">
        <v>50</v>
      </c>
      <c r="L16" s="82" t="s">
        <v>50</v>
      </c>
      <c r="M16" s="82"/>
      <c r="N16" s="82"/>
      <c r="O16" s="52"/>
      <c r="P16" s="52"/>
      <c r="Q16" s="82"/>
      <c r="R16" s="85">
        <f>D16*448.8*Q16*0.01202</f>
        <v>0</v>
      </c>
      <c r="S16" s="82"/>
      <c r="T16" s="86">
        <f>D16*448.8*S16*0.01202</f>
        <v>0</v>
      </c>
      <c r="U16" s="82"/>
      <c r="V16" s="87">
        <f>D16*448.8*U16*0.01202</f>
        <v>0</v>
      </c>
      <c r="W16" s="82"/>
      <c r="X16" s="88">
        <f>D16*448.8*W16*0.01202</f>
        <v>0</v>
      </c>
      <c r="Y16" s="52"/>
      <c r="Z16" s="89">
        <f>D16*448.8*Y16*0.01202</f>
        <v>0</v>
      </c>
      <c r="AA16" s="84"/>
      <c r="AB16" s="90"/>
      <c r="AMJ16"/>
    </row>
    <row r="17" spans="1:1024" ht="14.4" x14ac:dyDescent="0.55000000000000004">
      <c r="A17" s="46">
        <v>121</v>
      </c>
      <c r="B17" s="44" t="s">
        <v>51</v>
      </c>
      <c r="C17" s="22" t="s">
        <v>37</v>
      </c>
      <c r="D17" s="91">
        <v>0</v>
      </c>
      <c r="E17" s="97">
        <v>40.956448999999999</v>
      </c>
      <c r="F17" s="97">
        <v>-78.183924000000005</v>
      </c>
      <c r="G17" s="82"/>
      <c r="H17" s="82"/>
      <c r="I17" s="82" t="s">
        <v>50</v>
      </c>
      <c r="J17" s="82"/>
      <c r="K17" s="84" t="s">
        <v>50</v>
      </c>
      <c r="L17" s="82" t="s">
        <v>50</v>
      </c>
      <c r="M17" s="82"/>
      <c r="N17" s="82"/>
      <c r="O17" s="52"/>
      <c r="P17" s="52"/>
      <c r="Q17" s="82"/>
      <c r="R17" s="85">
        <f>D17*448.8*Q17*0.01202</f>
        <v>0</v>
      </c>
      <c r="S17" s="82"/>
      <c r="T17" s="86">
        <f>D17*448.8*S17*0.01202</f>
        <v>0</v>
      </c>
      <c r="U17" s="82"/>
      <c r="V17" s="87">
        <f>D17*448.8*U17*0.01202</f>
        <v>0</v>
      </c>
      <c r="W17" s="82"/>
      <c r="X17" s="88">
        <f>D17*448.8*W17*0.01202</f>
        <v>0</v>
      </c>
      <c r="Y17" s="52"/>
      <c r="Z17" s="89">
        <f>D17*448.8*Y17*0.01202</f>
        <v>0</v>
      </c>
      <c r="AA17" s="84"/>
      <c r="AB17" s="90"/>
      <c r="AMJ17"/>
    </row>
    <row r="18" spans="1:1024" ht="14.4" x14ac:dyDescent="0.55000000000000004">
      <c r="A18" s="46">
        <v>122</v>
      </c>
      <c r="B18" s="44" t="s">
        <v>52</v>
      </c>
      <c r="C18" s="22" t="s">
        <v>37</v>
      </c>
      <c r="D18" s="98">
        <v>0</v>
      </c>
      <c r="E18" s="97">
        <v>40.959994000000002</v>
      </c>
      <c r="F18" s="97">
        <v>-78.185844000000003</v>
      </c>
      <c r="G18" s="82"/>
      <c r="H18" s="82"/>
      <c r="I18" s="82" t="s">
        <v>50</v>
      </c>
      <c r="J18" s="82"/>
      <c r="K18" s="84" t="s">
        <v>50</v>
      </c>
      <c r="L18" s="82" t="s">
        <v>50</v>
      </c>
      <c r="M18" s="82"/>
      <c r="N18" s="82"/>
      <c r="O18" s="52"/>
      <c r="P18" s="52"/>
      <c r="Q18" s="82"/>
      <c r="R18" s="85">
        <f>D18*448.8*Q18*0.01202</f>
        <v>0</v>
      </c>
      <c r="S18" s="82"/>
      <c r="T18" s="86">
        <f>D18*448.8*S18*0.01202</f>
        <v>0</v>
      </c>
      <c r="U18" s="82"/>
      <c r="V18" s="87">
        <f>D18*448.8*U18*0.01202</f>
        <v>0</v>
      </c>
      <c r="W18" s="82"/>
      <c r="X18" s="88">
        <f>D18*448.8*W18*0.01202</f>
        <v>0</v>
      </c>
      <c r="Y18" s="52"/>
      <c r="Z18" s="89">
        <f>D18*448.8*Y18*0.01202</f>
        <v>0</v>
      </c>
      <c r="AA18" s="84"/>
      <c r="AB18" s="90"/>
      <c r="AMJ18"/>
    </row>
    <row r="19" spans="1:1024" ht="14.4" x14ac:dyDescent="0.55000000000000004">
      <c r="A19" s="46">
        <v>123</v>
      </c>
      <c r="B19" s="44" t="s">
        <v>53</v>
      </c>
      <c r="C19" s="22" t="s">
        <v>37</v>
      </c>
      <c r="D19" s="79">
        <v>3.3700000000000001E-2</v>
      </c>
      <c r="E19" s="80">
        <v>40.960723000000002</v>
      </c>
      <c r="F19" s="80">
        <v>-78.188098999999994</v>
      </c>
      <c r="G19" s="82"/>
      <c r="H19" s="82"/>
      <c r="I19" s="83">
        <v>11.67</v>
      </c>
      <c r="J19" s="82"/>
      <c r="K19" s="84"/>
      <c r="L19" s="83">
        <v>7.1</v>
      </c>
      <c r="M19" s="82"/>
      <c r="N19" s="82">
        <v>6.8</v>
      </c>
      <c r="O19" s="52">
        <v>714</v>
      </c>
      <c r="P19" s="52">
        <v>35</v>
      </c>
      <c r="Q19" s="82">
        <v>-16</v>
      </c>
      <c r="R19" s="85">
        <f>D19*448.8*Q19*0.01202</f>
        <v>-2.9087553792</v>
      </c>
      <c r="S19" s="82">
        <v>0.05</v>
      </c>
      <c r="T19" s="86">
        <f>D19*448.8*S19*0.01202</f>
        <v>9.0898605600000012E-3</v>
      </c>
      <c r="U19" s="82">
        <v>0.08</v>
      </c>
      <c r="V19" s="87">
        <f>D19*448.8*U19*0.01202</f>
        <v>1.4543776895999999E-2</v>
      </c>
      <c r="W19" s="82">
        <v>0.05</v>
      </c>
      <c r="X19" s="88">
        <f>D19*448.8*W19*0.01202</f>
        <v>9.0898605600000012E-3</v>
      </c>
      <c r="Y19" s="52">
        <v>226</v>
      </c>
      <c r="Z19" s="89">
        <f>D19*448.8*Y19*0.01202</f>
        <v>41.086169731200002</v>
      </c>
      <c r="AA19" s="27" t="s">
        <v>40</v>
      </c>
      <c r="AB19" s="90">
        <v>409</v>
      </c>
      <c r="AMJ19"/>
    </row>
    <row r="20" spans="1:1024" ht="14.4" x14ac:dyDescent="0.55000000000000004">
      <c r="A20" s="46">
        <v>124</v>
      </c>
      <c r="B20" s="44" t="s">
        <v>54</v>
      </c>
      <c r="C20" s="22" t="s">
        <v>37</v>
      </c>
      <c r="D20" s="98">
        <v>0</v>
      </c>
      <c r="E20" s="97">
        <v>40.959684000000003</v>
      </c>
      <c r="F20" s="97">
        <v>-78.189149999999998</v>
      </c>
      <c r="G20" s="82"/>
      <c r="H20" s="82" t="s">
        <v>42</v>
      </c>
      <c r="I20" s="82" t="s">
        <v>50</v>
      </c>
      <c r="J20" s="82"/>
      <c r="K20" s="84" t="s">
        <v>50</v>
      </c>
      <c r="L20" s="82" t="s">
        <v>50</v>
      </c>
      <c r="M20" s="82"/>
      <c r="N20" s="82"/>
      <c r="O20" s="52"/>
      <c r="P20" s="52"/>
      <c r="Q20" s="82"/>
      <c r="R20" s="85">
        <f>D20*448.8*Q20*0.01202</f>
        <v>0</v>
      </c>
      <c r="S20" s="82"/>
      <c r="T20" s="86">
        <f>D20*448.8*S20*0.01202</f>
        <v>0</v>
      </c>
      <c r="U20" s="82"/>
      <c r="V20" s="87">
        <f>D20*448.8*U20*0.01202</f>
        <v>0</v>
      </c>
      <c r="W20" s="82"/>
      <c r="X20" s="88">
        <f>D20*448.8*W20*0.01202</f>
        <v>0</v>
      </c>
      <c r="Y20" s="52"/>
      <c r="Z20" s="89">
        <f>D20*448.8*Y20*0.01202</f>
        <v>0</v>
      </c>
      <c r="AA20" s="84"/>
      <c r="AB20" s="90"/>
      <c r="AMJ20"/>
    </row>
    <row r="21" spans="1:1024" ht="14.4" x14ac:dyDescent="0.55000000000000004">
      <c r="A21" s="146" t="s">
        <v>55</v>
      </c>
      <c r="B21" s="146"/>
      <c r="C21" s="99"/>
      <c r="D21" s="100"/>
      <c r="G21" s="36"/>
      <c r="H21" s="36"/>
      <c r="I21" s="102"/>
      <c r="J21" s="36"/>
      <c r="K21" s="103"/>
      <c r="L21" s="102"/>
      <c r="M21" s="36"/>
      <c r="N21" s="102"/>
      <c r="O21" s="104"/>
      <c r="P21" s="104"/>
      <c r="Q21" s="102"/>
      <c r="R21" s="36"/>
      <c r="S21" s="102"/>
      <c r="T21" s="36"/>
      <c r="U21" s="102"/>
      <c r="V21" s="36"/>
      <c r="W21" s="102"/>
      <c r="X21" s="36"/>
      <c r="Y21" s="104"/>
      <c r="Z21" s="36"/>
      <c r="AA21" s="103"/>
      <c r="AB21" s="36"/>
      <c r="AMJ21"/>
    </row>
    <row r="22" spans="1:1024" ht="14.4" x14ac:dyDescent="0.55000000000000004">
      <c r="A22" s="37">
        <v>331</v>
      </c>
      <c r="B22" s="105" t="s">
        <v>56</v>
      </c>
      <c r="C22" s="22" t="s">
        <v>37</v>
      </c>
      <c r="D22" s="79">
        <v>2.8E-3</v>
      </c>
      <c r="E22" s="80">
        <v>40.953983000000001</v>
      </c>
      <c r="F22" s="80">
        <v>-78.173653000000002</v>
      </c>
      <c r="G22" s="90"/>
      <c r="H22" s="90"/>
      <c r="I22" s="83">
        <v>17.05</v>
      </c>
      <c r="J22" s="90"/>
      <c r="K22" s="84"/>
      <c r="L22" s="83">
        <v>3.51</v>
      </c>
      <c r="M22" s="90"/>
      <c r="N22" s="83">
        <v>3.3</v>
      </c>
      <c r="O22" s="106">
        <v>1020</v>
      </c>
      <c r="P22" s="106">
        <v>0</v>
      </c>
      <c r="Q22" s="83">
        <v>136</v>
      </c>
      <c r="R22" s="85">
        <f>D22*448.8*Q22*0.01202</f>
        <v>2.0542545408000001</v>
      </c>
      <c r="S22" s="83">
        <v>28.39</v>
      </c>
      <c r="T22" s="86">
        <f>D22*448.8*S22*0.01202</f>
        <v>0.42882563539199997</v>
      </c>
      <c r="U22" s="83">
        <v>2.2999999999999998</v>
      </c>
      <c r="V22" s="87">
        <f>D22*448.8*U22*0.01202</f>
        <v>3.4741069439999994E-2</v>
      </c>
      <c r="W22" s="83">
        <v>9.9</v>
      </c>
      <c r="X22" s="88">
        <f>D22*448.8*W22*0.01202</f>
        <v>0.14953764672</v>
      </c>
      <c r="Y22" s="106">
        <v>372</v>
      </c>
      <c r="Z22" s="89">
        <f>D22*448.8*Y22*0.01202</f>
        <v>5.6189903615999999</v>
      </c>
      <c r="AA22" s="27" t="s">
        <v>40</v>
      </c>
      <c r="AB22" s="90">
        <v>613</v>
      </c>
      <c r="AMJ22"/>
    </row>
    <row r="23" spans="1:1024" ht="14.4" x14ac:dyDescent="0.55000000000000004">
      <c r="A23" s="37">
        <v>332</v>
      </c>
      <c r="B23" s="105" t="s">
        <v>57</v>
      </c>
      <c r="C23" s="22" t="s">
        <v>37</v>
      </c>
      <c r="D23" s="79">
        <v>6.7000000000000002E-3</v>
      </c>
      <c r="E23" s="80">
        <v>40.953983000000001</v>
      </c>
      <c r="F23" s="80">
        <v>-78.173653000000002</v>
      </c>
      <c r="G23" s="90"/>
      <c r="H23" s="90"/>
      <c r="I23" s="83">
        <v>15.11</v>
      </c>
      <c r="J23" s="90"/>
      <c r="K23" s="84"/>
      <c r="L23" s="83">
        <v>3.77</v>
      </c>
      <c r="M23" s="90"/>
      <c r="N23" s="83">
        <v>3.3</v>
      </c>
      <c r="O23" s="106">
        <v>1190</v>
      </c>
      <c r="P23" s="106">
        <v>0</v>
      </c>
      <c r="Q23" s="83">
        <v>200</v>
      </c>
      <c r="R23" s="85">
        <f>D23*448.8*Q23*0.01202</f>
        <v>7.22873184</v>
      </c>
      <c r="S23" s="83">
        <v>85.2</v>
      </c>
      <c r="T23" s="86">
        <f>D23*448.8*S23*0.01202</f>
        <v>3.0794397638400004</v>
      </c>
      <c r="U23" s="83">
        <v>3.23</v>
      </c>
      <c r="V23" s="87">
        <f>D23*448.8*U23*0.01202</f>
        <v>0.11674401921600001</v>
      </c>
      <c r="W23" s="83">
        <v>9.4</v>
      </c>
      <c r="X23" s="88">
        <f>D23*448.8*W23*0.01202</f>
        <v>0.33975039647999999</v>
      </c>
      <c r="Y23" s="106">
        <v>501</v>
      </c>
      <c r="Z23" s="89">
        <f>D23*448.8*Y23*0.01202</f>
        <v>18.107973259200001</v>
      </c>
      <c r="AA23" s="84">
        <v>3</v>
      </c>
      <c r="AB23" s="90">
        <v>795</v>
      </c>
      <c r="AMJ23"/>
    </row>
    <row r="24" spans="1:1024" ht="14.4" x14ac:dyDescent="0.55000000000000004">
      <c r="A24" s="37">
        <v>333</v>
      </c>
      <c r="B24" s="105" t="s">
        <v>58</v>
      </c>
      <c r="C24" s="22" t="s">
        <v>37</v>
      </c>
      <c r="D24" s="79">
        <v>1.1000000000000001E-3</v>
      </c>
      <c r="E24" s="80">
        <v>40.954129000000002</v>
      </c>
      <c r="F24" s="80">
        <v>-78.173901999999998</v>
      </c>
      <c r="G24" s="90"/>
      <c r="H24" s="90"/>
      <c r="I24" s="83">
        <v>16.670000000000002</v>
      </c>
      <c r="J24" s="90"/>
      <c r="K24" s="84"/>
      <c r="L24" s="83">
        <v>3.51</v>
      </c>
      <c r="M24" s="90"/>
      <c r="N24" s="83">
        <v>3.3</v>
      </c>
      <c r="O24" s="106">
        <v>1110</v>
      </c>
      <c r="P24" s="106">
        <v>0</v>
      </c>
      <c r="Q24" s="83">
        <v>196</v>
      </c>
      <c r="R24" s="85">
        <f>D24*448.8*Q24*0.01202</f>
        <v>1.1630705856000001</v>
      </c>
      <c r="S24" s="83">
        <v>59.85</v>
      </c>
      <c r="T24" s="86">
        <f>D24*448.8*S24*0.01202</f>
        <v>0.35515191096000004</v>
      </c>
      <c r="U24" s="83">
        <v>3.55</v>
      </c>
      <c r="V24" s="87">
        <f>D24*448.8*U24*0.01202</f>
        <v>2.1065819280000002E-2</v>
      </c>
      <c r="W24" s="83">
        <v>9.7200000000000006</v>
      </c>
      <c r="X24" s="88">
        <f>D24*448.8*W24*0.01202</f>
        <v>5.7678806592000011E-2</v>
      </c>
      <c r="Y24" s="106">
        <v>479</v>
      </c>
      <c r="Z24" s="89">
        <f>D24*448.8*Y24*0.01202</f>
        <v>2.8424020944000001</v>
      </c>
      <c r="AA24" s="27" t="s">
        <v>40</v>
      </c>
      <c r="AB24" s="90">
        <v>779</v>
      </c>
      <c r="AMJ24"/>
    </row>
    <row r="25" spans="1:1024" ht="14.4" x14ac:dyDescent="0.55000000000000004">
      <c r="A25" s="37">
        <v>334</v>
      </c>
      <c r="B25" s="105" t="s">
        <v>59</v>
      </c>
      <c r="C25" s="22" t="s">
        <v>37</v>
      </c>
      <c r="D25" s="79">
        <v>2.2000000000000001E-3</v>
      </c>
      <c r="E25" s="80">
        <v>40.953980999999999</v>
      </c>
      <c r="F25" s="80">
        <v>-78.174477999999993</v>
      </c>
      <c r="G25" s="90"/>
      <c r="H25" s="90"/>
      <c r="I25" s="83">
        <v>15.55</v>
      </c>
      <c r="J25" s="90"/>
      <c r="K25" s="84"/>
      <c r="L25" s="83">
        <v>3.27</v>
      </c>
      <c r="M25" s="90"/>
      <c r="N25" s="83">
        <v>3.2</v>
      </c>
      <c r="O25" s="106">
        <v>1030</v>
      </c>
      <c r="P25" s="106">
        <v>0</v>
      </c>
      <c r="Q25" s="83">
        <v>106</v>
      </c>
      <c r="R25" s="85">
        <f>D25*448.8*Q25*0.01202</f>
        <v>1.2580151232000001</v>
      </c>
      <c r="S25" s="83">
        <v>5.76</v>
      </c>
      <c r="T25" s="86">
        <f>D25*448.8*S25*0.01202</f>
        <v>6.8360067072E-2</v>
      </c>
      <c r="U25" s="83">
        <v>2.83</v>
      </c>
      <c r="V25" s="87">
        <f>D25*448.8*U25*0.01202</f>
        <v>3.3586630176000005E-2</v>
      </c>
      <c r="W25" s="83">
        <v>8.2899999999999991</v>
      </c>
      <c r="X25" s="88">
        <f>D25*448.8*W25*0.01202</f>
        <v>9.838627708799999E-2</v>
      </c>
      <c r="Y25" s="106">
        <v>348</v>
      </c>
      <c r="Z25" s="89">
        <f>D25*448.8*Y25*0.01202</f>
        <v>4.1300873856000004</v>
      </c>
      <c r="AA25" s="27" t="s">
        <v>40</v>
      </c>
      <c r="AB25" s="90">
        <v>561</v>
      </c>
      <c r="AMJ25"/>
    </row>
    <row r="26" spans="1:1024" ht="14.4" x14ac:dyDescent="0.55000000000000004">
      <c r="A26" s="37">
        <v>335</v>
      </c>
      <c r="B26" s="105" t="s">
        <v>60</v>
      </c>
      <c r="C26" s="22" t="s">
        <v>37</v>
      </c>
      <c r="D26" s="79">
        <v>1.1000000000000001E-3</v>
      </c>
      <c r="E26" s="80">
        <v>40.954160999999999</v>
      </c>
      <c r="F26" s="80">
        <v>-78.175139999999999</v>
      </c>
      <c r="G26" s="90"/>
      <c r="H26" s="90"/>
      <c r="I26" s="83">
        <v>15.72</v>
      </c>
      <c r="J26" s="90"/>
      <c r="K26" s="84"/>
      <c r="L26" s="83">
        <v>3.35</v>
      </c>
      <c r="M26" s="90"/>
      <c r="N26" s="83">
        <v>3.3</v>
      </c>
      <c r="O26" s="106">
        <v>1030</v>
      </c>
      <c r="P26" s="106">
        <v>0</v>
      </c>
      <c r="Q26" s="83">
        <v>115</v>
      </c>
      <c r="R26" s="85">
        <f>D26*448.8*Q26*0.01202</f>
        <v>0.68241386400000004</v>
      </c>
      <c r="S26" s="83">
        <v>1.4</v>
      </c>
      <c r="T26" s="86">
        <f>D26*448.8*S26*0.01202</f>
        <v>8.3076470400000012E-3</v>
      </c>
      <c r="U26" s="83">
        <v>2.71</v>
      </c>
      <c r="V26" s="87">
        <f>D26*448.8*U26*0.01202</f>
        <v>1.6081231056000001E-2</v>
      </c>
      <c r="W26" s="83">
        <v>12.69</v>
      </c>
      <c r="X26" s="88">
        <f>D26*448.8*W26*0.01202</f>
        <v>7.5302886383999998E-2</v>
      </c>
      <c r="Y26" s="106">
        <v>385</v>
      </c>
      <c r="Z26" s="89">
        <f>D26*448.8*Y26*0.01202</f>
        <v>2.2846029360000002</v>
      </c>
      <c r="AA26" s="27" t="s">
        <v>40</v>
      </c>
      <c r="AB26" s="90">
        <v>623</v>
      </c>
      <c r="AMJ26"/>
    </row>
    <row r="27" spans="1:1024" ht="14.4" x14ac:dyDescent="0.55000000000000004">
      <c r="A27" s="63"/>
      <c r="B27" s="107"/>
      <c r="C27" s="107"/>
      <c r="D27" s="108"/>
      <c r="E27" s="109"/>
      <c r="F27" s="109"/>
      <c r="G27" s="107"/>
      <c r="H27" s="107"/>
      <c r="I27" s="110"/>
      <c r="J27" s="107"/>
      <c r="K27" s="111"/>
      <c r="L27" s="110"/>
      <c r="M27" s="107"/>
      <c r="N27" s="110"/>
      <c r="O27" s="112"/>
      <c r="P27" s="112"/>
      <c r="Q27" s="110"/>
      <c r="R27" s="63"/>
      <c r="S27" s="110"/>
      <c r="T27" s="63"/>
      <c r="U27" s="110"/>
      <c r="V27" s="63"/>
      <c r="W27" s="110"/>
      <c r="X27" s="63"/>
      <c r="Y27" s="112"/>
      <c r="Z27" s="63"/>
      <c r="AA27" s="68"/>
      <c r="AB27" s="107"/>
      <c r="AMJ27"/>
    </row>
    <row r="28" spans="1:1024" ht="14.4" x14ac:dyDescent="0.55000000000000004">
      <c r="A28" s="71"/>
      <c r="B28" s="113"/>
      <c r="C28" s="113"/>
      <c r="D28" s="114"/>
      <c r="E28" s="115"/>
      <c r="F28" s="115"/>
      <c r="G28" s="113"/>
      <c r="H28" s="113"/>
      <c r="I28" s="116"/>
      <c r="J28" s="113"/>
      <c r="K28" s="117"/>
      <c r="L28" s="116"/>
      <c r="M28" s="113"/>
      <c r="N28" s="116"/>
      <c r="O28" s="118"/>
      <c r="P28" s="118"/>
      <c r="Q28" s="116"/>
      <c r="R28" s="71"/>
      <c r="S28" s="116"/>
      <c r="T28" s="71"/>
      <c r="U28" s="116"/>
      <c r="V28" s="71"/>
      <c r="W28" s="116"/>
      <c r="X28" s="71"/>
      <c r="Y28" s="118"/>
      <c r="Z28" s="71"/>
      <c r="AA28" s="117"/>
      <c r="AB28" s="113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6"/>
      <c r="AAJ28" s="56"/>
      <c r="AAK28" s="56"/>
      <c r="AAL28" s="56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6"/>
      <c r="AAZ28" s="56"/>
      <c r="ABA28" s="56"/>
      <c r="ABB28" s="56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6"/>
      <c r="ABP28" s="56"/>
      <c r="ABQ28" s="56"/>
      <c r="ABR28" s="56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6"/>
      <c r="ACF28" s="56"/>
      <c r="ACG28" s="56"/>
      <c r="ACH28" s="56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6"/>
      <c r="ACV28" s="56"/>
      <c r="ACW28" s="56"/>
      <c r="ACX28" s="56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6"/>
      <c r="ADL28" s="56"/>
      <c r="ADM28" s="56"/>
      <c r="ADN28" s="56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6"/>
      <c r="AEB28" s="56"/>
      <c r="AEC28" s="56"/>
      <c r="AED28" s="56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6"/>
      <c r="AER28" s="56"/>
      <c r="AES28" s="56"/>
      <c r="AET28" s="56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6"/>
      <c r="AFH28" s="56"/>
      <c r="AFI28" s="56"/>
      <c r="AFJ28" s="56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6"/>
      <c r="AFX28" s="56"/>
      <c r="AFY28" s="56"/>
      <c r="AFZ28" s="56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6"/>
      <c r="AGN28" s="56"/>
      <c r="AGO28" s="56"/>
      <c r="AGP28" s="56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6"/>
      <c r="AHD28" s="56"/>
      <c r="AHE28" s="56"/>
      <c r="AHF28" s="56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6"/>
      <c r="AHT28" s="56"/>
      <c r="AHU28" s="56"/>
      <c r="AHV28" s="56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6"/>
      <c r="AIJ28" s="56"/>
      <c r="AIK28" s="56"/>
      <c r="AIL28" s="56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6"/>
      <c r="AIZ28" s="56"/>
      <c r="AJA28" s="56"/>
      <c r="AJB28" s="56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6"/>
      <c r="AJP28" s="56"/>
      <c r="AJQ28" s="56"/>
      <c r="AJR28" s="56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6"/>
      <c r="AKF28" s="56"/>
      <c r="AKG28" s="56"/>
      <c r="AKH28" s="56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6"/>
      <c r="AKV28" s="56"/>
      <c r="AKW28" s="56"/>
      <c r="AKX28" s="56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6"/>
      <c r="ALL28" s="56"/>
      <c r="ALM28" s="56"/>
      <c r="ALN28" s="56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6"/>
      <c r="AMB28" s="56"/>
      <c r="AMC28" s="56"/>
      <c r="AMD28" s="56"/>
      <c r="AME28" s="56"/>
      <c r="AMF28" s="56"/>
      <c r="AMG28" s="56"/>
      <c r="AMH28" s="56"/>
      <c r="AMI28" s="56"/>
      <c r="AMJ28" s="62"/>
    </row>
    <row r="29" spans="1:1024" ht="14.4" x14ac:dyDescent="0.55000000000000004">
      <c r="A29" s="46">
        <v>6</v>
      </c>
      <c r="B29" s="119" t="s">
        <v>61</v>
      </c>
      <c r="C29" s="22" t="s">
        <v>37</v>
      </c>
      <c r="D29" s="120">
        <v>8.8168000000000006</v>
      </c>
      <c r="E29" s="121">
        <v>40.847200000000001</v>
      </c>
      <c r="F29" s="121">
        <v>-78.271500000000003</v>
      </c>
      <c r="G29" s="25"/>
      <c r="H29" s="25">
        <f>G29/274*100</f>
        <v>0</v>
      </c>
      <c r="I29" s="25">
        <v>15</v>
      </c>
      <c r="J29" s="25"/>
      <c r="K29" s="27">
        <v>1070</v>
      </c>
      <c r="L29" s="25">
        <v>5.76</v>
      </c>
      <c r="M29" s="25"/>
      <c r="N29" s="25">
        <v>5.9</v>
      </c>
      <c r="O29" s="29">
        <v>1050</v>
      </c>
      <c r="P29" s="29">
        <v>5</v>
      </c>
      <c r="Q29" s="25">
        <v>18</v>
      </c>
      <c r="R29" s="30">
        <f>D29*448.8*Q29*0.01202</f>
        <v>856.13215818240008</v>
      </c>
      <c r="S29" s="25">
        <v>5.38</v>
      </c>
      <c r="T29" s="31">
        <f>D29*448.8*S29*0.01202</f>
        <v>255.88838950118401</v>
      </c>
      <c r="U29" s="25">
        <v>4.21</v>
      </c>
      <c r="V29" s="32">
        <f>D29*448.8*U29*0.01202</f>
        <v>200.23979921932801</v>
      </c>
      <c r="W29" s="25">
        <v>1.08</v>
      </c>
      <c r="X29" s="33">
        <f>D29*448.8*W29*0.01202</f>
        <v>51.367929490944007</v>
      </c>
      <c r="Y29" s="29">
        <v>462</v>
      </c>
      <c r="Z29" s="34">
        <f>D29*448.8*Y29*0.01202</f>
        <v>21974.0587266816</v>
      </c>
      <c r="AA29" s="27">
        <v>7</v>
      </c>
      <c r="AB29" s="35">
        <v>749</v>
      </c>
    </row>
    <row r="30" spans="1:1024" ht="14.4" x14ac:dyDescent="0.55000000000000004">
      <c r="A30" s="63"/>
      <c r="B30" s="64"/>
      <c r="C30" s="64"/>
      <c r="D30" s="65"/>
      <c r="E30" s="66"/>
      <c r="F30" s="66"/>
      <c r="G30" s="67"/>
      <c r="H30" s="67"/>
      <c r="I30" s="122"/>
      <c r="J30" s="67"/>
      <c r="K30" s="68"/>
      <c r="L30" s="67"/>
      <c r="M30" s="67"/>
      <c r="N30" s="122"/>
      <c r="O30" s="123"/>
      <c r="P30" s="69"/>
      <c r="Q30" s="122"/>
      <c r="R30" s="70"/>
      <c r="S30" s="122"/>
      <c r="T30" s="70"/>
      <c r="U30" s="122"/>
      <c r="V30" s="70"/>
      <c r="W30" s="122"/>
      <c r="X30" s="70"/>
      <c r="Y30" s="123"/>
      <c r="Z30" s="70"/>
      <c r="AA30" s="68"/>
      <c r="AB30" s="64"/>
    </row>
    <row r="31" spans="1:1024" ht="14.4" x14ac:dyDescent="0.55000000000000004">
      <c r="A31" s="71"/>
      <c r="B31" s="113"/>
      <c r="C31" s="113"/>
      <c r="D31" s="114"/>
      <c r="E31" s="115"/>
      <c r="F31" s="115"/>
      <c r="G31" s="113"/>
      <c r="H31" s="113"/>
      <c r="I31" s="116"/>
      <c r="J31" s="113"/>
      <c r="K31" s="117"/>
      <c r="L31" s="116"/>
      <c r="M31" s="113"/>
      <c r="N31" s="116"/>
      <c r="O31" s="118"/>
      <c r="P31" s="118"/>
      <c r="Q31" s="116"/>
      <c r="R31" s="71"/>
      <c r="S31" s="116"/>
      <c r="T31" s="71"/>
      <c r="U31" s="116"/>
      <c r="V31" s="71"/>
      <c r="W31" s="116"/>
      <c r="X31" s="71"/>
      <c r="Y31" s="118"/>
      <c r="Z31" s="71"/>
      <c r="AA31" s="117"/>
      <c r="AB31" s="113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6"/>
      <c r="AFB31" s="56"/>
      <c r="AFC31" s="56"/>
      <c r="AFD31" s="56"/>
      <c r="AFE31" s="56"/>
      <c r="AFF31" s="56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6"/>
      <c r="AHN31" s="56"/>
      <c r="AHO31" s="56"/>
      <c r="AHP31" s="56"/>
      <c r="AHQ31" s="56"/>
      <c r="AHR31" s="56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6"/>
      <c r="AJZ31" s="56"/>
      <c r="AKA31" s="56"/>
      <c r="AKB31" s="56"/>
      <c r="AKC31" s="56"/>
      <c r="AKD31" s="56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  <c r="AMI31" s="56"/>
      <c r="AMJ31" s="62"/>
    </row>
    <row r="32" spans="1:1024" ht="14.4" x14ac:dyDescent="0.55000000000000004">
      <c r="A32" s="20">
        <v>53</v>
      </c>
      <c r="B32" s="21" t="s">
        <v>62</v>
      </c>
      <c r="C32" s="22" t="s">
        <v>37</v>
      </c>
      <c r="D32" s="23">
        <v>0.58021</v>
      </c>
      <c r="E32" s="24">
        <v>40.852699999999999</v>
      </c>
      <c r="F32" s="24">
        <v>-78.283799999999999</v>
      </c>
      <c r="G32" s="25">
        <v>2.2200000000000002</v>
      </c>
      <c r="H32" s="25">
        <f>G32/274*100</f>
        <v>0.8102189781021899</v>
      </c>
      <c r="I32" s="26">
        <v>12.4</v>
      </c>
      <c r="J32" s="25"/>
      <c r="K32" s="27">
        <v>1497</v>
      </c>
      <c r="L32" s="25">
        <v>3.48</v>
      </c>
      <c r="M32" s="25"/>
      <c r="N32" s="26">
        <v>3.5</v>
      </c>
      <c r="O32" s="28">
        <v>1480</v>
      </c>
      <c r="P32" s="29">
        <v>0</v>
      </c>
      <c r="Q32" s="26">
        <v>67</v>
      </c>
      <c r="R32" s="30">
        <f>D32*448.8*Q32*0.01202</f>
        <v>209.70912504432002</v>
      </c>
      <c r="S32" s="26">
        <v>4.92</v>
      </c>
      <c r="T32" s="31">
        <f>D32*448.8*S32*0.01202</f>
        <v>15.399535749523201</v>
      </c>
      <c r="U32" s="26">
        <v>9.5399999999999991</v>
      </c>
      <c r="V32" s="32">
        <f>D32*448.8*U32*0.01202</f>
        <v>29.860075416758399</v>
      </c>
      <c r="W32" s="26">
        <v>3.56</v>
      </c>
      <c r="X32" s="33">
        <f>D32*448.8*W32*0.01202</f>
        <v>11.1427535098176</v>
      </c>
      <c r="Y32" s="28">
        <v>663</v>
      </c>
      <c r="Z32" s="34">
        <f>D32*448.8*Y32*0.01202</f>
        <v>2075.1813418564802</v>
      </c>
      <c r="AA32" s="27">
        <v>6</v>
      </c>
      <c r="AB32" s="35">
        <v>1017</v>
      </c>
    </row>
    <row r="33" spans="1:1024" s="45" customFormat="1" ht="14.4" x14ac:dyDescent="0.55000000000000004">
      <c r="A33" s="37"/>
      <c r="B33" s="38" t="s">
        <v>63</v>
      </c>
      <c r="C33" s="22"/>
      <c r="D33" s="23"/>
      <c r="E33" s="39"/>
      <c r="F33" s="39"/>
      <c r="G33" s="40"/>
      <c r="H33" s="40"/>
      <c r="I33" s="40"/>
      <c r="J33" s="40"/>
      <c r="K33" s="41"/>
      <c r="L33" s="40"/>
      <c r="M33" s="40"/>
      <c r="N33" s="42"/>
      <c r="O33" s="43"/>
      <c r="P33" s="43"/>
      <c r="Q33" s="40"/>
      <c r="R33" s="30">
        <f>R32-R34-R35-R36</f>
        <v>114.31511137200002</v>
      </c>
      <c r="S33" s="40"/>
      <c r="T33" s="31">
        <f>T32-T34-T35-T36</f>
        <v>10.218491093500802</v>
      </c>
      <c r="U33" s="40"/>
      <c r="V33" s="32">
        <f>V32-V34-V35-V36</f>
        <v>16.143862622817601</v>
      </c>
      <c r="W33" s="40"/>
      <c r="X33" s="33">
        <f>X32-X34-X35-X36</f>
        <v>2.2971086420832005</v>
      </c>
      <c r="Y33" s="43"/>
      <c r="Z33" s="34">
        <f>Z32-Z34-Z35-Z36</f>
        <v>889.52339681568037</v>
      </c>
      <c r="AA33" s="41"/>
      <c r="AB33" s="44"/>
    </row>
    <row r="34" spans="1:1024" ht="14.4" x14ac:dyDescent="0.55000000000000004">
      <c r="A34" s="46">
        <v>85</v>
      </c>
      <c r="B34" s="47" t="s">
        <v>64</v>
      </c>
      <c r="C34" s="22" t="s">
        <v>37</v>
      </c>
      <c r="D34" s="23">
        <v>2.6900000000000001E-3</v>
      </c>
      <c r="E34" s="124">
        <v>40.855618999999997</v>
      </c>
      <c r="F34" s="124">
        <v>-78.283703000000003</v>
      </c>
      <c r="G34" s="25"/>
      <c r="H34" s="25" t="s">
        <v>42</v>
      </c>
      <c r="I34" s="25">
        <v>14.1</v>
      </c>
      <c r="J34" s="25"/>
      <c r="K34" s="27">
        <v>1086</v>
      </c>
      <c r="L34" s="25">
        <v>3.84</v>
      </c>
      <c r="M34" s="25"/>
      <c r="N34" s="125">
        <v>3.9</v>
      </c>
      <c r="O34" s="29">
        <v>1040</v>
      </c>
      <c r="P34" s="29">
        <v>0</v>
      </c>
      <c r="Q34" s="25">
        <v>48</v>
      </c>
      <c r="R34" s="30">
        <f>D34*448.8*Q34*0.01202</f>
        <v>0.69654765312</v>
      </c>
      <c r="S34" s="25">
        <v>0.66</v>
      </c>
      <c r="T34" s="31">
        <f>D34*448.8*S34*0.01202</f>
        <v>9.5775302304000002E-3</v>
      </c>
      <c r="U34" s="25">
        <v>7.07</v>
      </c>
      <c r="V34" s="32">
        <f>D34*448.8*U34*0.01202</f>
        <v>0.10259566474080002</v>
      </c>
      <c r="W34" s="25">
        <v>3.96</v>
      </c>
      <c r="X34" s="33">
        <f>D34*448.8*W34*0.01202</f>
        <v>5.7465181382400005E-2</v>
      </c>
      <c r="Y34" s="29">
        <v>445</v>
      </c>
      <c r="Z34" s="34">
        <f>D34*448.8*Y34*0.01202</f>
        <v>6.4575772007999994</v>
      </c>
      <c r="AA34" s="27">
        <v>38</v>
      </c>
      <c r="AB34" s="35">
        <v>723</v>
      </c>
      <c r="AMJ34"/>
    </row>
    <row r="35" spans="1:1024" ht="14.4" x14ac:dyDescent="0.55000000000000004">
      <c r="A35" s="46">
        <v>84</v>
      </c>
      <c r="B35" s="47" t="s">
        <v>65</v>
      </c>
      <c r="C35" s="22" t="s">
        <v>37</v>
      </c>
      <c r="D35" s="120">
        <v>2.7000000000000001E-3</v>
      </c>
      <c r="E35" s="124">
        <v>40.869577</v>
      </c>
      <c r="F35" s="124">
        <v>-78.292479999999998</v>
      </c>
      <c r="G35" s="25"/>
      <c r="H35" s="25"/>
      <c r="I35" s="25">
        <v>11.9</v>
      </c>
      <c r="J35" s="25"/>
      <c r="K35" s="27">
        <v>1289</v>
      </c>
      <c r="L35" s="25">
        <v>3.22</v>
      </c>
      <c r="M35" s="25"/>
      <c r="N35" s="125">
        <v>3.2</v>
      </c>
      <c r="O35" s="29">
        <v>1280</v>
      </c>
      <c r="P35" s="29">
        <v>0</v>
      </c>
      <c r="Q35" s="25">
        <v>102</v>
      </c>
      <c r="R35" s="30">
        <f>D35*448.8*Q35*0.01202</f>
        <v>1.4856662304000001</v>
      </c>
      <c r="S35" s="25">
        <v>21.5</v>
      </c>
      <c r="T35" s="31">
        <f>D35*448.8*S35*0.01202</f>
        <v>0.31315513680000001</v>
      </c>
      <c r="U35" s="25">
        <v>11.57</v>
      </c>
      <c r="V35" s="32">
        <f>D35*448.8*U35*0.01202</f>
        <v>0.16852115966400003</v>
      </c>
      <c r="W35" s="25">
        <v>6.07</v>
      </c>
      <c r="X35" s="33">
        <f>D35*448.8*W35*0.01202</f>
        <v>8.8411706064000006E-2</v>
      </c>
      <c r="Y35" s="29">
        <v>480</v>
      </c>
      <c r="Z35" s="34">
        <f>D35*448.8*Y35*0.01202</f>
        <v>6.991370496</v>
      </c>
      <c r="AA35" s="27">
        <v>68</v>
      </c>
      <c r="AB35" s="35">
        <v>777</v>
      </c>
      <c r="AMJ35"/>
    </row>
    <row r="36" spans="1:1024" ht="14.4" x14ac:dyDescent="0.55000000000000004">
      <c r="A36" s="46">
        <v>83</v>
      </c>
      <c r="B36" s="44" t="s">
        <v>66</v>
      </c>
      <c r="C36" s="22" t="s">
        <v>37</v>
      </c>
      <c r="D36" s="120">
        <v>0.26179999999999998</v>
      </c>
      <c r="E36" s="124">
        <v>40.871308999999997</v>
      </c>
      <c r="F36" s="124">
        <v>-78.294189000000003</v>
      </c>
      <c r="G36" s="25"/>
      <c r="H36" s="25" t="s">
        <v>42</v>
      </c>
      <c r="I36" s="25">
        <v>11.4</v>
      </c>
      <c r="J36" s="25"/>
      <c r="K36" s="27">
        <v>1676</v>
      </c>
      <c r="L36" s="25">
        <v>4.12</v>
      </c>
      <c r="M36" s="25"/>
      <c r="N36" s="125">
        <v>3.8</v>
      </c>
      <c r="O36" s="29">
        <v>1700</v>
      </c>
      <c r="P36" s="29">
        <v>0</v>
      </c>
      <c r="Q36" s="25">
        <v>66</v>
      </c>
      <c r="R36" s="30">
        <f>D36*448.8*Q36*0.01202</f>
        <v>93.211799788799993</v>
      </c>
      <c r="S36" s="25">
        <v>3.44</v>
      </c>
      <c r="T36" s="31">
        <f>D36*448.8*S36*0.01202</f>
        <v>4.858311988991999</v>
      </c>
      <c r="U36" s="25">
        <v>9.52</v>
      </c>
      <c r="V36" s="32">
        <f>D36*448.8*U36*0.01202</f>
        <v>13.445095969535997</v>
      </c>
      <c r="W36" s="25">
        <v>6.16</v>
      </c>
      <c r="X36" s="33">
        <f>D36*448.8*W36*0.01202</f>
        <v>8.6997679802879997</v>
      </c>
      <c r="Y36" s="29">
        <v>830</v>
      </c>
      <c r="Z36" s="34">
        <f>D36*448.8*Y36*0.01202</f>
        <v>1172.2089973439997</v>
      </c>
      <c r="AA36" s="27">
        <v>5</v>
      </c>
      <c r="AB36" s="35">
        <v>1270</v>
      </c>
      <c r="AMJ36"/>
    </row>
    <row r="37" spans="1:1024" customFormat="1" ht="14.4" x14ac:dyDescent="0.55000000000000004">
      <c r="A37" s="126"/>
      <c r="B37" s="62"/>
      <c r="C37" s="62"/>
      <c r="D37" s="62"/>
      <c r="E37" s="127"/>
      <c r="F37" s="128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  <row r="38" spans="1:1024" ht="14.4" x14ac:dyDescent="0.55000000000000004">
      <c r="A38" s="71"/>
      <c r="B38" s="72"/>
      <c r="C38" s="72"/>
      <c r="D38" s="73"/>
      <c r="E38" s="129"/>
      <c r="F38" s="129"/>
      <c r="G38" s="75"/>
      <c r="H38" s="75"/>
      <c r="I38" s="75"/>
      <c r="J38" s="75"/>
      <c r="K38" s="76"/>
      <c r="L38" s="75"/>
      <c r="M38" s="75"/>
      <c r="N38" s="130"/>
      <c r="O38" s="77"/>
      <c r="P38" s="77"/>
      <c r="Q38" s="75"/>
      <c r="R38" s="78"/>
      <c r="S38" s="75"/>
      <c r="T38" s="78"/>
      <c r="U38" s="75"/>
      <c r="V38" s="78"/>
      <c r="W38" s="75"/>
      <c r="X38" s="78"/>
      <c r="Y38" s="77"/>
      <c r="Z38" s="78"/>
      <c r="AA38" s="76"/>
      <c r="AB38" s="72"/>
      <c r="AMJ38"/>
    </row>
    <row r="39" spans="1:1024" ht="14.4" x14ac:dyDescent="0.55000000000000004">
      <c r="A39" s="20"/>
      <c r="B39" s="21" t="s">
        <v>67</v>
      </c>
      <c r="C39" s="22"/>
      <c r="D39" s="131"/>
      <c r="E39" s="132"/>
      <c r="F39" s="132"/>
      <c r="G39" s="58"/>
      <c r="H39" s="58"/>
      <c r="I39" s="58"/>
      <c r="J39" s="58"/>
      <c r="K39" s="60"/>
      <c r="L39" s="58"/>
      <c r="M39" s="58"/>
      <c r="N39" s="133"/>
      <c r="O39" s="134"/>
      <c r="P39" s="134"/>
      <c r="Q39" s="58"/>
      <c r="R39" s="61"/>
      <c r="S39" s="58"/>
      <c r="T39" s="61"/>
      <c r="U39" s="58"/>
      <c r="V39" s="61"/>
      <c r="W39" s="58"/>
      <c r="X39" s="61"/>
      <c r="Y39" s="134"/>
      <c r="Z39" s="61"/>
      <c r="AA39" s="60"/>
      <c r="AB39" s="22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62"/>
    </row>
    <row r="40" spans="1:1024" ht="14.4" x14ac:dyDescent="0.55000000000000004">
      <c r="A40" s="46">
        <v>82</v>
      </c>
      <c r="B40" s="44" t="s">
        <v>68</v>
      </c>
      <c r="C40" s="22" t="s">
        <v>37</v>
      </c>
      <c r="D40" s="23">
        <v>0.8246</v>
      </c>
      <c r="E40" s="97">
        <v>40.852800000000002</v>
      </c>
      <c r="F40" s="97">
        <v>-78.301100000000005</v>
      </c>
      <c r="G40" s="25"/>
      <c r="H40" s="25"/>
      <c r="I40" s="25">
        <v>14.9</v>
      </c>
      <c r="J40" s="25"/>
      <c r="K40" s="27">
        <v>1106</v>
      </c>
      <c r="L40" s="25">
        <v>3.3</v>
      </c>
      <c r="M40" s="25"/>
      <c r="N40" s="125">
        <v>3.4</v>
      </c>
      <c r="O40" s="29">
        <v>1070</v>
      </c>
      <c r="P40" s="29">
        <v>0</v>
      </c>
      <c r="Q40" s="25">
        <v>66</v>
      </c>
      <c r="R40" s="30">
        <f>D40*448.8*Q40*0.01202</f>
        <v>293.59224639360002</v>
      </c>
      <c r="S40" s="25">
        <v>5.27</v>
      </c>
      <c r="T40" s="31">
        <f>D40*448.8*S40*0.01202</f>
        <v>23.442896037791996</v>
      </c>
      <c r="U40" s="25">
        <v>8.3699999999999992</v>
      </c>
      <c r="V40" s="32">
        <f>D40*448.8*U40*0.01202</f>
        <v>37.232834883552002</v>
      </c>
      <c r="W40" s="25">
        <v>2.42</v>
      </c>
      <c r="X40" s="33">
        <f>D40*448.8*W40*0.01202</f>
        <v>10.765049034432</v>
      </c>
      <c r="Y40" s="29">
        <v>425</v>
      </c>
      <c r="Z40" s="34">
        <f>D40*448.8*Y40*0.01202</f>
        <v>1890.55613208</v>
      </c>
      <c r="AA40" s="27">
        <v>3</v>
      </c>
      <c r="AB40" s="35">
        <v>670</v>
      </c>
      <c r="AMJ40"/>
    </row>
    <row r="41" spans="1:1024" ht="14.4" x14ac:dyDescent="0.55000000000000004">
      <c r="A41" s="46">
        <v>81</v>
      </c>
      <c r="B41" s="44" t="s">
        <v>69</v>
      </c>
      <c r="C41" s="22" t="s">
        <v>37</v>
      </c>
      <c r="D41" s="120">
        <v>0.53120000000000001</v>
      </c>
      <c r="E41" s="97">
        <v>40.8611</v>
      </c>
      <c r="F41" s="97">
        <v>-78.306200000000004</v>
      </c>
      <c r="G41" s="25"/>
      <c r="H41" s="25"/>
      <c r="I41" s="25">
        <v>15.7</v>
      </c>
      <c r="J41" s="25"/>
      <c r="K41" s="27">
        <v>1213</v>
      </c>
      <c r="L41" s="25">
        <v>3.21</v>
      </c>
      <c r="M41" s="25"/>
      <c r="N41" s="125">
        <v>3.3</v>
      </c>
      <c r="O41" s="29">
        <v>1110</v>
      </c>
      <c r="P41" s="29">
        <v>0</v>
      </c>
      <c r="Q41" s="25">
        <v>76</v>
      </c>
      <c r="R41" s="30">
        <f>D41*448.8*Q41*0.01202</f>
        <v>217.78550661120002</v>
      </c>
      <c r="S41" s="25">
        <v>4.18</v>
      </c>
      <c r="T41" s="31">
        <f>D41*448.8*S41*0.01202</f>
        <v>11.978202863616</v>
      </c>
      <c r="U41" s="25">
        <v>7.58</v>
      </c>
      <c r="V41" s="32">
        <f>D41*448.8*U41*0.01202</f>
        <v>21.721238685696001</v>
      </c>
      <c r="W41" s="25">
        <v>2.06</v>
      </c>
      <c r="X41" s="33">
        <f>D41*448.8*W41*0.01202</f>
        <v>5.9031334686720003</v>
      </c>
      <c r="Y41" s="29">
        <v>451</v>
      </c>
      <c r="Z41" s="34">
        <f>D41*448.8*Y41*0.01202</f>
        <v>1292.3850458111999</v>
      </c>
      <c r="AA41" s="27">
        <v>2</v>
      </c>
      <c r="AB41" s="35">
        <v>671</v>
      </c>
      <c r="AMJ41"/>
    </row>
    <row r="42" spans="1:1024" ht="14.4" x14ac:dyDescent="0.55000000000000004">
      <c r="A42" s="46"/>
      <c r="B42" s="44"/>
      <c r="C42" s="22"/>
      <c r="D42" s="120"/>
      <c r="E42" s="97"/>
      <c r="F42" s="97"/>
      <c r="G42" s="25"/>
      <c r="H42" s="25"/>
      <c r="I42" s="25"/>
      <c r="J42" s="25"/>
      <c r="K42" s="27"/>
      <c r="L42" s="25"/>
      <c r="M42" s="25"/>
      <c r="N42" s="125"/>
      <c r="O42" s="29"/>
      <c r="P42" s="29"/>
      <c r="Q42" s="25"/>
      <c r="R42" s="30"/>
      <c r="S42" s="25"/>
      <c r="T42" s="31"/>
      <c r="U42" s="25"/>
      <c r="V42" s="32"/>
      <c r="W42" s="25"/>
      <c r="X42" s="33"/>
      <c r="Y42" s="29"/>
      <c r="Z42" s="34"/>
      <c r="AA42" s="27"/>
      <c r="AB42" s="35"/>
      <c r="AMJ42"/>
    </row>
    <row r="43" spans="1:1024" ht="14.4" x14ac:dyDescent="0.55000000000000004">
      <c r="A43" s="46"/>
      <c r="B43" s="44"/>
      <c r="C43" s="22"/>
      <c r="D43" s="120"/>
      <c r="E43" s="97"/>
      <c r="F43" s="97"/>
      <c r="G43" s="25"/>
      <c r="H43" s="25"/>
      <c r="I43" s="25"/>
      <c r="J43" s="25"/>
      <c r="K43" s="27"/>
      <c r="L43" s="25"/>
      <c r="M43" s="25"/>
      <c r="N43" s="125"/>
      <c r="O43" s="29"/>
      <c r="P43" s="29"/>
      <c r="Q43" s="58"/>
      <c r="R43" s="61"/>
      <c r="S43" s="58"/>
      <c r="T43" s="61"/>
      <c r="U43" s="58"/>
      <c r="V43" s="61"/>
      <c r="W43" s="58"/>
      <c r="X43" s="61"/>
      <c r="Y43" s="134"/>
      <c r="Z43" s="61"/>
      <c r="AA43" s="60"/>
      <c r="AB43" s="22"/>
      <c r="AMJ43"/>
    </row>
    <row r="44" spans="1:1024" ht="14.4" x14ac:dyDescent="0.55000000000000004">
      <c r="A44" s="90">
        <v>80</v>
      </c>
      <c r="B44" s="119" t="s">
        <v>70</v>
      </c>
      <c r="C44" s="22" t="s">
        <v>37</v>
      </c>
      <c r="D44" s="120">
        <v>1.55</v>
      </c>
      <c r="E44" s="24">
        <v>40.8232</v>
      </c>
      <c r="F44" s="24">
        <v>-78.300799999999995</v>
      </c>
      <c r="G44" s="35"/>
      <c r="H44" s="25">
        <f>G44/274*100</f>
        <v>0</v>
      </c>
      <c r="I44" s="25">
        <v>15.9</v>
      </c>
      <c r="J44" s="35"/>
      <c r="K44" s="27">
        <v>360</v>
      </c>
      <c r="L44" s="25">
        <v>3.6</v>
      </c>
      <c r="M44" s="35"/>
      <c r="N44" s="25">
        <v>3.9</v>
      </c>
      <c r="O44" s="29">
        <v>418</v>
      </c>
      <c r="P44" s="29">
        <v>0</v>
      </c>
      <c r="Q44" s="25">
        <v>28</v>
      </c>
      <c r="R44" s="30">
        <f>D44*448.8*Q44*0.01202</f>
        <v>234.12459839999997</v>
      </c>
      <c r="S44" s="25">
        <v>1.27</v>
      </c>
      <c r="T44" s="31">
        <f>D44*448.8*S44*0.01202</f>
        <v>10.619222856</v>
      </c>
      <c r="U44" s="25">
        <v>2.52</v>
      </c>
      <c r="V44" s="32">
        <f>D44*448.8*U44*0.01202</f>
        <v>21.071213856</v>
      </c>
      <c r="W44" s="25">
        <v>0.98</v>
      </c>
      <c r="X44" s="33">
        <f>D44*448.8*W44*0.01202</f>
        <v>8.1943609439999996</v>
      </c>
      <c r="Y44" s="29">
        <v>150</v>
      </c>
      <c r="Z44" s="34">
        <f>D44*448.8*Y44*0.01202</f>
        <v>1254.23892</v>
      </c>
      <c r="AA44" s="27">
        <v>2</v>
      </c>
      <c r="AB44" s="35">
        <v>232</v>
      </c>
    </row>
    <row r="45" spans="1:1024" ht="14.4" x14ac:dyDescent="0.55000000000000004">
      <c r="A45" s="135"/>
      <c r="B45" s="64"/>
      <c r="C45" s="64"/>
      <c r="D45" s="65"/>
      <c r="E45" s="66"/>
      <c r="F45" s="66"/>
      <c r="G45" s="64"/>
      <c r="H45" s="67"/>
      <c r="I45" s="67"/>
      <c r="J45" s="64"/>
      <c r="K45" s="68"/>
      <c r="L45" s="67"/>
      <c r="M45" s="64"/>
      <c r="N45" s="67"/>
      <c r="O45" s="69"/>
      <c r="P45" s="69"/>
      <c r="Q45" s="67"/>
      <c r="R45" s="70"/>
      <c r="S45" s="67"/>
      <c r="T45" s="70"/>
      <c r="U45" s="67"/>
      <c r="V45" s="70"/>
      <c r="W45" s="67"/>
      <c r="X45" s="70"/>
      <c r="Y45" s="69"/>
      <c r="Z45" s="70"/>
      <c r="AA45" s="68"/>
      <c r="AB45" s="64"/>
    </row>
    <row r="46" spans="1:1024" s="56" customFormat="1" ht="14.4" x14ac:dyDescent="0.55000000000000004">
      <c r="A46" s="135"/>
      <c r="B46" s="72"/>
      <c r="C46" s="72"/>
      <c r="D46" s="73"/>
      <c r="E46" s="74"/>
      <c r="F46" s="74"/>
      <c r="G46" s="72"/>
      <c r="H46" s="72"/>
      <c r="I46" s="75"/>
      <c r="J46" s="72"/>
      <c r="K46" s="76"/>
      <c r="L46" s="75"/>
      <c r="M46" s="72"/>
      <c r="N46" s="75"/>
      <c r="O46" s="77"/>
      <c r="P46" s="77"/>
      <c r="Q46" s="75"/>
      <c r="R46" s="78"/>
      <c r="S46" s="75"/>
      <c r="T46" s="78"/>
      <c r="U46" s="75"/>
      <c r="V46" s="78"/>
      <c r="W46" s="75"/>
      <c r="X46" s="78"/>
      <c r="Y46" s="77"/>
      <c r="Z46" s="78"/>
      <c r="AA46" s="76"/>
      <c r="AB46" s="72"/>
    </row>
    <row r="47" spans="1:1024" ht="14.4" x14ac:dyDescent="0.55000000000000004">
      <c r="A47" s="46">
        <v>59</v>
      </c>
      <c r="B47" s="21" t="s">
        <v>71</v>
      </c>
      <c r="C47" s="22" t="s">
        <v>37</v>
      </c>
      <c r="D47" s="120">
        <v>0.47499999999999998</v>
      </c>
      <c r="E47" s="24">
        <v>40.808</v>
      </c>
      <c r="F47" s="24">
        <v>-78.329400000000007</v>
      </c>
      <c r="G47" s="25">
        <v>5.05</v>
      </c>
      <c r="H47" s="25">
        <f>G47/274*100</f>
        <v>1.8430656934306571</v>
      </c>
      <c r="I47" s="25">
        <v>15.9</v>
      </c>
      <c r="J47" s="25"/>
      <c r="K47" s="27">
        <v>393</v>
      </c>
      <c r="L47" s="25">
        <v>7.14</v>
      </c>
      <c r="M47" s="25"/>
      <c r="N47" s="25">
        <v>7.1</v>
      </c>
      <c r="O47" s="29">
        <v>393</v>
      </c>
      <c r="P47" s="29">
        <v>82</v>
      </c>
      <c r="Q47" s="25">
        <v>-61</v>
      </c>
      <c r="R47" s="30">
        <f>D47*448.8*Q47*0.01202</f>
        <v>-156.30783959999999</v>
      </c>
      <c r="S47" s="25">
        <v>1.78</v>
      </c>
      <c r="T47" s="31">
        <f>D47*448.8*S47*0.01202</f>
        <v>4.5611140079999997</v>
      </c>
      <c r="U47" s="25">
        <v>0.33</v>
      </c>
      <c r="V47" s="32">
        <f>D47*448.8*U47*0.01202</f>
        <v>0.84559978800000002</v>
      </c>
      <c r="W47" s="25">
        <v>0.08</v>
      </c>
      <c r="X47" s="33">
        <f>D47*448.8*W47*0.01202</f>
        <v>0.20499388800000001</v>
      </c>
      <c r="Y47" s="29">
        <v>18</v>
      </c>
      <c r="Z47" s="34">
        <f>D47*448.8*Y47*0.01202</f>
        <v>46.123624800000002</v>
      </c>
      <c r="AA47" s="27">
        <v>5</v>
      </c>
      <c r="AB47" s="35">
        <v>204</v>
      </c>
    </row>
    <row r="48" spans="1:1024" ht="14.4" x14ac:dyDescent="0.55000000000000004">
      <c r="A48" s="46">
        <v>77</v>
      </c>
      <c r="B48" s="47" t="s">
        <v>72</v>
      </c>
      <c r="C48" s="22" t="s">
        <v>37</v>
      </c>
      <c r="D48" s="23">
        <v>7.6899999999999998E-3</v>
      </c>
      <c r="E48" s="97">
        <v>40.806399999999996</v>
      </c>
      <c r="F48" s="97">
        <v>-78.3279</v>
      </c>
      <c r="G48" s="25"/>
      <c r="H48" s="25"/>
      <c r="I48" s="25">
        <v>12.6</v>
      </c>
      <c r="J48" s="25"/>
      <c r="K48" s="27">
        <v>405</v>
      </c>
      <c r="L48" s="25">
        <v>6.57</v>
      </c>
      <c r="M48" s="25"/>
      <c r="N48" s="25">
        <v>6.6</v>
      </c>
      <c r="O48" s="29">
        <v>356</v>
      </c>
      <c r="P48" s="29">
        <v>39</v>
      </c>
      <c r="Q48" s="25">
        <v>-21</v>
      </c>
      <c r="R48" s="30">
        <f>D48*448.8*Q48*0.01202</f>
        <v>-0.87117007823999981</v>
      </c>
      <c r="S48" s="25">
        <v>23.12</v>
      </c>
      <c r="T48" s="31">
        <f>D48*448.8*S48*0.01202</f>
        <v>0.95911677185279987</v>
      </c>
      <c r="U48" s="25">
        <v>0.9</v>
      </c>
      <c r="V48" s="32">
        <f>D48*448.8*U48*0.01202</f>
        <v>3.7335860495999997E-2</v>
      </c>
      <c r="W48" s="25">
        <v>0.05</v>
      </c>
      <c r="X48" s="33">
        <f>D48*448.8*W48*0.01202</f>
        <v>2.0742144719999999E-3</v>
      </c>
      <c r="Y48" s="29">
        <v>93</v>
      </c>
      <c r="Z48" s="34">
        <f>D48*448.8*Y48*0.01202</f>
        <v>3.8580389179200001</v>
      </c>
      <c r="AA48" s="27">
        <v>33</v>
      </c>
      <c r="AB48" s="35">
        <v>205</v>
      </c>
    </row>
    <row r="49" spans="1:28" ht="14.4" x14ac:dyDescent="0.55000000000000004">
      <c r="A49" s="63"/>
      <c r="B49" s="64"/>
      <c r="C49" s="64"/>
      <c r="D49" s="65"/>
      <c r="E49" s="136"/>
      <c r="F49" s="136"/>
      <c r="G49" s="67"/>
      <c r="H49" s="67"/>
      <c r="I49" s="67"/>
      <c r="J49" s="67"/>
      <c r="K49" s="68"/>
      <c r="L49" s="67"/>
      <c r="M49" s="67"/>
      <c r="N49" s="67"/>
      <c r="O49" s="69"/>
      <c r="P49" s="69"/>
      <c r="Q49" s="67"/>
      <c r="R49" s="70"/>
      <c r="S49" s="67"/>
      <c r="T49" s="70"/>
      <c r="U49" s="67"/>
      <c r="V49" s="70"/>
      <c r="W49" s="67"/>
      <c r="X49" s="70"/>
      <c r="Y49" s="69"/>
      <c r="Z49" s="70"/>
      <c r="AA49" s="68"/>
      <c r="AB49" s="64"/>
    </row>
    <row r="50" spans="1:28" s="56" customFormat="1" ht="14.4" x14ac:dyDescent="0.55000000000000004">
      <c r="A50" s="135"/>
      <c r="B50" s="72"/>
      <c r="C50" s="72"/>
      <c r="D50" s="73"/>
      <c r="E50" s="74"/>
      <c r="F50" s="74"/>
      <c r="G50" s="72"/>
      <c r="H50" s="72"/>
      <c r="I50" s="75"/>
      <c r="J50" s="72"/>
      <c r="K50" s="76"/>
      <c r="L50" s="75"/>
      <c r="M50" s="72"/>
      <c r="N50" s="75"/>
      <c r="O50" s="77"/>
      <c r="P50" s="77"/>
      <c r="Q50" s="75"/>
      <c r="R50" s="78"/>
      <c r="S50" s="75"/>
      <c r="T50" s="78"/>
      <c r="U50" s="75"/>
      <c r="V50" s="78"/>
      <c r="W50" s="75"/>
      <c r="X50" s="78"/>
      <c r="Y50" s="77"/>
      <c r="Z50" s="78"/>
      <c r="AA50" s="76"/>
      <c r="AB50" s="72"/>
    </row>
    <row r="51" spans="1:28" ht="14.4" x14ac:dyDescent="0.55000000000000004">
      <c r="A51" s="90">
        <v>78</v>
      </c>
      <c r="B51" s="47" t="s">
        <v>73</v>
      </c>
      <c r="C51" s="22" t="s">
        <v>37</v>
      </c>
      <c r="D51" s="120">
        <v>5.8999999999999997E-2</v>
      </c>
      <c r="E51" s="24">
        <v>40.804400000000001</v>
      </c>
      <c r="F51" s="24">
        <v>-78.3279</v>
      </c>
      <c r="G51" s="35"/>
      <c r="H51" s="35"/>
      <c r="I51" s="25">
        <v>17.600000000000001</v>
      </c>
      <c r="J51" s="35"/>
      <c r="K51" s="27">
        <v>761</v>
      </c>
      <c r="L51" s="25">
        <v>3.39</v>
      </c>
      <c r="M51" s="35"/>
      <c r="N51" s="25">
        <v>3</v>
      </c>
      <c r="O51" s="29">
        <v>961</v>
      </c>
      <c r="P51" s="29">
        <v>0</v>
      </c>
      <c r="Q51" s="25">
        <v>166</v>
      </c>
      <c r="R51" s="30">
        <f t="shared" ref="R51:R56" si="0">D51*448.8*Q51*0.01202</f>
        <v>52.834477344</v>
      </c>
      <c r="S51" s="25">
        <v>51.13</v>
      </c>
      <c r="T51" s="31">
        <f t="shared" ref="T51:T56" si="1">D51*448.8*S51*0.01202</f>
        <v>16.27365558192</v>
      </c>
      <c r="U51" s="25">
        <v>3.22</v>
      </c>
      <c r="V51" s="32">
        <f t="shared" ref="V51:V56" si="2">D51*448.8*U51*0.01202</f>
        <v>1.0248615484799999</v>
      </c>
      <c r="W51" s="25">
        <v>8.25</v>
      </c>
      <c r="X51" s="33">
        <f t="shared" ref="X51:X56" si="3">D51*448.8*W51*0.01202</f>
        <v>2.6258098679999997</v>
      </c>
      <c r="Y51" s="29">
        <v>332</v>
      </c>
      <c r="Z51" s="34">
        <f t="shared" ref="Z51:Z56" si="4">D51*448.8*Y51*0.01202</f>
        <v>105.668954688</v>
      </c>
      <c r="AA51" s="27">
        <v>42</v>
      </c>
      <c r="AB51" s="35">
        <v>523</v>
      </c>
    </row>
    <row r="52" spans="1:28" ht="14.4" x14ac:dyDescent="0.55000000000000004">
      <c r="A52" s="90">
        <v>79</v>
      </c>
      <c r="B52" s="119" t="s">
        <v>74</v>
      </c>
      <c r="C52" s="22" t="s">
        <v>37</v>
      </c>
      <c r="D52" s="120">
        <v>0.77200000000000002</v>
      </c>
      <c r="E52" s="24">
        <v>40.804299999999998</v>
      </c>
      <c r="F52" s="24">
        <v>-78.328000000000003</v>
      </c>
      <c r="G52" s="35"/>
      <c r="H52" s="25">
        <f>G52/274*100</f>
        <v>0</v>
      </c>
      <c r="I52" s="25">
        <v>20</v>
      </c>
      <c r="J52" s="35"/>
      <c r="K52" s="27">
        <v>579</v>
      </c>
      <c r="L52" s="25">
        <v>3.48</v>
      </c>
      <c r="M52" s="35"/>
      <c r="N52" s="25">
        <v>3.3</v>
      </c>
      <c r="O52" s="29">
        <v>591</v>
      </c>
      <c r="P52" s="29">
        <v>0</v>
      </c>
      <c r="Q52" s="25">
        <v>59</v>
      </c>
      <c r="R52" s="30">
        <f t="shared" si="0"/>
        <v>245.71214764800004</v>
      </c>
      <c r="S52" s="25">
        <v>11.53</v>
      </c>
      <c r="T52" s="31">
        <f t="shared" si="1"/>
        <v>48.01798410816</v>
      </c>
      <c r="U52" s="25">
        <v>3.26</v>
      </c>
      <c r="V52" s="32">
        <f t="shared" si="2"/>
        <v>13.576637310720001</v>
      </c>
      <c r="W52" s="25">
        <v>2.41</v>
      </c>
      <c r="X52" s="33">
        <f t="shared" si="3"/>
        <v>10.036716539520002</v>
      </c>
      <c r="Y52" s="29">
        <v>186</v>
      </c>
      <c r="Z52" s="34">
        <f t="shared" si="4"/>
        <v>774.61795699200002</v>
      </c>
      <c r="AA52" s="27">
        <v>6</v>
      </c>
      <c r="AB52" s="35">
        <v>293</v>
      </c>
    </row>
    <row r="53" spans="1:28" ht="14.4" x14ac:dyDescent="0.55000000000000004">
      <c r="A53" s="90">
        <v>7</v>
      </c>
      <c r="B53" s="119" t="s">
        <v>75</v>
      </c>
      <c r="C53" s="22" t="s">
        <v>37</v>
      </c>
      <c r="D53" s="120">
        <v>0.97099999999999997</v>
      </c>
      <c r="E53" s="24">
        <v>40.7881</v>
      </c>
      <c r="F53" s="24">
        <v>-78.342600000000004</v>
      </c>
      <c r="G53" s="25">
        <v>9.14</v>
      </c>
      <c r="H53" s="25">
        <f>G53/274*100</f>
        <v>3.3357664233576645</v>
      </c>
      <c r="I53" s="25">
        <v>14.6</v>
      </c>
      <c r="J53" s="35"/>
      <c r="K53" s="27">
        <v>178</v>
      </c>
      <c r="L53" s="25">
        <v>5.8</v>
      </c>
      <c r="M53" s="35"/>
      <c r="N53" s="25">
        <v>6.1</v>
      </c>
      <c r="O53" s="29">
        <v>206</v>
      </c>
      <c r="P53" s="29">
        <v>4</v>
      </c>
      <c r="Q53" s="25">
        <v>15</v>
      </c>
      <c r="R53" s="30">
        <f t="shared" si="0"/>
        <v>78.571999439999999</v>
      </c>
      <c r="S53" s="25">
        <v>2.46</v>
      </c>
      <c r="T53" s="31">
        <f t="shared" si="1"/>
        <v>12.88580790816</v>
      </c>
      <c r="U53" s="25">
        <v>1.1499999999999999</v>
      </c>
      <c r="V53" s="32">
        <f t="shared" si="2"/>
        <v>6.0238532903999991</v>
      </c>
      <c r="W53" s="25">
        <v>0.11</v>
      </c>
      <c r="X53" s="33">
        <f t="shared" si="3"/>
        <v>0.57619466255999996</v>
      </c>
      <c r="Y53" s="29">
        <v>66</v>
      </c>
      <c r="Z53" s="34">
        <f t="shared" si="4"/>
        <v>345.716797536</v>
      </c>
      <c r="AA53" s="27">
        <v>4</v>
      </c>
      <c r="AB53" s="35">
        <v>117</v>
      </c>
    </row>
    <row r="54" spans="1:28" ht="14.4" x14ac:dyDescent="0.55000000000000004">
      <c r="A54" s="90">
        <v>68</v>
      </c>
      <c r="B54" s="47" t="s">
        <v>76</v>
      </c>
      <c r="C54" s="22" t="s">
        <v>37</v>
      </c>
      <c r="D54" s="120">
        <v>2E-3</v>
      </c>
      <c r="E54" s="121">
        <v>40.781790000000001</v>
      </c>
      <c r="F54" s="121">
        <v>-78.342479999999995</v>
      </c>
      <c r="G54" s="35"/>
      <c r="H54" s="35"/>
      <c r="I54" s="25">
        <v>17.5</v>
      </c>
      <c r="J54" s="35"/>
      <c r="K54" s="27">
        <v>3250</v>
      </c>
      <c r="L54" s="25">
        <v>1.79</v>
      </c>
      <c r="M54" s="35"/>
      <c r="N54" s="25">
        <v>3.3</v>
      </c>
      <c r="O54" s="29">
        <v>3680</v>
      </c>
      <c r="P54" s="29">
        <v>0</v>
      </c>
      <c r="Q54" s="25">
        <v>402</v>
      </c>
      <c r="R54" s="30">
        <f t="shared" si="0"/>
        <v>4.337239104</v>
      </c>
      <c r="S54" s="25">
        <v>93.05</v>
      </c>
      <c r="T54" s="31">
        <f t="shared" si="1"/>
        <v>1.0039305936</v>
      </c>
      <c r="U54" s="25">
        <v>67.84</v>
      </c>
      <c r="V54" s="32">
        <f t="shared" si="2"/>
        <v>0.73193607168000008</v>
      </c>
      <c r="W54" s="25">
        <v>19.05</v>
      </c>
      <c r="X54" s="33">
        <f t="shared" si="3"/>
        <v>0.2055333456</v>
      </c>
      <c r="Y54" s="29">
        <v>2365</v>
      </c>
      <c r="Z54" s="34">
        <f t="shared" si="4"/>
        <v>25.516344480000001</v>
      </c>
      <c r="AA54" s="27">
        <v>10</v>
      </c>
      <c r="AB54" s="35">
        <v>3540</v>
      </c>
    </row>
    <row r="55" spans="1:28" ht="14.4" x14ac:dyDescent="0.55000000000000004">
      <c r="A55" s="46">
        <v>66</v>
      </c>
      <c r="B55" s="47" t="s">
        <v>77</v>
      </c>
      <c r="C55" s="22" t="s">
        <v>78</v>
      </c>
      <c r="D55" s="120">
        <v>2.7799999999999998E-2</v>
      </c>
      <c r="E55" s="121">
        <v>40.781379999999999</v>
      </c>
      <c r="F55" s="121">
        <v>-78.34348</v>
      </c>
      <c r="G55" s="25"/>
      <c r="H55" s="25">
        <f>G55/274*100</f>
        <v>0</v>
      </c>
      <c r="I55" s="58">
        <v>7.16</v>
      </c>
      <c r="J55" s="25"/>
      <c r="K55" s="27">
        <v>1248</v>
      </c>
      <c r="L55" s="25">
        <v>3.09</v>
      </c>
      <c r="M55" s="25"/>
      <c r="N55" s="133">
        <v>3.2</v>
      </c>
      <c r="O55" s="134">
        <v>1170</v>
      </c>
      <c r="P55" s="134">
        <v>0</v>
      </c>
      <c r="Q55" s="58">
        <v>109</v>
      </c>
      <c r="R55" s="30">
        <f t="shared" si="0"/>
        <v>16.346644195199996</v>
      </c>
      <c r="S55" s="58">
        <v>14.64</v>
      </c>
      <c r="T55" s="31">
        <f t="shared" si="1"/>
        <v>2.1955492753920001</v>
      </c>
      <c r="U55" s="58">
        <v>15.81</v>
      </c>
      <c r="V55" s="32">
        <f t="shared" si="2"/>
        <v>2.371013254368</v>
      </c>
      <c r="W55" s="58">
        <v>3.34</v>
      </c>
      <c r="X55" s="33">
        <f t="shared" si="3"/>
        <v>0.50089717075199991</v>
      </c>
      <c r="Y55" s="134">
        <v>543</v>
      </c>
      <c r="Z55" s="34">
        <f t="shared" si="4"/>
        <v>81.433282550399994</v>
      </c>
      <c r="AA55" s="27" t="s">
        <v>40</v>
      </c>
      <c r="AB55" s="22">
        <v>755</v>
      </c>
    </row>
    <row r="56" spans="1:28" ht="14.4" x14ac:dyDescent="0.55000000000000004">
      <c r="A56" s="90">
        <v>61</v>
      </c>
      <c r="B56" s="21" t="s">
        <v>79</v>
      </c>
      <c r="C56" s="22" t="s">
        <v>37</v>
      </c>
      <c r="D56" s="120">
        <v>2.1999999999999999E-2</v>
      </c>
      <c r="E56" s="24">
        <v>40.781199999999998</v>
      </c>
      <c r="F56" s="24">
        <v>-78.343699999999998</v>
      </c>
      <c r="G56" s="35"/>
      <c r="H56" s="35"/>
      <c r="I56" s="25">
        <v>14.8</v>
      </c>
      <c r="J56" s="35"/>
      <c r="K56" s="27">
        <v>52</v>
      </c>
      <c r="L56" s="25">
        <v>6.1</v>
      </c>
      <c r="M56" s="35"/>
      <c r="N56" s="25">
        <v>6.4</v>
      </c>
      <c r="O56" s="29">
        <v>91</v>
      </c>
      <c r="P56" s="29">
        <v>10</v>
      </c>
      <c r="Q56" s="25">
        <v>3</v>
      </c>
      <c r="R56" s="30">
        <f t="shared" si="0"/>
        <v>0.35604201599999996</v>
      </c>
      <c r="S56" s="25">
        <v>0.27</v>
      </c>
      <c r="T56" s="31">
        <f t="shared" si="1"/>
        <v>3.2043781440000002E-2</v>
      </c>
      <c r="U56" s="25">
        <v>0.08</v>
      </c>
      <c r="V56" s="32">
        <f t="shared" si="2"/>
        <v>9.4944537600000004E-3</v>
      </c>
      <c r="W56" s="25">
        <v>0.06</v>
      </c>
      <c r="X56" s="33">
        <f t="shared" si="3"/>
        <v>7.1208403199999994E-3</v>
      </c>
      <c r="Y56" s="29">
        <v>6</v>
      </c>
      <c r="Z56" s="34">
        <f t="shared" si="4"/>
        <v>0.71208403199999992</v>
      </c>
      <c r="AA56" s="27" t="s">
        <v>40</v>
      </c>
      <c r="AB56" s="35">
        <v>35</v>
      </c>
    </row>
    <row r="57" spans="1:28" ht="14.4" x14ac:dyDescent="0.55000000000000004">
      <c r="A57" s="107"/>
      <c r="B57" s="64"/>
      <c r="C57" s="64"/>
      <c r="D57" s="65"/>
      <c r="E57" s="66"/>
      <c r="F57" s="66"/>
      <c r="G57" s="64"/>
      <c r="H57" s="64"/>
      <c r="I57" s="67"/>
      <c r="J57" s="64"/>
      <c r="K57" s="68"/>
      <c r="L57" s="67"/>
      <c r="M57" s="64"/>
      <c r="N57" s="67"/>
      <c r="O57" s="69"/>
      <c r="P57" s="69"/>
      <c r="Q57" s="67"/>
      <c r="R57" s="70"/>
      <c r="S57" s="67"/>
      <c r="T57" s="70"/>
      <c r="U57" s="67"/>
      <c r="V57" s="70"/>
      <c r="W57" s="67"/>
      <c r="X57" s="70"/>
      <c r="Y57" s="69"/>
      <c r="Z57" s="70"/>
      <c r="AA57" s="68"/>
      <c r="AB57" s="64"/>
    </row>
    <row r="58" spans="1:28" s="56" customFormat="1" ht="14.4" x14ac:dyDescent="0.55000000000000004">
      <c r="A58" s="113"/>
      <c r="B58" s="72"/>
      <c r="C58" s="72"/>
      <c r="D58" s="73"/>
      <c r="E58" s="74"/>
      <c r="F58" s="74"/>
      <c r="G58" s="72"/>
      <c r="H58" s="72"/>
      <c r="I58" s="75"/>
      <c r="J58" s="72"/>
      <c r="K58" s="76"/>
      <c r="L58" s="75"/>
      <c r="M58" s="72"/>
      <c r="N58" s="75"/>
      <c r="O58" s="77"/>
      <c r="P58" s="77"/>
      <c r="Q58" s="75"/>
      <c r="R58" s="78"/>
      <c r="S58" s="75"/>
      <c r="T58" s="78"/>
      <c r="U58" s="75"/>
      <c r="V58" s="78"/>
      <c r="W58" s="75"/>
      <c r="X58" s="78"/>
      <c r="Y58" s="77"/>
      <c r="Z58" s="78"/>
      <c r="AA58" s="76"/>
      <c r="AB58" s="72"/>
    </row>
    <row r="59" spans="1:28" ht="14.4" x14ac:dyDescent="0.55000000000000004">
      <c r="A59" s="46">
        <v>67</v>
      </c>
      <c r="B59" s="119" t="s">
        <v>80</v>
      </c>
      <c r="C59" s="22" t="s">
        <v>37</v>
      </c>
      <c r="D59" s="23">
        <v>2.02</v>
      </c>
      <c r="E59" s="121">
        <v>40.781399999999998</v>
      </c>
      <c r="F59" s="121">
        <v>-78.344399999999993</v>
      </c>
      <c r="G59" s="25"/>
      <c r="H59" s="25">
        <f>G59/274*100</f>
        <v>0</v>
      </c>
      <c r="I59" s="25">
        <v>14.8</v>
      </c>
      <c r="J59" s="25"/>
      <c r="K59" s="27">
        <v>121</v>
      </c>
      <c r="L59" s="25">
        <v>7.8</v>
      </c>
      <c r="M59" s="25"/>
      <c r="N59" s="133">
        <v>6.7</v>
      </c>
      <c r="O59" s="134">
        <v>106</v>
      </c>
      <c r="P59" s="134">
        <v>8</v>
      </c>
      <c r="Q59" s="58">
        <v>5</v>
      </c>
      <c r="R59" s="30">
        <f>D59*448.8*Q59*0.01202</f>
        <v>54.485217599999999</v>
      </c>
      <c r="S59" s="58">
        <v>0.24</v>
      </c>
      <c r="T59" s="31">
        <f>D59*448.8*S59*0.01202</f>
        <v>2.6152904447999998</v>
      </c>
      <c r="U59" s="58">
        <v>0.08</v>
      </c>
      <c r="V59" s="32">
        <f>D59*448.8*U59*0.01202</f>
        <v>0.87176348160000006</v>
      </c>
      <c r="W59" s="58" t="s">
        <v>81</v>
      </c>
      <c r="X59" s="33">
        <v>0</v>
      </c>
      <c r="Y59" s="134">
        <v>25</v>
      </c>
      <c r="Z59" s="34">
        <f>D59*448.8*Y59*0.01202</f>
        <v>272.42608799999999</v>
      </c>
      <c r="AA59" s="60">
        <v>7</v>
      </c>
      <c r="AB59" s="22">
        <v>55</v>
      </c>
    </row>
    <row r="60" spans="1:28" ht="14.4" x14ac:dyDescent="0.55000000000000004">
      <c r="R60" s="143"/>
      <c r="T60" s="143"/>
      <c r="V60" s="143"/>
      <c r="X60" s="143"/>
      <c r="Z60" s="143"/>
    </row>
    <row r="61" spans="1:28" ht="14.4" x14ac:dyDescent="0.55000000000000004">
      <c r="B61" s="144" t="s">
        <v>82</v>
      </c>
    </row>
    <row r="62" spans="1:28" ht="14.4" x14ac:dyDescent="0.55000000000000004">
      <c r="B62" s="144" t="s">
        <v>83</v>
      </c>
    </row>
    <row r="63" spans="1:28" ht="14.4" x14ac:dyDescent="0.55000000000000004">
      <c r="B63" s="119" t="s">
        <v>84</v>
      </c>
    </row>
    <row r="64" spans="1:28" ht="14.4" x14ac:dyDescent="0.55000000000000004">
      <c r="B64" s="21" t="s">
        <v>85</v>
      </c>
    </row>
    <row r="65" spans="2:2" ht="14.4" x14ac:dyDescent="0.55000000000000004">
      <c r="B65" s="47" t="s">
        <v>86</v>
      </c>
    </row>
  </sheetData>
  <mergeCells count="2">
    <mergeCell ref="A2:B2"/>
    <mergeCell ref="A21:B21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Quality and Loading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Skrivseth</cp:lastModifiedBy>
  <cp:revision>48</cp:revision>
  <dcterms:created xsi:type="dcterms:W3CDTF">2021-10-26T18:07:12Z</dcterms:created>
  <dcterms:modified xsi:type="dcterms:W3CDTF">2021-10-26T18:07:12Z</dcterms:modified>
</cp:coreProperties>
</file>