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kri\Downloads\"/>
    </mc:Choice>
  </mc:AlternateContent>
  <xr:revisionPtr revIDLastSave="0" documentId="8_{294056D1-7F4E-4489-9782-DE70109CCE56}" xr6:coauthVersionLast="47" xr6:coauthVersionMax="47" xr10:uidLastSave="{00000000-0000-0000-0000-000000000000}"/>
  <bookViews>
    <workbookView xWindow="-96" yWindow="-96" windowWidth="23232" windowHeight="12552"/>
  </bookViews>
  <sheets>
    <sheet name="Sheet1" sheetId="1" r:id="rId1"/>
  </sheets>
  <calcPr calcId="191029" fullCalcOnLoad="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15" i="1" l="1"/>
  <c r="X15" i="1"/>
  <c r="V15" i="1"/>
  <c r="T15" i="1"/>
  <c r="R15" i="1"/>
  <c r="Z13" i="1"/>
  <c r="X13" i="1"/>
  <c r="V13" i="1"/>
  <c r="T13" i="1"/>
  <c r="R13" i="1"/>
  <c r="Z12" i="1"/>
  <c r="X12" i="1"/>
  <c r="V12" i="1"/>
  <c r="T12" i="1"/>
  <c r="R12" i="1"/>
  <c r="Z11" i="1"/>
  <c r="X11" i="1"/>
  <c r="V11" i="1"/>
  <c r="T11" i="1"/>
  <c r="R11" i="1"/>
  <c r="Z10" i="1"/>
  <c r="X10" i="1"/>
  <c r="V10" i="1"/>
  <c r="T10" i="1"/>
  <c r="T8" i="1" s="1"/>
  <c r="R10" i="1"/>
  <c r="Z9" i="1"/>
  <c r="X9" i="1"/>
  <c r="V9" i="1"/>
  <c r="T9" i="1"/>
  <c r="R9" i="1"/>
  <c r="X8" i="1"/>
  <c r="V8" i="1"/>
  <c r="R8" i="1"/>
  <c r="Z7" i="1"/>
  <c r="Z8" i="1" s="1"/>
  <c r="X7" i="1"/>
  <c r="V7" i="1"/>
  <c r="T7" i="1"/>
  <c r="R7" i="1"/>
  <c r="H7" i="1"/>
  <c r="Z4" i="1"/>
  <c r="X4" i="1"/>
  <c r="V4" i="1"/>
  <c r="T4" i="1"/>
  <c r="R4" i="1"/>
  <c r="H4" i="1"/>
</calcChain>
</file>

<file path=xl/sharedStrings.xml><?xml version="1.0" encoding="utf-8"?>
<sst xmlns="http://schemas.openxmlformats.org/spreadsheetml/2006/main" count="90" uniqueCount="61">
  <si>
    <t>ID</t>
  </si>
  <si>
    <t>Station Name</t>
  </si>
  <si>
    <t>Date</t>
  </si>
  <si>
    <t>Flow</t>
  </si>
  <si>
    <t>Lat</t>
  </si>
  <si>
    <t>Long</t>
  </si>
  <si>
    <t>SM Area</t>
  </si>
  <si>
    <t>% Area</t>
  </si>
  <si>
    <t>Field Temp</t>
  </si>
  <si>
    <t>Field DO</t>
  </si>
  <si>
    <t>Field Cond</t>
  </si>
  <si>
    <t>Field pH</t>
  </si>
  <si>
    <t>Field Turb</t>
  </si>
  <si>
    <t>Lab pH</t>
  </si>
  <si>
    <t>Lab Cond</t>
  </si>
  <si>
    <t>Alk</t>
  </si>
  <si>
    <t>Acid</t>
  </si>
  <si>
    <t>Acid Load</t>
  </si>
  <si>
    <t>Fe</t>
  </si>
  <si>
    <t>Fe Load</t>
  </si>
  <si>
    <t>Mn</t>
  </si>
  <si>
    <t>Mn Load</t>
  </si>
  <si>
    <t>Al</t>
  </si>
  <si>
    <t>Al Load</t>
  </si>
  <si>
    <r>
      <t>SO</t>
    </r>
    <r>
      <rPr>
        <b/>
        <vertAlign val="subscript"/>
        <sz val="11"/>
        <color rgb="FF000000"/>
        <rFont val="Calibri1"/>
      </rPr>
      <t>4</t>
    </r>
  </si>
  <si>
    <r>
      <t>SO</t>
    </r>
    <r>
      <rPr>
        <b/>
        <vertAlign val="subscript"/>
        <sz val="11"/>
        <color rgb="FF000000"/>
        <rFont val="Calibri1"/>
      </rPr>
      <t>4</t>
    </r>
    <r>
      <rPr>
        <b/>
        <sz val="11"/>
        <color rgb="FF000000"/>
        <rFont val="Calibri1"/>
      </rPr>
      <t xml:space="preserve"> Load</t>
    </r>
  </si>
  <si>
    <t>TSS</t>
  </si>
  <si>
    <t>TDS</t>
  </si>
  <si>
    <t>CFS</t>
  </si>
  <si>
    <t>%</t>
  </si>
  <si>
    <t>mg/l</t>
  </si>
  <si>
    <t>uS/cm</t>
  </si>
  <si>
    <t>SU</t>
  </si>
  <si>
    <t>NTU</t>
  </si>
  <si>
    <t>lbs/day</t>
  </si>
  <si>
    <t>Round 1 July 2020</t>
  </si>
  <si>
    <t>Trout Run</t>
  </si>
  <si>
    <t>R1</t>
  </si>
  <si>
    <t>Round 3 April 2021</t>
  </si>
  <si>
    <t>TR104 – Trout Run</t>
  </si>
  <si>
    <t>R3d</t>
  </si>
  <si>
    <t>Trout Run Watershed Not Sampled</t>
  </si>
  <si>
    <t>TR48</t>
  </si>
  <si>
    <t>TR48 - Impaired TR trib</t>
  </si>
  <si>
    <t xml:space="preserve"> </t>
  </si>
  <si>
    <t>&lt;1.6</t>
  </si>
  <si>
    <t>TR1</t>
  </si>
  <si>
    <t>TR1 - Vicinity combined discharges</t>
  </si>
  <si>
    <t>TR66</t>
  </si>
  <si>
    <t>TR66 - Impaired trib</t>
  </si>
  <si>
    <t>TR102</t>
  </si>
  <si>
    <t>TR102 - Trout Run Good Water</t>
  </si>
  <si>
    <t>&lt;20</t>
  </si>
  <si>
    <t>TR29</t>
  </si>
  <si>
    <t>TR29 - Low pH Upper Trib</t>
  </si>
  <si>
    <t>Intermediate Sample Point Round 3:</t>
  </si>
  <si>
    <t>TR48A</t>
  </si>
  <si>
    <t>Not Subtracted in Calcs Above</t>
  </si>
  <si>
    <t>Round 1 (R1) collected 7-24-20</t>
  </si>
  <si>
    <t>Round 3d (R3d) collected 4-14-21</t>
  </si>
  <si>
    <t>Moshannon Tributary Mouth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</si>
</sst>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[$-409]0"/>
    <numFmt numFmtId="165" formatCode="[$-409]General"/>
    <numFmt numFmtId="166" formatCode="0.000"/>
    <numFmt numFmtId="167" formatCode="0.0000"/>
    <numFmt numFmtId="168" formatCode="[$-409]0.00"/>
    <numFmt numFmtId="169" formatCode="[$-409]0.0"/>
    <numFmt numFmtId="170" formatCode="0.0"/>
    <numFmt numFmtId="171" formatCode="[$$-409]#,##0.00;[Red]&quot;-&quot;[$$-409]#,##0.00"/>
  </numFmts>
  <fonts count="8">
    <font>
      <sz val="11"/>
      <color theme="1"/>
      <name val="Arial"/>
      <family val="2"/>
    </font>
    <font>
      <sz val="11"/>
      <color rgb="FF000000"/>
      <name val="Calibri1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1"/>
      <color rgb="FF000000"/>
      <name val="Calibri1"/>
    </font>
    <font>
      <b/>
      <vertAlign val="subscript"/>
      <sz val="11"/>
      <color rgb="FF000000"/>
      <name val="Calibri1"/>
    </font>
    <font>
      <sz val="9"/>
      <color rgb="FF000000"/>
      <name val="Times New Roman"/>
      <family val="1"/>
    </font>
    <font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0000"/>
        <bgColor rgb="FFFF0000"/>
      </patternFill>
    </fill>
    <fill>
      <patternFill patternType="solid">
        <fgColor rgb="FFFFC000"/>
        <bgColor rgb="FFFFC000"/>
      </patternFill>
    </fill>
    <fill>
      <patternFill patternType="solid">
        <fgColor rgb="FFA6A6A6"/>
        <bgColor rgb="FFA6A6A6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rgb="FFFFFF00"/>
      </patternFill>
    </fill>
    <fill>
      <patternFill patternType="solid">
        <fgColor rgb="FF66FFFF"/>
        <bgColor rgb="FF66FFFF"/>
      </patternFill>
    </fill>
    <fill>
      <patternFill patternType="solid">
        <fgColor rgb="FFC55A11"/>
        <bgColor rgb="FFC55A11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6">
    <xf numFmtId="0" fontId="0" fillId="0" borderId="0"/>
    <xf numFmtId="165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71" fontId="3" fillId="0" borderId="0"/>
  </cellStyleXfs>
  <cellXfs count="82">
    <xf numFmtId="0" fontId="0" fillId="0" borderId="0" xfId="0"/>
    <xf numFmtId="164" fontId="4" fillId="0" borderId="1" xfId="1" applyNumberFormat="1" applyFont="1" applyBorder="1" applyAlignment="1">
      <alignment horizontal="center"/>
    </xf>
    <xf numFmtId="165" fontId="4" fillId="2" borderId="1" xfId="1" applyFont="1" applyFill="1" applyBorder="1" applyAlignment="1">
      <alignment horizontal="center"/>
    </xf>
    <xf numFmtId="165" fontId="4" fillId="0" borderId="1" xfId="1" applyFont="1" applyFill="1" applyBorder="1" applyAlignment="1">
      <alignment horizontal="center"/>
    </xf>
    <xf numFmtId="165" fontId="4" fillId="0" borderId="1" xfId="1" applyFont="1" applyBorder="1" applyAlignment="1">
      <alignment horizontal="center"/>
    </xf>
    <xf numFmtId="167" fontId="4" fillId="0" borderId="1" xfId="1" applyNumberFormat="1" applyFont="1" applyBorder="1" applyAlignment="1">
      <alignment horizontal="center"/>
    </xf>
    <xf numFmtId="169" fontId="4" fillId="0" borderId="1" xfId="1" applyNumberFormat="1" applyFont="1" applyBorder="1" applyAlignment="1">
      <alignment horizontal="center"/>
    </xf>
    <xf numFmtId="168" fontId="4" fillId="0" borderId="1" xfId="1" applyNumberFormat="1" applyFont="1" applyBorder="1" applyAlignment="1">
      <alignment horizontal="center"/>
    </xf>
    <xf numFmtId="165" fontId="4" fillId="3" borderId="1" xfId="1" applyFont="1" applyFill="1" applyBorder="1" applyAlignment="1">
      <alignment horizontal="center"/>
    </xf>
    <xf numFmtId="165" fontId="4" fillId="4" borderId="1" xfId="1" applyFont="1" applyFill="1" applyBorder="1" applyAlignment="1">
      <alignment horizontal="center"/>
    </xf>
    <xf numFmtId="165" fontId="4" fillId="5" borderId="1" xfId="1" applyFont="1" applyFill="1" applyBorder="1" applyAlignment="1">
      <alignment horizontal="center"/>
    </xf>
    <xf numFmtId="165" fontId="4" fillId="6" borderId="1" xfId="1" applyFont="1" applyFill="1" applyBorder="1" applyAlignment="1">
      <alignment horizontal="center"/>
    </xf>
    <xf numFmtId="165" fontId="4" fillId="7" borderId="1" xfId="1" applyFont="1" applyFill="1" applyBorder="1" applyAlignment="1">
      <alignment horizontal="center"/>
    </xf>
    <xf numFmtId="165" fontId="4" fillId="0" borderId="0" xfId="1" applyFont="1"/>
    <xf numFmtId="166" fontId="4" fillId="2" borderId="1" xfId="1" applyNumberFormat="1" applyFont="1" applyFill="1" applyBorder="1" applyAlignment="1">
      <alignment horizontal="center"/>
    </xf>
    <xf numFmtId="168" fontId="4" fillId="0" borderId="1" xfId="1" applyNumberFormat="1" applyFont="1" applyFill="1" applyBorder="1" applyAlignment="1">
      <alignment horizontal="center"/>
    </xf>
    <xf numFmtId="169" fontId="4" fillId="0" borderId="1" xfId="1" applyNumberFormat="1" applyFont="1" applyFill="1" applyBorder="1" applyAlignment="1">
      <alignment horizontal="center"/>
    </xf>
    <xf numFmtId="165" fontId="1" fillId="0" borderId="0" xfId="1"/>
    <xf numFmtId="165" fontId="1" fillId="0" borderId="0" xfId="1" applyFill="1"/>
    <xf numFmtId="169" fontId="1" fillId="0" borderId="0" xfId="1" applyNumberFormat="1"/>
    <xf numFmtId="168" fontId="1" fillId="0" borderId="0" xfId="1" applyNumberFormat="1"/>
    <xf numFmtId="164" fontId="1" fillId="0" borderId="1" xfId="1" applyNumberFormat="1" applyFont="1" applyBorder="1" applyAlignment="1">
      <alignment horizontal="center"/>
    </xf>
    <xf numFmtId="165" fontId="1" fillId="8" borderId="1" xfId="1" applyFill="1" applyBorder="1" applyAlignment="1">
      <alignment horizontal="center"/>
    </xf>
    <xf numFmtId="49" fontId="1" fillId="0" borderId="1" xfId="1" applyNumberFormat="1" applyFont="1" applyFill="1" applyBorder="1" applyAlignment="1">
      <alignment horizontal="center"/>
    </xf>
    <xf numFmtId="166" fontId="1" fillId="2" borderId="1" xfId="1" applyNumberFormat="1" applyFill="1" applyBorder="1" applyAlignment="1">
      <alignment horizontal="center"/>
    </xf>
    <xf numFmtId="167" fontId="1" fillId="0" borderId="1" xfId="1" applyNumberFormat="1" applyBorder="1" applyAlignment="1">
      <alignment horizontal="center"/>
    </xf>
    <xf numFmtId="168" fontId="1" fillId="0" borderId="1" xfId="1" applyNumberFormat="1" applyBorder="1" applyAlignment="1">
      <alignment horizontal="center"/>
    </xf>
    <xf numFmtId="170" fontId="1" fillId="0" borderId="1" xfId="1" applyNumberFormat="1" applyBorder="1" applyAlignment="1">
      <alignment horizontal="center"/>
    </xf>
    <xf numFmtId="2" fontId="1" fillId="0" borderId="1" xfId="1" applyNumberFormat="1" applyFill="1" applyBorder="1" applyAlignment="1">
      <alignment horizontal="center"/>
    </xf>
    <xf numFmtId="170" fontId="1" fillId="0" borderId="1" xfId="1" applyNumberFormat="1" applyFill="1" applyBorder="1" applyAlignment="1">
      <alignment horizontal="center"/>
    </xf>
    <xf numFmtId="168" fontId="1" fillId="0" borderId="1" xfId="1" applyNumberFormat="1" applyFill="1" applyBorder="1" applyAlignment="1">
      <alignment horizontal="center"/>
    </xf>
    <xf numFmtId="164" fontId="1" fillId="3" borderId="1" xfId="1" applyNumberFormat="1" applyFill="1" applyBorder="1" applyAlignment="1">
      <alignment horizontal="center"/>
    </xf>
    <xf numFmtId="164" fontId="1" fillId="4" borderId="1" xfId="1" applyNumberFormat="1" applyFill="1" applyBorder="1" applyAlignment="1">
      <alignment horizontal="center"/>
    </xf>
    <xf numFmtId="164" fontId="1" fillId="5" borderId="1" xfId="1" applyNumberFormat="1" applyFill="1" applyBorder="1" applyAlignment="1">
      <alignment horizontal="center"/>
    </xf>
    <xf numFmtId="164" fontId="1" fillId="6" borderId="1" xfId="1" applyNumberFormat="1" applyFill="1" applyBorder="1" applyAlignment="1">
      <alignment horizontal="center"/>
    </xf>
    <xf numFmtId="164" fontId="1" fillId="7" borderId="1" xfId="1" applyNumberFormat="1" applyFill="1" applyBorder="1" applyAlignment="1">
      <alignment horizontal="center"/>
    </xf>
    <xf numFmtId="165" fontId="1" fillId="0" borderId="1" xfId="1" applyFill="1" applyBorder="1" applyAlignment="1">
      <alignment horizontal="center"/>
    </xf>
    <xf numFmtId="164" fontId="6" fillId="0" borderId="2" xfId="1" applyNumberFormat="1" applyFont="1" applyFill="1" applyBorder="1" applyAlignment="1">
      <alignment horizontal="center"/>
    </xf>
    <xf numFmtId="165" fontId="1" fillId="0" borderId="3" xfId="1" applyFill="1" applyBorder="1" applyAlignment="1">
      <alignment horizontal="center"/>
    </xf>
    <xf numFmtId="166" fontId="1" fillId="0" borderId="0" xfId="1" applyNumberFormat="1" applyFill="1" applyBorder="1" applyAlignment="1">
      <alignment horizontal="center"/>
    </xf>
    <xf numFmtId="167" fontId="1" fillId="0" borderId="0" xfId="1" applyNumberFormat="1" applyFill="1" applyBorder="1" applyAlignment="1">
      <alignment horizontal="center"/>
    </xf>
    <xf numFmtId="168" fontId="1" fillId="0" borderId="0" xfId="1" applyNumberFormat="1" applyFill="1" applyBorder="1" applyAlignment="1">
      <alignment horizontal="center"/>
    </xf>
    <xf numFmtId="169" fontId="1" fillId="0" borderId="0" xfId="1" applyNumberFormat="1" applyFill="1" applyBorder="1" applyAlignment="1">
      <alignment horizontal="center"/>
    </xf>
    <xf numFmtId="2" fontId="1" fillId="0" borderId="0" xfId="1" applyNumberFormat="1" applyFill="1" applyBorder="1" applyAlignment="1">
      <alignment horizontal="center"/>
    </xf>
    <xf numFmtId="165" fontId="1" fillId="0" borderId="0" xfId="1" applyFill="1" applyBorder="1" applyAlignment="1">
      <alignment horizontal="center"/>
    </xf>
    <xf numFmtId="164" fontId="1" fillId="0" borderId="0" xfId="1" applyNumberFormat="1" applyFill="1" applyBorder="1" applyAlignment="1">
      <alignment horizontal="center"/>
    </xf>
    <xf numFmtId="165" fontId="1" fillId="0" borderId="1" xfId="1" applyFont="1" applyFill="1" applyBorder="1" applyAlignment="1">
      <alignment horizontal="left"/>
    </xf>
    <xf numFmtId="165" fontId="4" fillId="0" borderId="3" xfId="1" applyFont="1" applyFill="1" applyBorder="1" applyAlignment="1">
      <alignment horizontal="center"/>
    </xf>
    <xf numFmtId="167" fontId="4" fillId="0" borderId="3" xfId="1" applyNumberFormat="1" applyFont="1" applyFill="1" applyBorder="1" applyAlignment="1">
      <alignment horizontal="center"/>
    </xf>
    <xf numFmtId="169" fontId="4" fillId="0" borderId="3" xfId="1" applyNumberFormat="1" applyFont="1" applyFill="1" applyBorder="1" applyAlignment="1">
      <alignment horizontal="center"/>
    </xf>
    <xf numFmtId="168" fontId="4" fillId="0" borderId="3" xfId="1" applyNumberFormat="1" applyFont="1" applyFill="1" applyBorder="1" applyAlignment="1">
      <alignment horizontal="center"/>
    </xf>
    <xf numFmtId="164" fontId="1" fillId="0" borderId="1" xfId="1" applyNumberFormat="1" applyFont="1" applyFill="1" applyBorder="1" applyAlignment="1" applyProtection="1">
      <alignment horizontal="center"/>
    </xf>
    <xf numFmtId="165" fontId="1" fillId="8" borderId="1" xfId="1" applyFont="1" applyFill="1" applyBorder="1" applyAlignment="1" applyProtection="1">
      <alignment horizontal="center"/>
    </xf>
    <xf numFmtId="165" fontId="1" fillId="0" borderId="1" xfId="1" applyFont="1" applyFill="1" applyBorder="1" applyAlignment="1" applyProtection="1">
      <alignment horizontal="center"/>
    </xf>
    <xf numFmtId="166" fontId="1" fillId="2" borderId="1" xfId="1" applyNumberFormat="1" applyFont="1" applyFill="1" applyBorder="1" applyAlignment="1" applyProtection="1">
      <alignment horizontal="center"/>
    </xf>
    <xf numFmtId="167" fontId="1" fillId="0" borderId="1" xfId="1" applyNumberFormat="1" applyFont="1" applyFill="1" applyBorder="1" applyAlignment="1" applyProtection="1">
      <alignment horizontal="center"/>
    </xf>
    <xf numFmtId="168" fontId="1" fillId="0" borderId="1" xfId="1" applyNumberFormat="1" applyFont="1" applyFill="1" applyBorder="1" applyAlignment="1" applyProtection="1">
      <alignment horizontal="center"/>
    </xf>
    <xf numFmtId="170" fontId="1" fillId="0" borderId="1" xfId="1" applyNumberFormat="1" applyFont="1" applyFill="1" applyBorder="1" applyAlignment="1" applyProtection="1">
      <alignment horizontal="center"/>
    </xf>
    <xf numFmtId="2" fontId="1" fillId="0" borderId="1" xfId="1" applyNumberFormat="1" applyFont="1" applyFill="1" applyBorder="1" applyAlignment="1" applyProtection="1">
      <alignment horizontal="center"/>
    </xf>
    <xf numFmtId="164" fontId="1" fillId="3" borderId="1" xfId="1" applyNumberFormat="1" applyFont="1" applyFill="1" applyBorder="1" applyAlignment="1" applyProtection="1">
      <alignment horizontal="center"/>
    </xf>
    <xf numFmtId="164" fontId="1" fillId="4" borderId="1" xfId="1" applyNumberFormat="1" applyFont="1" applyFill="1" applyBorder="1" applyAlignment="1" applyProtection="1">
      <alignment horizontal="center"/>
    </xf>
    <xf numFmtId="164" fontId="1" fillId="5" borderId="1" xfId="1" applyNumberFormat="1" applyFont="1" applyFill="1" applyBorder="1" applyAlignment="1" applyProtection="1">
      <alignment horizontal="center"/>
    </xf>
    <xf numFmtId="164" fontId="1" fillId="6" borderId="1" xfId="1" applyNumberFormat="1" applyFont="1" applyFill="1" applyBorder="1" applyAlignment="1" applyProtection="1">
      <alignment horizontal="center"/>
    </xf>
    <xf numFmtId="164" fontId="1" fillId="7" borderId="1" xfId="1" applyNumberFormat="1" applyFont="1" applyFill="1" applyBorder="1" applyAlignment="1" applyProtection="1">
      <alignment horizontal="center"/>
    </xf>
    <xf numFmtId="164" fontId="6" fillId="2" borderId="1" xfId="1" applyNumberFormat="1" applyFont="1" applyFill="1" applyBorder="1" applyAlignment="1">
      <alignment horizontal="center"/>
    </xf>
    <xf numFmtId="165" fontId="1" fillId="9" borderId="1" xfId="1" applyFill="1" applyBorder="1" applyAlignment="1">
      <alignment horizontal="center"/>
    </xf>
    <xf numFmtId="167" fontId="1" fillId="2" borderId="1" xfId="1" applyNumberFormat="1" applyFill="1" applyBorder="1" applyAlignment="1">
      <alignment horizontal="center"/>
    </xf>
    <xf numFmtId="168" fontId="1" fillId="2" borderId="1" xfId="1" applyNumberFormat="1" applyFill="1" applyBorder="1" applyAlignment="1">
      <alignment horizontal="center"/>
    </xf>
    <xf numFmtId="169" fontId="1" fillId="2" borderId="1" xfId="1" applyNumberFormat="1" applyFill="1" applyBorder="1" applyAlignment="1">
      <alignment horizontal="center"/>
    </xf>
    <xf numFmtId="2" fontId="1" fillId="2" borderId="1" xfId="1" applyNumberFormat="1" applyFill="1" applyBorder="1" applyAlignment="1">
      <alignment horizontal="center"/>
    </xf>
    <xf numFmtId="165" fontId="1" fillId="2" borderId="1" xfId="1" applyFill="1" applyBorder="1" applyAlignment="1">
      <alignment horizontal="center"/>
    </xf>
    <xf numFmtId="165" fontId="1" fillId="2" borderId="0" xfId="1" applyFill="1"/>
    <xf numFmtId="164" fontId="7" fillId="0" borderId="1" xfId="1" applyNumberFormat="1" applyFont="1" applyFill="1" applyBorder="1" applyAlignment="1">
      <alignment horizontal="center" vertical="top"/>
    </xf>
    <xf numFmtId="165" fontId="1" fillId="2" borderId="1" xfId="1" applyFont="1" applyFill="1" applyBorder="1" applyAlignment="1" applyProtection="1">
      <alignment horizontal="center"/>
    </xf>
    <xf numFmtId="166" fontId="1" fillId="0" borderId="1" xfId="1" applyNumberFormat="1" applyFont="1" applyFill="1" applyBorder="1" applyAlignment="1" applyProtection="1">
      <alignment horizontal="center"/>
    </xf>
    <xf numFmtId="165" fontId="1" fillId="0" borderId="1" xfId="1" applyFill="1" applyBorder="1"/>
    <xf numFmtId="165" fontId="1" fillId="0" borderId="4" xfId="1" applyBorder="1"/>
    <xf numFmtId="165" fontId="1" fillId="2" borderId="0" xfId="1" applyFill="1" applyAlignment="1">
      <alignment horizontal="left"/>
    </xf>
    <xf numFmtId="165" fontId="1" fillId="2" borderId="0" xfId="1" applyFont="1" applyFill="1" applyAlignment="1" applyProtection="1">
      <alignment horizontal="left"/>
    </xf>
    <xf numFmtId="165" fontId="1" fillId="0" borderId="0" xfId="1" applyFill="1" applyBorder="1"/>
    <xf numFmtId="164" fontId="1" fillId="0" borderId="1" xfId="1" applyNumberFormat="1" applyFont="1" applyFill="1" applyBorder="1" applyAlignment="1">
      <alignment horizontal="left"/>
    </xf>
    <xf numFmtId="165" fontId="1" fillId="0" borderId="1" xfId="1" applyFill="1" applyBorder="1"/>
  </cellXfs>
  <cellStyles count="6">
    <cellStyle name="Excel Built-in Normal" xfId="1"/>
    <cellStyle name="Heading" xfId="2"/>
    <cellStyle name="Heading1" xfId="3"/>
    <cellStyle name="Normal" xfId="0" builtinId="0" customBuiltin="1"/>
    <cellStyle name="Result" xfId="4"/>
    <cellStyle name="Result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20"/>
  <sheetViews>
    <sheetView tabSelected="1" workbookViewId="0"/>
  </sheetViews>
  <sheetFormatPr defaultRowHeight="14.05"/>
  <cols>
    <col min="1" max="1" width="6.47265625" style="17" customWidth="1"/>
    <col min="2" max="2" width="30.33203125" style="17" customWidth="1"/>
    <col min="3" max="3" width="7.6640625" style="18" customWidth="1"/>
    <col min="4" max="4" width="7.6640625" style="17" customWidth="1"/>
    <col min="5" max="5" width="9.33203125" style="17" customWidth="1"/>
    <col min="6" max="6" width="9.6171875" style="17" customWidth="1"/>
    <col min="7" max="10" width="7.6640625" style="17" customWidth="1"/>
    <col min="11" max="11" width="7.6640625" style="19" customWidth="1"/>
    <col min="12" max="13" width="7.6640625" style="17" customWidth="1"/>
    <col min="14" max="14" width="7.6640625" style="20" customWidth="1"/>
    <col min="15" max="15" width="7.6640625" style="19" customWidth="1"/>
    <col min="16" max="16" width="7.6640625" style="17" customWidth="1"/>
    <col min="17" max="17" width="7.6640625" style="20" customWidth="1"/>
    <col min="18" max="1024" width="7.6640625" style="17" customWidth="1"/>
  </cols>
  <sheetData>
    <row r="1" spans="1:28" s="13" customFormat="1" ht="16.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4" t="s">
        <v>8</v>
      </c>
      <c r="J1" s="4" t="s">
        <v>9</v>
      </c>
      <c r="K1" s="6" t="s">
        <v>10</v>
      </c>
      <c r="L1" s="4" t="s">
        <v>11</v>
      </c>
      <c r="M1" s="4" t="s">
        <v>12</v>
      </c>
      <c r="N1" s="7" t="s">
        <v>13</v>
      </c>
      <c r="O1" s="6" t="s">
        <v>14</v>
      </c>
      <c r="P1" s="4" t="s">
        <v>15</v>
      </c>
      <c r="Q1" s="7" t="s">
        <v>16</v>
      </c>
      <c r="R1" s="8" t="s">
        <v>17</v>
      </c>
      <c r="S1" s="4" t="s">
        <v>18</v>
      </c>
      <c r="T1" s="9" t="s">
        <v>19</v>
      </c>
      <c r="U1" s="4" t="s">
        <v>20</v>
      </c>
      <c r="V1" s="10" t="s">
        <v>21</v>
      </c>
      <c r="W1" s="4" t="s">
        <v>22</v>
      </c>
      <c r="X1" s="11" t="s">
        <v>23</v>
      </c>
      <c r="Y1" s="4" t="s">
        <v>24</v>
      </c>
      <c r="Z1" s="12" t="s">
        <v>25</v>
      </c>
      <c r="AA1" s="4" t="s">
        <v>26</v>
      </c>
      <c r="AB1" s="4" t="s">
        <v>27</v>
      </c>
    </row>
    <row r="2" spans="1:28" s="13" customFormat="1" ht="14.1">
      <c r="A2" s="1"/>
      <c r="B2" s="2"/>
      <c r="C2" s="3"/>
      <c r="D2" s="14" t="s">
        <v>28</v>
      </c>
      <c r="E2" s="5"/>
      <c r="F2" s="5"/>
      <c r="G2" s="5"/>
      <c r="H2" s="5" t="s">
        <v>29</v>
      </c>
      <c r="I2" s="4"/>
      <c r="J2" s="4" t="s">
        <v>30</v>
      </c>
      <c r="K2" s="6" t="s">
        <v>31</v>
      </c>
      <c r="L2" s="7" t="s">
        <v>32</v>
      </c>
      <c r="M2" s="4" t="s">
        <v>33</v>
      </c>
      <c r="N2" s="15" t="s">
        <v>32</v>
      </c>
      <c r="O2" s="16" t="s">
        <v>31</v>
      </c>
      <c r="P2" s="3" t="s">
        <v>30</v>
      </c>
      <c r="Q2" s="15" t="s">
        <v>30</v>
      </c>
      <c r="R2" s="8" t="s">
        <v>34</v>
      </c>
      <c r="S2" s="3" t="s">
        <v>30</v>
      </c>
      <c r="T2" s="9" t="s">
        <v>34</v>
      </c>
      <c r="U2" s="3" t="s">
        <v>30</v>
      </c>
      <c r="V2" s="10" t="s">
        <v>34</v>
      </c>
      <c r="W2" s="3" t="s">
        <v>30</v>
      </c>
      <c r="X2" s="11" t="s">
        <v>34</v>
      </c>
      <c r="Y2" s="3" t="s">
        <v>30</v>
      </c>
      <c r="Z2" s="12" t="s">
        <v>34</v>
      </c>
      <c r="AA2" s="3" t="s">
        <v>30</v>
      </c>
      <c r="AB2" s="3" t="s">
        <v>30</v>
      </c>
    </row>
    <row r="3" spans="1:28" ht="13.8">
      <c r="A3" s="79" t="s">
        <v>35</v>
      </c>
      <c r="B3" s="79"/>
    </row>
    <row r="4" spans="1:28" ht="13.8">
      <c r="A4" s="21">
        <v>52</v>
      </c>
      <c r="B4" s="22" t="s">
        <v>36</v>
      </c>
      <c r="C4" s="23" t="s">
        <v>37</v>
      </c>
      <c r="D4" s="24">
        <v>4.12</v>
      </c>
      <c r="E4" s="25">
        <v>40.846200000000003</v>
      </c>
      <c r="F4" s="25">
        <v>-78.265699999999995</v>
      </c>
      <c r="G4" s="26">
        <v>8</v>
      </c>
      <c r="H4" s="26">
        <f>G4/274*100</f>
        <v>2.9197080291970803</v>
      </c>
      <c r="I4" s="26">
        <v>18.149999999999999</v>
      </c>
      <c r="J4" s="26">
        <v>8.84</v>
      </c>
      <c r="K4" s="27">
        <v>407</v>
      </c>
      <c r="L4" s="26">
        <v>3.53</v>
      </c>
      <c r="M4" s="26">
        <v>0.3</v>
      </c>
      <c r="N4" s="28">
        <v>3.8</v>
      </c>
      <c r="O4" s="29">
        <v>448</v>
      </c>
      <c r="P4" s="29">
        <v>0</v>
      </c>
      <c r="Q4" s="30">
        <v>41</v>
      </c>
      <c r="R4" s="31">
        <f>D4*448.8*Q4*0.01202</f>
        <v>911.25177791999999</v>
      </c>
      <c r="S4" s="30">
        <v>2.77</v>
      </c>
      <c r="T4" s="32">
        <f>D4*448.8*S4*0.01202</f>
        <v>61.565059142399996</v>
      </c>
      <c r="U4" s="30">
        <v>1.52</v>
      </c>
      <c r="V4" s="33">
        <f>D4*448.8*U4*0.01202</f>
        <v>33.782992742399998</v>
      </c>
      <c r="W4" s="30">
        <v>3.25</v>
      </c>
      <c r="X4" s="34">
        <f>D4*448.8*W4*0.01202</f>
        <v>72.233372639999999</v>
      </c>
      <c r="Y4" s="29">
        <v>180</v>
      </c>
      <c r="Z4" s="35">
        <f>D4*448.8*Y4*0.01202</f>
        <v>4000.6175616</v>
      </c>
      <c r="AA4" s="29">
        <v>6</v>
      </c>
      <c r="AB4" s="36">
        <v>283</v>
      </c>
    </row>
    <row r="5" spans="1:28" s="18" customFormat="1" ht="13.8">
      <c r="A5" s="37"/>
      <c r="B5" s="38"/>
      <c r="C5" s="38"/>
      <c r="D5" s="39"/>
      <c r="E5" s="40"/>
      <c r="F5" s="40"/>
      <c r="G5" s="41"/>
      <c r="H5" s="41"/>
      <c r="I5" s="41"/>
      <c r="J5" s="41"/>
      <c r="K5" s="42"/>
      <c r="L5" s="41"/>
      <c r="M5" s="41"/>
      <c r="N5" s="43"/>
      <c r="O5" s="42"/>
      <c r="P5" s="44"/>
      <c r="Q5" s="41"/>
      <c r="R5" s="45"/>
      <c r="S5" s="41"/>
      <c r="T5" s="45"/>
      <c r="U5" s="41"/>
      <c r="V5" s="45"/>
      <c r="W5" s="41"/>
      <c r="X5" s="45"/>
      <c r="Y5" s="44"/>
      <c r="Z5" s="45"/>
      <c r="AA5" s="44"/>
      <c r="AB5" s="44"/>
    </row>
    <row r="6" spans="1:28" s="13" customFormat="1" ht="14.1">
      <c r="A6" s="80" t="s">
        <v>38</v>
      </c>
      <c r="B6" s="80"/>
      <c r="C6" s="46"/>
      <c r="D6" s="47"/>
      <c r="E6" s="48"/>
      <c r="F6" s="48"/>
      <c r="G6" s="48"/>
      <c r="H6" s="48"/>
      <c r="I6" s="47"/>
      <c r="J6" s="47"/>
      <c r="K6" s="49"/>
      <c r="L6" s="47"/>
      <c r="M6" s="47"/>
      <c r="N6" s="50"/>
      <c r="O6" s="49"/>
      <c r="P6" s="47"/>
      <c r="Q6" s="50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</row>
    <row r="7" spans="1:28" ht="13.8">
      <c r="A7" s="51">
        <v>52</v>
      </c>
      <c r="B7" s="52" t="s">
        <v>39</v>
      </c>
      <c r="C7" s="53" t="s">
        <v>40</v>
      </c>
      <c r="D7" s="54">
        <v>31.64</v>
      </c>
      <c r="E7" s="55">
        <v>40.845190000000002</v>
      </c>
      <c r="F7" s="55">
        <v>78.266490000000005</v>
      </c>
      <c r="G7" s="56">
        <v>8</v>
      </c>
      <c r="H7" s="56">
        <f>G7/274*100</f>
        <v>2.9197080291970803</v>
      </c>
      <c r="I7" s="56">
        <v>8.7799999999999994</v>
      </c>
      <c r="J7" s="56"/>
      <c r="K7" s="57">
        <v>257</v>
      </c>
      <c r="L7" s="56">
        <v>3.79</v>
      </c>
      <c r="M7" s="56"/>
      <c r="N7" s="58">
        <v>4.41</v>
      </c>
      <c r="O7" s="57">
        <v>223</v>
      </c>
      <c r="P7" s="57">
        <v>0</v>
      </c>
      <c r="Q7" s="58">
        <v>25.99</v>
      </c>
      <c r="R7" s="59">
        <f>D7*448.8*Q7*0.01202</f>
        <v>4436.0871567936001</v>
      </c>
      <c r="S7" s="56">
        <v>1.1200000000000001</v>
      </c>
      <c r="T7" s="60">
        <f>D7*448.8*S7*0.01202</f>
        <v>191.16651079680003</v>
      </c>
      <c r="U7" s="56">
        <v>0.69599999999999995</v>
      </c>
      <c r="V7" s="61">
        <f>D7*448.8*U7*0.01202</f>
        <v>118.79633170944001</v>
      </c>
      <c r="W7" s="56">
        <v>2.1800000000000002</v>
      </c>
      <c r="X7" s="62">
        <f>D7*448.8*W7*0.01202</f>
        <v>372.09195851520008</v>
      </c>
      <c r="Y7" s="57">
        <v>87.4</v>
      </c>
      <c r="Z7" s="63">
        <f>D7*448.8*Y7*0.01202</f>
        <v>14917.815217536001</v>
      </c>
      <c r="AA7" s="57">
        <v>4.4000000000000004</v>
      </c>
      <c r="AB7" s="53">
        <v>64</v>
      </c>
    </row>
    <row r="8" spans="1:28" s="71" customFormat="1" ht="13.8">
      <c r="A8" s="64"/>
      <c r="B8" s="65" t="s">
        <v>41</v>
      </c>
      <c r="C8" s="36"/>
      <c r="D8" s="24"/>
      <c r="E8" s="66"/>
      <c r="F8" s="66"/>
      <c r="G8" s="67"/>
      <c r="H8" s="26"/>
      <c r="I8" s="67"/>
      <c r="J8" s="67"/>
      <c r="K8" s="68"/>
      <c r="L8" s="67"/>
      <c r="M8" s="67"/>
      <c r="N8" s="69"/>
      <c r="O8" s="68"/>
      <c r="P8" s="70"/>
      <c r="Q8" s="67"/>
      <c r="R8" s="31">
        <f>R7-R9-R10-R11-R12-R13</f>
        <v>332.2405737840287</v>
      </c>
      <c r="S8" s="67"/>
      <c r="T8" s="32">
        <f>T7-T9-T10-T11-T12-T13</f>
        <v>109.25971124613602</v>
      </c>
      <c r="U8" s="67"/>
      <c r="V8" s="33">
        <f>V7-V9-V10-V11-V12-V13</f>
        <v>75.85458460061858</v>
      </c>
      <c r="W8" s="67"/>
      <c r="X8" s="34">
        <f>X7-X9-X10-X11-X12-X13</f>
        <v>233.98682632353609</v>
      </c>
      <c r="Y8" s="70"/>
      <c r="Z8" s="35">
        <f>Z7-Z9-Z10-Z11-Z12-Z13</f>
        <v>10196.072064251675</v>
      </c>
      <c r="AA8" s="70"/>
      <c r="AB8" s="70"/>
    </row>
    <row r="9" spans="1:28" ht="14.4">
      <c r="A9" s="72" t="s">
        <v>42</v>
      </c>
      <c r="B9" s="73" t="s">
        <v>43</v>
      </c>
      <c r="C9" s="53" t="s">
        <v>40</v>
      </c>
      <c r="D9" s="54">
        <v>2.9609999999999999</v>
      </c>
      <c r="E9" s="55">
        <v>40.831980000000001</v>
      </c>
      <c r="F9" s="55">
        <v>-78.262379999999993</v>
      </c>
      <c r="G9" s="56" t="s">
        <v>44</v>
      </c>
      <c r="H9" s="56" t="s">
        <v>44</v>
      </c>
      <c r="I9" s="56">
        <v>9.17</v>
      </c>
      <c r="J9" s="56"/>
      <c r="K9" s="57">
        <v>519</v>
      </c>
      <c r="L9" s="56">
        <v>3.45</v>
      </c>
      <c r="M9" s="56"/>
      <c r="N9" s="58">
        <v>3.62</v>
      </c>
      <c r="O9" s="57">
        <v>455</v>
      </c>
      <c r="P9" s="57">
        <v>0</v>
      </c>
      <c r="Q9" s="58">
        <v>62.6</v>
      </c>
      <c r="R9" s="59">
        <f>D9*448.8*Q9*0.01202</f>
        <v>999.93105495359987</v>
      </c>
      <c r="S9" s="56">
        <v>2.25</v>
      </c>
      <c r="T9" s="60">
        <f>D9*448.8*S9*0.01202</f>
        <v>35.940013956000001</v>
      </c>
      <c r="U9" s="56">
        <v>1.39</v>
      </c>
      <c r="V9" s="61">
        <f>D9*448.8*U9*0.01202</f>
        <v>22.202941955039996</v>
      </c>
      <c r="W9" s="56">
        <v>4.8499999999999996</v>
      </c>
      <c r="X9" s="62">
        <f>D9*448.8*W9*0.01202</f>
        <v>77.470696749599981</v>
      </c>
      <c r="Y9" s="57">
        <v>149</v>
      </c>
      <c r="Z9" s="63">
        <f>D9*448.8*Y9*0.01202</f>
        <v>2380.0275908640001</v>
      </c>
      <c r="AA9" s="57" t="s">
        <v>45</v>
      </c>
      <c r="AB9" s="53">
        <v>166</v>
      </c>
    </row>
    <row r="10" spans="1:28" ht="14.4">
      <c r="A10" s="72" t="s">
        <v>46</v>
      </c>
      <c r="B10" s="73" t="s">
        <v>47</v>
      </c>
      <c r="C10" s="53" t="s">
        <v>40</v>
      </c>
      <c r="D10" s="54">
        <v>0.33084999999999998</v>
      </c>
      <c r="E10" s="55">
        <v>40.827019999999997</v>
      </c>
      <c r="F10" s="55">
        <v>-78.269080000000002</v>
      </c>
      <c r="G10" s="56"/>
      <c r="H10" s="56"/>
      <c r="I10" s="56">
        <v>11.5</v>
      </c>
      <c r="J10" s="56"/>
      <c r="K10" s="57">
        <v>995</v>
      </c>
      <c r="L10" s="56">
        <v>3.13</v>
      </c>
      <c r="M10" s="56"/>
      <c r="N10" s="58">
        <v>3.4</v>
      </c>
      <c r="O10" s="57">
        <v>877</v>
      </c>
      <c r="P10" s="57">
        <v>0</v>
      </c>
      <c r="Q10" s="58">
        <v>114.7</v>
      </c>
      <c r="R10" s="59">
        <f>D10*448.8*Q10*0.01202</f>
        <v>204.71604036311999</v>
      </c>
      <c r="S10" s="56">
        <v>2.5299999999999998</v>
      </c>
      <c r="T10" s="60">
        <f>D10*448.8*S10*0.01202</f>
        <v>4.5155325380879994</v>
      </c>
      <c r="U10" s="56">
        <v>5.71</v>
      </c>
      <c r="V10" s="61">
        <f>D10*448.8*U10*0.01202</f>
        <v>10.191182131415999</v>
      </c>
      <c r="W10" s="56">
        <v>11.7</v>
      </c>
      <c r="X10" s="62">
        <f>D10*448.8*W10*0.01202</f>
        <v>20.882106994319997</v>
      </c>
      <c r="Y10" s="57">
        <v>394</v>
      </c>
      <c r="Z10" s="63">
        <f>D10*448.8*Y10*0.01202</f>
        <v>703.20941502239998</v>
      </c>
      <c r="AA10" s="57">
        <v>4.4000000000000004</v>
      </c>
      <c r="AB10" s="53">
        <v>362</v>
      </c>
    </row>
    <row r="11" spans="1:28" ht="14.4">
      <c r="A11" s="72" t="s">
        <v>48</v>
      </c>
      <c r="B11" s="73" t="s">
        <v>49</v>
      </c>
      <c r="C11" s="53" t="s">
        <v>40</v>
      </c>
      <c r="D11" s="74">
        <v>0.81320000000000003</v>
      </c>
      <c r="E11" s="55">
        <v>40.815950000000001</v>
      </c>
      <c r="F11" s="55">
        <v>-78.266149999999996</v>
      </c>
      <c r="G11" s="56"/>
      <c r="H11" s="56"/>
      <c r="I11" s="56">
        <v>12.05</v>
      </c>
      <c r="J11" s="56"/>
      <c r="K11" s="57">
        <v>602</v>
      </c>
      <c r="L11" s="56">
        <v>3.28</v>
      </c>
      <c r="M11" s="56"/>
      <c r="N11" s="58">
        <v>3.28</v>
      </c>
      <c r="O11" s="57">
        <v>542</v>
      </c>
      <c r="P11" s="57">
        <v>0</v>
      </c>
      <c r="Q11" s="58">
        <v>106.3</v>
      </c>
      <c r="R11" s="59">
        <f>D11*448.8*Q11*0.01202</f>
        <v>466.32419630016005</v>
      </c>
      <c r="S11" s="56">
        <v>6.75</v>
      </c>
      <c r="T11" s="60">
        <f>D11*448.8*S11*0.01202</f>
        <v>29.611367121600004</v>
      </c>
      <c r="U11" s="56">
        <v>2.09</v>
      </c>
      <c r="V11" s="61">
        <f>D11*448.8*U11*0.01202</f>
        <v>9.1685566346880005</v>
      </c>
      <c r="W11" s="56">
        <v>7.65</v>
      </c>
      <c r="X11" s="62">
        <f>D11*448.8*W11*0.01202</f>
        <v>33.559549404480002</v>
      </c>
      <c r="Y11" s="57">
        <v>168</v>
      </c>
      <c r="Z11" s="63">
        <f>D11*448.8*Y11*0.01202</f>
        <v>736.99402613760003</v>
      </c>
      <c r="AA11" s="57" t="s">
        <v>45</v>
      </c>
      <c r="AB11" s="53">
        <v>206</v>
      </c>
    </row>
    <row r="12" spans="1:28" ht="14.4">
      <c r="A12" s="72" t="s">
        <v>50</v>
      </c>
      <c r="B12" s="73" t="s">
        <v>51</v>
      </c>
      <c r="C12" s="53" t="s">
        <v>40</v>
      </c>
      <c r="D12" s="74">
        <v>21.442</v>
      </c>
      <c r="E12" s="55">
        <v>40.816670000000002</v>
      </c>
      <c r="F12" s="55">
        <v>-78.265039999999999</v>
      </c>
      <c r="G12" s="56"/>
      <c r="H12" s="56"/>
      <c r="I12" s="56">
        <v>11</v>
      </c>
      <c r="J12" s="56"/>
      <c r="K12" s="57">
        <v>54.8</v>
      </c>
      <c r="L12" s="56">
        <v>7.3</v>
      </c>
      <c r="M12" s="56"/>
      <c r="N12" s="58">
        <v>6.82</v>
      </c>
      <c r="O12" s="57">
        <v>67.3</v>
      </c>
      <c r="P12" s="57">
        <v>0</v>
      </c>
      <c r="Q12" s="58">
        <v>20.8</v>
      </c>
      <c r="R12" s="59">
        <f>D12*448.8*Q12*0.01202</f>
        <v>2405.9463707136001</v>
      </c>
      <c r="S12" s="56">
        <v>0.1</v>
      </c>
      <c r="T12" s="60">
        <f>D12*448.8*S12*0.01202</f>
        <v>11.567049859200001</v>
      </c>
      <c r="U12" s="56">
        <v>0.01</v>
      </c>
      <c r="V12" s="61">
        <f>D12*448.8*U12*0.01202</f>
        <v>1.15670498592</v>
      </c>
      <c r="W12" s="56">
        <v>0.05</v>
      </c>
      <c r="X12" s="62">
        <f>D12*448.8*W12*0.01202</f>
        <v>5.7835249296000004</v>
      </c>
      <c r="Y12" s="57">
        <v>7.59</v>
      </c>
      <c r="Z12" s="63">
        <f>D12*448.8*Y12*0.01202</f>
        <v>877.93908431327998</v>
      </c>
      <c r="AA12" s="57">
        <v>67.599999999999994</v>
      </c>
      <c r="AB12" s="53" t="s">
        <v>52</v>
      </c>
    </row>
    <row r="13" spans="1:28" ht="14.4">
      <c r="A13" s="72" t="s">
        <v>53</v>
      </c>
      <c r="B13" s="73" t="s">
        <v>54</v>
      </c>
      <c r="C13" s="53" t="s">
        <v>40</v>
      </c>
      <c r="D13" s="54">
        <v>0.50575999999999999</v>
      </c>
      <c r="E13" s="55">
        <v>40.824539999999999</v>
      </c>
      <c r="F13" s="55">
        <v>-78.246709999999993</v>
      </c>
      <c r="G13" s="56" t="s">
        <v>44</v>
      </c>
      <c r="H13" s="56" t="s">
        <v>44</v>
      </c>
      <c r="I13" s="56">
        <v>10.050000000000001</v>
      </c>
      <c r="J13" s="56"/>
      <c r="K13" s="57">
        <v>268</v>
      </c>
      <c r="L13" s="56">
        <v>4.99</v>
      </c>
      <c r="M13" s="56"/>
      <c r="N13" s="58">
        <v>5.24</v>
      </c>
      <c r="O13" s="57">
        <v>33.6</v>
      </c>
      <c r="P13" s="57">
        <v>0</v>
      </c>
      <c r="Q13" s="58">
        <v>9.8699999999999992</v>
      </c>
      <c r="R13" s="59">
        <f>D13*448.8*Q13*0.01202</f>
        <v>26.928920679091195</v>
      </c>
      <c r="S13" s="56">
        <v>0.1</v>
      </c>
      <c r="T13" s="60">
        <f>D13*448.8*S13*0.01202</f>
        <v>0.272836075776</v>
      </c>
      <c r="U13" s="56">
        <v>8.1500000000000003E-2</v>
      </c>
      <c r="V13" s="61">
        <f>D13*448.8*U13*0.01202</f>
        <v>0.22236140175743996</v>
      </c>
      <c r="W13" s="56">
        <v>0.15</v>
      </c>
      <c r="X13" s="62">
        <f>D13*448.8*W13*0.01202</f>
        <v>0.40925411366399994</v>
      </c>
      <c r="Y13" s="57">
        <v>8.64</v>
      </c>
      <c r="Z13" s="63">
        <f>D13*448.8*Y13*0.01202</f>
        <v>23.573036947046401</v>
      </c>
      <c r="AA13" s="57" t="s">
        <v>45</v>
      </c>
      <c r="AB13" s="53" t="s">
        <v>52</v>
      </c>
    </row>
    <row r="14" spans="1:28" ht="13.8">
      <c r="A14" s="81" t="s">
        <v>55</v>
      </c>
      <c r="B14" s="81"/>
      <c r="C14" s="75"/>
    </row>
    <row r="15" spans="1:28" ht="14.4">
      <c r="A15" s="72" t="s">
        <v>56</v>
      </c>
      <c r="B15" s="73" t="s">
        <v>56</v>
      </c>
      <c r="C15" s="53" t="s">
        <v>40</v>
      </c>
      <c r="D15" s="54">
        <v>27.78</v>
      </c>
      <c r="E15" s="55">
        <v>40.831539999999997</v>
      </c>
      <c r="F15" s="55">
        <v>-78.262540000000001</v>
      </c>
      <c r="G15" s="56" t="s">
        <v>44</v>
      </c>
      <c r="H15" s="56" t="s">
        <v>44</v>
      </c>
      <c r="I15" s="56">
        <v>9.5500000000000007</v>
      </c>
      <c r="J15" s="56"/>
      <c r="K15" s="57">
        <v>94.8</v>
      </c>
      <c r="L15" s="56">
        <v>5.9</v>
      </c>
      <c r="M15" s="56"/>
      <c r="N15" s="58">
        <v>5.44</v>
      </c>
      <c r="O15" s="57">
        <v>90.7</v>
      </c>
      <c r="P15" s="57">
        <v>0</v>
      </c>
      <c r="Q15" s="58">
        <v>14.26</v>
      </c>
      <c r="R15" s="59">
        <f>D15*448.8*Q15*0.01202</f>
        <v>2137.0224414528002</v>
      </c>
      <c r="S15" s="56">
        <v>0.42499999999999999</v>
      </c>
      <c r="T15" s="60">
        <f>D15*448.8*S15*0.01202</f>
        <v>63.691061544</v>
      </c>
      <c r="U15" s="56">
        <v>0.39600000000000002</v>
      </c>
      <c r="V15" s="61">
        <f>D15*448.8*U15*0.01202</f>
        <v>59.345083226880007</v>
      </c>
      <c r="W15" s="56">
        <v>0.86699999999999999</v>
      </c>
      <c r="X15" s="62">
        <f>D15*448.8*W15*0.01202</f>
        <v>129.92976554975999</v>
      </c>
      <c r="Y15" s="57">
        <v>23.7</v>
      </c>
      <c r="Z15" s="63">
        <f>D15*448.8*Y15*0.01202</f>
        <v>3551.7133143359997</v>
      </c>
      <c r="AA15" s="57">
        <v>5.6</v>
      </c>
      <c r="AB15" s="53">
        <v>76</v>
      </c>
    </row>
    <row r="16" spans="1:28" ht="13.8">
      <c r="A16" s="76"/>
      <c r="B16" s="70" t="s">
        <v>57</v>
      </c>
      <c r="C16" s="36"/>
    </row>
    <row r="18" spans="2:2" ht="13.8">
      <c r="B18" s="77" t="s">
        <v>58</v>
      </c>
    </row>
    <row r="19" spans="2:2" ht="13.8">
      <c r="B19" s="78" t="s">
        <v>59</v>
      </c>
    </row>
    <row r="20" spans="2:2" ht="13.8">
      <c r="B20" s="22" t="s">
        <v>60</v>
      </c>
    </row>
  </sheetData>
  <mergeCells count="3">
    <mergeCell ref="A3:B3"/>
    <mergeCell ref="A6:B6"/>
    <mergeCell ref="A14:B14"/>
  </mergeCells>
  <pageMargins left="0.70000000000000007" right="0.70000000000000007" top="1.1437000000000002" bottom="1.1437000000000002" header="0.75000000000000011" footer="0.75000000000000011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57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Eric Skrivseth</cp:lastModifiedBy>
  <cp:revision>15</cp:revision>
  <dcterms:created xsi:type="dcterms:W3CDTF">2021-10-26T17:56:48Z</dcterms:created>
  <dcterms:modified xsi:type="dcterms:W3CDTF">2021-10-26T17:56:48Z</dcterms:modified>
</cp:coreProperties>
</file>