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bb2de340921fa9/Desktop/"/>
    </mc:Choice>
  </mc:AlternateContent>
  <xr:revisionPtr revIDLastSave="0" documentId="8_{232970ED-8433-42A1-902B-A823BC66021B}" xr6:coauthVersionLast="47" xr6:coauthVersionMax="47" xr10:uidLastSave="{00000000-0000-0000-0000-000000000000}"/>
  <bookViews>
    <workbookView xWindow="-98" yWindow="-98" windowWidth="21795" windowHeight="12975" activeTab="8" xr2:uid="{8A47FA4A-C6EC-4CBA-B05F-9BD62A7060E8}"/>
  </bookViews>
  <sheets>
    <sheet name="LOZ" sheetId="1" r:id="rId1"/>
    <sheet name="Boji" sheetId="2" r:id="rId2"/>
    <sheet name="Twelve Mile" sheetId="4" r:id="rId3"/>
    <sheet name="Big Stone" sheetId="5" r:id="rId4"/>
    <sheet name="Little River" sheetId="6" r:id="rId5"/>
    <sheet name="Danish Alp" sheetId="7" r:id="rId6"/>
    <sheet name="Malvern KS" sheetId="8" r:id="rId7"/>
    <sheet name="Black Hawk" sheetId="9" r:id="rId8"/>
    <sheet name="Current Standings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9" l="1"/>
  <c r="G7" i="9"/>
  <c r="J6" i="9"/>
  <c r="G6" i="9"/>
  <c r="G5" i="9"/>
  <c r="J9" i="9"/>
  <c r="G9" i="9"/>
  <c r="J8" i="9"/>
  <c r="G8" i="9"/>
  <c r="J5" i="9"/>
  <c r="J4" i="9"/>
  <c r="G4" i="9"/>
  <c r="J3" i="9"/>
  <c r="G3" i="9"/>
  <c r="J2" i="9"/>
  <c r="G2" i="9"/>
  <c r="J17" i="3"/>
  <c r="S11" i="8"/>
  <c r="M11" i="8"/>
  <c r="G11" i="8"/>
  <c r="S10" i="8"/>
  <c r="M10" i="8"/>
  <c r="G10" i="8"/>
  <c r="S9" i="8"/>
  <c r="M9" i="8"/>
  <c r="G9" i="8"/>
  <c r="S8" i="8"/>
  <c r="M8" i="8"/>
  <c r="G8" i="8"/>
  <c r="S7" i="8"/>
  <c r="M7" i="8"/>
  <c r="G7" i="8"/>
  <c r="S6" i="8"/>
  <c r="M6" i="8"/>
  <c r="G6" i="8"/>
  <c r="S5" i="8"/>
  <c r="M5" i="8"/>
  <c r="G5" i="8"/>
  <c r="S4" i="8"/>
  <c r="M4" i="8"/>
  <c r="G4" i="8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J4" i="7"/>
  <c r="G4" i="7"/>
  <c r="J3" i="7"/>
  <c r="G3" i="7"/>
  <c r="J2" i="7"/>
  <c r="G2" i="7"/>
  <c r="J18" i="6"/>
  <c r="G18" i="6"/>
  <c r="J17" i="6"/>
  <c r="G17" i="6"/>
  <c r="J16" i="6"/>
  <c r="G16" i="6"/>
  <c r="J15" i="6"/>
  <c r="G15" i="6"/>
  <c r="J14" i="6"/>
  <c r="G14" i="6"/>
  <c r="J13" i="6"/>
  <c r="G13" i="6"/>
  <c r="J12" i="6"/>
  <c r="G12" i="6"/>
  <c r="J11" i="6"/>
  <c r="G11" i="6"/>
  <c r="J10" i="6"/>
  <c r="G10" i="6"/>
  <c r="J9" i="6"/>
  <c r="G9" i="6"/>
  <c r="J8" i="6"/>
  <c r="G8" i="6"/>
  <c r="J7" i="6"/>
  <c r="G7" i="6"/>
  <c r="J6" i="6"/>
  <c r="G6" i="6"/>
  <c r="J5" i="6"/>
  <c r="G5" i="6"/>
  <c r="J4" i="6"/>
  <c r="G4" i="6"/>
  <c r="J3" i="6"/>
  <c r="G3" i="6"/>
  <c r="J2" i="6"/>
  <c r="G2" i="6"/>
  <c r="J2" i="3"/>
  <c r="P14" i="5"/>
  <c r="P13" i="5"/>
  <c r="P12" i="5"/>
  <c r="P11" i="5"/>
  <c r="P10" i="5"/>
  <c r="P9" i="5"/>
  <c r="P8" i="5"/>
  <c r="P7" i="5"/>
  <c r="S14" i="5"/>
  <c r="M14" i="5"/>
  <c r="G14" i="5"/>
  <c r="S13" i="5"/>
  <c r="M13" i="5"/>
  <c r="G13" i="5"/>
  <c r="S12" i="5"/>
  <c r="M12" i="5"/>
  <c r="G12" i="5"/>
  <c r="S11" i="5"/>
  <c r="M11" i="5"/>
  <c r="G11" i="5"/>
  <c r="S10" i="5"/>
  <c r="M10" i="5"/>
  <c r="G10" i="5"/>
  <c r="S9" i="5"/>
  <c r="M9" i="5"/>
  <c r="G9" i="5"/>
  <c r="S8" i="5"/>
  <c r="M8" i="5"/>
  <c r="G8" i="5"/>
  <c r="S7" i="5"/>
  <c r="M7" i="5"/>
  <c r="G7" i="5"/>
  <c r="S6" i="5"/>
  <c r="M6" i="5"/>
  <c r="G6" i="5"/>
  <c r="J12" i="3"/>
  <c r="J23" i="3"/>
  <c r="J20" i="3"/>
  <c r="J19" i="3"/>
  <c r="J21" i="3"/>
  <c r="J16" i="4"/>
  <c r="J17" i="4"/>
  <c r="J18" i="4"/>
  <c r="J19" i="4"/>
  <c r="J20" i="4"/>
  <c r="J21" i="4"/>
  <c r="J22" i="4"/>
  <c r="J5" i="4"/>
  <c r="J6" i="4"/>
  <c r="J7" i="4"/>
  <c r="J8" i="4"/>
  <c r="J9" i="4"/>
  <c r="J10" i="4"/>
  <c r="J11" i="4"/>
  <c r="J12" i="4"/>
  <c r="J13" i="4"/>
  <c r="J14" i="4"/>
  <c r="J15" i="4"/>
  <c r="J4" i="4"/>
  <c r="G17" i="4"/>
  <c r="G18" i="4"/>
  <c r="G19" i="4"/>
  <c r="G20" i="4"/>
  <c r="G21" i="4"/>
  <c r="G22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J9" i="3"/>
  <c r="J3" i="3"/>
  <c r="J18" i="3"/>
  <c r="J4" i="3"/>
  <c r="J16" i="3"/>
  <c r="J6" i="3"/>
  <c r="J8" i="3"/>
  <c r="J13" i="3"/>
  <c r="J14" i="3"/>
  <c r="J15" i="3"/>
  <c r="J10" i="3"/>
  <c r="J11" i="3"/>
  <c r="J7" i="3"/>
  <c r="J22" i="3"/>
  <c r="J24" i="3"/>
  <c r="J5" i="3"/>
  <c r="N11" i="8" l="1"/>
  <c r="N5" i="8"/>
  <c r="N10" i="8"/>
  <c r="N6" i="8"/>
  <c r="N8" i="8"/>
  <c r="N4" i="8"/>
  <c r="N9" i="8"/>
  <c r="N7" i="8"/>
  <c r="N14" i="5"/>
  <c r="N12" i="5"/>
  <c r="N9" i="5"/>
  <c r="N7" i="5"/>
  <c r="N10" i="5"/>
  <c r="N11" i="5"/>
  <c r="N13" i="5"/>
  <c r="N8" i="5"/>
  <c r="N6" i="5"/>
  <c r="P15" i="2"/>
  <c r="P14" i="2"/>
  <c r="P13" i="2"/>
  <c r="P12" i="2"/>
  <c r="P11" i="2"/>
  <c r="P9" i="2"/>
  <c r="P8" i="2"/>
  <c r="P10" i="2"/>
  <c r="P7" i="2"/>
  <c r="P6" i="2"/>
  <c r="P5" i="2"/>
  <c r="P4" i="2"/>
  <c r="G15" i="2"/>
  <c r="M15" i="2"/>
  <c r="S15" i="2"/>
  <c r="S14" i="2"/>
  <c r="M14" i="2"/>
  <c r="G14" i="2"/>
  <c r="S13" i="2"/>
  <c r="M13" i="2"/>
  <c r="G13" i="2"/>
  <c r="S12" i="2"/>
  <c r="M12" i="2"/>
  <c r="G12" i="2"/>
  <c r="S11" i="2"/>
  <c r="M11" i="2"/>
  <c r="G11" i="2"/>
  <c r="S9" i="2"/>
  <c r="M9" i="2"/>
  <c r="G9" i="2"/>
  <c r="S8" i="2"/>
  <c r="M8" i="2"/>
  <c r="G8" i="2"/>
  <c r="S10" i="2"/>
  <c r="M10" i="2"/>
  <c r="G10" i="2"/>
  <c r="S7" i="2"/>
  <c r="M7" i="2"/>
  <c r="G7" i="2"/>
  <c r="S6" i="2"/>
  <c r="M6" i="2"/>
  <c r="G6" i="2"/>
  <c r="S5" i="2"/>
  <c r="M5" i="2"/>
  <c r="G5" i="2"/>
  <c r="S4" i="2"/>
  <c r="M4" i="2"/>
  <c r="G4" i="2"/>
  <c r="S7" i="1"/>
  <c r="S8" i="1"/>
  <c r="S9" i="1"/>
  <c r="S10" i="1"/>
  <c r="S11" i="1"/>
  <c r="S12" i="1"/>
  <c r="S13" i="1"/>
  <c r="S14" i="1"/>
  <c r="S15" i="1"/>
  <c r="S16" i="1"/>
  <c r="S6" i="1"/>
  <c r="P15" i="1"/>
  <c r="P14" i="1"/>
  <c r="P13" i="1"/>
  <c r="P12" i="1"/>
  <c r="P11" i="1"/>
  <c r="P10" i="1"/>
  <c r="P9" i="1"/>
  <c r="P8" i="1"/>
  <c r="P7" i="1"/>
  <c r="P6" i="1"/>
  <c r="M7" i="1"/>
  <c r="M8" i="1"/>
  <c r="M9" i="1"/>
  <c r="M10" i="1"/>
  <c r="M11" i="1"/>
  <c r="M12" i="1"/>
  <c r="N12" i="1" s="1"/>
  <c r="M13" i="1"/>
  <c r="N13" i="1" s="1"/>
  <c r="M14" i="1"/>
  <c r="N14" i="1" s="1"/>
  <c r="M15" i="1"/>
  <c r="M16" i="1"/>
  <c r="N16" i="1" s="1"/>
  <c r="M6" i="1"/>
  <c r="G7" i="1"/>
  <c r="G8" i="1"/>
  <c r="G9" i="1"/>
  <c r="G10" i="1"/>
  <c r="G11" i="1"/>
  <c r="G12" i="1"/>
  <c r="G13" i="1"/>
  <c r="G14" i="1"/>
  <c r="G15" i="1"/>
  <c r="G16" i="1"/>
  <c r="G6" i="1"/>
  <c r="N6" i="1" s="1"/>
  <c r="N10" i="2" l="1"/>
  <c r="N13" i="2"/>
  <c r="N15" i="2"/>
  <c r="N9" i="2"/>
  <c r="N8" i="2"/>
  <c r="N14" i="2"/>
  <c r="N7" i="2"/>
  <c r="N12" i="2"/>
  <c r="N11" i="2"/>
  <c r="N4" i="2"/>
  <c r="N6" i="2"/>
  <c r="N5" i="2"/>
  <c r="N10" i="1"/>
  <c r="N9" i="1"/>
  <c r="N8" i="1"/>
  <c r="N11" i="1"/>
  <c r="N15" i="1"/>
  <c r="N7" i="1"/>
</calcChain>
</file>

<file path=xl/sharedStrings.xml><?xml version="1.0" encoding="utf-8"?>
<sst xmlns="http://schemas.openxmlformats.org/spreadsheetml/2006/main" count="266" uniqueCount="89">
  <si>
    <t>2023 River City Bass Club Tournament Results</t>
  </si>
  <si>
    <t>Day 1 Results:</t>
  </si>
  <si>
    <t xml:space="preserve">Tim </t>
  </si>
  <si>
    <t>A.J.</t>
  </si>
  <si>
    <t>Jim B.</t>
  </si>
  <si>
    <t>Dan G.</t>
  </si>
  <si>
    <t>Tom L.</t>
  </si>
  <si>
    <t>Duane</t>
  </si>
  <si>
    <t>Rye</t>
  </si>
  <si>
    <t>Rod</t>
  </si>
  <si>
    <t>Fish 1</t>
  </si>
  <si>
    <t>Fish 2</t>
  </si>
  <si>
    <t>Fish 3</t>
  </si>
  <si>
    <t>Fish 4</t>
  </si>
  <si>
    <t>Fish 5</t>
  </si>
  <si>
    <t>Day 2 Results</t>
  </si>
  <si>
    <t>Total Day 1</t>
  </si>
  <si>
    <t>Josef</t>
  </si>
  <si>
    <t>David D.</t>
  </si>
  <si>
    <t>Chris B.</t>
  </si>
  <si>
    <t>Total Day 2</t>
  </si>
  <si>
    <t>Tournament Results</t>
  </si>
  <si>
    <t xml:space="preserve">Weighted Weight </t>
  </si>
  <si>
    <t>Total Pounds Rounded Down</t>
  </si>
  <si>
    <t xml:space="preserve">Total Points </t>
  </si>
  <si>
    <t>Weight Weights Rounded Down</t>
  </si>
  <si>
    <t>Place Points</t>
  </si>
  <si>
    <t>3/25/23 - 3/26/23 - Lake of the Ozarks</t>
  </si>
  <si>
    <t>5/20/23 - 5/21/23 - Lake Okoboji, IA</t>
  </si>
  <si>
    <t>McCoy</t>
  </si>
  <si>
    <t>AJ</t>
  </si>
  <si>
    <t>Dust</t>
  </si>
  <si>
    <t>Brokman</t>
  </si>
  <si>
    <t>Bill</t>
  </si>
  <si>
    <t>Doug</t>
  </si>
  <si>
    <t>Bobby</t>
  </si>
  <si>
    <t>Brian</t>
  </si>
  <si>
    <t>Keith</t>
  </si>
  <si>
    <t>Weighted Weights Rounded Down</t>
  </si>
  <si>
    <t>BB day 1:  Tim 5.07</t>
  </si>
  <si>
    <t>Name</t>
  </si>
  <si>
    <t>LOZ</t>
  </si>
  <si>
    <t>Boji</t>
  </si>
  <si>
    <t>Tim</t>
  </si>
  <si>
    <t>Chris B</t>
  </si>
  <si>
    <t>Jim</t>
  </si>
  <si>
    <t>Dan G</t>
  </si>
  <si>
    <t>Tom</t>
  </si>
  <si>
    <t>12 Mile</t>
  </si>
  <si>
    <t>Big Stone</t>
  </si>
  <si>
    <t>Danish Alps</t>
  </si>
  <si>
    <t>Melvern</t>
  </si>
  <si>
    <t>Total Pts</t>
  </si>
  <si>
    <t>Best Five</t>
  </si>
  <si>
    <t>BB day 2:  Bill 4.89</t>
  </si>
  <si>
    <t>Twelve Mile Lake, Creston IA - 06/10/2023</t>
  </si>
  <si>
    <t>Results:</t>
  </si>
  <si>
    <t>John M</t>
  </si>
  <si>
    <t>Dave D</t>
  </si>
  <si>
    <t>BB:   John 4.87</t>
  </si>
  <si>
    <t>Devin</t>
  </si>
  <si>
    <t>Brian M</t>
  </si>
  <si>
    <t>Jim B</t>
  </si>
  <si>
    <t>Dave M</t>
  </si>
  <si>
    <t>Dan R</t>
  </si>
  <si>
    <t>Brent</t>
  </si>
  <si>
    <t>Bryan A</t>
  </si>
  <si>
    <t>Joe</t>
  </si>
  <si>
    <t>Total</t>
  </si>
  <si>
    <t>Little River</t>
  </si>
  <si>
    <t>Blackhawk</t>
  </si>
  <si>
    <t>BB Day 1:  Josef - 2.86</t>
  </si>
  <si>
    <t>BB Day 2:  Jim - 4.29</t>
  </si>
  <si>
    <t>7/15/23 - 7/16/23 - Big Stone Lake, SD/MN</t>
  </si>
  <si>
    <t>Dave D.</t>
  </si>
  <si>
    <t>Dave Mc</t>
  </si>
  <si>
    <t>Dan</t>
  </si>
  <si>
    <t>BB Day 2:  Doug - 4.47</t>
  </si>
  <si>
    <t>BB Day 1:  John - 4.96</t>
  </si>
  <si>
    <t>John</t>
  </si>
  <si>
    <t xml:space="preserve">Weighted
 Weight </t>
  </si>
  <si>
    <t>Reagan</t>
  </si>
  <si>
    <t>Chris</t>
  </si>
  <si>
    <t>BB:   John: 3.94</t>
  </si>
  <si>
    <t>AJ:  3.32</t>
  </si>
  <si>
    <t>9/23/23 - 09/24/23 Malvern Lake, KS</t>
  </si>
  <si>
    <t>BB Day 1:  Rye - 3.30</t>
  </si>
  <si>
    <t>BB Day 2:  Tom - 4.01</t>
  </si>
  <si>
    <t>Big Bass: Rye:  2.49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</si>
</sst>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2" fontId="0" fillId="0" borderId="1" xfId="0" applyNumberFormat="1" applyBorder="1"/>
    <xf numFmtId="0" fontId="0" fillId="4" borderId="1" xfId="0" applyFill="1" applyBorder="1"/>
    <xf numFmtId="2" fontId="0" fillId="4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3" borderId="1" xfId="0" applyNumberFormat="1" applyFill="1" applyBorder="1"/>
    <xf numFmtId="2" fontId="0" fillId="2" borderId="1" xfId="0" applyNumberFormat="1" applyFill="1" applyBorder="1"/>
    <xf numFmtId="2" fontId="0" fillId="6" borderId="1" xfId="0" applyNumberFormat="1" applyFill="1" applyBorder="1"/>
    <xf numFmtId="0" fontId="0" fillId="7" borderId="0" xfId="0" applyFill="1"/>
    <xf numFmtId="0" fontId="1" fillId="0" borderId="1" xfId="0" applyFont="1" applyBorder="1"/>
    <xf numFmtId="2" fontId="0" fillId="8" borderId="1" xfId="0" applyNumberFormat="1" applyFill="1" applyBorder="1"/>
    <xf numFmtId="2" fontId="0" fillId="9" borderId="1" xfId="0" applyNumberFormat="1" applyFill="1" applyBorder="1"/>
    <xf numFmtId="0" fontId="0" fillId="9" borderId="0" xfId="0" applyFill="1"/>
    <xf numFmtId="0" fontId="1" fillId="9" borderId="1" xfId="0" applyFont="1" applyFill="1" applyBorder="1"/>
    <xf numFmtId="0" fontId="0" fillId="9" borderId="1" xfId="0" applyFill="1" applyBorder="1"/>
    <xf numFmtId="0" fontId="1" fillId="3" borderId="1" xfId="0" applyFont="1" applyFill="1" applyBorder="1"/>
    <xf numFmtId="0" fontId="0" fillId="10" borderId="1" xfId="0" applyFill="1" applyBorder="1"/>
    <xf numFmtId="2" fontId="0" fillId="11" borderId="1" xfId="0" applyNumberFormat="1" applyFill="1" applyBorder="1"/>
    <xf numFmtId="0" fontId="0" fillId="12" borderId="0" xfId="0" applyFill="1"/>
    <xf numFmtId="0" fontId="0" fillId="10" borderId="1" xfId="0" applyFill="1" applyBorder="1" applyAlignment="1">
      <alignment horizontal="center" wrapText="1"/>
    </xf>
    <xf numFmtId="2" fontId="0" fillId="5" borderId="1" xfId="0" applyNumberFormat="1" applyFill="1" applyBorder="1"/>
    <xf numFmtId="2" fontId="0" fillId="13" borderId="1" xfId="0" applyNumberFormat="1" applyFill="1" applyBorder="1"/>
    <xf numFmtId="0" fontId="0" fillId="5" borderId="0" xfId="0" applyFill="1"/>
    <xf numFmtId="2" fontId="0" fillId="14" borderId="1" xfId="0" applyNumberFormat="1" applyFill="1" applyBorder="1"/>
    <xf numFmtId="2" fontId="0" fillId="15" borderId="1" xfId="0" applyNumberFormat="1" applyFill="1" applyBorder="1"/>
    <xf numFmtId="0" fontId="0" fillId="16" borderId="1" xfId="0" applyFill="1" applyBorder="1"/>
    <xf numFmtId="0" fontId="1" fillId="1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71E5-3031-4A87-A651-B9B8E8CD0E7F}">
  <dimension ref="A1:S19"/>
  <sheetViews>
    <sheetView workbookViewId="0">
      <selection sqref="A1:S19"/>
    </sheetView>
  </sheetViews>
  <sheetFormatPr defaultRowHeight="14.25" x14ac:dyDescent="0.45"/>
  <cols>
    <col min="1" max="1" width="24.1328125" customWidth="1"/>
    <col min="2" max="2" width="13.59765625" customWidth="1"/>
    <col min="7" max="7" width="14.73046875" customWidth="1"/>
    <col min="8" max="8" width="12.73046875" customWidth="1"/>
    <col min="13" max="13" width="14.86328125" customWidth="1"/>
    <col min="14" max="14" width="13.265625" customWidth="1"/>
    <col min="15" max="15" width="16.59765625" customWidth="1"/>
    <col min="16" max="16" width="17.265625" bestFit="1" customWidth="1"/>
    <col min="17" max="17" width="15.265625" customWidth="1"/>
    <col min="18" max="18" width="13.265625" customWidth="1"/>
    <col min="19" max="19" width="11.86328125" bestFit="1" customWidth="1"/>
  </cols>
  <sheetData>
    <row r="1" spans="1:19" x14ac:dyDescent="0.45">
      <c r="A1" s="1" t="s">
        <v>0</v>
      </c>
    </row>
    <row r="3" spans="1:19" x14ac:dyDescent="0.45">
      <c r="A3" s="1" t="s">
        <v>27</v>
      </c>
    </row>
    <row r="4" spans="1:19" ht="28.5" x14ac:dyDescent="0.45">
      <c r="A4" s="2"/>
      <c r="B4" s="3" t="s">
        <v>1</v>
      </c>
      <c r="C4" s="2"/>
      <c r="D4" s="2"/>
      <c r="E4" s="2"/>
      <c r="F4" s="2"/>
      <c r="G4" s="2"/>
      <c r="H4" s="4" t="s">
        <v>15</v>
      </c>
      <c r="I4" s="2"/>
      <c r="J4" s="2"/>
      <c r="K4" s="2"/>
      <c r="L4" s="2"/>
      <c r="M4" s="2"/>
      <c r="N4" s="10" t="s">
        <v>21</v>
      </c>
      <c r="O4" s="10" t="s">
        <v>23</v>
      </c>
      <c r="P4" s="11" t="s">
        <v>22</v>
      </c>
      <c r="Q4" s="27" t="s">
        <v>25</v>
      </c>
      <c r="R4" s="8" t="s">
        <v>26</v>
      </c>
      <c r="S4" s="9" t="s">
        <v>24</v>
      </c>
    </row>
    <row r="5" spans="1:19" x14ac:dyDescent="0.45">
      <c r="A5" s="2"/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16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20</v>
      </c>
      <c r="N5" s="6"/>
      <c r="O5" s="6"/>
      <c r="P5" s="2"/>
      <c r="Q5" s="24"/>
      <c r="R5" s="2"/>
      <c r="S5" s="9"/>
    </row>
    <row r="6" spans="1:19" x14ac:dyDescent="0.45">
      <c r="A6" s="2" t="s">
        <v>17</v>
      </c>
      <c r="B6" s="19">
        <v>2.86</v>
      </c>
      <c r="C6" s="13">
        <v>1.3</v>
      </c>
      <c r="D6" s="13">
        <v>1.21</v>
      </c>
      <c r="E6" s="13">
        <v>0.92</v>
      </c>
      <c r="F6" s="5">
        <v>0</v>
      </c>
      <c r="G6" s="13">
        <f>SUM(B6:F6)</f>
        <v>6.29</v>
      </c>
      <c r="H6" s="14">
        <v>1.25</v>
      </c>
      <c r="I6" s="14">
        <v>2.0499999999999998</v>
      </c>
      <c r="J6" s="5">
        <v>0</v>
      </c>
      <c r="K6" s="5">
        <v>0</v>
      </c>
      <c r="L6" s="5">
        <v>0</v>
      </c>
      <c r="M6" s="14">
        <f>SUM(H6:L6)</f>
        <v>3.3</v>
      </c>
      <c r="N6" s="7">
        <f>SUM(M6,G6)</f>
        <v>9.59</v>
      </c>
      <c r="O6" s="7">
        <v>9</v>
      </c>
      <c r="P6" s="2">
        <f>9/1.5</f>
        <v>6</v>
      </c>
      <c r="Q6" s="24">
        <v>6</v>
      </c>
      <c r="R6" s="2">
        <v>40</v>
      </c>
      <c r="S6" s="9">
        <f>SUM(Q6:R6)</f>
        <v>46</v>
      </c>
    </row>
    <row r="7" spans="1:19" x14ac:dyDescent="0.45">
      <c r="A7" s="2" t="s">
        <v>19</v>
      </c>
      <c r="B7" s="13">
        <v>2.82</v>
      </c>
      <c r="C7" s="13">
        <v>0.97</v>
      </c>
      <c r="D7" s="13">
        <v>1.78</v>
      </c>
      <c r="E7" s="5">
        <v>0</v>
      </c>
      <c r="F7" s="5">
        <v>0</v>
      </c>
      <c r="G7" s="13">
        <f t="shared" ref="G7:G16" si="0">SUM(B7:F7)</f>
        <v>5.57</v>
      </c>
      <c r="H7" s="14">
        <v>2.13</v>
      </c>
      <c r="I7" s="5">
        <v>0</v>
      </c>
      <c r="J7" s="5">
        <v>0</v>
      </c>
      <c r="K7" s="5">
        <v>0</v>
      </c>
      <c r="L7" s="5">
        <v>0</v>
      </c>
      <c r="M7" s="14">
        <f t="shared" ref="M7:M16" si="1">SUM(H7:L7)</f>
        <v>2.13</v>
      </c>
      <c r="N7" s="7">
        <f t="shared" ref="N7:N16" si="2">SUM(M7,G7)</f>
        <v>7.7</v>
      </c>
      <c r="O7" s="7">
        <v>7</v>
      </c>
      <c r="P7" s="2">
        <f>7/1.5</f>
        <v>4.666666666666667</v>
      </c>
      <c r="Q7" s="24">
        <v>4</v>
      </c>
      <c r="R7" s="2">
        <v>39</v>
      </c>
      <c r="S7" s="9">
        <f t="shared" ref="S7:S16" si="3">SUM(Q7:R7)</f>
        <v>43</v>
      </c>
    </row>
    <row r="8" spans="1:19" x14ac:dyDescent="0.45">
      <c r="A8" s="2" t="s">
        <v>18</v>
      </c>
      <c r="B8" s="13">
        <v>1.52</v>
      </c>
      <c r="C8" s="13">
        <v>1.45</v>
      </c>
      <c r="D8" s="13">
        <v>1.27</v>
      </c>
      <c r="E8" s="13">
        <v>1.63</v>
      </c>
      <c r="F8" s="13">
        <v>1.43</v>
      </c>
      <c r="G8" s="13">
        <f t="shared" si="0"/>
        <v>7.3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14">
        <f t="shared" si="1"/>
        <v>0</v>
      </c>
      <c r="N8" s="7">
        <f t="shared" si="2"/>
        <v>7.3</v>
      </c>
      <c r="O8" s="7">
        <v>7</v>
      </c>
      <c r="P8" s="2">
        <f>7/1.5</f>
        <v>4.666666666666667</v>
      </c>
      <c r="Q8" s="24">
        <v>4</v>
      </c>
      <c r="R8" s="2">
        <v>38</v>
      </c>
      <c r="S8" s="9">
        <f t="shared" si="3"/>
        <v>42</v>
      </c>
    </row>
    <row r="9" spans="1:19" x14ac:dyDescent="0.45">
      <c r="A9" s="2" t="s">
        <v>2</v>
      </c>
      <c r="B9" s="13">
        <v>1.21</v>
      </c>
      <c r="C9" s="13">
        <v>1.23</v>
      </c>
      <c r="D9" s="5">
        <v>0</v>
      </c>
      <c r="E9" s="5">
        <v>0</v>
      </c>
      <c r="F9" s="5">
        <v>0</v>
      </c>
      <c r="G9" s="13">
        <f t="shared" si="0"/>
        <v>2.44</v>
      </c>
      <c r="H9" s="14">
        <v>1.6</v>
      </c>
      <c r="I9" s="14">
        <v>2.0499999999999998</v>
      </c>
      <c r="J9" s="5">
        <v>0</v>
      </c>
      <c r="K9" s="5">
        <v>0</v>
      </c>
      <c r="L9" s="5">
        <v>0</v>
      </c>
      <c r="M9" s="14">
        <f t="shared" si="1"/>
        <v>3.65</v>
      </c>
      <c r="N9" s="7">
        <f t="shared" si="2"/>
        <v>6.09</v>
      </c>
      <c r="O9" s="7">
        <v>6</v>
      </c>
      <c r="P9" s="2">
        <f>6/1.5</f>
        <v>4</v>
      </c>
      <c r="Q9" s="24">
        <v>4</v>
      </c>
      <c r="R9" s="2">
        <v>37</v>
      </c>
      <c r="S9" s="9">
        <f t="shared" si="3"/>
        <v>41</v>
      </c>
    </row>
    <row r="10" spans="1:19" x14ac:dyDescent="0.45">
      <c r="A10" s="2" t="s">
        <v>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13">
        <f t="shared" si="0"/>
        <v>0</v>
      </c>
      <c r="H10" s="14">
        <v>1.03</v>
      </c>
      <c r="I10" s="14">
        <v>1.1000000000000001</v>
      </c>
      <c r="J10" s="14">
        <v>1.43</v>
      </c>
      <c r="K10" s="14">
        <v>2.27</v>
      </c>
      <c r="L10" s="5">
        <v>0</v>
      </c>
      <c r="M10" s="14">
        <f t="shared" si="1"/>
        <v>5.83</v>
      </c>
      <c r="N10" s="7">
        <f t="shared" si="2"/>
        <v>5.83</v>
      </c>
      <c r="O10" s="7">
        <v>5</v>
      </c>
      <c r="P10" s="2">
        <f>5/1.5</f>
        <v>3.3333333333333335</v>
      </c>
      <c r="Q10" s="24">
        <v>3</v>
      </c>
      <c r="R10" s="2">
        <v>36</v>
      </c>
      <c r="S10" s="9">
        <f t="shared" si="3"/>
        <v>39</v>
      </c>
    </row>
    <row r="11" spans="1:19" x14ac:dyDescent="0.45">
      <c r="A11" s="2" t="s">
        <v>4</v>
      </c>
      <c r="B11" s="13">
        <v>1.27</v>
      </c>
      <c r="C11" s="5">
        <v>0</v>
      </c>
      <c r="D11" s="5">
        <v>0</v>
      </c>
      <c r="E11" s="5">
        <v>0</v>
      </c>
      <c r="F11" s="5">
        <v>0</v>
      </c>
      <c r="G11" s="13">
        <f t="shared" si="0"/>
        <v>1.27</v>
      </c>
      <c r="H11" s="25">
        <v>4.29</v>
      </c>
      <c r="I11" s="5">
        <v>0</v>
      </c>
      <c r="J11" s="5">
        <v>0</v>
      </c>
      <c r="K11" s="5">
        <v>0</v>
      </c>
      <c r="L11" s="5">
        <v>0</v>
      </c>
      <c r="M11" s="14">
        <f t="shared" si="1"/>
        <v>4.29</v>
      </c>
      <c r="N11" s="7">
        <f t="shared" si="2"/>
        <v>5.5600000000000005</v>
      </c>
      <c r="O11" s="7">
        <v>5</v>
      </c>
      <c r="P11" s="2">
        <f>5/1.5</f>
        <v>3.3333333333333335</v>
      </c>
      <c r="Q11" s="24">
        <v>3</v>
      </c>
      <c r="R11" s="2">
        <v>35</v>
      </c>
      <c r="S11" s="9">
        <f t="shared" si="3"/>
        <v>38</v>
      </c>
    </row>
    <row r="12" spans="1:19" x14ac:dyDescent="0.45">
      <c r="A12" s="2" t="s">
        <v>5</v>
      </c>
      <c r="B12" s="13">
        <v>1.3</v>
      </c>
      <c r="C12" s="5">
        <v>0</v>
      </c>
      <c r="D12" s="5">
        <v>0</v>
      </c>
      <c r="E12" s="5">
        <v>0</v>
      </c>
      <c r="F12" s="5">
        <v>0</v>
      </c>
      <c r="G12" s="13">
        <f t="shared" si="0"/>
        <v>1.3</v>
      </c>
      <c r="H12" s="14">
        <v>1.19</v>
      </c>
      <c r="I12" s="14">
        <v>1.03</v>
      </c>
      <c r="J12" s="14">
        <v>1.36</v>
      </c>
      <c r="K12" s="5">
        <v>0</v>
      </c>
      <c r="L12" s="5">
        <v>0</v>
      </c>
      <c r="M12" s="14">
        <f t="shared" si="1"/>
        <v>3.58</v>
      </c>
      <c r="N12" s="7">
        <f t="shared" si="2"/>
        <v>4.88</v>
      </c>
      <c r="O12" s="7">
        <v>4</v>
      </c>
      <c r="P12" s="2">
        <f>4/1.5</f>
        <v>2.6666666666666665</v>
      </c>
      <c r="Q12" s="24">
        <v>2</v>
      </c>
      <c r="R12" s="2">
        <v>34</v>
      </c>
      <c r="S12" s="9">
        <f t="shared" si="3"/>
        <v>36</v>
      </c>
    </row>
    <row r="13" spans="1:19" x14ac:dyDescent="0.45">
      <c r="A13" s="2" t="s">
        <v>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3">
        <f t="shared" si="0"/>
        <v>0</v>
      </c>
      <c r="H13" s="14">
        <v>2.57</v>
      </c>
      <c r="I13" s="5">
        <v>0</v>
      </c>
      <c r="J13" s="5">
        <v>0</v>
      </c>
      <c r="K13" s="5">
        <v>0</v>
      </c>
      <c r="L13" s="5">
        <v>0</v>
      </c>
      <c r="M13" s="14">
        <f t="shared" si="1"/>
        <v>2.57</v>
      </c>
      <c r="N13" s="7">
        <f t="shared" si="2"/>
        <v>2.57</v>
      </c>
      <c r="O13" s="7">
        <v>2</v>
      </c>
      <c r="P13" s="2">
        <f>2/1.5</f>
        <v>1.3333333333333333</v>
      </c>
      <c r="Q13" s="24">
        <v>1</v>
      </c>
      <c r="R13" s="2">
        <v>33</v>
      </c>
      <c r="S13" s="9">
        <f t="shared" si="3"/>
        <v>34</v>
      </c>
    </row>
    <row r="14" spans="1:19" x14ac:dyDescent="0.45">
      <c r="A14" s="2" t="s">
        <v>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3">
        <f t="shared" si="0"/>
        <v>0</v>
      </c>
      <c r="H14" s="14">
        <v>1.32</v>
      </c>
      <c r="I14" s="5">
        <v>0</v>
      </c>
      <c r="J14" s="5">
        <v>0</v>
      </c>
      <c r="K14" s="5">
        <v>0</v>
      </c>
      <c r="L14" s="5">
        <v>0</v>
      </c>
      <c r="M14" s="14">
        <f t="shared" si="1"/>
        <v>1.32</v>
      </c>
      <c r="N14" s="7">
        <f t="shared" si="2"/>
        <v>1.32</v>
      </c>
      <c r="O14" s="7">
        <v>1</v>
      </c>
      <c r="P14" s="2">
        <f>1/1.5</f>
        <v>0.66666666666666663</v>
      </c>
      <c r="Q14" s="24">
        <v>0</v>
      </c>
      <c r="R14" s="2">
        <v>32</v>
      </c>
      <c r="S14" s="9">
        <f t="shared" si="3"/>
        <v>32</v>
      </c>
    </row>
    <row r="15" spans="1:19" x14ac:dyDescent="0.45">
      <c r="A15" s="2" t="s">
        <v>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3">
        <f t="shared" si="0"/>
        <v>0</v>
      </c>
      <c r="H15" s="14">
        <v>1.23</v>
      </c>
      <c r="I15" s="5">
        <v>0</v>
      </c>
      <c r="J15" s="5">
        <v>0</v>
      </c>
      <c r="K15" s="5">
        <v>0</v>
      </c>
      <c r="L15" s="5">
        <v>0</v>
      </c>
      <c r="M15" s="14">
        <f t="shared" si="1"/>
        <v>1.23</v>
      </c>
      <c r="N15" s="7">
        <f t="shared" si="2"/>
        <v>1.23</v>
      </c>
      <c r="O15" s="7">
        <v>1</v>
      </c>
      <c r="P15" s="2">
        <f>1/1.5</f>
        <v>0.66666666666666663</v>
      </c>
      <c r="Q15" s="24">
        <v>0</v>
      </c>
      <c r="R15" s="2">
        <v>31</v>
      </c>
      <c r="S15" s="9">
        <f t="shared" si="3"/>
        <v>31</v>
      </c>
    </row>
    <row r="16" spans="1:19" x14ac:dyDescent="0.45">
      <c r="A16" s="2" t="s">
        <v>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13">
        <f t="shared" si="0"/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14">
        <f t="shared" si="1"/>
        <v>0</v>
      </c>
      <c r="N16" s="7">
        <f t="shared" si="2"/>
        <v>0</v>
      </c>
      <c r="O16" s="7">
        <v>0</v>
      </c>
      <c r="P16" s="2">
        <v>0</v>
      </c>
      <c r="Q16" s="24">
        <v>0</v>
      </c>
      <c r="R16" s="2">
        <v>10</v>
      </c>
      <c r="S16" s="9">
        <f t="shared" si="3"/>
        <v>10</v>
      </c>
    </row>
    <row r="18" spans="1:1" x14ac:dyDescent="0.45">
      <c r="A18" s="26" t="s">
        <v>71</v>
      </c>
    </row>
    <row r="19" spans="1:1" x14ac:dyDescent="0.45">
      <c r="A19" s="26" t="s">
        <v>72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7726-4BC5-48D3-8F7D-0A5FEDE5520C}">
  <dimension ref="A1:S19"/>
  <sheetViews>
    <sheetView workbookViewId="0">
      <selection activeCell="K26" sqref="K26"/>
    </sheetView>
  </sheetViews>
  <sheetFormatPr defaultRowHeight="14.25" x14ac:dyDescent="0.45"/>
  <cols>
    <col min="16" max="17" width="10.3984375" customWidth="1"/>
    <col min="19" max="19" width="11.86328125" bestFit="1" customWidth="1"/>
  </cols>
  <sheetData>
    <row r="1" spans="1:19" x14ac:dyDescent="0.45">
      <c r="A1" s="1" t="s">
        <v>28</v>
      </c>
    </row>
    <row r="2" spans="1:19" ht="57" x14ac:dyDescent="0.45">
      <c r="A2" s="2"/>
      <c r="B2" s="3" t="s">
        <v>1</v>
      </c>
      <c r="C2" s="2"/>
      <c r="D2" s="2"/>
      <c r="E2" s="2"/>
      <c r="F2" s="2"/>
      <c r="G2" s="2"/>
      <c r="H2" s="4" t="s">
        <v>15</v>
      </c>
      <c r="I2" s="2"/>
      <c r="J2" s="2"/>
      <c r="K2" s="2"/>
      <c r="L2" s="2"/>
      <c r="M2" s="2"/>
      <c r="N2" s="10" t="s">
        <v>21</v>
      </c>
      <c r="O2" s="10" t="s">
        <v>23</v>
      </c>
      <c r="P2" s="12" t="s">
        <v>22</v>
      </c>
      <c r="Q2" s="12" t="s">
        <v>38</v>
      </c>
      <c r="R2" s="8" t="s">
        <v>26</v>
      </c>
      <c r="S2" s="9" t="s">
        <v>24</v>
      </c>
    </row>
    <row r="3" spans="1:19" x14ac:dyDescent="0.45">
      <c r="A3" s="2"/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20</v>
      </c>
      <c r="N3" s="6"/>
      <c r="O3" s="6"/>
      <c r="P3" s="2"/>
      <c r="Q3" s="2"/>
      <c r="R3" s="2"/>
      <c r="S3" s="9"/>
    </row>
    <row r="4" spans="1:19" x14ac:dyDescent="0.45">
      <c r="A4" s="2" t="s">
        <v>29</v>
      </c>
      <c r="B4" s="5">
        <v>3.52</v>
      </c>
      <c r="C4" s="5">
        <v>4.07</v>
      </c>
      <c r="D4" s="5">
        <v>3.13</v>
      </c>
      <c r="E4" s="5">
        <v>3.35</v>
      </c>
      <c r="F4" s="5">
        <v>3.24</v>
      </c>
      <c r="G4" s="13">
        <f>SUM(B4:F4)</f>
        <v>17.309999999999999</v>
      </c>
      <c r="H4" s="5">
        <v>3.21</v>
      </c>
      <c r="I4" s="5">
        <v>2.42</v>
      </c>
      <c r="J4" s="5">
        <v>2.91</v>
      </c>
      <c r="K4" s="5">
        <v>4.38</v>
      </c>
      <c r="L4" s="5">
        <v>2.82</v>
      </c>
      <c r="M4" s="14">
        <f>SUM(H4:L4)</f>
        <v>15.739999999999998</v>
      </c>
      <c r="N4" s="7">
        <f>SUM(M4,G4)</f>
        <v>33.049999999999997</v>
      </c>
      <c r="O4" s="7">
        <v>33</v>
      </c>
      <c r="P4" s="2">
        <f>33/1.5</f>
        <v>22</v>
      </c>
      <c r="Q4" s="2">
        <v>22</v>
      </c>
      <c r="R4" s="2">
        <v>40</v>
      </c>
      <c r="S4" s="9">
        <f>SUM(Q4:R4)</f>
        <v>62</v>
      </c>
    </row>
    <row r="5" spans="1:19" x14ac:dyDescent="0.45">
      <c r="A5" s="2" t="s">
        <v>2</v>
      </c>
      <c r="B5" s="5">
        <v>3.13</v>
      </c>
      <c r="C5" s="5">
        <v>3.3</v>
      </c>
      <c r="D5" s="5">
        <v>3.21</v>
      </c>
      <c r="E5" s="5">
        <v>3.17</v>
      </c>
      <c r="F5" s="15">
        <v>5.07</v>
      </c>
      <c r="G5" s="13">
        <f t="shared" ref="G5:G14" si="0">SUM(B5:F5)</f>
        <v>17.880000000000003</v>
      </c>
      <c r="H5" s="5">
        <v>3.68</v>
      </c>
      <c r="I5" s="5">
        <v>2.5299999999999998</v>
      </c>
      <c r="J5" s="5">
        <v>2.77</v>
      </c>
      <c r="K5" s="5">
        <v>2.5299999999999998</v>
      </c>
      <c r="L5" s="5">
        <v>2.6</v>
      </c>
      <c r="M5" s="14">
        <f t="shared" ref="M5:M14" si="1">SUM(H5:L5)</f>
        <v>14.11</v>
      </c>
      <c r="N5" s="7">
        <f t="shared" ref="N5:N14" si="2">SUM(M5,G5)</f>
        <v>31.990000000000002</v>
      </c>
      <c r="O5" s="7">
        <v>31</v>
      </c>
      <c r="P5" s="2">
        <f>31/1.5</f>
        <v>20.666666666666668</v>
      </c>
      <c r="Q5" s="2">
        <v>20</v>
      </c>
      <c r="R5" s="2">
        <v>39</v>
      </c>
      <c r="S5" s="9">
        <f t="shared" ref="S5:S14" si="3">SUM(Q5:R5)</f>
        <v>59</v>
      </c>
    </row>
    <row r="6" spans="1:19" x14ac:dyDescent="0.45">
      <c r="A6" s="2" t="s">
        <v>30</v>
      </c>
      <c r="B6" s="5">
        <v>3.81</v>
      </c>
      <c r="C6" s="5">
        <v>2.16</v>
      </c>
      <c r="D6" s="5">
        <v>3.52</v>
      </c>
      <c r="E6" s="5">
        <v>3.32</v>
      </c>
      <c r="F6" s="5">
        <v>4.25</v>
      </c>
      <c r="G6" s="13">
        <f t="shared" si="0"/>
        <v>17.060000000000002</v>
      </c>
      <c r="H6" s="5">
        <v>1.36</v>
      </c>
      <c r="I6" s="5">
        <v>3.06</v>
      </c>
      <c r="J6" s="5">
        <v>1.54</v>
      </c>
      <c r="K6" s="5">
        <v>2.29</v>
      </c>
      <c r="L6" s="5">
        <v>2.4900000000000002</v>
      </c>
      <c r="M6" s="14">
        <f t="shared" si="1"/>
        <v>10.74</v>
      </c>
      <c r="N6" s="7">
        <f t="shared" si="2"/>
        <v>27.800000000000004</v>
      </c>
      <c r="O6" s="7">
        <v>27</v>
      </c>
      <c r="P6" s="2">
        <f>27/1.5</f>
        <v>18</v>
      </c>
      <c r="Q6" s="2">
        <v>18</v>
      </c>
      <c r="R6" s="2">
        <v>38</v>
      </c>
      <c r="S6" s="9">
        <f t="shared" si="3"/>
        <v>56</v>
      </c>
    </row>
    <row r="7" spans="1:19" x14ac:dyDescent="0.45">
      <c r="A7" s="2" t="s">
        <v>31</v>
      </c>
      <c r="B7" s="5">
        <v>3.28</v>
      </c>
      <c r="C7" s="5">
        <v>3.43</v>
      </c>
      <c r="D7" s="5">
        <v>2.44</v>
      </c>
      <c r="E7" s="5">
        <v>3.96</v>
      </c>
      <c r="F7" s="5">
        <v>2.75</v>
      </c>
      <c r="G7" s="13">
        <f t="shared" si="0"/>
        <v>15.86</v>
      </c>
      <c r="H7" s="5">
        <v>2.82</v>
      </c>
      <c r="I7" s="5">
        <v>2.4</v>
      </c>
      <c r="J7" s="5">
        <v>1.87</v>
      </c>
      <c r="K7" s="5">
        <v>1.96</v>
      </c>
      <c r="L7" s="5">
        <v>2.79</v>
      </c>
      <c r="M7" s="14">
        <f t="shared" si="1"/>
        <v>11.84</v>
      </c>
      <c r="N7" s="7">
        <f t="shared" si="2"/>
        <v>27.7</v>
      </c>
      <c r="O7" s="7">
        <v>27</v>
      </c>
      <c r="P7" s="2">
        <f>27/1.5</f>
        <v>18</v>
      </c>
      <c r="Q7" s="2">
        <v>18</v>
      </c>
      <c r="R7" s="2">
        <v>37</v>
      </c>
      <c r="S7" s="9">
        <f t="shared" si="3"/>
        <v>55</v>
      </c>
    </row>
    <row r="8" spans="1:19" x14ac:dyDescent="0.45">
      <c r="A8" s="2" t="s">
        <v>32</v>
      </c>
      <c r="B8" s="5">
        <v>2.68</v>
      </c>
      <c r="C8" s="5">
        <v>1.82</v>
      </c>
      <c r="D8" s="5">
        <v>2.0699999999999998</v>
      </c>
      <c r="E8" s="5">
        <v>2.5099999999999998</v>
      </c>
      <c r="F8" s="5">
        <v>1.94</v>
      </c>
      <c r="G8" s="13">
        <f t="shared" si="0"/>
        <v>11.02</v>
      </c>
      <c r="H8" s="5">
        <v>4.16</v>
      </c>
      <c r="I8" s="5">
        <v>2.5499999999999998</v>
      </c>
      <c r="J8" s="5">
        <v>3.5</v>
      </c>
      <c r="K8" s="5">
        <v>2.64</v>
      </c>
      <c r="L8" s="5">
        <v>2.57</v>
      </c>
      <c r="M8" s="14">
        <f t="shared" si="1"/>
        <v>15.420000000000002</v>
      </c>
      <c r="N8" s="7">
        <f t="shared" si="2"/>
        <v>26.44</v>
      </c>
      <c r="O8" s="7">
        <v>26</v>
      </c>
      <c r="P8" s="2">
        <f>26/1.5</f>
        <v>17.333333333333332</v>
      </c>
      <c r="Q8" s="2">
        <v>17</v>
      </c>
      <c r="R8" s="2">
        <v>36</v>
      </c>
      <c r="S8" s="9">
        <f t="shared" si="3"/>
        <v>53</v>
      </c>
    </row>
    <row r="9" spans="1:19" x14ac:dyDescent="0.45">
      <c r="A9" s="2" t="s">
        <v>33</v>
      </c>
      <c r="B9" s="5">
        <v>2.4900000000000002</v>
      </c>
      <c r="C9" s="5">
        <v>2.75</v>
      </c>
      <c r="D9" s="5">
        <v>3.51</v>
      </c>
      <c r="E9" s="5">
        <v>1.85</v>
      </c>
      <c r="F9" s="5">
        <v>3.28</v>
      </c>
      <c r="G9" s="13">
        <f t="shared" si="0"/>
        <v>13.879999999999999</v>
      </c>
      <c r="H9" s="5">
        <v>2.6</v>
      </c>
      <c r="I9" s="5">
        <v>2.09</v>
      </c>
      <c r="J9" s="5">
        <v>1.1599999999999999</v>
      </c>
      <c r="K9" s="15">
        <v>4.8899999999999997</v>
      </c>
      <c r="L9" s="5">
        <v>1.1599999999999999</v>
      </c>
      <c r="M9" s="14">
        <f t="shared" si="1"/>
        <v>11.899999999999999</v>
      </c>
      <c r="N9" s="7">
        <f t="shared" si="2"/>
        <v>25.779999999999998</v>
      </c>
      <c r="O9" s="7">
        <v>25</v>
      </c>
      <c r="P9" s="2">
        <f>25/1.5</f>
        <v>16.666666666666668</v>
      </c>
      <c r="Q9" s="2">
        <v>16</v>
      </c>
      <c r="R9" s="2">
        <v>35</v>
      </c>
      <c r="S9" s="9">
        <f t="shared" si="3"/>
        <v>51</v>
      </c>
    </row>
    <row r="10" spans="1:19" x14ac:dyDescent="0.45">
      <c r="A10" s="2" t="s">
        <v>17</v>
      </c>
      <c r="B10" s="5">
        <v>2.88</v>
      </c>
      <c r="C10" s="5">
        <v>1.89</v>
      </c>
      <c r="D10" s="5">
        <v>2.77</v>
      </c>
      <c r="E10" s="5">
        <v>1.36</v>
      </c>
      <c r="F10" s="5">
        <v>3.74</v>
      </c>
      <c r="G10" s="13">
        <f>SUM(B10:F10)</f>
        <v>12.639999999999999</v>
      </c>
      <c r="H10" s="5">
        <v>2.13</v>
      </c>
      <c r="I10" s="5">
        <v>2.13</v>
      </c>
      <c r="J10" s="5">
        <v>2.5099999999999998</v>
      </c>
      <c r="K10" s="5">
        <v>2.75</v>
      </c>
      <c r="L10" s="5">
        <v>3.52</v>
      </c>
      <c r="M10" s="14">
        <f>SUM(H10:L10)</f>
        <v>13.04</v>
      </c>
      <c r="N10" s="7">
        <f>SUM(M10,G10)</f>
        <v>25.68</v>
      </c>
      <c r="O10" s="7">
        <v>25</v>
      </c>
      <c r="P10" s="2">
        <f>25/1.5</f>
        <v>16.666666666666668</v>
      </c>
      <c r="Q10" s="2">
        <v>16</v>
      </c>
      <c r="R10" s="2">
        <v>34</v>
      </c>
      <c r="S10" s="9">
        <f>SUM(Q10:R10)</f>
        <v>50</v>
      </c>
    </row>
    <row r="11" spans="1:19" x14ac:dyDescent="0.45">
      <c r="A11" s="2" t="s">
        <v>8</v>
      </c>
      <c r="B11" s="5">
        <v>2.2400000000000002</v>
      </c>
      <c r="C11" s="5">
        <v>2.42</v>
      </c>
      <c r="D11" s="5">
        <v>2.86</v>
      </c>
      <c r="E11" s="5">
        <v>2.2200000000000002</v>
      </c>
      <c r="F11" s="5">
        <v>2.75</v>
      </c>
      <c r="G11" s="13">
        <f t="shared" si="0"/>
        <v>12.49</v>
      </c>
      <c r="H11" s="5">
        <v>2.84</v>
      </c>
      <c r="I11" s="5">
        <v>2.2400000000000002</v>
      </c>
      <c r="J11" s="5">
        <v>2.64</v>
      </c>
      <c r="K11" s="5">
        <v>2.31</v>
      </c>
      <c r="L11" s="5">
        <v>1.43</v>
      </c>
      <c r="M11" s="14">
        <f t="shared" si="1"/>
        <v>11.46</v>
      </c>
      <c r="N11" s="7">
        <f t="shared" si="2"/>
        <v>23.950000000000003</v>
      </c>
      <c r="O11" s="7">
        <v>23</v>
      </c>
      <c r="P11" s="2">
        <f>23/1.5</f>
        <v>15.333333333333334</v>
      </c>
      <c r="Q11" s="2">
        <v>15</v>
      </c>
      <c r="R11" s="2">
        <v>33</v>
      </c>
      <c r="S11" s="9">
        <f t="shared" si="3"/>
        <v>48</v>
      </c>
    </row>
    <row r="12" spans="1:19" x14ac:dyDescent="0.45">
      <c r="A12" s="2" t="s">
        <v>34</v>
      </c>
      <c r="B12" s="5">
        <v>2.38</v>
      </c>
      <c r="C12" s="5">
        <v>1.27</v>
      </c>
      <c r="D12" s="5">
        <v>3.02</v>
      </c>
      <c r="E12" s="5">
        <v>2.84</v>
      </c>
      <c r="F12" s="5">
        <v>2.38</v>
      </c>
      <c r="G12" s="13">
        <f t="shared" si="0"/>
        <v>11.89</v>
      </c>
      <c r="H12" s="5">
        <v>1.87</v>
      </c>
      <c r="I12" s="5">
        <v>1.82</v>
      </c>
      <c r="J12" s="5">
        <v>3.39</v>
      </c>
      <c r="K12" s="5">
        <v>1.85</v>
      </c>
      <c r="L12" s="5">
        <v>2.16</v>
      </c>
      <c r="M12" s="14">
        <f t="shared" si="1"/>
        <v>11.09</v>
      </c>
      <c r="N12" s="7">
        <f t="shared" si="2"/>
        <v>22.98</v>
      </c>
      <c r="O12" s="7">
        <v>22</v>
      </c>
      <c r="P12" s="2">
        <f>22/1.5</f>
        <v>14.666666666666666</v>
      </c>
      <c r="Q12" s="2">
        <v>14</v>
      </c>
      <c r="R12" s="2">
        <v>32</v>
      </c>
      <c r="S12" s="9">
        <f t="shared" si="3"/>
        <v>46</v>
      </c>
    </row>
    <row r="13" spans="1:19" x14ac:dyDescent="0.45">
      <c r="A13" s="2" t="s">
        <v>35</v>
      </c>
      <c r="B13" s="5">
        <v>2.31</v>
      </c>
      <c r="C13" s="5">
        <v>3.74</v>
      </c>
      <c r="D13" s="5">
        <v>3.29</v>
      </c>
      <c r="E13" s="5">
        <v>2.94</v>
      </c>
      <c r="F13" s="5">
        <v>2.66</v>
      </c>
      <c r="G13" s="13">
        <f t="shared" si="0"/>
        <v>14.94</v>
      </c>
      <c r="H13" s="5">
        <v>2.29</v>
      </c>
      <c r="I13" s="5">
        <v>3.06</v>
      </c>
      <c r="J13" s="18">
        <v>0</v>
      </c>
      <c r="K13" s="18">
        <v>0</v>
      </c>
      <c r="L13" s="18">
        <v>0</v>
      </c>
      <c r="M13" s="14">
        <f t="shared" si="1"/>
        <v>5.35</v>
      </c>
      <c r="N13" s="7">
        <f t="shared" si="2"/>
        <v>20.29</v>
      </c>
      <c r="O13" s="7">
        <v>20</v>
      </c>
      <c r="P13" s="2">
        <f>20/1.5</f>
        <v>13.333333333333334</v>
      </c>
      <c r="Q13" s="2">
        <v>13</v>
      </c>
      <c r="R13" s="2">
        <v>31</v>
      </c>
      <c r="S13" s="9">
        <f t="shared" si="3"/>
        <v>44</v>
      </c>
    </row>
    <row r="14" spans="1:19" x14ac:dyDescent="0.45">
      <c r="A14" s="2" t="s">
        <v>36</v>
      </c>
      <c r="B14" s="5">
        <v>2.0499999999999998</v>
      </c>
      <c r="C14" s="5">
        <v>2.88</v>
      </c>
      <c r="D14" s="5">
        <v>1.43</v>
      </c>
      <c r="E14" s="5">
        <v>1.27</v>
      </c>
      <c r="F14" s="5">
        <v>1.89</v>
      </c>
      <c r="G14" s="13">
        <f t="shared" si="0"/>
        <v>9.52</v>
      </c>
      <c r="H14" s="5">
        <v>1.8</v>
      </c>
      <c r="I14" s="5">
        <v>1.41</v>
      </c>
      <c r="J14" s="5">
        <v>1.54</v>
      </c>
      <c r="K14" s="5">
        <v>1.45</v>
      </c>
      <c r="L14" s="5">
        <v>2.38</v>
      </c>
      <c r="M14" s="14">
        <f t="shared" si="1"/>
        <v>8.58</v>
      </c>
      <c r="N14" s="7">
        <f t="shared" si="2"/>
        <v>18.100000000000001</v>
      </c>
      <c r="O14" s="7">
        <v>18</v>
      </c>
      <c r="P14" s="2">
        <f>18/1.5</f>
        <v>12</v>
      </c>
      <c r="Q14" s="2">
        <v>12</v>
      </c>
      <c r="R14" s="2">
        <v>30</v>
      </c>
      <c r="S14" s="9">
        <f t="shared" si="3"/>
        <v>42</v>
      </c>
    </row>
    <row r="15" spans="1:19" x14ac:dyDescent="0.45">
      <c r="A15" s="2" t="s">
        <v>37</v>
      </c>
      <c r="B15" s="5">
        <v>2.46</v>
      </c>
      <c r="C15" s="5">
        <v>1.98</v>
      </c>
      <c r="D15" s="5">
        <v>1.89</v>
      </c>
      <c r="E15" s="5">
        <v>3.26</v>
      </c>
      <c r="F15" s="5">
        <v>3</v>
      </c>
      <c r="G15" s="13">
        <f t="shared" ref="G15" si="4">SUM(B15:F15)</f>
        <v>12.59</v>
      </c>
      <c r="H15" s="5">
        <v>1.82</v>
      </c>
      <c r="I15" s="18">
        <v>0</v>
      </c>
      <c r="J15" s="18">
        <v>0</v>
      </c>
      <c r="K15" s="18">
        <v>0</v>
      </c>
      <c r="L15" s="18">
        <v>0</v>
      </c>
      <c r="M15" s="14">
        <f t="shared" ref="M15" si="5">SUM(H15:L15)</f>
        <v>1.82</v>
      </c>
      <c r="N15" s="7">
        <f t="shared" ref="N15" si="6">SUM(M15,G15)</f>
        <v>14.41</v>
      </c>
      <c r="O15" s="7">
        <v>14</v>
      </c>
      <c r="P15" s="2">
        <f>14/1.5</f>
        <v>9.3333333333333339</v>
      </c>
      <c r="Q15" s="2">
        <v>9</v>
      </c>
      <c r="R15" s="2">
        <v>29</v>
      </c>
      <c r="S15" s="9">
        <f t="shared" ref="S15" si="7">SUM(Q15:R15)</f>
        <v>38</v>
      </c>
    </row>
    <row r="16" spans="1:19" x14ac:dyDescent="0.45">
      <c r="A16" s="2"/>
      <c r="B16" s="5"/>
      <c r="C16" s="5"/>
      <c r="D16" s="5"/>
      <c r="E16" s="5"/>
      <c r="F16" s="5"/>
      <c r="G16" s="13"/>
      <c r="H16" s="5"/>
      <c r="I16" s="18"/>
      <c r="J16" s="18"/>
      <c r="K16" s="18"/>
      <c r="L16" s="18"/>
      <c r="M16" s="14"/>
      <c r="N16" s="7"/>
      <c r="O16" s="7"/>
      <c r="P16" s="2"/>
      <c r="Q16" s="2"/>
      <c r="R16" s="2"/>
      <c r="S16" s="9"/>
    </row>
    <row r="18" spans="1:2" x14ac:dyDescent="0.45">
      <c r="A18" s="16" t="s">
        <v>39</v>
      </c>
      <c r="B18" s="16"/>
    </row>
    <row r="19" spans="1:2" x14ac:dyDescent="0.45">
      <c r="A19" s="16" t="s">
        <v>54</v>
      </c>
      <c r="B19" s="1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A96C-91D0-4558-85B6-D28C65690DD3}">
  <dimension ref="A1:J24"/>
  <sheetViews>
    <sheetView topLeftCell="A3" workbookViewId="0">
      <selection activeCell="A3" sqref="A3:J24"/>
    </sheetView>
  </sheetViews>
  <sheetFormatPr defaultRowHeight="14.25" x14ac:dyDescent="0.45"/>
  <cols>
    <col min="10" max="10" width="11.86328125" bestFit="1" customWidth="1"/>
  </cols>
  <sheetData>
    <row r="1" spans="1:10" x14ac:dyDescent="0.45">
      <c r="A1" s="1" t="s">
        <v>55</v>
      </c>
    </row>
    <row r="2" spans="1:10" x14ac:dyDescent="0.45">
      <c r="A2" s="2"/>
      <c r="B2" s="3" t="s">
        <v>56</v>
      </c>
      <c r="C2" s="2"/>
      <c r="D2" s="2"/>
      <c r="E2" s="2"/>
      <c r="F2" s="2"/>
      <c r="G2" s="2"/>
    </row>
    <row r="3" spans="1:10" ht="57" x14ac:dyDescent="0.45">
      <c r="A3" s="2"/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68</v>
      </c>
      <c r="H3" s="10" t="s">
        <v>23</v>
      </c>
      <c r="I3" s="8" t="s">
        <v>26</v>
      </c>
      <c r="J3" s="9" t="s">
        <v>24</v>
      </c>
    </row>
    <row r="4" spans="1:10" x14ac:dyDescent="0.45">
      <c r="A4" s="2" t="s">
        <v>57</v>
      </c>
      <c r="B4" s="5">
        <v>2.95</v>
      </c>
      <c r="C4" s="5">
        <v>2.86</v>
      </c>
      <c r="D4" s="5">
        <v>2.95</v>
      </c>
      <c r="E4" s="5">
        <v>2.91</v>
      </c>
      <c r="F4" s="19">
        <v>4.87</v>
      </c>
      <c r="G4" s="13">
        <f>SUM(B4:F4)</f>
        <v>16.540000000000003</v>
      </c>
      <c r="H4" s="6">
        <v>16</v>
      </c>
      <c r="I4" s="2">
        <v>40</v>
      </c>
      <c r="J4" s="9">
        <f>SUM(H4:I4)</f>
        <v>56</v>
      </c>
    </row>
    <row r="5" spans="1:10" x14ac:dyDescent="0.45">
      <c r="A5" s="2" t="s">
        <v>58</v>
      </c>
      <c r="B5" s="5">
        <v>3.76</v>
      </c>
      <c r="C5" s="5">
        <v>2.5299999999999998</v>
      </c>
      <c r="D5" s="5">
        <v>2.79</v>
      </c>
      <c r="E5" s="5">
        <v>2.91</v>
      </c>
      <c r="F5" s="5">
        <v>4.45</v>
      </c>
      <c r="G5" s="13">
        <f t="shared" ref="G5:G17" si="0">SUM(B5:F5)</f>
        <v>16.439999999999998</v>
      </c>
      <c r="H5" s="7">
        <v>16</v>
      </c>
      <c r="I5" s="2">
        <v>39</v>
      </c>
      <c r="J5" s="9">
        <f t="shared" ref="J5:J22" si="1">SUM(H5:I5)</f>
        <v>55</v>
      </c>
    </row>
    <row r="6" spans="1:10" x14ac:dyDescent="0.45">
      <c r="A6" s="2" t="s">
        <v>35</v>
      </c>
      <c r="B6" s="5">
        <v>1.76</v>
      </c>
      <c r="C6" s="5">
        <v>1.96</v>
      </c>
      <c r="D6" s="5">
        <v>3.86</v>
      </c>
      <c r="E6" s="5">
        <v>4.32</v>
      </c>
      <c r="F6" s="5">
        <v>3.04</v>
      </c>
      <c r="G6" s="13">
        <f t="shared" si="0"/>
        <v>14.940000000000001</v>
      </c>
      <c r="H6" s="7">
        <v>14</v>
      </c>
      <c r="I6" s="2">
        <v>38</v>
      </c>
      <c r="J6" s="9">
        <f t="shared" si="1"/>
        <v>52</v>
      </c>
    </row>
    <row r="7" spans="1:10" x14ac:dyDescent="0.45">
      <c r="A7" s="2" t="s">
        <v>33</v>
      </c>
      <c r="B7" s="5">
        <v>2.0699999999999998</v>
      </c>
      <c r="C7" s="5">
        <v>2.0499999999999998</v>
      </c>
      <c r="D7" s="5">
        <v>2.99</v>
      </c>
      <c r="E7" s="5">
        <v>4.54</v>
      </c>
      <c r="F7" s="5">
        <v>3.02</v>
      </c>
      <c r="G7" s="13">
        <f t="shared" si="0"/>
        <v>14.669999999999998</v>
      </c>
      <c r="H7" s="7">
        <v>14</v>
      </c>
      <c r="I7" s="2">
        <v>37</v>
      </c>
      <c r="J7" s="9">
        <f t="shared" si="1"/>
        <v>51</v>
      </c>
    </row>
    <row r="8" spans="1:10" x14ac:dyDescent="0.45">
      <c r="A8" s="2" t="s">
        <v>60</v>
      </c>
      <c r="B8" s="5">
        <v>2.91</v>
      </c>
      <c r="C8" s="5">
        <v>2.5099999999999998</v>
      </c>
      <c r="D8" s="5">
        <v>2.99</v>
      </c>
      <c r="E8" s="5">
        <v>2.71</v>
      </c>
      <c r="F8" s="5">
        <v>3.19</v>
      </c>
      <c r="G8" s="13">
        <f t="shared" si="0"/>
        <v>14.31</v>
      </c>
      <c r="H8" s="7">
        <v>14</v>
      </c>
      <c r="I8" s="2">
        <v>36</v>
      </c>
      <c r="J8" s="9">
        <f t="shared" si="1"/>
        <v>50</v>
      </c>
    </row>
    <row r="9" spans="1:10" x14ac:dyDescent="0.45">
      <c r="A9" s="2" t="s">
        <v>7</v>
      </c>
      <c r="B9" s="5">
        <v>3.43</v>
      </c>
      <c r="C9" s="5">
        <v>2.6</v>
      </c>
      <c r="D9" s="5">
        <v>2.77</v>
      </c>
      <c r="E9" s="5">
        <v>2.46</v>
      </c>
      <c r="F9" s="5">
        <v>2.6</v>
      </c>
      <c r="G9" s="13">
        <f t="shared" si="0"/>
        <v>13.860000000000001</v>
      </c>
      <c r="H9" s="7">
        <v>13</v>
      </c>
      <c r="I9" s="2">
        <v>35</v>
      </c>
      <c r="J9" s="9">
        <f t="shared" si="1"/>
        <v>48</v>
      </c>
    </row>
    <row r="10" spans="1:10" x14ac:dyDescent="0.45">
      <c r="A10" s="2" t="s">
        <v>61</v>
      </c>
      <c r="B10" s="5">
        <v>2.84</v>
      </c>
      <c r="C10" s="5">
        <v>2.6</v>
      </c>
      <c r="D10" s="5">
        <v>3.13</v>
      </c>
      <c r="E10" s="5">
        <v>2.11</v>
      </c>
      <c r="F10" s="5">
        <v>2.38</v>
      </c>
      <c r="G10" s="13">
        <f>SUM(B10:F10)</f>
        <v>13.059999999999999</v>
      </c>
      <c r="H10" s="7">
        <v>13</v>
      </c>
      <c r="I10" s="2">
        <v>34</v>
      </c>
      <c r="J10" s="9">
        <f t="shared" si="1"/>
        <v>47</v>
      </c>
    </row>
    <row r="11" spans="1:10" x14ac:dyDescent="0.45">
      <c r="A11" s="2" t="s">
        <v>62</v>
      </c>
      <c r="B11" s="5">
        <v>1.95</v>
      </c>
      <c r="C11" s="5">
        <v>3.83</v>
      </c>
      <c r="D11" s="5">
        <v>2.2200000000000002</v>
      </c>
      <c r="E11" s="5">
        <v>2.13</v>
      </c>
      <c r="F11" s="5">
        <v>2.84</v>
      </c>
      <c r="G11" s="13">
        <f t="shared" si="0"/>
        <v>12.969999999999999</v>
      </c>
      <c r="H11" s="7">
        <v>12</v>
      </c>
      <c r="I11" s="2">
        <v>33</v>
      </c>
      <c r="J11" s="9">
        <f t="shared" si="1"/>
        <v>45</v>
      </c>
    </row>
    <row r="12" spans="1:10" x14ac:dyDescent="0.45">
      <c r="A12" s="2" t="s">
        <v>63</v>
      </c>
      <c r="B12" s="5">
        <v>2.82</v>
      </c>
      <c r="C12" s="5">
        <v>2.2000000000000002</v>
      </c>
      <c r="D12" s="5">
        <v>2.73</v>
      </c>
      <c r="E12" s="5">
        <v>2.73</v>
      </c>
      <c r="F12" s="5">
        <v>2.2400000000000002</v>
      </c>
      <c r="G12" s="13">
        <f t="shared" si="0"/>
        <v>12.72</v>
      </c>
      <c r="H12" s="7">
        <v>12</v>
      </c>
      <c r="I12" s="2">
        <v>32</v>
      </c>
      <c r="J12" s="9">
        <f t="shared" si="1"/>
        <v>44</v>
      </c>
    </row>
    <row r="13" spans="1:10" x14ac:dyDescent="0.45">
      <c r="A13" s="2" t="s">
        <v>64</v>
      </c>
      <c r="B13" s="5">
        <v>3.39</v>
      </c>
      <c r="C13" s="5">
        <v>3.18</v>
      </c>
      <c r="D13" s="5">
        <v>2.25</v>
      </c>
      <c r="E13" s="5">
        <v>3.81</v>
      </c>
      <c r="F13" s="5">
        <v>0</v>
      </c>
      <c r="G13" s="13">
        <f t="shared" si="0"/>
        <v>12.63</v>
      </c>
      <c r="H13" s="7">
        <v>12</v>
      </c>
      <c r="I13" s="2">
        <v>31</v>
      </c>
      <c r="J13" s="9">
        <f t="shared" si="1"/>
        <v>43</v>
      </c>
    </row>
    <row r="14" spans="1:10" x14ac:dyDescent="0.45">
      <c r="A14" s="2" t="s">
        <v>43</v>
      </c>
      <c r="B14" s="5">
        <v>2.5499999999999998</v>
      </c>
      <c r="C14" s="5">
        <v>2.2400000000000002</v>
      </c>
      <c r="D14" s="5">
        <v>2.38</v>
      </c>
      <c r="E14" s="5">
        <v>2.31</v>
      </c>
      <c r="F14" s="5">
        <v>2.71</v>
      </c>
      <c r="G14" s="13">
        <f t="shared" si="0"/>
        <v>12.190000000000001</v>
      </c>
      <c r="H14" s="7">
        <v>12</v>
      </c>
      <c r="I14" s="2">
        <v>30</v>
      </c>
      <c r="J14" s="9">
        <f t="shared" si="1"/>
        <v>42</v>
      </c>
    </row>
    <row r="15" spans="1:10" x14ac:dyDescent="0.45">
      <c r="A15" s="2" t="s">
        <v>34</v>
      </c>
      <c r="B15" s="5">
        <v>3.1</v>
      </c>
      <c r="C15" s="5">
        <v>1.6</v>
      </c>
      <c r="D15" s="5">
        <v>2.44</v>
      </c>
      <c r="E15" s="5">
        <v>1.6</v>
      </c>
      <c r="F15" s="5">
        <v>3.15</v>
      </c>
      <c r="G15" s="13">
        <f t="shared" si="0"/>
        <v>11.89</v>
      </c>
      <c r="H15" s="7">
        <v>11</v>
      </c>
      <c r="I15" s="2">
        <v>29</v>
      </c>
      <c r="J15" s="9">
        <f t="shared" si="1"/>
        <v>40</v>
      </c>
    </row>
    <row r="16" spans="1:10" x14ac:dyDescent="0.45">
      <c r="A16" s="2" t="s">
        <v>8</v>
      </c>
      <c r="B16" s="5">
        <v>1.91</v>
      </c>
      <c r="C16" s="5">
        <v>2.44</v>
      </c>
      <c r="D16" s="5">
        <v>1.98</v>
      </c>
      <c r="E16" s="5">
        <v>2.59</v>
      </c>
      <c r="F16" s="5">
        <v>2.79</v>
      </c>
      <c r="G16" s="13">
        <f t="shared" si="0"/>
        <v>11.71</v>
      </c>
      <c r="H16" s="7">
        <v>11</v>
      </c>
      <c r="I16" s="2">
        <v>28</v>
      </c>
      <c r="J16" s="9">
        <f t="shared" si="1"/>
        <v>39</v>
      </c>
    </row>
    <row r="17" spans="1:10" x14ac:dyDescent="0.45">
      <c r="A17" s="2" t="s">
        <v>65</v>
      </c>
      <c r="B17" s="5">
        <v>1.78</v>
      </c>
      <c r="C17" s="5">
        <v>2.2400000000000002</v>
      </c>
      <c r="D17" s="5">
        <v>2.4900000000000002</v>
      </c>
      <c r="E17" s="5">
        <v>2.88</v>
      </c>
      <c r="F17" s="5">
        <v>1.67</v>
      </c>
      <c r="G17" s="13">
        <f t="shared" si="0"/>
        <v>11.06</v>
      </c>
      <c r="H17" s="7">
        <v>11</v>
      </c>
      <c r="I17" s="2">
        <v>27</v>
      </c>
      <c r="J17" s="9">
        <f t="shared" si="1"/>
        <v>38</v>
      </c>
    </row>
    <row r="18" spans="1:10" x14ac:dyDescent="0.45">
      <c r="A18" s="2" t="s">
        <v>66</v>
      </c>
      <c r="B18" s="5">
        <v>1.41</v>
      </c>
      <c r="C18" s="5">
        <v>2.44</v>
      </c>
      <c r="D18" s="5">
        <v>2.13</v>
      </c>
      <c r="E18" s="5">
        <v>2.76</v>
      </c>
      <c r="F18" s="5">
        <v>2.2000000000000002</v>
      </c>
      <c r="G18" s="13">
        <f t="shared" ref="G18:G22" si="2">SUM(B18:F18)</f>
        <v>10.939999999999998</v>
      </c>
      <c r="H18" s="7">
        <v>10</v>
      </c>
      <c r="I18" s="2">
        <v>26</v>
      </c>
      <c r="J18" s="9">
        <f t="shared" si="1"/>
        <v>36</v>
      </c>
    </row>
    <row r="19" spans="1:10" x14ac:dyDescent="0.45">
      <c r="A19" s="2" t="s">
        <v>47</v>
      </c>
      <c r="B19" s="5">
        <v>2.0699999999999998</v>
      </c>
      <c r="C19" s="5">
        <v>1.3</v>
      </c>
      <c r="D19" s="5">
        <v>2.2400000000000002</v>
      </c>
      <c r="E19" s="5">
        <v>1.76</v>
      </c>
      <c r="F19" s="5">
        <v>1.94</v>
      </c>
      <c r="G19" s="13">
        <f t="shared" si="2"/>
        <v>9.31</v>
      </c>
      <c r="H19" s="7">
        <v>9</v>
      </c>
      <c r="I19" s="2">
        <v>25</v>
      </c>
      <c r="J19" s="9">
        <f t="shared" si="1"/>
        <v>34</v>
      </c>
    </row>
    <row r="20" spans="1:10" x14ac:dyDescent="0.45">
      <c r="A20" s="2" t="s">
        <v>67</v>
      </c>
      <c r="B20" s="5">
        <v>1.52</v>
      </c>
      <c r="C20" s="5">
        <v>2.0699999999999998</v>
      </c>
      <c r="D20" s="5">
        <v>1.74</v>
      </c>
      <c r="E20" s="5">
        <v>2.0499999999999998</v>
      </c>
      <c r="F20" s="5">
        <v>1.89</v>
      </c>
      <c r="G20" s="13">
        <f t="shared" si="2"/>
        <v>9.27</v>
      </c>
      <c r="H20" s="7">
        <v>9</v>
      </c>
      <c r="I20" s="2">
        <v>24</v>
      </c>
      <c r="J20" s="9">
        <f t="shared" si="1"/>
        <v>33</v>
      </c>
    </row>
    <row r="21" spans="1:10" x14ac:dyDescent="0.45">
      <c r="A21" s="2" t="s">
        <v>46</v>
      </c>
      <c r="B21" s="5">
        <v>1.25</v>
      </c>
      <c r="C21" s="5">
        <v>1.63</v>
      </c>
      <c r="D21" s="5">
        <v>3.54</v>
      </c>
      <c r="E21" s="5">
        <v>1.21</v>
      </c>
      <c r="F21" s="5">
        <v>1.43</v>
      </c>
      <c r="G21" s="13">
        <f t="shared" si="2"/>
        <v>9.06</v>
      </c>
      <c r="H21" s="7">
        <v>9</v>
      </c>
      <c r="I21" s="2">
        <v>23</v>
      </c>
      <c r="J21" s="9">
        <f t="shared" si="1"/>
        <v>32</v>
      </c>
    </row>
    <row r="22" spans="1:10" x14ac:dyDescent="0.45">
      <c r="A22" s="2" t="s">
        <v>37</v>
      </c>
      <c r="B22" s="5">
        <v>1.1000000000000001</v>
      </c>
      <c r="C22" s="5">
        <v>1.49</v>
      </c>
      <c r="D22" s="5">
        <v>1.1200000000000001</v>
      </c>
      <c r="E22" s="5">
        <v>3.24</v>
      </c>
      <c r="F22" s="5">
        <v>1.45</v>
      </c>
      <c r="G22" s="13">
        <f t="shared" si="2"/>
        <v>8.4</v>
      </c>
      <c r="H22" s="7">
        <v>8</v>
      </c>
      <c r="I22" s="2">
        <v>22</v>
      </c>
      <c r="J22" s="9">
        <f t="shared" si="1"/>
        <v>30</v>
      </c>
    </row>
    <row r="24" spans="1:10" x14ac:dyDescent="0.45">
      <c r="A24" s="20" t="s">
        <v>59</v>
      </c>
      <c r="B24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3B07-4EEF-4C34-9D12-2D592A74A5D3}">
  <dimension ref="A1:S17"/>
  <sheetViews>
    <sheetView workbookViewId="0">
      <selection activeCell="F28" sqref="F27:F28"/>
    </sheetView>
  </sheetViews>
  <sheetFormatPr defaultRowHeight="14.25" x14ac:dyDescent="0.45"/>
  <cols>
    <col min="2" max="2" width="10.3984375" customWidth="1"/>
    <col min="16" max="16" width="10.3984375" customWidth="1"/>
    <col min="19" max="19" width="11.1328125" customWidth="1"/>
  </cols>
  <sheetData>
    <row r="1" spans="1:19" x14ac:dyDescent="0.45">
      <c r="A1" s="1" t="s">
        <v>0</v>
      </c>
    </row>
    <row r="3" spans="1:19" x14ac:dyDescent="0.45">
      <c r="A3" s="1" t="s">
        <v>73</v>
      </c>
    </row>
    <row r="4" spans="1:19" ht="57" x14ac:dyDescent="0.45">
      <c r="A4" s="2"/>
      <c r="B4" s="3" t="s">
        <v>1</v>
      </c>
      <c r="C4" s="2"/>
      <c r="D4" s="2"/>
      <c r="E4" s="2"/>
      <c r="F4" s="2"/>
      <c r="G4" s="2"/>
      <c r="H4" s="4" t="s">
        <v>15</v>
      </c>
      <c r="I4" s="2"/>
      <c r="J4" s="2"/>
      <c r="K4" s="2"/>
      <c r="L4" s="2"/>
      <c r="M4" s="2"/>
      <c r="N4" s="10" t="s">
        <v>21</v>
      </c>
      <c r="O4" s="10" t="s">
        <v>23</v>
      </c>
      <c r="P4" s="12" t="s">
        <v>80</v>
      </c>
      <c r="Q4" s="27" t="s">
        <v>25</v>
      </c>
      <c r="R4" s="8" t="s">
        <v>26</v>
      </c>
      <c r="S4" s="9" t="s">
        <v>24</v>
      </c>
    </row>
    <row r="5" spans="1:19" x14ac:dyDescent="0.45">
      <c r="A5" s="2"/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16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20</v>
      </c>
      <c r="N5" s="6"/>
      <c r="O5" s="6"/>
      <c r="P5" s="2"/>
      <c r="Q5" s="24"/>
      <c r="R5" s="2"/>
      <c r="S5" s="9"/>
    </row>
    <row r="6" spans="1:19" x14ac:dyDescent="0.45">
      <c r="A6" s="2" t="s">
        <v>34</v>
      </c>
      <c r="B6" s="13">
        <v>4.4000000000000004</v>
      </c>
      <c r="C6" s="13">
        <v>3.54</v>
      </c>
      <c r="D6" s="13">
        <v>3.02</v>
      </c>
      <c r="E6" s="13">
        <v>3.3</v>
      </c>
      <c r="F6" s="13">
        <v>4.93</v>
      </c>
      <c r="G6" s="13">
        <f>SUM(B6:F6)</f>
        <v>19.190000000000001</v>
      </c>
      <c r="H6" s="14">
        <v>2.33</v>
      </c>
      <c r="I6" s="14">
        <v>2.4</v>
      </c>
      <c r="J6" s="14">
        <v>2.1800000000000002</v>
      </c>
      <c r="K6" s="14">
        <v>2.46</v>
      </c>
      <c r="L6" s="28">
        <v>4.47</v>
      </c>
      <c r="M6" s="14">
        <f>SUM(H6:L6)</f>
        <v>13.84</v>
      </c>
      <c r="N6" s="7">
        <f>SUM(M6,G6)</f>
        <v>33.03</v>
      </c>
      <c r="O6" s="7">
        <v>33</v>
      </c>
      <c r="P6" s="2">
        <v>22</v>
      </c>
      <c r="Q6" s="24">
        <v>22</v>
      </c>
      <c r="R6" s="2">
        <v>40</v>
      </c>
      <c r="S6" s="9">
        <f>SUM(Q6:R6)</f>
        <v>62</v>
      </c>
    </row>
    <row r="7" spans="1:19" x14ac:dyDescent="0.45">
      <c r="A7" s="2" t="s">
        <v>2</v>
      </c>
      <c r="B7" s="13">
        <v>4.05</v>
      </c>
      <c r="C7" s="13">
        <v>3.02</v>
      </c>
      <c r="D7" s="13">
        <v>3.83</v>
      </c>
      <c r="E7" s="13">
        <v>3.74</v>
      </c>
      <c r="F7" s="13">
        <v>1.36</v>
      </c>
      <c r="G7" s="13">
        <f t="shared" ref="G7:G14" si="0">SUM(B7:F7)</f>
        <v>16</v>
      </c>
      <c r="H7" s="14">
        <v>3.13</v>
      </c>
      <c r="I7" s="14">
        <v>1.82</v>
      </c>
      <c r="J7" s="14">
        <v>4.2300000000000004</v>
      </c>
      <c r="K7" s="14">
        <v>1.91</v>
      </c>
      <c r="L7" s="14">
        <v>1.89</v>
      </c>
      <c r="M7" s="14">
        <f t="shared" ref="M7:M14" si="1">SUM(H7:L7)</f>
        <v>12.98</v>
      </c>
      <c r="N7" s="7">
        <f t="shared" ref="N7:N14" si="2">SUM(M7,G7)</f>
        <v>28.98</v>
      </c>
      <c r="O7" s="7">
        <v>28</v>
      </c>
      <c r="P7" s="2">
        <f>28/1.5</f>
        <v>18.666666666666668</v>
      </c>
      <c r="Q7" s="24">
        <v>18</v>
      </c>
      <c r="R7" s="2">
        <v>39</v>
      </c>
      <c r="S7" s="9">
        <f t="shared" ref="S7:S14" si="3">SUM(Q7:R7)</f>
        <v>57</v>
      </c>
    </row>
    <row r="8" spans="1:19" x14ac:dyDescent="0.45">
      <c r="A8" s="2" t="s">
        <v>75</v>
      </c>
      <c r="B8" s="13">
        <v>3.92</v>
      </c>
      <c r="C8" s="13">
        <v>3.83</v>
      </c>
      <c r="D8" s="13">
        <v>2.93</v>
      </c>
      <c r="E8" s="13">
        <v>3.99</v>
      </c>
      <c r="F8" s="13">
        <v>2.77</v>
      </c>
      <c r="G8" s="13">
        <f t="shared" si="0"/>
        <v>17.440000000000001</v>
      </c>
      <c r="H8" s="14">
        <v>3.59</v>
      </c>
      <c r="I8" s="14">
        <v>2.86</v>
      </c>
      <c r="J8" s="14">
        <v>3.72</v>
      </c>
      <c r="K8" s="14">
        <v>1.32</v>
      </c>
      <c r="L8" s="5">
        <v>0</v>
      </c>
      <c r="M8" s="14">
        <f t="shared" si="1"/>
        <v>11.49</v>
      </c>
      <c r="N8" s="7">
        <f t="shared" si="2"/>
        <v>28.93</v>
      </c>
      <c r="O8" s="7">
        <v>28</v>
      </c>
      <c r="P8" s="2">
        <f>28/1.5</f>
        <v>18.666666666666668</v>
      </c>
      <c r="Q8" s="24">
        <v>18</v>
      </c>
      <c r="R8" s="2">
        <v>38</v>
      </c>
      <c r="S8" s="9">
        <f t="shared" si="3"/>
        <v>56</v>
      </c>
    </row>
    <row r="9" spans="1:19" x14ac:dyDescent="0.45">
      <c r="A9" s="2" t="s">
        <v>79</v>
      </c>
      <c r="B9" s="13">
        <v>1.74</v>
      </c>
      <c r="C9" s="13">
        <v>2.46</v>
      </c>
      <c r="D9" s="13">
        <v>2.2000000000000002</v>
      </c>
      <c r="E9" s="28">
        <v>4.96</v>
      </c>
      <c r="F9" s="13">
        <v>2.46</v>
      </c>
      <c r="G9" s="13">
        <f t="shared" si="0"/>
        <v>13.82</v>
      </c>
      <c r="H9" s="14">
        <v>2.62</v>
      </c>
      <c r="I9" s="14">
        <v>3.15</v>
      </c>
      <c r="J9" s="29">
        <v>3.35</v>
      </c>
      <c r="K9" s="5">
        <v>0</v>
      </c>
      <c r="L9" s="5">
        <v>0</v>
      </c>
      <c r="M9" s="14">
        <f t="shared" si="1"/>
        <v>9.1199999999999992</v>
      </c>
      <c r="N9" s="7">
        <f t="shared" si="2"/>
        <v>22.939999999999998</v>
      </c>
      <c r="O9" s="7">
        <v>22</v>
      </c>
      <c r="P9" s="2">
        <f>22/1.5</f>
        <v>14.666666666666666</v>
      </c>
      <c r="Q9" s="24">
        <v>14</v>
      </c>
      <c r="R9" s="2">
        <v>37</v>
      </c>
      <c r="S9" s="9">
        <f t="shared" si="3"/>
        <v>51</v>
      </c>
    </row>
    <row r="10" spans="1:19" x14ac:dyDescent="0.45">
      <c r="A10" s="2" t="s">
        <v>3</v>
      </c>
      <c r="B10" s="13">
        <v>2.75</v>
      </c>
      <c r="C10" s="13">
        <v>3.35</v>
      </c>
      <c r="D10" s="13">
        <v>2.6</v>
      </c>
      <c r="E10" s="13">
        <v>4.03</v>
      </c>
      <c r="F10" s="13">
        <v>2.44</v>
      </c>
      <c r="G10" s="13">
        <f t="shared" si="0"/>
        <v>15.17</v>
      </c>
      <c r="H10" s="14">
        <v>2.4</v>
      </c>
      <c r="I10" s="14">
        <v>1.85</v>
      </c>
      <c r="J10" s="5">
        <v>0</v>
      </c>
      <c r="K10" s="5">
        <v>0</v>
      </c>
      <c r="L10" s="5">
        <v>0</v>
      </c>
      <c r="M10" s="14">
        <f t="shared" si="1"/>
        <v>4.25</v>
      </c>
      <c r="N10" s="7">
        <f t="shared" si="2"/>
        <v>19.420000000000002</v>
      </c>
      <c r="O10" s="7">
        <v>19</v>
      </c>
      <c r="P10" s="2">
        <f>19/1.5</f>
        <v>12.666666666666666</v>
      </c>
      <c r="Q10" s="24">
        <v>12</v>
      </c>
      <c r="R10" s="2">
        <v>36</v>
      </c>
      <c r="S10" s="9">
        <f t="shared" si="3"/>
        <v>48</v>
      </c>
    </row>
    <row r="11" spans="1:19" x14ac:dyDescent="0.45">
      <c r="A11" s="2" t="s">
        <v>74</v>
      </c>
      <c r="B11" s="13">
        <v>1.49</v>
      </c>
      <c r="C11" s="13">
        <v>3.19</v>
      </c>
      <c r="D11" s="13">
        <v>1.19</v>
      </c>
      <c r="E11" s="13">
        <v>1.21</v>
      </c>
      <c r="F11" s="13">
        <v>1.1399999999999999</v>
      </c>
      <c r="G11" s="13">
        <f t="shared" si="0"/>
        <v>8.2199999999999989</v>
      </c>
      <c r="H11" s="14">
        <v>3.72</v>
      </c>
      <c r="I11" s="14">
        <v>1.76</v>
      </c>
      <c r="J11" s="14">
        <v>2.97</v>
      </c>
      <c r="K11" s="14">
        <v>1.3</v>
      </c>
      <c r="L11" s="14">
        <v>0.94</v>
      </c>
      <c r="M11" s="14">
        <f t="shared" si="1"/>
        <v>10.690000000000001</v>
      </c>
      <c r="N11" s="7">
        <f t="shared" si="2"/>
        <v>18.91</v>
      </c>
      <c r="O11" s="7">
        <v>18</v>
      </c>
      <c r="P11" s="2">
        <f>18/1.5</f>
        <v>12</v>
      </c>
      <c r="Q11" s="24">
        <v>12</v>
      </c>
      <c r="R11" s="2">
        <v>35</v>
      </c>
      <c r="S11" s="9">
        <f t="shared" si="3"/>
        <v>47</v>
      </c>
    </row>
    <row r="12" spans="1:19" x14ac:dyDescent="0.45">
      <c r="A12" s="2" t="s">
        <v>6</v>
      </c>
      <c r="B12" s="13">
        <v>2.75</v>
      </c>
      <c r="C12" s="13">
        <v>3.17</v>
      </c>
      <c r="D12" s="13">
        <v>1.1599999999999999</v>
      </c>
      <c r="E12" s="5">
        <v>0</v>
      </c>
      <c r="F12" s="5">
        <v>0</v>
      </c>
      <c r="G12" s="13">
        <f t="shared" si="0"/>
        <v>7.08</v>
      </c>
      <c r="H12" s="14">
        <v>3.63</v>
      </c>
      <c r="I12" s="14">
        <v>4.03</v>
      </c>
      <c r="J12" s="5">
        <v>0</v>
      </c>
      <c r="K12" s="5">
        <v>0</v>
      </c>
      <c r="L12" s="5">
        <v>0</v>
      </c>
      <c r="M12" s="14">
        <f t="shared" si="1"/>
        <v>7.66</v>
      </c>
      <c r="N12" s="7">
        <f t="shared" si="2"/>
        <v>14.74</v>
      </c>
      <c r="O12" s="7">
        <v>14</v>
      </c>
      <c r="P12" s="2">
        <f>14/1.5</f>
        <v>9.3333333333333339</v>
      </c>
      <c r="Q12" s="24">
        <v>9</v>
      </c>
      <c r="R12" s="2">
        <v>34</v>
      </c>
      <c r="S12" s="9">
        <f t="shared" si="3"/>
        <v>43</v>
      </c>
    </row>
    <row r="13" spans="1:19" x14ac:dyDescent="0.45">
      <c r="A13" s="2" t="s">
        <v>9</v>
      </c>
      <c r="B13" s="13">
        <v>3.79</v>
      </c>
      <c r="C13" s="5">
        <v>0</v>
      </c>
      <c r="D13" s="5">
        <v>0</v>
      </c>
      <c r="E13" s="5">
        <v>0</v>
      </c>
      <c r="F13" s="5">
        <v>0</v>
      </c>
      <c r="G13" s="13">
        <f t="shared" si="0"/>
        <v>3.79</v>
      </c>
      <c r="H13" s="14">
        <v>2.1800000000000002</v>
      </c>
      <c r="I13" s="5">
        <v>0</v>
      </c>
      <c r="J13" s="5">
        <v>0</v>
      </c>
      <c r="K13" s="5">
        <v>0</v>
      </c>
      <c r="L13" s="5">
        <v>0</v>
      </c>
      <c r="M13" s="14">
        <f t="shared" si="1"/>
        <v>2.1800000000000002</v>
      </c>
      <c r="N13" s="7">
        <f t="shared" si="2"/>
        <v>5.9700000000000006</v>
      </c>
      <c r="O13" s="7">
        <v>5</v>
      </c>
      <c r="P13" s="2">
        <f>5/1.5</f>
        <v>3.3333333333333335</v>
      </c>
      <c r="Q13" s="24">
        <v>3</v>
      </c>
      <c r="R13" s="2">
        <v>33</v>
      </c>
      <c r="S13" s="9">
        <f t="shared" si="3"/>
        <v>36</v>
      </c>
    </row>
    <row r="14" spans="1:19" x14ac:dyDescent="0.45">
      <c r="A14" s="2" t="s">
        <v>76</v>
      </c>
      <c r="B14" s="13">
        <v>1.96</v>
      </c>
      <c r="C14" s="5">
        <v>0</v>
      </c>
      <c r="D14" s="5">
        <v>0</v>
      </c>
      <c r="E14" s="5">
        <v>0</v>
      </c>
      <c r="F14" s="5">
        <v>0</v>
      </c>
      <c r="G14" s="13">
        <f t="shared" si="0"/>
        <v>1.96</v>
      </c>
      <c r="H14" s="14">
        <v>0.9</v>
      </c>
      <c r="I14" s="5">
        <v>0</v>
      </c>
      <c r="J14" s="5">
        <v>0</v>
      </c>
      <c r="K14" s="5">
        <v>0</v>
      </c>
      <c r="L14" s="5">
        <v>0</v>
      </c>
      <c r="M14" s="14">
        <f t="shared" si="1"/>
        <v>0.9</v>
      </c>
      <c r="N14" s="7">
        <f t="shared" si="2"/>
        <v>2.86</v>
      </c>
      <c r="O14" s="7">
        <v>2</v>
      </c>
      <c r="P14" s="2">
        <f>2/1.5</f>
        <v>1.3333333333333333</v>
      </c>
      <c r="Q14" s="24">
        <v>1</v>
      </c>
      <c r="R14" s="2">
        <v>32</v>
      </c>
      <c r="S14" s="9">
        <f t="shared" si="3"/>
        <v>33</v>
      </c>
    </row>
    <row r="16" spans="1:19" x14ac:dyDescent="0.45">
      <c r="A16" s="30" t="s">
        <v>78</v>
      </c>
      <c r="B16" s="30"/>
    </row>
    <row r="17" spans="1:2" x14ac:dyDescent="0.45">
      <c r="A17" s="30" t="s">
        <v>77</v>
      </c>
      <c r="B17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08A8-C8DC-45D5-A7BE-C4C2B395CC32}">
  <dimension ref="A1:J20"/>
  <sheetViews>
    <sheetView workbookViewId="0">
      <selection sqref="A1:J20"/>
    </sheetView>
  </sheetViews>
  <sheetFormatPr defaultRowHeight="14.25" x14ac:dyDescent="0.45"/>
  <sheetData>
    <row r="1" spans="1:10" ht="57" x14ac:dyDescent="0.45">
      <c r="A1" s="2"/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68</v>
      </c>
      <c r="H1" s="10" t="s">
        <v>23</v>
      </c>
      <c r="I1" s="8" t="s">
        <v>26</v>
      </c>
      <c r="J1" s="9" t="s">
        <v>24</v>
      </c>
    </row>
    <row r="2" spans="1:10" x14ac:dyDescent="0.45">
      <c r="A2" s="2" t="s">
        <v>33</v>
      </c>
      <c r="B2" s="5">
        <v>2.6</v>
      </c>
      <c r="C2" s="5">
        <v>3.79</v>
      </c>
      <c r="D2" s="5">
        <v>3.3</v>
      </c>
      <c r="E2" s="5">
        <v>3.21</v>
      </c>
      <c r="F2" s="5">
        <v>3.19</v>
      </c>
      <c r="G2" s="13">
        <f>SUM(B2:F2)</f>
        <v>16.090000000000003</v>
      </c>
      <c r="H2" s="7">
        <v>16</v>
      </c>
      <c r="I2" s="2">
        <v>40</v>
      </c>
      <c r="J2" s="9">
        <f>SUM(H2:I2)</f>
        <v>56</v>
      </c>
    </row>
    <row r="3" spans="1:10" x14ac:dyDescent="0.45">
      <c r="A3" s="2" t="s">
        <v>79</v>
      </c>
      <c r="B3" s="5">
        <v>2.16</v>
      </c>
      <c r="C3" s="19">
        <v>3.94</v>
      </c>
      <c r="D3" s="5">
        <v>3.32</v>
      </c>
      <c r="E3" s="5">
        <v>2.13</v>
      </c>
      <c r="F3" s="5">
        <v>2.86</v>
      </c>
      <c r="G3" s="13">
        <f t="shared" ref="G3:G18" si="0">SUM(B3:F3)</f>
        <v>14.41</v>
      </c>
      <c r="H3" s="7">
        <v>14</v>
      </c>
      <c r="I3" s="2">
        <v>39</v>
      </c>
      <c r="J3" s="9">
        <f t="shared" ref="J3:J18" si="1">SUM(H3:I3)</f>
        <v>53</v>
      </c>
    </row>
    <row r="4" spans="1:10" x14ac:dyDescent="0.45">
      <c r="A4" s="2" t="s">
        <v>43</v>
      </c>
      <c r="B4" s="5">
        <v>3.15</v>
      </c>
      <c r="C4" s="5">
        <v>1.85</v>
      </c>
      <c r="D4" s="5">
        <v>2.09</v>
      </c>
      <c r="E4" s="5">
        <v>3.15</v>
      </c>
      <c r="F4" s="5">
        <v>2.5299999999999998</v>
      </c>
      <c r="G4" s="13">
        <f t="shared" si="0"/>
        <v>12.77</v>
      </c>
      <c r="H4" s="7">
        <v>12</v>
      </c>
      <c r="I4" s="2">
        <v>38</v>
      </c>
      <c r="J4" s="9">
        <f t="shared" si="1"/>
        <v>50</v>
      </c>
    </row>
    <row r="5" spans="1:10" x14ac:dyDescent="0.45">
      <c r="A5" s="2" t="s">
        <v>30</v>
      </c>
      <c r="B5" s="5">
        <v>2.4</v>
      </c>
      <c r="C5" s="5">
        <v>1.6</v>
      </c>
      <c r="D5" s="5">
        <v>1.45</v>
      </c>
      <c r="E5" s="5">
        <v>3.61</v>
      </c>
      <c r="F5" s="5">
        <v>2.0499999999999998</v>
      </c>
      <c r="G5" s="13">
        <f t="shared" si="0"/>
        <v>11.11</v>
      </c>
      <c r="H5" s="7">
        <v>11</v>
      </c>
      <c r="I5" s="2">
        <v>37</v>
      </c>
      <c r="J5" s="9">
        <f t="shared" si="1"/>
        <v>48</v>
      </c>
    </row>
    <row r="6" spans="1:10" x14ac:dyDescent="0.45">
      <c r="A6" s="2" t="s">
        <v>81</v>
      </c>
      <c r="B6" s="5">
        <v>1.67</v>
      </c>
      <c r="C6" s="5">
        <v>1.82</v>
      </c>
      <c r="D6" s="5">
        <v>1.71</v>
      </c>
      <c r="E6" s="5">
        <v>2.2200000000000002</v>
      </c>
      <c r="F6" s="5">
        <v>2.84</v>
      </c>
      <c r="G6" s="13">
        <f t="shared" si="0"/>
        <v>10.26</v>
      </c>
      <c r="H6" s="7">
        <v>10</v>
      </c>
      <c r="I6" s="2">
        <v>36</v>
      </c>
      <c r="J6" s="9">
        <f t="shared" si="1"/>
        <v>46</v>
      </c>
    </row>
    <row r="7" spans="1:10" x14ac:dyDescent="0.45">
      <c r="A7" s="2" t="s">
        <v>35</v>
      </c>
      <c r="B7" s="5">
        <v>1.36</v>
      </c>
      <c r="C7" s="5">
        <v>2.2999999999999998</v>
      </c>
      <c r="D7" s="5">
        <v>3.14</v>
      </c>
      <c r="E7" s="5">
        <v>1.71</v>
      </c>
      <c r="F7" s="5">
        <v>1.71</v>
      </c>
      <c r="G7" s="13">
        <f t="shared" si="0"/>
        <v>10.220000000000002</v>
      </c>
      <c r="H7" s="7">
        <v>10</v>
      </c>
      <c r="I7" s="2">
        <v>35</v>
      </c>
      <c r="J7" s="9">
        <f t="shared" si="1"/>
        <v>45</v>
      </c>
    </row>
    <row r="8" spans="1:10" x14ac:dyDescent="0.45">
      <c r="A8" s="2" t="s">
        <v>9</v>
      </c>
      <c r="B8" s="5">
        <v>1.76</v>
      </c>
      <c r="C8" s="5">
        <v>2.84</v>
      </c>
      <c r="D8" s="5">
        <v>1.98</v>
      </c>
      <c r="E8" s="5">
        <v>1.78</v>
      </c>
      <c r="F8" s="5">
        <v>1.69</v>
      </c>
      <c r="G8" s="13">
        <f>SUM(B8:F8)</f>
        <v>10.049999999999999</v>
      </c>
      <c r="H8" s="7">
        <v>10</v>
      </c>
      <c r="I8" s="2">
        <v>34</v>
      </c>
      <c r="J8" s="9">
        <f t="shared" si="1"/>
        <v>44</v>
      </c>
    </row>
    <row r="9" spans="1:10" x14ac:dyDescent="0.45">
      <c r="A9" s="2" t="s">
        <v>82</v>
      </c>
      <c r="B9" s="5">
        <v>1.56</v>
      </c>
      <c r="C9" s="5">
        <v>1.56</v>
      </c>
      <c r="D9" s="5">
        <v>1.58</v>
      </c>
      <c r="E9" s="5">
        <v>3.59</v>
      </c>
      <c r="F9" s="5">
        <v>1.43</v>
      </c>
      <c r="G9" s="13">
        <f t="shared" si="0"/>
        <v>9.7199999999999989</v>
      </c>
      <c r="H9" s="7">
        <v>9</v>
      </c>
      <c r="I9" s="2">
        <v>33</v>
      </c>
      <c r="J9" s="9">
        <f t="shared" si="1"/>
        <v>42</v>
      </c>
    </row>
    <row r="10" spans="1:10" x14ac:dyDescent="0.45">
      <c r="A10" s="2" t="s">
        <v>37</v>
      </c>
      <c r="B10" s="5">
        <v>1.32</v>
      </c>
      <c r="C10" s="5">
        <v>1.32</v>
      </c>
      <c r="D10" s="5">
        <v>1.47</v>
      </c>
      <c r="E10" s="5">
        <v>1.67</v>
      </c>
      <c r="F10" s="5">
        <v>3.9</v>
      </c>
      <c r="G10" s="13">
        <f t="shared" si="0"/>
        <v>9.68</v>
      </c>
      <c r="H10" s="7">
        <v>9</v>
      </c>
      <c r="I10" s="2">
        <v>32</v>
      </c>
      <c r="J10" s="9">
        <f t="shared" si="1"/>
        <v>41</v>
      </c>
    </row>
    <row r="11" spans="1:10" x14ac:dyDescent="0.45">
      <c r="A11" s="2" t="s">
        <v>7</v>
      </c>
      <c r="B11" s="5">
        <v>2.09</v>
      </c>
      <c r="C11" s="5">
        <v>1.49</v>
      </c>
      <c r="D11" s="5">
        <v>1.89</v>
      </c>
      <c r="E11" s="5">
        <v>1.6</v>
      </c>
      <c r="F11" s="5">
        <v>2.42</v>
      </c>
      <c r="G11" s="13">
        <f t="shared" si="0"/>
        <v>9.49</v>
      </c>
      <c r="H11" s="7">
        <v>9</v>
      </c>
      <c r="I11" s="2">
        <v>31</v>
      </c>
      <c r="J11" s="9">
        <f t="shared" si="1"/>
        <v>40</v>
      </c>
    </row>
    <row r="12" spans="1:10" x14ac:dyDescent="0.45">
      <c r="A12" s="2" t="s">
        <v>8</v>
      </c>
      <c r="B12" s="5">
        <v>1.96</v>
      </c>
      <c r="C12" s="5">
        <v>1.74</v>
      </c>
      <c r="D12" s="5">
        <v>1.74</v>
      </c>
      <c r="E12" s="5">
        <v>1.69</v>
      </c>
      <c r="F12" s="5">
        <v>2.31</v>
      </c>
      <c r="G12" s="13">
        <f t="shared" si="0"/>
        <v>9.4400000000000013</v>
      </c>
      <c r="H12" s="7">
        <v>9</v>
      </c>
      <c r="I12" s="2">
        <v>30</v>
      </c>
      <c r="J12" s="9">
        <f t="shared" si="1"/>
        <v>39</v>
      </c>
    </row>
    <row r="13" spans="1:10" x14ac:dyDescent="0.45">
      <c r="A13" s="2" t="s">
        <v>36</v>
      </c>
      <c r="B13" s="5">
        <v>1.78</v>
      </c>
      <c r="C13" s="5">
        <v>1.82</v>
      </c>
      <c r="D13" s="5">
        <v>1.96</v>
      </c>
      <c r="E13" s="5">
        <v>1.63</v>
      </c>
      <c r="F13" s="5">
        <v>2.2400000000000002</v>
      </c>
      <c r="G13" s="13">
        <f t="shared" si="0"/>
        <v>9.43</v>
      </c>
      <c r="H13" s="7">
        <v>9</v>
      </c>
      <c r="I13" s="2">
        <v>29</v>
      </c>
      <c r="J13" s="9">
        <f t="shared" si="1"/>
        <v>38</v>
      </c>
    </row>
    <row r="14" spans="1:10" x14ac:dyDescent="0.45">
      <c r="A14" s="2" t="s">
        <v>65</v>
      </c>
      <c r="B14" s="5">
        <v>1.78</v>
      </c>
      <c r="C14" s="5">
        <v>2.46</v>
      </c>
      <c r="D14" s="5">
        <v>1.52</v>
      </c>
      <c r="E14" s="5">
        <v>1.45</v>
      </c>
      <c r="F14" s="5">
        <v>2.16</v>
      </c>
      <c r="G14" s="13">
        <f t="shared" si="0"/>
        <v>9.370000000000001</v>
      </c>
      <c r="H14" s="7">
        <v>9</v>
      </c>
      <c r="I14" s="2">
        <v>28</v>
      </c>
      <c r="J14" s="9">
        <f t="shared" si="1"/>
        <v>37</v>
      </c>
    </row>
    <row r="15" spans="1:10" x14ac:dyDescent="0.45">
      <c r="A15" s="2" t="s">
        <v>34</v>
      </c>
      <c r="B15" s="5">
        <v>2.16</v>
      </c>
      <c r="C15" s="5">
        <v>1.96</v>
      </c>
      <c r="D15" s="5">
        <v>1.85</v>
      </c>
      <c r="E15" s="5">
        <v>1.85</v>
      </c>
      <c r="F15" s="5">
        <v>1.5</v>
      </c>
      <c r="G15" s="13">
        <f t="shared" si="0"/>
        <v>9.32</v>
      </c>
      <c r="H15" s="7">
        <v>9</v>
      </c>
      <c r="I15" s="2">
        <v>27</v>
      </c>
      <c r="J15" s="9">
        <f t="shared" si="1"/>
        <v>36</v>
      </c>
    </row>
    <row r="16" spans="1:10" x14ac:dyDescent="0.45">
      <c r="A16" s="2" t="s">
        <v>46</v>
      </c>
      <c r="B16" s="5">
        <v>1.65</v>
      </c>
      <c r="C16" s="5">
        <v>1.58</v>
      </c>
      <c r="D16" s="5">
        <v>2.0699999999999998</v>
      </c>
      <c r="E16" s="5">
        <v>1.82</v>
      </c>
      <c r="F16" s="5">
        <v>1.88</v>
      </c>
      <c r="G16" s="13">
        <f t="shared" si="0"/>
        <v>9</v>
      </c>
      <c r="H16" s="7">
        <v>9</v>
      </c>
      <c r="I16" s="2">
        <v>26</v>
      </c>
      <c r="J16" s="9">
        <f t="shared" si="1"/>
        <v>35</v>
      </c>
    </row>
    <row r="17" spans="1:10" x14ac:dyDescent="0.45">
      <c r="A17" s="2" t="s">
        <v>75</v>
      </c>
      <c r="B17" s="5">
        <v>2.2000000000000002</v>
      </c>
      <c r="C17" s="5">
        <v>1.94</v>
      </c>
      <c r="D17" s="5">
        <v>1.55</v>
      </c>
      <c r="E17" s="5">
        <v>1.5</v>
      </c>
      <c r="F17" s="5">
        <v>1.6</v>
      </c>
      <c r="G17" s="13">
        <f t="shared" si="0"/>
        <v>8.7900000000000009</v>
      </c>
      <c r="H17" s="7">
        <v>8</v>
      </c>
      <c r="I17" s="2">
        <v>25</v>
      </c>
      <c r="J17" s="9">
        <f t="shared" si="1"/>
        <v>33</v>
      </c>
    </row>
    <row r="18" spans="1:10" x14ac:dyDescent="0.45">
      <c r="A18" s="2" t="s">
        <v>58</v>
      </c>
      <c r="B18" s="5">
        <v>1.56</v>
      </c>
      <c r="C18" s="5">
        <v>1.56</v>
      </c>
      <c r="D18" s="5">
        <v>1.54</v>
      </c>
      <c r="E18" s="5">
        <v>1.71</v>
      </c>
      <c r="F18" s="5">
        <v>1.74</v>
      </c>
      <c r="G18" s="13">
        <f t="shared" si="0"/>
        <v>8.11</v>
      </c>
      <c r="H18" s="7">
        <v>8</v>
      </c>
      <c r="I18" s="2">
        <v>24</v>
      </c>
      <c r="J18" s="9">
        <f t="shared" si="1"/>
        <v>32</v>
      </c>
    </row>
    <row r="20" spans="1:10" x14ac:dyDescent="0.45">
      <c r="A20" s="20" t="s">
        <v>83</v>
      </c>
      <c r="B20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FB29-3EF9-4495-8AE9-5855F0E0BA87}">
  <dimension ref="A1:J15"/>
  <sheetViews>
    <sheetView workbookViewId="0">
      <selection sqref="A1:J15"/>
    </sheetView>
  </sheetViews>
  <sheetFormatPr defaultRowHeight="14.25" x14ac:dyDescent="0.45"/>
  <sheetData>
    <row r="1" spans="1:10" ht="57" x14ac:dyDescent="0.45">
      <c r="A1" s="2"/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68</v>
      </c>
      <c r="H1" s="10" t="s">
        <v>23</v>
      </c>
      <c r="I1" s="8" t="s">
        <v>26</v>
      </c>
      <c r="J1" s="9" t="s">
        <v>24</v>
      </c>
    </row>
    <row r="2" spans="1:10" x14ac:dyDescent="0.45">
      <c r="A2" s="2" t="s">
        <v>34</v>
      </c>
      <c r="B2" s="5">
        <v>1.91</v>
      </c>
      <c r="C2" s="5">
        <v>2.4900000000000002</v>
      </c>
      <c r="D2" s="5">
        <v>2.1800000000000002</v>
      </c>
      <c r="E2" s="5">
        <v>2.75</v>
      </c>
      <c r="F2" s="5">
        <v>0</v>
      </c>
      <c r="G2" s="13">
        <f>SUM(B2:F2)</f>
        <v>9.33</v>
      </c>
      <c r="H2" s="7">
        <v>9</v>
      </c>
      <c r="I2" s="2">
        <v>40</v>
      </c>
      <c r="J2" s="9">
        <f>SUM(H2:I2)</f>
        <v>49</v>
      </c>
    </row>
    <row r="3" spans="1:10" x14ac:dyDescent="0.45">
      <c r="A3" s="2" t="s">
        <v>7</v>
      </c>
      <c r="B3" s="5">
        <v>1.6</v>
      </c>
      <c r="C3" s="31">
        <v>1.58</v>
      </c>
      <c r="D3" s="5">
        <v>1.36</v>
      </c>
      <c r="E3" s="5">
        <v>1.8</v>
      </c>
      <c r="F3" s="5">
        <v>1.45</v>
      </c>
      <c r="G3" s="13">
        <f t="shared" ref="G3:G13" si="0">SUM(B3:F3)</f>
        <v>7.79</v>
      </c>
      <c r="H3" s="7">
        <v>7</v>
      </c>
      <c r="I3" s="2">
        <v>39</v>
      </c>
      <c r="J3" s="9">
        <f t="shared" ref="J3:J13" si="1">SUM(H3:I3)</f>
        <v>46</v>
      </c>
    </row>
    <row r="4" spans="1:10" x14ac:dyDescent="0.45">
      <c r="A4" s="2" t="s">
        <v>75</v>
      </c>
      <c r="B4" s="5">
        <v>1.32</v>
      </c>
      <c r="C4" s="5">
        <v>1.58</v>
      </c>
      <c r="D4" s="5">
        <v>1.41</v>
      </c>
      <c r="E4" s="5">
        <v>1.78</v>
      </c>
      <c r="F4" s="5">
        <v>1.69</v>
      </c>
      <c r="G4" s="13">
        <f t="shared" si="0"/>
        <v>7.7800000000000011</v>
      </c>
      <c r="H4" s="7">
        <v>7</v>
      </c>
      <c r="I4" s="2">
        <v>38</v>
      </c>
      <c r="J4" s="9">
        <f t="shared" si="1"/>
        <v>45</v>
      </c>
    </row>
    <row r="5" spans="1:10" x14ac:dyDescent="0.45">
      <c r="A5" s="2" t="s">
        <v>46</v>
      </c>
      <c r="B5" s="5">
        <v>1.3</v>
      </c>
      <c r="C5" s="5">
        <v>2.0699999999999998</v>
      </c>
      <c r="D5" s="5">
        <v>1.1200000000000001</v>
      </c>
      <c r="E5" s="5">
        <v>1.58</v>
      </c>
      <c r="F5" s="5">
        <v>1.32</v>
      </c>
      <c r="G5" s="13">
        <f t="shared" si="0"/>
        <v>7.3900000000000006</v>
      </c>
      <c r="H5" s="7">
        <v>7</v>
      </c>
      <c r="I5" s="2">
        <v>37</v>
      </c>
      <c r="J5" s="9">
        <f t="shared" si="1"/>
        <v>44</v>
      </c>
    </row>
    <row r="6" spans="1:10" x14ac:dyDescent="0.45">
      <c r="A6" s="2" t="s">
        <v>81</v>
      </c>
      <c r="B6" s="5">
        <v>2.86</v>
      </c>
      <c r="C6" s="5">
        <v>1.1599999999999999</v>
      </c>
      <c r="D6" s="5">
        <v>1.2</v>
      </c>
      <c r="E6" s="5">
        <v>0</v>
      </c>
      <c r="F6" s="5">
        <v>0</v>
      </c>
      <c r="G6" s="13">
        <f t="shared" si="0"/>
        <v>5.22</v>
      </c>
      <c r="H6" s="7">
        <v>5</v>
      </c>
      <c r="I6" s="2">
        <v>36</v>
      </c>
      <c r="J6" s="9">
        <f t="shared" si="1"/>
        <v>41</v>
      </c>
    </row>
    <row r="7" spans="1:10" x14ac:dyDescent="0.45">
      <c r="A7" s="2" t="s">
        <v>30</v>
      </c>
      <c r="B7" s="5">
        <v>1.36</v>
      </c>
      <c r="C7" s="32">
        <v>3.32</v>
      </c>
      <c r="D7" s="5">
        <v>0</v>
      </c>
      <c r="E7" s="5">
        <v>0</v>
      </c>
      <c r="F7" s="5">
        <v>0</v>
      </c>
      <c r="G7" s="13">
        <f t="shared" si="0"/>
        <v>4.68</v>
      </c>
      <c r="H7" s="7">
        <v>4</v>
      </c>
      <c r="I7" s="2">
        <v>35</v>
      </c>
      <c r="J7" s="9">
        <f t="shared" si="1"/>
        <v>39</v>
      </c>
    </row>
    <row r="8" spans="1:10" x14ac:dyDescent="0.45">
      <c r="A8" s="2" t="s">
        <v>36</v>
      </c>
      <c r="B8" s="5">
        <v>1.1599999999999999</v>
      </c>
      <c r="C8" s="5">
        <v>1.85</v>
      </c>
      <c r="D8" s="5">
        <v>1.54</v>
      </c>
      <c r="E8" s="5">
        <v>0</v>
      </c>
      <c r="F8" s="5">
        <v>0</v>
      </c>
      <c r="G8" s="13">
        <f>SUM(B8:F8)</f>
        <v>4.55</v>
      </c>
      <c r="H8" s="7">
        <v>4</v>
      </c>
      <c r="I8" s="2">
        <v>34</v>
      </c>
      <c r="J8" s="9">
        <f t="shared" si="1"/>
        <v>38</v>
      </c>
    </row>
    <row r="9" spans="1:10" x14ac:dyDescent="0.45">
      <c r="A9" s="2" t="s">
        <v>65</v>
      </c>
      <c r="B9" s="5">
        <v>1.58</v>
      </c>
      <c r="C9" s="5">
        <v>1.82</v>
      </c>
      <c r="D9" s="5">
        <v>0</v>
      </c>
      <c r="E9" s="5">
        <v>0</v>
      </c>
      <c r="F9" s="5">
        <v>0</v>
      </c>
      <c r="G9" s="13">
        <f t="shared" si="0"/>
        <v>3.4000000000000004</v>
      </c>
      <c r="H9" s="7">
        <v>3</v>
      </c>
      <c r="I9" s="2">
        <v>33</v>
      </c>
      <c r="J9" s="9">
        <f t="shared" si="1"/>
        <v>36</v>
      </c>
    </row>
    <row r="10" spans="1:10" x14ac:dyDescent="0.45">
      <c r="A10" s="2" t="s">
        <v>64</v>
      </c>
      <c r="B10" s="5">
        <v>1.52</v>
      </c>
      <c r="C10" s="5">
        <v>0</v>
      </c>
      <c r="D10" s="5">
        <v>0</v>
      </c>
      <c r="E10" s="5">
        <v>0</v>
      </c>
      <c r="F10" s="5">
        <v>0</v>
      </c>
      <c r="G10" s="13">
        <f t="shared" si="0"/>
        <v>1.52</v>
      </c>
      <c r="H10" s="7">
        <v>1</v>
      </c>
      <c r="I10" s="2">
        <v>32</v>
      </c>
      <c r="J10" s="9">
        <f t="shared" si="1"/>
        <v>33</v>
      </c>
    </row>
    <row r="11" spans="1:10" x14ac:dyDescent="0.45">
      <c r="A11" s="2" t="s">
        <v>37</v>
      </c>
      <c r="B11" s="5">
        <v>1.41</v>
      </c>
      <c r="C11" s="5">
        <v>0</v>
      </c>
      <c r="D11" s="5">
        <v>0</v>
      </c>
      <c r="E11" s="5">
        <v>0</v>
      </c>
      <c r="F11" s="5">
        <v>0</v>
      </c>
      <c r="G11" s="13">
        <f t="shared" si="0"/>
        <v>1.41</v>
      </c>
      <c r="H11" s="7">
        <v>1</v>
      </c>
      <c r="I11" s="2">
        <v>31</v>
      </c>
      <c r="J11" s="9">
        <f t="shared" si="1"/>
        <v>32</v>
      </c>
    </row>
    <row r="12" spans="1:10" x14ac:dyDescent="0.45">
      <c r="A12" s="2" t="s">
        <v>8</v>
      </c>
      <c r="B12" s="5">
        <v>1.38</v>
      </c>
      <c r="C12" s="5">
        <v>0</v>
      </c>
      <c r="D12" s="5">
        <v>0</v>
      </c>
      <c r="E12" s="5">
        <v>0</v>
      </c>
      <c r="F12" s="5">
        <v>0</v>
      </c>
      <c r="G12" s="13">
        <f t="shared" si="0"/>
        <v>1.38</v>
      </c>
      <c r="H12" s="7">
        <v>1</v>
      </c>
      <c r="I12" s="2">
        <v>30</v>
      </c>
      <c r="J12" s="9">
        <f t="shared" si="1"/>
        <v>31</v>
      </c>
    </row>
    <row r="13" spans="1:10" x14ac:dyDescent="0.45">
      <c r="A13" s="2" t="s">
        <v>35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3">
        <f t="shared" si="0"/>
        <v>0</v>
      </c>
      <c r="H13" s="7">
        <v>0</v>
      </c>
      <c r="I13" s="2">
        <v>10</v>
      </c>
      <c r="J13" s="9">
        <f t="shared" si="1"/>
        <v>10</v>
      </c>
    </row>
    <row r="15" spans="1:10" x14ac:dyDescent="0.45">
      <c r="A15" s="20" t="s">
        <v>84</v>
      </c>
      <c r="B15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532-A676-483B-91E7-61BB3862EB5A}">
  <dimension ref="A1:S14"/>
  <sheetViews>
    <sheetView workbookViewId="0">
      <selection activeCell="R11" sqref="R11"/>
    </sheetView>
  </sheetViews>
  <sheetFormatPr defaultRowHeight="14.25" x14ac:dyDescent="0.45"/>
  <sheetData>
    <row r="1" spans="1:19" x14ac:dyDescent="0.45">
      <c r="A1" s="1" t="s">
        <v>85</v>
      </c>
    </row>
    <row r="2" spans="1:19" ht="57" x14ac:dyDescent="0.45">
      <c r="A2" s="2"/>
      <c r="B2" s="3" t="s">
        <v>1</v>
      </c>
      <c r="C2" s="2"/>
      <c r="D2" s="2"/>
      <c r="E2" s="2"/>
      <c r="F2" s="2"/>
      <c r="G2" s="2"/>
      <c r="H2" s="4" t="s">
        <v>15</v>
      </c>
      <c r="I2" s="2"/>
      <c r="J2" s="2"/>
      <c r="K2" s="2"/>
      <c r="L2" s="2"/>
      <c r="M2" s="2"/>
      <c r="N2" s="10" t="s">
        <v>21</v>
      </c>
      <c r="O2" s="10" t="s">
        <v>23</v>
      </c>
      <c r="P2" s="12" t="s">
        <v>80</v>
      </c>
      <c r="Q2" s="27" t="s">
        <v>25</v>
      </c>
      <c r="R2" s="8" t="s">
        <v>26</v>
      </c>
      <c r="S2" s="9" t="s">
        <v>24</v>
      </c>
    </row>
    <row r="3" spans="1:19" x14ac:dyDescent="0.45">
      <c r="A3" s="2"/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16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20</v>
      </c>
      <c r="N3" s="6"/>
      <c r="O3" s="6"/>
      <c r="P3" s="2"/>
      <c r="Q3" s="24"/>
      <c r="R3" s="2"/>
      <c r="S3" s="9"/>
    </row>
    <row r="4" spans="1:19" x14ac:dyDescent="0.45">
      <c r="A4" s="2" t="s">
        <v>47</v>
      </c>
      <c r="B4" s="13">
        <v>2.42</v>
      </c>
      <c r="C4" s="13">
        <v>2.2000000000000002</v>
      </c>
      <c r="D4" s="13">
        <v>1.8</v>
      </c>
      <c r="E4" s="13">
        <v>1.52</v>
      </c>
      <c r="F4" s="13">
        <v>1.1000000000000001</v>
      </c>
      <c r="G4" s="13">
        <f>SUM(B4:F4)</f>
        <v>9.0399999999999991</v>
      </c>
      <c r="H4" s="28">
        <v>4.01</v>
      </c>
      <c r="I4" s="14">
        <v>2.27</v>
      </c>
      <c r="J4" s="14">
        <v>1.52</v>
      </c>
      <c r="K4" s="14">
        <v>2.33</v>
      </c>
      <c r="L4" s="18">
        <v>2.16</v>
      </c>
      <c r="M4" s="14">
        <f>SUM(H4:L4)</f>
        <v>12.29</v>
      </c>
      <c r="N4" s="7">
        <f>SUM(M4,G4)</f>
        <v>21.33</v>
      </c>
      <c r="O4" s="7">
        <v>21</v>
      </c>
      <c r="P4" s="2">
        <v>14</v>
      </c>
      <c r="Q4" s="24">
        <v>14</v>
      </c>
      <c r="R4" s="2">
        <v>40</v>
      </c>
      <c r="S4" s="9">
        <f>SUM(Q4:R4)</f>
        <v>54</v>
      </c>
    </row>
    <row r="5" spans="1:19" x14ac:dyDescent="0.45">
      <c r="A5" s="2" t="s">
        <v>7</v>
      </c>
      <c r="B5" s="13">
        <v>1.94</v>
      </c>
      <c r="C5" s="13">
        <v>1.41</v>
      </c>
      <c r="D5" s="13">
        <v>2.1800000000000002</v>
      </c>
      <c r="E5" s="13">
        <v>1.63</v>
      </c>
      <c r="F5" s="13">
        <v>2.1800000000000002</v>
      </c>
      <c r="G5" s="13">
        <f t="shared" ref="G5:G11" si="0">SUM(B5:F5)</f>
        <v>9.34</v>
      </c>
      <c r="H5" s="14">
        <v>1.67</v>
      </c>
      <c r="I5" s="14">
        <v>3.3</v>
      </c>
      <c r="J5" s="14">
        <v>1.69</v>
      </c>
      <c r="K5" s="14">
        <v>1.67</v>
      </c>
      <c r="L5" s="14">
        <v>1.25</v>
      </c>
      <c r="M5" s="14">
        <f t="shared" ref="M5:M11" si="1">SUM(H5:L5)</f>
        <v>9.58</v>
      </c>
      <c r="N5" s="7">
        <f t="shared" ref="N5:N11" si="2">SUM(M5,G5)</f>
        <v>18.920000000000002</v>
      </c>
      <c r="O5" s="7">
        <v>18</v>
      </c>
      <c r="P5" s="2">
        <v>12</v>
      </c>
      <c r="Q5" s="24">
        <v>12</v>
      </c>
      <c r="R5" s="2">
        <v>39</v>
      </c>
      <c r="S5" s="9">
        <f t="shared" ref="S5:S11" si="3">SUM(Q5:R5)</f>
        <v>51</v>
      </c>
    </row>
    <row r="6" spans="1:19" x14ac:dyDescent="0.45">
      <c r="A6" s="2" t="s">
        <v>36</v>
      </c>
      <c r="B6" s="13">
        <v>1.32</v>
      </c>
      <c r="C6" s="13">
        <v>2</v>
      </c>
      <c r="D6" s="13">
        <v>1.91</v>
      </c>
      <c r="E6" s="13">
        <v>1.74</v>
      </c>
      <c r="F6" s="13">
        <v>1.58</v>
      </c>
      <c r="G6" s="13">
        <f t="shared" si="0"/>
        <v>8.5500000000000007</v>
      </c>
      <c r="H6" s="14">
        <v>2.5099999999999998</v>
      </c>
      <c r="I6" s="14">
        <v>1.85</v>
      </c>
      <c r="J6" s="14">
        <v>1.54</v>
      </c>
      <c r="K6" s="14">
        <v>2.71</v>
      </c>
      <c r="L6" s="5">
        <v>1.54</v>
      </c>
      <c r="M6" s="14">
        <f t="shared" si="1"/>
        <v>10.149999999999999</v>
      </c>
      <c r="N6" s="7">
        <f t="shared" si="2"/>
        <v>18.7</v>
      </c>
      <c r="O6" s="7">
        <v>18</v>
      </c>
      <c r="P6" s="2">
        <v>12</v>
      </c>
      <c r="Q6" s="24">
        <v>12</v>
      </c>
      <c r="R6" s="2">
        <v>38</v>
      </c>
      <c r="S6" s="9">
        <f t="shared" si="3"/>
        <v>50</v>
      </c>
    </row>
    <row r="7" spans="1:19" x14ac:dyDescent="0.45">
      <c r="A7" s="2" t="s">
        <v>75</v>
      </c>
      <c r="B7" s="13">
        <v>1.85</v>
      </c>
      <c r="C7" s="13">
        <v>1.36</v>
      </c>
      <c r="D7" s="13">
        <v>1.43</v>
      </c>
      <c r="E7" s="13">
        <v>1.43</v>
      </c>
      <c r="F7" s="13">
        <v>2.79</v>
      </c>
      <c r="G7" s="13">
        <f t="shared" si="0"/>
        <v>8.86</v>
      </c>
      <c r="H7" s="14">
        <v>3.02</v>
      </c>
      <c r="I7" s="14">
        <v>1.85</v>
      </c>
      <c r="J7" s="29">
        <v>2.09</v>
      </c>
      <c r="K7" s="5">
        <v>0</v>
      </c>
      <c r="L7" s="5">
        <v>0</v>
      </c>
      <c r="M7" s="14">
        <f t="shared" si="1"/>
        <v>6.96</v>
      </c>
      <c r="N7" s="7">
        <f t="shared" si="2"/>
        <v>15.82</v>
      </c>
      <c r="O7" s="7">
        <v>15</v>
      </c>
      <c r="P7" s="2">
        <v>10</v>
      </c>
      <c r="Q7" s="24">
        <v>10</v>
      </c>
      <c r="R7" s="2">
        <v>37</v>
      </c>
      <c r="S7" s="9">
        <f t="shared" si="3"/>
        <v>47</v>
      </c>
    </row>
    <row r="8" spans="1:19" x14ac:dyDescent="0.45">
      <c r="A8" s="2" t="s">
        <v>43</v>
      </c>
      <c r="B8" s="13">
        <v>1.38</v>
      </c>
      <c r="C8" s="13">
        <v>0.99</v>
      </c>
      <c r="D8" s="31">
        <v>0</v>
      </c>
      <c r="E8" s="31">
        <v>0</v>
      </c>
      <c r="F8" s="31">
        <v>0</v>
      </c>
      <c r="G8" s="13">
        <f t="shared" si="0"/>
        <v>2.37</v>
      </c>
      <c r="H8" s="14">
        <v>2</v>
      </c>
      <c r="I8" s="14">
        <v>1.91</v>
      </c>
      <c r="J8" s="5">
        <v>2.88</v>
      </c>
      <c r="K8" s="5">
        <v>3.43</v>
      </c>
      <c r="L8" s="5">
        <v>2.09</v>
      </c>
      <c r="M8" s="14">
        <f t="shared" si="1"/>
        <v>12.31</v>
      </c>
      <c r="N8" s="7">
        <f t="shared" si="2"/>
        <v>14.68</v>
      </c>
      <c r="O8" s="7">
        <v>14</v>
      </c>
      <c r="P8" s="2">
        <v>9.3333329999999997</v>
      </c>
      <c r="Q8" s="24">
        <v>9</v>
      </c>
      <c r="R8" s="2">
        <v>36</v>
      </c>
      <c r="S8" s="9">
        <f t="shared" si="3"/>
        <v>45</v>
      </c>
    </row>
    <row r="9" spans="1:19" x14ac:dyDescent="0.45">
      <c r="A9" s="2" t="s">
        <v>8</v>
      </c>
      <c r="B9" s="28">
        <v>3.3</v>
      </c>
      <c r="C9" s="13">
        <v>1.49</v>
      </c>
      <c r="D9" s="13">
        <v>1.01</v>
      </c>
      <c r="E9" s="13">
        <v>2.02</v>
      </c>
      <c r="F9" s="31">
        <v>0</v>
      </c>
      <c r="G9" s="13">
        <f t="shared" si="0"/>
        <v>7.82</v>
      </c>
      <c r="H9" s="14">
        <v>1.52</v>
      </c>
      <c r="I9" s="14">
        <v>1.69</v>
      </c>
      <c r="J9" s="14">
        <v>1.96</v>
      </c>
      <c r="K9" s="14">
        <v>0</v>
      </c>
      <c r="L9" s="14">
        <v>0</v>
      </c>
      <c r="M9" s="14">
        <f t="shared" si="1"/>
        <v>5.17</v>
      </c>
      <c r="N9" s="7">
        <f t="shared" si="2"/>
        <v>12.99</v>
      </c>
      <c r="O9" s="7">
        <v>12</v>
      </c>
      <c r="P9" s="2">
        <v>8</v>
      </c>
      <c r="Q9" s="24">
        <v>8</v>
      </c>
      <c r="R9" s="2">
        <v>35</v>
      </c>
      <c r="S9" s="9">
        <f t="shared" si="3"/>
        <v>43</v>
      </c>
    </row>
    <row r="10" spans="1:19" x14ac:dyDescent="0.45">
      <c r="A10" s="2" t="s">
        <v>34</v>
      </c>
      <c r="B10" s="13">
        <v>1.68</v>
      </c>
      <c r="C10" s="13">
        <v>1.38</v>
      </c>
      <c r="D10" s="13">
        <v>1.45</v>
      </c>
      <c r="E10" s="13">
        <v>1.41</v>
      </c>
      <c r="F10" s="5">
        <v>0</v>
      </c>
      <c r="G10" s="13">
        <f t="shared" si="0"/>
        <v>5.92</v>
      </c>
      <c r="H10" s="14">
        <v>1.47</v>
      </c>
      <c r="I10" s="14">
        <v>1.43</v>
      </c>
      <c r="J10" s="5">
        <v>0</v>
      </c>
      <c r="K10" s="5">
        <v>0</v>
      </c>
      <c r="L10" s="5">
        <v>0</v>
      </c>
      <c r="M10" s="14">
        <f t="shared" si="1"/>
        <v>2.9</v>
      </c>
      <c r="N10" s="7">
        <f t="shared" si="2"/>
        <v>8.82</v>
      </c>
      <c r="O10" s="7">
        <v>8</v>
      </c>
      <c r="P10" s="2">
        <v>5.3333329999999997</v>
      </c>
      <c r="Q10" s="24">
        <v>5</v>
      </c>
      <c r="R10" s="2">
        <v>34</v>
      </c>
      <c r="S10" s="9">
        <f t="shared" si="3"/>
        <v>39</v>
      </c>
    </row>
    <row r="11" spans="1:19" x14ac:dyDescent="0.45">
      <c r="A11" s="2" t="s">
        <v>37</v>
      </c>
      <c r="B11" s="13">
        <v>1.6</v>
      </c>
      <c r="C11" s="13">
        <v>2.02</v>
      </c>
      <c r="D11" s="5">
        <v>0</v>
      </c>
      <c r="E11" s="5">
        <v>0</v>
      </c>
      <c r="F11" s="5">
        <v>0</v>
      </c>
      <c r="G11" s="13">
        <f t="shared" si="0"/>
        <v>3.62</v>
      </c>
      <c r="H11" s="14">
        <v>1.1599999999999999</v>
      </c>
      <c r="I11" s="5">
        <v>0</v>
      </c>
      <c r="J11" s="5">
        <v>0</v>
      </c>
      <c r="K11" s="5">
        <v>0</v>
      </c>
      <c r="L11" s="5">
        <v>0</v>
      </c>
      <c r="M11" s="14">
        <f t="shared" si="1"/>
        <v>1.1599999999999999</v>
      </c>
      <c r="N11" s="7">
        <f t="shared" si="2"/>
        <v>4.78</v>
      </c>
      <c r="O11" s="7">
        <v>4</v>
      </c>
      <c r="P11" s="2">
        <v>2.6666669999999999</v>
      </c>
      <c r="Q11" s="24">
        <v>2</v>
      </c>
      <c r="R11" s="2">
        <v>33</v>
      </c>
      <c r="S11" s="9">
        <f t="shared" si="3"/>
        <v>35</v>
      </c>
    </row>
    <row r="13" spans="1:19" x14ac:dyDescent="0.45">
      <c r="A13" s="30" t="s">
        <v>86</v>
      </c>
      <c r="B13" s="30"/>
    </row>
    <row r="14" spans="1:19" x14ac:dyDescent="0.45">
      <c r="A14" s="30" t="s">
        <v>87</v>
      </c>
      <c r="B14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3609-5E0B-4B14-B89A-63F9229FD608}">
  <dimension ref="A1:J11"/>
  <sheetViews>
    <sheetView workbookViewId="0">
      <selection activeCell="D7" sqref="D7"/>
    </sheetView>
  </sheetViews>
  <sheetFormatPr defaultRowHeight="14.25" x14ac:dyDescent="0.45"/>
  <cols>
    <col min="10" max="10" width="11.86328125" bestFit="1" customWidth="1"/>
  </cols>
  <sheetData>
    <row r="1" spans="1:10" ht="57" x14ac:dyDescent="0.45">
      <c r="A1" s="2"/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68</v>
      </c>
      <c r="H1" s="10" t="s">
        <v>23</v>
      </c>
      <c r="I1" s="8" t="s">
        <v>26</v>
      </c>
      <c r="J1" s="9" t="s">
        <v>24</v>
      </c>
    </row>
    <row r="2" spans="1:10" x14ac:dyDescent="0.45">
      <c r="A2" s="2" t="s">
        <v>81</v>
      </c>
      <c r="B2" s="13">
        <v>1.71</v>
      </c>
      <c r="C2" s="13">
        <v>1.03</v>
      </c>
      <c r="D2" s="13">
        <v>2.2400000000000002</v>
      </c>
      <c r="E2" s="13">
        <v>1.76</v>
      </c>
      <c r="F2" s="13">
        <v>1.34</v>
      </c>
      <c r="G2" s="13">
        <f t="shared" ref="G2:G9" si="0">SUM(B2:F2)</f>
        <v>8.08</v>
      </c>
      <c r="H2" s="7">
        <v>8</v>
      </c>
      <c r="I2" s="2">
        <v>40</v>
      </c>
      <c r="J2" s="9">
        <f t="shared" ref="J2:J9" si="1">SUM(H2:I2)</f>
        <v>48</v>
      </c>
    </row>
    <row r="3" spans="1:10" x14ac:dyDescent="0.45">
      <c r="A3" s="2" t="s">
        <v>8</v>
      </c>
      <c r="B3" s="14">
        <v>2.4900000000000002</v>
      </c>
      <c r="C3" s="5">
        <v>0</v>
      </c>
      <c r="D3" s="5">
        <v>0</v>
      </c>
      <c r="E3" s="5">
        <v>0</v>
      </c>
      <c r="F3" s="5">
        <v>0</v>
      </c>
      <c r="G3" s="13">
        <f t="shared" si="0"/>
        <v>2.4900000000000002</v>
      </c>
      <c r="H3" s="7">
        <v>2</v>
      </c>
      <c r="I3" s="2">
        <v>39</v>
      </c>
      <c r="J3" s="9">
        <f t="shared" si="1"/>
        <v>41</v>
      </c>
    </row>
    <row r="4" spans="1:10" x14ac:dyDescent="0.45">
      <c r="A4" s="2" t="s">
        <v>43</v>
      </c>
      <c r="B4" s="13">
        <v>2.0699999999999998</v>
      </c>
      <c r="C4" s="5">
        <v>0</v>
      </c>
      <c r="D4" s="5">
        <v>0</v>
      </c>
      <c r="E4" s="5">
        <v>0</v>
      </c>
      <c r="F4" s="5">
        <v>0</v>
      </c>
      <c r="G4" s="13">
        <f t="shared" si="0"/>
        <v>2.0699999999999998</v>
      </c>
      <c r="H4" s="7">
        <v>2</v>
      </c>
      <c r="I4" s="2">
        <v>38</v>
      </c>
      <c r="J4" s="9">
        <f t="shared" si="1"/>
        <v>40</v>
      </c>
    </row>
    <row r="5" spans="1:10" x14ac:dyDescent="0.45">
      <c r="A5" s="2" t="s">
        <v>7</v>
      </c>
      <c r="B5" s="13">
        <v>1.71</v>
      </c>
      <c r="C5" s="5">
        <v>0</v>
      </c>
      <c r="D5" s="5">
        <v>0</v>
      </c>
      <c r="E5" s="5">
        <v>0</v>
      </c>
      <c r="F5" s="5">
        <v>0</v>
      </c>
      <c r="G5" s="13">
        <f t="shared" si="0"/>
        <v>1.71</v>
      </c>
      <c r="H5" s="7">
        <v>1</v>
      </c>
      <c r="I5" s="2">
        <v>37</v>
      </c>
      <c r="J5" s="9">
        <f t="shared" si="1"/>
        <v>38</v>
      </c>
    </row>
    <row r="6" spans="1:10" x14ac:dyDescent="0.45">
      <c r="A6" s="2" t="s">
        <v>75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13">
        <f t="shared" si="0"/>
        <v>0</v>
      </c>
      <c r="H6" s="7">
        <v>0</v>
      </c>
      <c r="I6" s="2">
        <v>10</v>
      </c>
      <c r="J6" s="9">
        <f t="shared" si="1"/>
        <v>10</v>
      </c>
    </row>
    <row r="7" spans="1:10" x14ac:dyDescent="0.45">
      <c r="A7" s="2" t="s">
        <v>31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13">
        <f t="shared" si="0"/>
        <v>0</v>
      </c>
      <c r="H7" s="7">
        <v>0</v>
      </c>
      <c r="I7" s="2">
        <v>10</v>
      </c>
      <c r="J7" s="9">
        <f t="shared" si="1"/>
        <v>10</v>
      </c>
    </row>
    <row r="8" spans="1:10" x14ac:dyDescent="0.45">
      <c r="A8" s="2" t="s">
        <v>37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13">
        <f t="shared" si="0"/>
        <v>0</v>
      </c>
      <c r="H8" s="7">
        <v>0</v>
      </c>
      <c r="I8" s="2">
        <v>10</v>
      </c>
      <c r="J8" s="9">
        <f t="shared" si="1"/>
        <v>10</v>
      </c>
    </row>
    <row r="9" spans="1:10" x14ac:dyDescent="0.45">
      <c r="A9" s="2" t="s">
        <v>46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13">
        <f t="shared" si="0"/>
        <v>0</v>
      </c>
      <c r="H9" s="7">
        <v>0</v>
      </c>
      <c r="I9" s="2">
        <v>10</v>
      </c>
      <c r="J9" s="9">
        <f t="shared" si="1"/>
        <v>10</v>
      </c>
    </row>
    <row r="11" spans="1:10" x14ac:dyDescent="0.45">
      <c r="A11" s="20" t="s">
        <v>88</v>
      </c>
      <c r="B11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5D9F-EA3A-4145-80F2-21005CF8C427}">
  <dimension ref="A1:K24"/>
  <sheetViews>
    <sheetView tabSelected="1" workbookViewId="0">
      <selection activeCell="L17" sqref="L17"/>
    </sheetView>
  </sheetViews>
  <sheetFormatPr defaultRowHeight="14.25" x14ac:dyDescent="0.45"/>
  <cols>
    <col min="1" max="1" width="11.73046875" customWidth="1"/>
    <col min="5" max="5" width="9.265625" bestFit="1" customWidth="1"/>
    <col min="6" max="6" width="10.59765625" bestFit="1" customWidth="1"/>
    <col min="7" max="7" width="11.265625" bestFit="1" customWidth="1"/>
    <col min="9" max="9" width="11.86328125" customWidth="1"/>
  </cols>
  <sheetData>
    <row r="1" spans="1:11" x14ac:dyDescent="0.45">
      <c r="A1" s="17" t="s">
        <v>40</v>
      </c>
      <c r="B1" s="17" t="s">
        <v>41</v>
      </c>
      <c r="C1" s="17" t="s">
        <v>42</v>
      </c>
      <c r="D1" s="17" t="s">
        <v>48</v>
      </c>
      <c r="E1" s="17" t="s">
        <v>49</v>
      </c>
      <c r="F1" s="17" t="s">
        <v>69</v>
      </c>
      <c r="G1" s="17" t="s">
        <v>50</v>
      </c>
      <c r="H1" s="17" t="s">
        <v>51</v>
      </c>
      <c r="I1" s="17" t="s">
        <v>70</v>
      </c>
      <c r="J1" s="21" t="s">
        <v>52</v>
      </c>
      <c r="K1" s="23" t="s">
        <v>53</v>
      </c>
    </row>
    <row r="2" spans="1:11" x14ac:dyDescent="0.45">
      <c r="A2" s="33" t="s">
        <v>29</v>
      </c>
      <c r="B2" s="33">
        <v>0</v>
      </c>
      <c r="C2" s="34">
        <v>62</v>
      </c>
      <c r="D2" s="34">
        <v>44</v>
      </c>
      <c r="E2" s="34">
        <v>56</v>
      </c>
      <c r="F2" s="33">
        <v>33</v>
      </c>
      <c r="G2" s="34">
        <v>45</v>
      </c>
      <c r="H2" s="34">
        <v>47</v>
      </c>
      <c r="I2" s="33">
        <v>10</v>
      </c>
      <c r="J2" s="22">
        <f t="shared" ref="J2" si="0">SUM(B2:I2)</f>
        <v>297</v>
      </c>
      <c r="K2" s="3">
        <v>254</v>
      </c>
    </row>
    <row r="3" spans="1:11" x14ac:dyDescent="0.45">
      <c r="A3" s="33" t="s">
        <v>43</v>
      </c>
      <c r="B3" s="33">
        <v>41</v>
      </c>
      <c r="C3" s="34">
        <v>59</v>
      </c>
      <c r="D3" s="34">
        <v>42</v>
      </c>
      <c r="E3" s="34">
        <v>57</v>
      </c>
      <c r="F3" s="34">
        <v>50</v>
      </c>
      <c r="G3" s="33">
        <v>0</v>
      </c>
      <c r="H3" s="34">
        <v>45</v>
      </c>
      <c r="I3" s="33">
        <v>40</v>
      </c>
      <c r="J3" s="22">
        <f t="shared" ref="J3:J24" si="1">SUM(B3:I3)</f>
        <v>334</v>
      </c>
      <c r="K3" s="3">
        <v>253</v>
      </c>
    </row>
    <row r="4" spans="1:11" x14ac:dyDescent="0.45">
      <c r="A4" s="33" t="s">
        <v>34</v>
      </c>
      <c r="B4" s="33">
        <v>0</v>
      </c>
      <c r="C4" s="34">
        <v>46</v>
      </c>
      <c r="D4" s="34">
        <v>40</v>
      </c>
      <c r="E4" s="34">
        <v>62</v>
      </c>
      <c r="F4" s="33">
        <v>36</v>
      </c>
      <c r="G4" s="34">
        <v>49</v>
      </c>
      <c r="H4" s="34">
        <v>39</v>
      </c>
      <c r="I4" s="33">
        <v>0</v>
      </c>
      <c r="J4" s="22">
        <f>SUM(B4:I4)</f>
        <v>272</v>
      </c>
      <c r="K4" s="3">
        <v>236</v>
      </c>
    </row>
    <row r="5" spans="1:11" x14ac:dyDescent="0.45">
      <c r="A5" s="33" t="s">
        <v>31</v>
      </c>
      <c r="B5" s="34">
        <v>42</v>
      </c>
      <c r="C5" s="34">
        <v>55</v>
      </c>
      <c r="D5" s="34">
        <v>55</v>
      </c>
      <c r="E5" s="34">
        <v>47</v>
      </c>
      <c r="F5" s="34">
        <v>32</v>
      </c>
      <c r="G5" s="33">
        <v>0</v>
      </c>
      <c r="H5" s="33">
        <v>0</v>
      </c>
      <c r="I5" s="33">
        <v>10</v>
      </c>
      <c r="J5" s="22">
        <f>SUM(B5:I5)</f>
        <v>241</v>
      </c>
      <c r="K5" s="3">
        <v>231</v>
      </c>
    </row>
    <row r="6" spans="1:11" x14ac:dyDescent="0.45">
      <c r="A6" s="33" t="s">
        <v>30</v>
      </c>
      <c r="B6" s="34">
        <v>39</v>
      </c>
      <c r="C6" s="34">
        <v>56</v>
      </c>
      <c r="D6" s="33">
        <v>0</v>
      </c>
      <c r="E6" s="34">
        <v>48</v>
      </c>
      <c r="F6" s="34">
        <v>48</v>
      </c>
      <c r="G6" s="34">
        <v>39</v>
      </c>
      <c r="H6" s="33">
        <v>0</v>
      </c>
      <c r="I6" s="33">
        <v>0</v>
      </c>
      <c r="J6" s="22">
        <f t="shared" ref="J6:J16" si="2">SUM(B6:I6)</f>
        <v>230</v>
      </c>
      <c r="K6" s="3">
        <v>230</v>
      </c>
    </row>
    <row r="7" spans="1:11" x14ac:dyDescent="0.45">
      <c r="A7" s="33" t="s">
        <v>7</v>
      </c>
      <c r="B7" s="34">
        <v>32</v>
      </c>
      <c r="C7" s="33">
        <v>0</v>
      </c>
      <c r="D7" s="34">
        <v>48</v>
      </c>
      <c r="E7" s="33">
        <v>0</v>
      </c>
      <c r="F7" s="34">
        <v>40</v>
      </c>
      <c r="G7" s="34">
        <v>46</v>
      </c>
      <c r="H7" s="34">
        <v>51</v>
      </c>
      <c r="I7" s="33">
        <v>38</v>
      </c>
      <c r="J7" s="22">
        <f>SUM(B7:I7)</f>
        <v>255</v>
      </c>
      <c r="K7" s="3">
        <v>223</v>
      </c>
    </row>
    <row r="8" spans="1:11" x14ac:dyDescent="0.45">
      <c r="A8" s="33" t="s">
        <v>61</v>
      </c>
      <c r="B8" s="33">
        <v>0</v>
      </c>
      <c r="C8" s="34">
        <v>42</v>
      </c>
      <c r="D8" s="34">
        <v>47</v>
      </c>
      <c r="E8" s="33">
        <v>0</v>
      </c>
      <c r="F8" s="34">
        <v>38</v>
      </c>
      <c r="G8" s="34">
        <v>38</v>
      </c>
      <c r="H8" s="34">
        <v>50</v>
      </c>
      <c r="I8" s="33">
        <v>0</v>
      </c>
      <c r="J8" s="22">
        <f>SUM(B8:I8)</f>
        <v>215</v>
      </c>
      <c r="K8" s="3">
        <v>215</v>
      </c>
    </row>
    <row r="9" spans="1:11" x14ac:dyDescent="0.45">
      <c r="A9" s="33" t="s">
        <v>8</v>
      </c>
      <c r="B9" s="33">
        <v>31</v>
      </c>
      <c r="C9" s="34">
        <v>48</v>
      </c>
      <c r="D9" s="34">
        <v>39</v>
      </c>
      <c r="E9" s="33">
        <v>0</v>
      </c>
      <c r="F9" s="34">
        <v>39</v>
      </c>
      <c r="G9" s="34">
        <v>31</v>
      </c>
      <c r="H9" s="34">
        <v>43</v>
      </c>
      <c r="I9" s="33">
        <v>41</v>
      </c>
      <c r="J9" s="22">
        <f>SUM(B9:I9)</f>
        <v>272</v>
      </c>
      <c r="K9" s="3">
        <v>210</v>
      </c>
    </row>
    <row r="10" spans="1:11" x14ac:dyDescent="0.45">
      <c r="A10" s="2" t="s">
        <v>37</v>
      </c>
      <c r="B10" s="2">
        <v>0</v>
      </c>
      <c r="C10" s="17">
        <v>38</v>
      </c>
      <c r="D10" s="17">
        <v>30</v>
      </c>
      <c r="E10" s="2">
        <v>0</v>
      </c>
      <c r="F10" s="17">
        <v>41</v>
      </c>
      <c r="G10" s="17">
        <v>32</v>
      </c>
      <c r="H10" s="17">
        <v>35</v>
      </c>
      <c r="I10" s="2">
        <v>10</v>
      </c>
      <c r="J10" s="22">
        <f>SUM(B10:I10)</f>
        <v>186</v>
      </c>
      <c r="K10" s="3">
        <v>176</v>
      </c>
    </row>
    <row r="11" spans="1:11" x14ac:dyDescent="0.45">
      <c r="A11" s="2" t="s">
        <v>47</v>
      </c>
      <c r="B11" s="2">
        <v>34</v>
      </c>
      <c r="C11" s="2">
        <v>0</v>
      </c>
      <c r="D11" s="2">
        <v>34</v>
      </c>
      <c r="E11" s="2">
        <v>43</v>
      </c>
      <c r="F11" s="2">
        <v>0</v>
      </c>
      <c r="G11" s="2">
        <v>0</v>
      </c>
      <c r="H11" s="2">
        <v>54</v>
      </c>
      <c r="I11" s="2">
        <v>0</v>
      </c>
      <c r="J11" s="22">
        <f>SUM(B11:I11)</f>
        <v>165</v>
      </c>
      <c r="K11" s="3">
        <v>165</v>
      </c>
    </row>
    <row r="12" spans="1:11" x14ac:dyDescent="0.45">
      <c r="A12" s="2" t="s">
        <v>57</v>
      </c>
      <c r="B12" s="2">
        <v>0</v>
      </c>
      <c r="C12" s="2">
        <v>0</v>
      </c>
      <c r="D12" s="2">
        <v>56</v>
      </c>
      <c r="E12" s="2">
        <v>51</v>
      </c>
      <c r="F12" s="2">
        <v>53</v>
      </c>
      <c r="G12" s="2">
        <v>0</v>
      </c>
      <c r="H12" s="2">
        <v>0</v>
      </c>
      <c r="I12" s="2">
        <v>0</v>
      </c>
      <c r="J12" s="22">
        <f t="shared" si="2"/>
        <v>160</v>
      </c>
      <c r="K12" s="3">
        <v>160</v>
      </c>
    </row>
    <row r="13" spans="1:11" x14ac:dyDescent="0.45">
      <c r="A13" s="2" t="s">
        <v>33</v>
      </c>
      <c r="B13" s="2">
        <v>0</v>
      </c>
      <c r="C13" s="2">
        <v>51</v>
      </c>
      <c r="D13" s="2">
        <v>51</v>
      </c>
      <c r="E13" s="2">
        <v>0</v>
      </c>
      <c r="F13" s="2">
        <v>56</v>
      </c>
      <c r="G13" s="2">
        <v>0</v>
      </c>
      <c r="H13" s="2">
        <v>0</v>
      </c>
      <c r="I13" s="2">
        <v>0</v>
      </c>
      <c r="J13" s="22">
        <f t="shared" si="2"/>
        <v>158</v>
      </c>
      <c r="K13" s="3">
        <v>158</v>
      </c>
    </row>
    <row r="14" spans="1:11" x14ac:dyDescent="0.45">
      <c r="A14" s="2" t="s">
        <v>35</v>
      </c>
      <c r="B14" s="2">
        <v>0</v>
      </c>
      <c r="C14" s="2">
        <v>44</v>
      </c>
      <c r="D14" s="2">
        <v>52</v>
      </c>
      <c r="E14" s="2">
        <v>0</v>
      </c>
      <c r="F14" s="2">
        <v>45</v>
      </c>
      <c r="G14" s="2">
        <v>10</v>
      </c>
      <c r="H14" s="2">
        <v>0</v>
      </c>
      <c r="I14" s="2">
        <v>0</v>
      </c>
      <c r="J14" s="22">
        <f t="shared" si="2"/>
        <v>151</v>
      </c>
      <c r="K14" s="3">
        <v>151</v>
      </c>
    </row>
    <row r="15" spans="1:11" x14ac:dyDescent="0.45">
      <c r="A15" s="2" t="s">
        <v>46</v>
      </c>
      <c r="B15" s="2">
        <v>36</v>
      </c>
      <c r="C15" s="2">
        <v>0</v>
      </c>
      <c r="D15" s="2">
        <v>32</v>
      </c>
      <c r="E15" s="2">
        <v>0</v>
      </c>
      <c r="F15" s="2">
        <v>35</v>
      </c>
      <c r="G15" s="2">
        <v>44</v>
      </c>
      <c r="H15" s="2">
        <v>0</v>
      </c>
      <c r="I15" s="2">
        <v>10</v>
      </c>
      <c r="J15" s="22">
        <f>SUM(B15:I15)</f>
        <v>157</v>
      </c>
      <c r="K15" s="3">
        <v>147</v>
      </c>
    </row>
    <row r="16" spans="1:11" x14ac:dyDescent="0.45">
      <c r="A16" s="2" t="s">
        <v>44</v>
      </c>
      <c r="B16" s="2">
        <v>43</v>
      </c>
      <c r="C16" s="2">
        <v>53</v>
      </c>
      <c r="D16" s="2">
        <v>0</v>
      </c>
      <c r="E16" s="2">
        <v>0</v>
      </c>
      <c r="F16" s="2">
        <v>42</v>
      </c>
      <c r="G16" s="2">
        <v>0</v>
      </c>
      <c r="H16" s="2">
        <v>0</v>
      </c>
      <c r="I16" s="2">
        <v>0</v>
      </c>
      <c r="J16" s="22">
        <f t="shared" si="2"/>
        <v>138</v>
      </c>
      <c r="K16" s="3">
        <v>138</v>
      </c>
    </row>
    <row r="17" spans="1:11" x14ac:dyDescent="0.45">
      <c r="A17" s="2" t="s">
        <v>81</v>
      </c>
      <c r="B17" s="2">
        <v>0</v>
      </c>
      <c r="C17" s="2">
        <v>0</v>
      </c>
      <c r="D17" s="2">
        <v>0</v>
      </c>
      <c r="E17" s="2">
        <v>0</v>
      </c>
      <c r="F17" s="2">
        <v>46</v>
      </c>
      <c r="G17" s="2">
        <v>41</v>
      </c>
      <c r="H17" s="2">
        <v>0</v>
      </c>
      <c r="I17" s="2">
        <v>48</v>
      </c>
      <c r="J17" s="22">
        <f>SUM(B17:I17)</f>
        <v>135</v>
      </c>
      <c r="K17" s="3">
        <v>135</v>
      </c>
    </row>
    <row r="18" spans="1:11" x14ac:dyDescent="0.45">
      <c r="A18" s="2" t="s">
        <v>17</v>
      </c>
      <c r="B18" s="2">
        <v>46</v>
      </c>
      <c r="C18" s="2">
        <v>50</v>
      </c>
      <c r="D18" s="2">
        <v>33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2">
        <f t="shared" si="1"/>
        <v>129</v>
      </c>
      <c r="K18" s="3">
        <v>129</v>
      </c>
    </row>
    <row r="19" spans="1:11" x14ac:dyDescent="0.45">
      <c r="A19" s="2" t="s">
        <v>65</v>
      </c>
      <c r="B19" s="2">
        <v>0</v>
      </c>
      <c r="C19" s="2">
        <v>0</v>
      </c>
      <c r="D19" s="2">
        <v>38</v>
      </c>
      <c r="E19" s="2">
        <v>0</v>
      </c>
      <c r="F19" s="2">
        <v>37</v>
      </c>
      <c r="G19" s="2">
        <v>36</v>
      </c>
      <c r="H19" s="2">
        <v>0</v>
      </c>
      <c r="I19" s="2">
        <v>0</v>
      </c>
      <c r="J19" s="22">
        <f>SUM(B19:I19)</f>
        <v>111</v>
      </c>
      <c r="K19" s="3">
        <v>111</v>
      </c>
    </row>
    <row r="20" spans="1:11" x14ac:dyDescent="0.45">
      <c r="A20" s="2" t="s">
        <v>64</v>
      </c>
      <c r="B20" s="2">
        <v>0</v>
      </c>
      <c r="C20" s="2">
        <v>0</v>
      </c>
      <c r="D20" s="2">
        <v>43</v>
      </c>
      <c r="E20" s="2">
        <v>33</v>
      </c>
      <c r="F20" s="2">
        <v>0</v>
      </c>
      <c r="G20" s="2">
        <v>33</v>
      </c>
      <c r="H20" s="2">
        <v>0</v>
      </c>
      <c r="I20" s="2">
        <v>0</v>
      </c>
      <c r="J20" s="22">
        <f>SUM(B20:I20)</f>
        <v>109</v>
      </c>
      <c r="K20" s="3">
        <v>109</v>
      </c>
    </row>
    <row r="21" spans="1:11" x14ac:dyDescent="0.45">
      <c r="A21" s="2" t="s">
        <v>9</v>
      </c>
      <c r="B21" s="2">
        <v>10</v>
      </c>
      <c r="C21" s="2">
        <v>0</v>
      </c>
      <c r="D21" s="2">
        <v>0</v>
      </c>
      <c r="E21" s="2">
        <v>36</v>
      </c>
      <c r="F21" s="2">
        <v>44</v>
      </c>
      <c r="G21" s="2">
        <v>0</v>
      </c>
      <c r="H21" s="2">
        <v>0</v>
      </c>
      <c r="I21" s="2">
        <v>0</v>
      </c>
      <c r="J21" s="22">
        <f t="shared" ref="J21" si="3">SUM(B21:I21)</f>
        <v>90</v>
      </c>
      <c r="K21" s="3">
        <v>90</v>
      </c>
    </row>
    <row r="22" spans="1:11" x14ac:dyDescent="0.45">
      <c r="A22" s="2" t="s">
        <v>45</v>
      </c>
      <c r="B22" s="2">
        <v>38</v>
      </c>
      <c r="C22" s="2">
        <v>0</v>
      </c>
      <c r="D22" s="2">
        <v>45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2">
        <f t="shared" si="1"/>
        <v>83</v>
      </c>
      <c r="K22" s="3">
        <v>83</v>
      </c>
    </row>
    <row r="23" spans="1:11" x14ac:dyDescent="0.45">
      <c r="A23" s="2" t="s">
        <v>60</v>
      </c>
      <c r="B23" s="2">
        <v>0</v>
      </c>
      <c r="C23" s="2">
        <v>0</v>
      </c>
      <c r="D23" s="2">
        <v>50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2">
        <f t="shared" si="1"/>
        <v>50</v>
      </c>
      <c r="K23" s="3">
        <v>50</v>
      </c>
    </row>
    <row r="24" spans="1:11" x14ac:dyDescent="0.45">
      <c r="A24" s="2" t="s">
        <v>66</v>
      </c>
      <c r="B24" s="2">
        <v>0</v>
      </c>
      <c r="C24" s="2">
        <v>0</v>
      </c>
      <c r="D24" s="2">
        <v>36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2">
        <f t="shared" si="1"/>
        <v>36</v>
      </c>
      <c r="K24" s="3">
        <v>36</v>
      </c>
    </row>
  </sheetData>
  <sortState xmlns:xlrd2="http://schemas.microsoft.com/office/spreadsheetml/2017/richdata2" ref="J3:J24">
    <sortCondition descending="1" ref="J3:J24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LOZ</vt:lpstr>
      <vt:lpstr>Boji</vt:lpstr>
      <vt:lpstr>Twelve Mile</vt:lpstr>
      <vt:lpstr>Big Stone</vt:lpstr>
      <vt:lpstr>Little River</vt:lpstr>
      <vt:lpstr>Danish Alp</vt:lpstr>
      <vt:lpstr>Malvern KS</vt:lpstr>
      <vt:lpstr>Black Hawk</vt:lpstr>
      <vt:lpstr>Current 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</dc:creator>
  <cp:lastModifiedBy>Thomas LeBlanc</cp:lastModifiedBy>
  <dcterms:created xsi:type="dcterms:W3CDTF">2023-03-28T01:32:36Z</dcterms:created>
  <dcterms:modified xsi:type="dcterms:W3CDTF">2025-12-11T19:20:41Z</dcterms:modified>
</cp:coreProperties>
</file>