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plfa\Documents\2022\2022 Trial Outlines\"/>
    </mc:Choice>
  </mc:AlternateContent>
  <xr:revisionPtr revIDLastSave="0" documentId="8_{6F833191-48A0-4EE8-93A2-5124D01F4EAE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Trial Outline" sheetId="4" r:id="rId1"/>
    <sheet name="Lists" sheetId="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4" l="1"/>
  <c r="R18" i="4"/>
  <c r="M18" i="4"/>
  <c r="N18" i="4"/>
  <c r="W20" i="4"/>
  <c r="Y20" i="4"/>
  <c r="W19" i="4"/>
  <c r="W18" i="4"/>
  <c r="W17" i="4"/>
  <c r="W16" i="4"/>
  <c r="Y16" i="4"/>
  <c r="W15" i="4"/>
  <c r="Y15" i="4"/>
  <c r="W14" i="4"/>
  <c r="W13" i="4"/>
  <c r="Y13" i="4"/>
  <c r="Z13" i="4"/>
  <c r="W12" i="4"/>
  <c r="W30" i="4"/>
  <c r="Y30" i="4"/>
  <c r="W29" i="4"/>
  <c r="Y29" i="4"/>
  <c r="W28" i="4"/>
  <c r="Y28" i="4"/>
  <c r="W27" i="4"/>
  <c r="Y27" i="4"/>
  <c r="W26" i="4"/>
  <c r="Y26" i="4"/>
  <c r="W25" i="4"/>
  <c r="Y25" i="4"/>
  <c r="W24" i="4"/>
  <c r="Y24" i="4"/>
  <c r="W23" i="4"/>
  <c r="Y23" i="4"/>
  <c r="W22" i="4"/>
  <c r="Y22" i="4"/>
  <c r="U30" i="4"/>
  <c r="M31" i="4"/>
  <c r="N31" i="4"/>
  <c r="L31" i="4"/>
  <c r="K31" i="4"/>
  <c r="R31" i="4"/>
  <c r="K30" i="4"/>
  <c r="K29" i="4"/>
  <c r="R29" i="4"/>
  <c r="K28" i="4"/>
  <c r="U28" i="4"/>
  <c r="K27" i="4"/>
  <c r="U27" i="4"/>
  <c r="R27" i="4"/>
  <c r="M27" i="4"/>
  <c r="N27" i="4"/>
  <c r="K26" i="4"/>
  <c r="R26" i="4"/>
  <c r="M26" i="4"/>
  <c r="K25" i="4"/>
  <c r="R25" i="4"/>
  <c r="K24" i="4"/>
  <c r="R24" i="4"/>
  <c r="R35" i="4"/>
  <c r="R34" i="4"/>
  <c r="R33" i="4"/>
  <c r="R32" i="4"/>
  <c r="M29" i="4"/>
  <c r="R22" i="4"/>
  <c r="R21" i="4"/>
  <c r="M20" i="4"/>
  <c r="R17" i="4"/>
  <c r="R13" i="4"/>
  <c r="U18" i="4"/>
  <c r="Z18" i="4"/>
  <c r="U17" i="4"/>
  <c r="U16" i="4"/>
  <c r="Z16" i="4"/>
  <c r="P20" i="4"/>
  <c r="O20" i="4"/>
  <c r="Q20" i="4"/>
  <c r="M19" i="4"/>
  <c r="N19" i="4"/>
  <c r="P19" i="4"/>
  <c r="O19" i="4"/>
  <c r="Q19" i="4"/>
  <c r="P18" i="4"/>
  <c r="O18" i="4"/>
  <c r="M17" i="4"/>
  <c r="P17" i="4"/>
  <c r="O17" i="4"/>
  <c r="Q17" i="4"/>
  <c r="M16" i="4"/>
  <c r="P16" i="4"/>
  <c r="O16" i="4"/>
  <c r="Q16" i="4"/>
  <c r="P15" i="4"/>
  <c r="O15" i="4"/>
  <c r="Q15" i="4"/>
  <c r="P14" i="4"/>
  <c r="O14" i="4"/>
  <c r="K20" i="4"/>
  <c r="R20" i="4"/>
  <c r="K19" i="4"/>
  <c r="U19" i="4"/>
  <c r="K17" i="4"/>
  <c r="Y17" i="4"/>
  <c r="Z17" i="4"/>
  <c r="K16" i="4"/>
  <c r="R16" i="4"/>
  <c r="M15" i="4"/>
  <c r="K15" i="4"/>
  <c r="U15" i="4"/>
  <c r="Z15" i="4"/>
  <c r="K14" i="4"/>
  <c r="U14" i="4"/>
  <c r="K23" i="4"/>
  <c r="U23" i="4"/>
  <c r="Z23" i="4"/>
  <c r="L24" i="4"/>
  <c r="K22" i="4"/>
  <c r="U22" i="4"/>
  <c r="M21" i="4"/>
  <c r="N21" i="4"/>
  <c r="L21" i="4"/>
  <c r="K21" i="4"/>
  <c r="K13" i="4"/>
  <c r="U13" i="4"/>
  <c r="K12" i="4"/>
  <c r="R12" i="4"/>
  <c r="G36" i="4"/>
  <c r="F36" i="4"/>
  <c r="Q36" i="4"/>
  <c r="E36" i="4"/>
  <c r="Q35" i="4"/>
  <c r="P35" i="4"/>
  <c r="O35" i="4"/>
  <c r="M35" i="4"/>
  <c r="N35" i="4"/>
  <c r="L35" i="4"/>
  <c r="K35" i="4"/>
  <c r="Q34" i="4"/>
  <c r="P34" i="4"/>
  <c r="O34" i="4"/>
  <c r="M34" i="4"/>
  <c r="N34" i="4"/>
  <c r="L34" i="4"/>
  <c r="K34" i="4"/>
  <c r="Q33" i="4"/>
  <c r="P33" i="4"/>
  <c r="O33" i="4"/>
  <c r="M33" i="4"/>
  <c r="N33" i="4"/>
  <c r="L33" i="4"/>
  <c r="K33" i="4"/>
  <c r="Q32" i="4"/>
  <c r="P32" i="4"/>
  <c r="O32" i="4"/>
  <c r="M32" i="4"/>
  <c r="N32" i="4"/>
  <c r="L32" i="4"/>
  <c r="K32" i="4"/>
  <c r="Q31" i="4"/>
  <c r="P31" i="4"/>
  <c r="O31" i="4"/>
  <c r="P30" i="4"/>
  <c r="O30" i="4"/>
  <c r="Q30" i="4"/>
  <c r="Q29" i="4"/>
  <c r="P29" i="4"/>
  <c r="O29" i="4"/>
  <c r="P28" i="4"/>
  <c r="O28" i="4"/>
  <c r="Q28" i="4"/>
  <c r="P27" i="4"/>
  <c r="O27" i="4"/>
  <c r="Q27" i="4"/>
  <c r="P26" i="4"/>
  <c r="O26" i="4"/>
  <c r="P25" i="4"/>
  <c r="O25" i="4"/>
  <c r="Q25" i="4"/>
  <c r="P24" i="4"/>
  <c r="O24" i="4"/>
  <c r="Q24" i="4"/>
  <c r="P23" i="4"/>
  <c r="O23" i="4"/>
  <c r="Q23" i="4"/>
  <c r="P22" i="4"/>
  <c r="O22" i="4"/>
  <c r="Q22" i="4"/>
  <c r="P21" i="4"/>
  <c r="O21" i="4"/>
  <c r="Q21" i="4"/>
  <c r="P13" i="4"/>
  <c r="O13" i="4"/>
  <c r="P12" i="4"/>
  <c r="O12" i="4"/>
  <c r="Q12" i="4"/>
  <c r="Q18" i="4"/>
  <c r="M22" i="4"/>
  <c r="N22" i="4"/>
  <c r="Q13" i="4"/>
  <c r="M13" i="4"/>
  <c r="N13" i="4"/>
  <c r="Q26" i="4"/>
  <c r="M12" i="4"/>
  <c r="L30" i="4"/>
  <c r="L19" i="4"/>
  <c r="L26" i="4"/>
  <c r="L29" i="4"/>
  <c r="L13" i="4"/>
  <c r="R30" i="4"/>
  <c r="M30" i="4"/>
  <c r="R28" i="4"/>
  <c r="M28" i="4"/>
  <c r="L28" i="4"/>
  <c r="L27" i="4"/>
  <c r="L25" i="4"/>
  <c r="M25" i="4"/>
  <c r="N25" i="4"/>
  <c r="L12" i="4"/>
  <c r="M24" i="4"/>
  <c r="R23" i="4"/>
  <c r="M23" i="4"/>
  <c r="N23" i="4"/>
  <c r="L20" i="4"/>
  <c r="L17" i="4"/>
  <c r="L18" i="4"/>
  <c r="L23" i="4"/>
  <c r="L22" i="4"/>
  <c r="L15" i="4"/>
  <c r="L16" i="4"/>
  <c r="N17" i="4"/>
  <c r="N29" i="4"/>
  <c r="N20" i="4"/>
  <c r="N16" i="4"/>
  <c r="N24" i="4"/>
  <c r="N30" i="4"/>
  <c r="N15" i="4"/>
  <c r="N28" i="4"/>
  <c r="N26" i="4"/>
  <c r="Y18" i="4"/>
  <c r="Z22" i="4"/>
  <c r="Z30" i="4"/>
  <c r="Z27" i="4"/>
  <c r="Z28" i="4"/>
  <c r="Z19" i="4"/>
  <c r="U26" i="4"/>
  <c r="Z26" i="4"/>
  <c r="R19" i="4"/>
  <c r="U29" i="4"/>
  <c r="Z29" i="4"/>
  <c r="U20" i="4"/>
  <c r="Z20" i="4"/>
  <c r="R15" i="4"/>
  <c r="U24" i="4"/>
  <c r="Z24" i="4"/>
  <c r="Y19" i="4"/>
  <c r="U25" i="4"/>
  <c r="Z25" i="4"/>
  <c r="U12" i="4"/>
  <c r="K36" i="4"/>
  <c r="Y12" i="4"/>
  <c r="Q14" i="4"/>
  <c r="L14" i="4"/>
  <c r="R14" i="4"/>
  <c r="M14" i="4"/>
  <c r="N14" i="4"/>
  <c r="Y14" i="4"/>
  <c r="Z14" i="4"/>
  <c r="N12" i="4"/>
  <c r="Z12" i="4"/>
  <c r="M36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507F543-6117-45EB-B47E-8FF622239814}" keepAlive="1" name="Query - Table1" description="Connection to the 'Table1' query in the workbook." type="5" refreshedVersion="0" background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<sst xmlns="http://schemas.openxmlformats.org/spreadsheetml/2006/main" count="269" uniqueCount="220">
  <si>
    <t>Name:</t>
  </si>
  <si>
    <t>County:</t>
  </si>
  <si>
    <t>City:</t>
  </si>
  <si>
    <t>Base moisture</t>
  </si>
  <si>
    <t>Drying</t>
  </si>
  <si>
    <t>Price</t>
  </si>
  <si>
    <t>Date Planted:</t>
  </si>
  <si>
    <t>Date Harvested:</t>
  </si>
  <si>
    <t>Previous Crop:</t>
  </si>
  <si>
    <t>Plot Notes:</t>
  </si>
  <si>
    <t>Relative Maturity</t>
  </si>
  <si>
    <t>Sample Net Wt. lbs.</t>
  </si>
  <si>
    <t>Moisture %</t>
  </si>
  <si>
    <t>Strip Length in Feet</t>
  </si>
  <si>
    <t>Width in Inches (rows x width)</t>
  </si>
  <si>
    <t>Collected By:</t>
  </si>
  <si>
    <t>Phone:</t>
  </si>
  <si>
    <t>Trait</t>
  </si>
  <si>
    <t xml:space="preserve">Hybrid </t>
  </si>
  <si>
    <t>Email:</t>
  </si>
  <si>
    <t>Zip:</t>
  </si>
  <si>
    <t>Address:</t>
  </si>
  <si>
    <t>GPS Lat/Long:</t>
  </si>
  <si>
    <t>Company</t>
  </si>
  <si>
    <t>Number of Rows</t>
  </si>
  <si>
    <t>Test Weight</t>
  </si>
  <si>
    <t>Rank</t>
  </si>
  <si>
    <t>Average</t>
  </si>
  <si>
    <t>Income</t>
  </si>
  <si>
    <t>Charge</t>
  </si>
  <si>
    <t>Points for</t>
  </si>
  <si>
    <t>Conditional</t>
  </si>
  <si>
    <t>Condition</t>
  </si>
  <si>
    <t>Calculation</t>
  </si>
  <si>
    <t>Gross</t>
  </si>
  <si>
    <t xml:space="preserve">Yield </t>
  </si>
  <si>
    <t>Tillage:</t>
  </si>
  <si>
    <t>Irrigation:</t>
  </si>
  <si>
    <t>Soil Type:</t>
  </si>
  <si>
    <t>Planting Pop:</t>
  </si>
  <si>
    <t>State:</t>
  </si>
  <si>
    <t>Yield</t>
  </si>
  <si>
    <t>UPDATED</t>
  </si>
  <si>
    <t>Yield * Price</t>
  </si>
  <si>
    <t>Drying Cost * Yield</t>
  </si>
  <si>
    <t>Drying Cost</t>
  </si>
  <si>
    <t>Gross Income = (Yield *Price) - (Yield * Drying Cost)</t>
  </si>
  <si>
    <t>VT2P</t>
  </si>
  <si>
    <t>Qrome</t>
  </si>
  <si>
    <t>00-31 SSRIB</t>
  </si>
  <si>
    <t>00C19 CONV</t>
  </si>
  <si>
    <t>01-01 VT2PRIB</t>
  </si>
  <si>
    <t>03-53 VT2PRIB</t>
  </si>
  <si>
    <t>04-99 CONV</t>
  </si>
  <si>
    <t>04-99 SSRIB</t>
  </si>
  <si>
    <t>04-99 VT2PRIB</t>
  </si>
  <si>
    <t>06-16 SSRIB</t>
  </si>
  <si>
    <t>06-16 VT2PRIB</t>
  </si>
  <si>
    <t>07-27 VT2PRIB</t>
  </si>
  <si>
    <t>08-01 SSRIB</t>
  </si>
  <si>
    <t>08-58 CONV</t>
  </si>
  <si>
    <t>09-79 VT2PRIB</t>
  </si>
  <si>
    <t>10-45 5122EZ</t>
  </si>
  <si>
    <t>10-66 SSRIB</t>
  </si>
  <si>
    <t>10-66 VT2PRIB</t>
  </si>
  <si>
    <t>11-15 CONV</t>
  </si>
  <si>
    <t>11-15 SSRIB</t>
  </si>
  <si>
    <t>11-15 VT2PRIB</t>
  </si>
  <si>
    <t>11-30 SSRIB</t>
  </si>
  <si>
    <t>11-30 Tre RIB</t>
  </si>
  <si>
    <t>12-48 DGVT2PRIB</t>
  </si>
  <si>
    <t>12-57 VT2PRIB</t>
  </si>
  <si>
    <t>13-01 RR</t>
  </si>
  <si>
    <t>13-04 VT2PRIB</t>
  </si>
  <si>
    <t>13-20 SSRIB</t>
  </si>
  <si>
    <t>13-31 SSRIB</t>
  </si>
  <si>
    <t>13-31 VT2PRIB</t>
  </si>
  <si>
    <t>14-44 SSRIB</t>
  </si>
  <si>
    <t>14-64 CONV</t>
  </si>
  <si>
    <t>14-64 VT2PRIB</t>
  </si>
  <si>
    <t>14-88VT2PRIB</t>
  </si>
  <si>
    <t>15-02 3220 EZ</t>
  </si>
  <si>
    <t>15-49 DGVT2PRIB</t>
  </si>
  <si>
    <t>15-49 SSRIB</t>
  </si>
  <si>
    <t>15-65 CONV</t>
  </si>
  <si>
    <t>15-65 SSRIB</t>
  </si>
  <si>
    <t>15-65 VT2PRIB</t>
  </si>
  <si>
    <t>15-68PCE</t>
  </si>
  <si>
    <t>15-76 SSRIB</t>
  </si>
  <si>
    <t>16-29 SSRIB</t>
  </si>
  <si>
    <t>16-29 VT2PRIB</t>
  </si>
  <si>
    <t>16-66 SSRIB</t>
  </si>
  <si>
    <t>16-72 SSRIB</t>
  </si>
  <si>
    <t>17-70 SSRIB</t>
  </si>
  <si>
    <t>18-01 SSRIB</t>
  </si>
  <si>
    <t>18-21 VIP3110</t>
  </si>
  <si>
    <t>18-21 VIP3111</t>
  </si>
  <si>
    <t>79-01 VT2PRIB</t>
  </si>
  <si>
    <t>80-32 VT2PRIB</t>
  </si>
  <si>
    <t>82-22 VT2PRIB</t>
  </si>
  <si>
    <t>83-33 VT2PRIB</t>
  </si>
  <si>
    <t>83-80RR</t>
  </si>
  <si>
    <t>84-14 VT2PRIB</t>
  </si>
  <si>
    <t>85-75 RR</t>
  </si>
  <si>
    <t>86-07 VT2PRIB</t>
  </si>
  <si>
    <t>87-24 VT2PRIB</t>
  </si>
  <si>
    <t>88-77 VT2PRIB</t>
  </si>
  <si>
    <t>90-01 VT2PRIB</t>
  </si>
  <si>
    <t>90-11 5222A</t>
  </si>
  <si>
    <t>90-72 CONV</t>
  </si>
  <si>
    <t>90-72 RR</t>
  </si>
  <si>
    <t>90-72 VT2PRIB</t>
  </si>
  <si>
    <t>92-02 VT2PRIB</t>
  </si>
  <si>
    <t>92-14 VT2PRIB</t>
  </si>
  <si>
    <t>93-07 VT2PRIB</t>
  </si>
  <si>
    <t>94-02 SSRIB</t>
  </si>
  <si>
    <t>96-06 SSRIB</t>
  </si>
  <si>
    <t>96-06 VT2PRIB</t>
  </si>
  <si>
    <t>96-84 CONV</t>
  </si>
  <si>
    <t>97-62 CONV</t>
  </si>
  <si>
    <t>97-62 SSRIB</t>
  </si>
  <si>
    <t>97-62 VT2PRIB</t>
  </si>
  <si>
    <t>98-16 TRE</t>
  </si>
  <si>
    <t>98-52 SSRIB</t>
  </si>
  <si>
    <t>98-52 VT2PRIB</t>
  </si>
  <si>
    <t>99-90 CONV</t>
  </si>
  <si>
    <t>99-90 SSRIB</t>
  </si>
  <si>
    <t>99-90 VT2PRIB</t>
  </si>
  <si>
    <t>EX 8327VT2PRIB</t>
  </si>
  <si>
    <t>EX0123 3120A</t>
  </si>
  <si>
    <t>EX0126 PCE</t>
  </si>
  <si>
    <t>EX0422 SSRIB</t>
  </si>
  <si>
    <t>EX0422 TRE RIB</t>
  </si>
  <si>
    <t>EX0822 VT2PRIB</t>
  </si>
  <si>
    <t>EX0927 CON</t>
  </si>
  <si>
    <t>EX1022 TRE</t>
  </si>
  <si>
    <t>EX1212 SS</t>
  </si>
  <si>
    <t>EX1222 SSPRO RI</t>
  </si>
  <si>
    <t>EX1227 CON</t>
  </si>
  <si>
    <t>EX1326 3110</t>
  </si>
  <si>
    <t>EX1327 3110</t>
  </si>
  <si>
    <t>EX1412 VT2 RIB</t>
  </si>
  <si>
    <t>EX1427 CON</t>
  </si>
  <si>
    <t>EX1522 VT2P</t>
  </si>
  <si>
    <t>EX1527 VT2P</t>
  </si>
  <si>
    <t>EX1726 CON</t>
  </si>
  <si>
    <t>EX1816 5222</t>
  </si>
  <si>
    <t>EX1823 5222</t>
  </si>
  <si>
    <t>EX8522VT2P</t>
  </si>
  <si>
    <t>EX86-22VT2PRIB</t>
  </si>
  <si>
    <t>EX8927 VT2PRIB</t>
  </si>
  <si>
    <t>EX9117VT2P</t>
  </si>
  <si>
    <t>EX9422 VT2PRIB</t>
  </si>
  <si>
    <t>EX9822 SSPRO</t>
  </si>
  <si>
    <t>22 Corn Products</t>
  </si>
  <si>
    <t>Traits</t>
  </si>
  <si>
    <t>3120A</t>
  </si>
  <si>
    <t>5122 EZ</t>
  </si>
  <si>
    <t>5222 EZ</t>
  </si>
  <si>
    <t>5222A</t>
  </si>
  <si>
    <t>CON</t>
  </si>
  <si>
    <t>DG VT2P RIB</t>
  </si>
  <si>
    <t>PowerCore Enlist</t>
  </si>
  <si>
    <t>RR</t>
  </si>
  <si>
    <t>SS RIB</t>
  </si>
  <si>
    <t>SSPRO RIB</t>
  </si>
  <si>
    <t>SSX</t>
  </si>
  <si>
    <t>TREC</t>
  </si>
  <si>
    <t>VIP 3220EZ</t>
  </si>
  <si>
    <t>VT2P RIB</t>
  </si>
  <si>
    <t>P1185Q</t>
  </si>
  <si>
    <t>AM1</t>
  </si>
  <si>
    <t>AMXT</t>
  </si>
  <si>
    <t>Irrigation</t>
  </si>
  <si>
    <t>Tillage</t>
  </si>
  <si>
    <t>Conventional</t>
  </si>
  <si>
    <t>No-Till</t>
  </si>
  <si>
    <t>Minimum Till</t>
  </si>
  <si>
    <t>Strip Till</t>
  </si>
  <si>
    <t>Yes</t>
  </si>
  <si>
    <t>No</t>
  </si>
  <si>
    <t>Soil Types</t>
  </si>
  <si>
    <t>Clay</t>
  </si>
  <si>
    <t>Sandy Clay</t>
  </si>
  <si>
    <t>Sandy Clay Loam</t>
  </si>
  <si>
    <t>Sandy Loam</t>
  </si>
  <si>
    <t>Loamy Sand</t>
  </si>
  <si>
    <t>Sand</t>
  </si>
  <si>
    <t>Silty Clay</t>
  </si>
  <si>
    <t>Clay Loam</t>
  </si>
  <si>
    <t>Loam</t>
  </si>
  <si>
    <t>Silty Clay Loam</t>
  </si>
  <si>
    <t>Silt Loam</t>
  </si>
  <si>
    <t>Silt</t>
  </si>
  <si>
    <t>Previous Crom</t>
  </si>
  <si>
    <t>Corn</t>
  </si>
  <si>
    <t>Soybeans</t>
  </si>
  <si>
    <t>Wheat</t>
  </si>
  <si>
    <t>Other</t>
  </si>
  <si>
    <t>Trial Form</t>
  </si>
  <si>
    <t>Pioneer</t>
  </si>
  <si>
    <t>Midwest Seed Genetics</t>
  </si>
  <si>
    <t>NC+</t>
  </si>
  <si>
    <t>Dekalb</t>
  </si>
  <si>
    <t>AgriGold</t>
  </si>
  <si>
    <t>LG</t>
  </si>
  <si>
    <t>Stone</t>
  </si>
  <si>
    <t>Golden Harvest</t>
  </si>
  <si>
    <t>NK</t>
  </si>
  <si>
    <t>Brevant</t>
  </si>
  <si>
    <t>Stine</t>
  </si>
  <si>
    <t>Wyffels</t>
  </si>
  <si>
    <t>Mustang</t>
  </si>
  <si>
    <t>Novus - Charter Oak</t>
  </si>
  <si>
    <t>Charter Oak</t>
  </si>
  <si>
    <t>IA</t>
  </si>
  <si>
    <t>42.068851, -95.59699r</t>
  </si>
  <si>
    <t>Lage</t>
  </si>
  <si>
    <t>9658-3222</t>
  </si>
  <si>
    <t>9752-3222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</si>
</sst>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0_)"/>
    <numFmt numFmtId="166" formatCode="&quot;$&quot;#,##0.00"/>
  </numFmts>
  <fonts count="15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Helv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i/>
      <sz val="14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5" fontId="6" fillId="0" borderId="0"/>
  </cellStyleXfs>
  <cellXfs count="122">
    <xf numFmtId="0" fontId="0" fillId="0" borderId="0" xfId="0"/>
    <xf numFmtId="0" fontId="2" fillId="0" borderId="0" xfId="0" applyFont="1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" fillId="0" borderId="0" xfId="0" applyFont="1" applyBorder="1" applyAlignment="1">
      <alignment vertical="top"/>
    </xf>
    <xf numFmtId="0" fontId="9" fillId="0" borderId="0" xfId="0" applyFont="1" applyBorder="1" applyAlignment="1" applyProtection="1">
      <alignment horizontal="left" vertical="top"/>
      <protection locked="0"/>
    </xf>
    <xf numFmtId="0" fontId="11" fillId="0" borderId="0" xfId="0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right" wrapText="1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>
      <alignment horizontal="center" vertical="top"/>
    </xf>
    <xf numFmtId="0" fontId="8" fillId="0" borderId="0" xfId="0" applyFont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0" fontId="9" fillId="0" borderId="0" xfId="0" applyNumberFormat="1" applyFont="1" applyProtection="1">
      <protection locked="0"/>
    </xf>
    <xf numFmtId="0" fontId="9" fillId="0" borderId="0" xfId="0" applyNumberFormat="1" applyFont="1" applyBorder="1" applyAlignment="1" applyProtection="1">
      <alignment horizontal="left" vertical="top"/>
      <protection locked="0"/>
    </xf>
    <xf numFmtId="0" fontId="2" fillId="0" borderId="0" xfId="0" applyNumberFormat="1" applyFont="1" applyBorder="1" applyAlignment="1">
      <alignment vertical="top"/>
    </xf>
    <xf numFmtId="0" fontId="8" fillId="0" borderId="2" xfId="0" applyFont="1" applyBorder="1" applyAlignment="1" applyProtection="1">
      <alignment horizontal="center"/>
      <protection locked="0"/>
    </xf>
    <xf numFmtId="1" fontId="8" fillId="0" borderId="2" xfId="4" applyNumberFormat="1" applyFont="1" applyBorder="1" applyAlignment="1" applyProtection="1">
      <alignment horizontal="center"/>
      <protection locked="0"/>
    </xf>
    <xf numFmtId="164" fontId="8" fillId="0" borderId="2" xfId="4" applyNumberFormat="1" applyFont="1" applyBorder="1" applyAlignment="1" applyProtection="1">
      <alignment horizontal="center"/>
      <protection locked="0"/>
    </xf>
    <xf numFmtId="0" fontId="5" fillId="2" borderId="0" xfId="0" applyFont="1" applyFill="1"/>
    <xf numFmtId="2" fontId="5" fillId="2" borderId="0" xfId="0" applyNumberFormat="1" applyFont="1" applyFill="1"/>
    <xf numFmtId="164" fontId="5" fillId="2" borderId="0" xfId="0" applyNumberFormat="1" applyFont="1" applyFill="1" applyAlignment="1">
      <alignment horizontal="center"/>
    </xf>
    <xf numFmtId="14" fontId="7" fillId="0" borderId="0" xfId="0" applyNumberFormat="1" applyFont="1" applyBorder="1" applyAlignment="1" applyProtection="1">
      <alignment horizontal="center"/>
      <protection locked="0"/>
    </xf>
    <xf numFmtId="3" fontId="7" fillId="0" borderId="0" xfId="0" applyNumberFormat="1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13" fillId="0" borderId="3" xfId="0" applyFont="1" applyBorder="1" applyProtection="1">
      <protection locked="0"/>
    </xf>
    <xf numFmtId="1" fontId="13" fillId="0" borderId="3" xfId="4" applyNumberFormat="1" applyFont="1" applyBorder="1" applyAlignment="1" applyProtection="1">
      <alignment horizontal="center"/>
      <protection locked="0"/>
    </xf>
    <xf numFmtId="164" fontId="13" fillId="0" borderId="3" xfId="4" applyNumberFormat="1" applyFont="1" applyBorder="1" applyAlignment="1" applyProtection="1">
      <alignment horizontal="center"/>
      <protection locked="0"/>
    </xf>
    <xf numFmtId="0" fontId="8" fillId="0" borderId="2" xfId="4" applyNumberFormat="1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right"/>
    </xf>
    <xf numFmtId="0" fontId="9" fillId="0" borderId="0" xfId="0" applyNumberFormat="1" applyFont="1" applyBorder="1" applyProtection="1">
      <protection locked="0"/>
    </xf>
    <xf numFmtId="0" fontId="7" fillId="0" borderId="0" xfId="0" applyNumberFormat="1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0" fillId="0" borderId="0" xfId="0" applyBorder="1" applyAlignment="1" applyProtection="1"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right"/>
      <protection locked="0"/>
    </xf>
    <xf numFmtId="0" fontId="12" fillId="0" borderId="4" xfId="3" applyFont="1" applyBorder="1" applyAlignmen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5" xfId="0" applyBorder="1" applyAlignment="1" applyProtection="1">
      <protection locked="0"/>
    </xf>
    <xf numFmtId="0" fontId="13" fillId="0" borderId="3" xfId="0" applyNumberFormat="1" applyFont="1" applyBorder="1" applyProtection="1"/>
    <xf numFmtId="44" fontId="13" fillId="0" borderId="3" xfId="2" applyFont="1" applyBorder="1" applyAlignment="1" applyProtection="1">
      <alignment horizontal="center"/>
      <protection locked="0"/>
    </xf>
    <xf numFmtId="0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7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8" xfId="4" applyNumberFormat="1" applyFont="1" applyBorder="1" applyAlignment="1" applyProtection="1">
      <alignment horizontal="center"/>
      <protection locked="0"/>
    </xf>
    <xf numFmtId="0" fontId="8" fillId="0" borderId="9" xfId="0" applyNumberFormat="1" applyFont="1" applyBorder="1" applyProtection="1"/>
    <xf numFmtId="0" fontId="2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2" borderId="0" xfId="0" applyNumberFormat="1" applyFont="1" applyFill="1"/>
    <xf numFmtId="43" fontId="0" fillId="0" borderId="0" xfId="1" applyFont="1" applyProtection="1">
      <protection locked="0"/>
    </xf>
    <xf numFmtId="43" fontId="0" fillId="0" borderId="0" xfId="0" applyNumberFormat="1" applyProtection="1">
      <protection locked="0"/>
    </xf>
    <xf numFmtId="0" fontId="14" fillId="0" borderId="0" xfId="0" applyFont="1" applyProtection="1">
      <protection locked="0"/>
    </xf>
    <xf numFmtId="44" fontId="0" fillId="0" borderId="0" xfId="2" applyFont="1" applyProtection="1">
      <protection locked="0"/>
    </xf>
    <xf numFmtId="44" fontId="8" fillId="0" borderId="0" xfId="2" applyFont="1" applyProtection="1">
      <protection locked="0"/>
    </xf>
    <xf numFmtId="44" fontId="5" fillId="2" borderId="0" xfId="2" applyFont="1" applyFill="1"/>
    <xf numFmtId="44" fontId="0" fillId="0" borderId="0" xfId="2" applyFont="1" applyFill="1" applyProtection="1">
      <protection locked="0"/>
    </xf>
    <xf numFmtId="0" fontId="8" fillId="0" borderId="15" xfId="0" applyFont="1" applyBorder="1" applyAlignment="1" applyProtection="1">
      <alignment horizontal="center"/>
      <protection locked="0"/>
    </xf>
    <xf numFmtId="1" fontId="8" fillId="0" borderId="15" xfId="4" applyNumberFormat="1" applyFont="1" applyBorder="1" applyAlignment="1" applyProtection="1">
      <alignment horizontal="center"/>
      <protection locked="0"/>
    </xf>
    <xf numFmtId="164" fontId="8" fillId="0" borderId="15" xfId="4" applyNumberFormat="1" applyFont="1" applyBorder="1" applyAlignment="1" applyProtection="1">
      <alignment horizontal="center"/>
      <protection locked="0"/>
    </xf>
    <xf numFmtId="0" fontId="8" fillId="0" borderId="15" xfId="4" applyNumberFormat="1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protection locked="0"/>
    </xf>
    <xf numFmtId="164" fontId="8" fillId="4" borderId="16" xfId="0" applyNumberFormat="1" applyFont="1" applyFill="1" applyBorder="1" applyAlignment="1" applyProtection="1"/>
    <xf numFmtId="0" fontId="8" fillId="4" borderId="2" xfId="0" applyNumberFormat="1" applyFont="1" applyFill="1" applyBorder="1" applyAlignment="1" applyProtection="1"/>
    <xf numFmtId="44" fontId="8" fillId="4" borderId="17" xfId="2" applyFont="1" applyFill="1" applyBorder="1" applyAlignment="1" applyProtection="1"/>
    <xf numFmtId="0" fontId="8" fillId="4" borderId="18" xfId="0" applyNumberFormat="1" applyFont="1" applyFill="1" applyBorder="1" applyAlignment="1" applyProtection="1"/>
    <xf numFmtId="0" fontId="9" fillId="0" borderId="19" xfId="0" applyFont="1" applyBorder="1" applyAlignment="1" applyProtection="1">
      <alignment horizontal="center" vertical="top"/>
      <protection locked="0"/>
    </xf>
    <xf numFmtId="0" fontId="9" fillId="0" borderId="6" xfId="0" applyFont="1" applyBorder="1" applyAlignment="1" applyProtection="1">
      <alignment horizontal="left" vertical="top"/>
      <protection locked="0"/>
    </xf>
    <xf numFmtId="0" fontId="9" fillId="0" borderId="6" xfId="0" applyFont="1" applyBorder="1" applyAlignment="1" applyProtection="1">
      <alignment horizontal="center" vertical="top"/>
      <protection locked="0"/>
    </xf>
    <xf numFmtId="0" fontId="9" fillId="0" borderId="6" xfId="0" applyNumberFormat="1" applyFont="1" applyBorder="1" applyAlignment="1" applyProtection="1">
      <alignment horizontal="left" vertical="top"/>
      <protection locked="0"/>
    </xf>
    <xf numFmtId="0" fontId="9" fillId="0" borderId="7" xfId="0" applyNumberFormat="1" applyFont="1" applyBorder="1" applyAlignment="1" applyProtection="1">
      <alignment horizontal="left" vertical="top"/>
      <protection locked="0"/>
    </xf>
    <xf numFmtId="0" fontId="9" fillId="0" borderId="20" xfId="0" applyNumberFormat="1" applyFont="1" applyBorder="1" applyAlignment="1" applyProtection="1">
      <alignment horizontal="left" vertical="top"/>
      <protection locked="0"/>
    </xf>
    <xf numFmtId="0" fontId="9" fillId="0" borderId="21" xfId="0" applyFont="1" applyBorder="1" applyAlignment="1" applyProtection="1">
      <alignment horizontal="center" vertical="top"/>
      <protection locked="0"/>
    </xf>
    <xf numFmtId="0" fontId="9" fillId="0" borderId="11" xfId="0" applyFont="1" applyBorder="1" applyAlignment="1" applyProtection="1">
      <alignment horizontal="left" vertical="top"/>
      <protection locked="0"/>
    </xf>
    <xf numFmtId="0" fontId="9" fillId="0" borderId="11" xfId="0" applyFont="1" applyBorder="1" applyAlignment="1" applyProtection="1">
      <alignment horizontal="center" vertical="top"/>
      <protection locked="0"/>
    </xf>
    <xf numFmtId="0" fontId="9" fillId="0" borderId="11" xfId="0" applyNumberFormat="1" applyFont="1" applyBorder="1" applyAlignment="1" applyProtection="1">
      <alignment horizontal="left" vertical="top"/>
      <protection locked="0"/>
    </xf>
    <xf numFmtId="2" fontId="9" fillId="0" borderId="11" xfId="0" applyNumberFormat="1" applyFont="1" applyBorder="1" applyAlignment="1" applyProtection="1">
      <alignment horizontal="left" vertical="top"/>
      <protection locked="0"/>
    </xf>
    <xf numFmtId="0" fontId="9" fillId="0" borderId="12" xfId="0" applyNumberFormat="1" applyFont="1" applyBorder="1" applyAlignment="1" applyProtection="1">
      <alignment horizontal="left" vertical="top"/>
      <protection locked="0"/>
    </xf>
    <xf numFmtId="0" fontId="5" fillId="0" borderId="19" xfId="0" applyFont="1" applyBorder="1" applyProtection="1">
      <protection locked="0"/>
    </xf>
    <xf numFmtId="164" fontId="0" fillId="0" borderId="7" xfId="0" applyNumberForma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0" fontId="5" fillId="0" borderId="21" xfId="0" applyFont="1" applyFill="1" applyBorder="1" applyProtection="1">
      <protection locked="0"/>
    </xf>
    <xf numFmtId="166" fontId="0" fillId="0" borderId="12" xfId="0" applyNumberFormat="1" applyBorder="1" applyAlignment="1" applyProtection="1">
      <alignment horizontal="center"/>
      <protection locked="0"/>
    </xf>
    <xf numFmtId="0" fontId="13" fillId="0" borderId="22" xfId="0" applyFont="1" applyBorder="1" applyAlignment="1" applyProtection="1">
      <protection locked="0"/>
    </xf>
    <xf numFmtId="0" fontId="8" fillId="0" borderId="23" xfId="0" applyFont="1" applyBorder="1" applyAlignment="1" applyProtection="1">
      <protection locked="0"/>
    </xf>
    <xf numFmtId="16" fontId="8" fillId="0" borderId="24" xfId="0" applyNumberFormat="1" applyFont="1" applyBorder="1" applyAlignment="1" applyProtection="1">
      <protection locked="0"/>
    </xf>
    <xf numFmtId="0" fontId="13" fillId="0" borderId="9" xfId="0" applyFont="1" applyBorder="1" applyAlignment="1" applyProtection="1">
      <protection locked="0"/>
    </xf>
    <xf numFmtId="0" fontId="8" fillId="0" borderId="24" xfId="0" applyNumberFormat="1" applyFont="1" applyBorder="1" applyAlignment="1" applyProtection="1">
      <alignment horizontal="center"/>
      <protection locked="0"/>
    </xf>
    <xf numFmtId="0" fontId="8" fillId="0" borderId="18" xfId="0" applyNumberFormat="1" applyFont="1" applyBorder="1" applyAlignment="1" applyProtection="1">
      <alignment horizontal="center"/>
      <protection locked="0"/>
    </xf>
    <xf numFmtId="164" fontId="13" fillId="0" borderId="9" xfId="4" applyNumberFormat="1" applyFont="1" applyBorder="1" applyAlignment="1" applyProtection="1">
      <alignment horizontal="center"/>
      <protection locked="0"/>
    </xf>
    <xf numFmtId="0" fontId="8" fillId="0" borderId="25" xfId="0" applyFont="1" applyBorder="1" applyAlignment="1" applyProtection="1">
      <protection locked="0"/>
    </xf>
    <xf numFmtId="0" fontId="0" fillId="0" borderId="0" xfId="0" applyAlignment="1">
      <alignment horizontal="left"/>
    </xf>
    <xf numFmtId="0" fontId="11" fillId="0" borderId="0" xfId="0" applyFont="1" applyAlignment="1">
      <alignment horizontal="right"/>
    </xf>
    <xf numFmtId="14" fontId="11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2" fillId="3" borderId="27" xfId="0" applyFont="1" applyFill="1" applyBorder="1" applyAlignment="1" applyProtection="1">
      <alignment horizontal="center" vertical="center" wrapText="1"/>
      <protection locked="0"/>
    </xf>
    <xf numFmtId="0" fontId="2" fillId="3" borderId="26" xfId="0" applyFont="1" applyFill="1" applyBorder="1" applyAlignment="1" applyProtection="1">
      <alignment horizontal="center" vertical="center" wrapText="1"/>
      <protection locked="0"/>
    </xf>
    <xf numFmtId="0" fontId="2" fillId="3" borderId="28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11" fillId="0" borderId="4" xfId="0" applyFont="1" applyFill="1" applyBorder="1" applyAlignment="1" applyProtection="1">
      <alignment horizontal="center"/>
      <protection locked="0"/>
    </xf>
    <xf numFmtId="0" fontId="11" fillId="0" borderId="13" xfId="0" applyFont="1" applyFill="1" applyBorder="1" applyAlignment="1" applyProtection="1">
      <alignment horizontal="center"/>
      <protection locked="0"/>
    </xf>
    <xf numFmtId="3" fontId="11" fillId="0" borderId="4" xfId="0" applyNumberFormat="1" applyFont="1" applyBorder="1" applyAlignment="1">
      <alignment horizontal="center"/>
    </xf>
    <xf numFmtId="0" fontId="11" fillId="0" borderId="0" xfId="0" applyFont="1" applyAlignment="1" applyProtection="1">
      <alignment horizontal="right"/>
      <protection locked="0"/>
    </xf>
    <xf numFmtId="0" fontId="10" fillId="0" borderId="0" xfId="0" applyFont="1" applyAlignment="1" applyProtection="1">
      <alignment horizontal="center"/>
      <protection locked="0"/>
    </xf>
    <xf numFmtId="14" fontId="11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Norm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92529</xdr:colOff>
      <xdr:row>0</xdr:row>
      <xdr:rowOff>212270</xdr:rowOff>
    </xdr:from>
    <xdr:to>
      <xdr:col>7</xdr:col>
      <xdr:colOff>103413</xdr:colOff>
      <xdr:row>2</xdr:row>
      <xdr:rowOff>325118</xdr:rowOff>
    </xdr:to>
    <xdr:pic>
      <xdr:nvPicPr>
        <xdr:cNvPr id="2065" name="Picture 2">
          <a:extLst>
            <a:ext uri="{FF2B5EF4-FFF2-40B4-BE49-F238E27FC236}">
              <a16:creationId xmlns:a16="http://schemas.microsoft.com/office/drawing/2014/main" id="{F9A85482-127A-47BE-9494-46A1CB630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0043" y="212270"/>
          <a:ext cx="1676399" cy="7823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288473</xdr:colOff>
      <xdr:row>0</xdr:row>
      <xdr:rowOff>0</xdr:rowOff>
    </xdr:from>
    <xdr:to>
      <xdr:col>8</xdr:col>
      <xdr:colOff>217716</xdr:colOff>
      <xdr:row>2</xdr:row>
      <xdr:rowOff>337457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323C5D-70CF-43F8-9AEF-EA3A2023C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2" y="0"/>
          <a:ext cx="1006928" cy="100692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D76CB4C-86D4-4F62-A748-8BB48BEC358B}" name="Table1" displayName="Table1" ref="A1:A107" totalsRowShown="0">
  <autoFilter ref="A1:A107" xr:uid="{AD76CB4C-86D4-4F62-A748-8BB48BEC358B}"/>
  <tableColumns count="1">
    <tableColumn id="1" xr3:uid="{302F9D08-ACB3-4E58-BC42-4910665D4E56}" name="22 Corn Product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7"/>
  <sheetViews>
    <sheetView tabSelected="1" topLeftCell="A2" zoomScale="70" zoomScaleNormal="70" workbookViewId="0">
      <selection activeCell="G22" sqref="G22"/>
    </sheetView>
  </sheetViews>
  <sheetFormatPr defaultColWidth="9.109375" defaultRowHeight="12.3" x14ac:dyDescent="0.4"/>
  <cols>
    <col min="1" max="1" width="30.609375" style="2" customWidth="1"/>
    <col min="2" max="2" width="23.71875" style="9" customWidth="1"/>
    <col min="3" max="3" width="13.109375" style="9" customWidth="1"/>
    <col min="4" max="4" width="9.71875" style="2" customWidth="1"/>
    <col min="5" max="5" width="13.71875" style="9" customWidth="1"/>
    <col min="6" max="7" width="12.109375" style="9" customWidth="1"/>
    <col min="8" max="8" width="15.71875" style="9" customWidth="1"/>
    <col min="9" max="9" width="12.109375" style="9" customWidth="1"/>
    <col min="10" max="10" width="9.88671875" style="2" customWidth="1"/>
    <col min="11" max="11" width="14.38671875" style="2" customWidth="1"/>
    <col min="12" max="12" width="15.27734375" style="15" customWidth="1"/>
    <col min="13" max="13" width="16" style="15" bestFit="1" customWidth="1"/>
    <col min="14" max="14" width="12.71875" style="15" bestFit="1" customWidth="1"/>
    <col min="15" max="15" width="9.109375" style="54" hidden="1" customWidth="1"/>
    <col min="16" max="17" width="9.109375" style="2" hidden="1" customWidth="1"/>
    <col min="18" max="18" width="9.109375" style="59" hidden="1" customWidth="1"/>
    <col min="19" max="20" width="0" style="2" hidden="1" customWidth="1"/>
    <col min="21" max="21" width="11.38671875" style="2" hidden="1" customWidth="1"/>
    <col min="22" max="22" width="4.88671875" style="2" hidden="1" customWidth="1"/>
    <col min="23" max="23" width="15" style="2" hidden="1" customWidth="1"/>
    <col min="24" max="24" width="4.88671875" style="2" hidden="1" customWidth="1"/>
    <col min="25" max="25" width="22.609375" style="2" hidden="1" customWidth="1"/>
    <col min="26" max="26" width="13.38671875" style="2" hidden="1" customWidth="1"/>
    <col min="27" max="30" width="0" style="2" hidden="1" customWidth="1"/>
    <col min="31" max="16384" width="9.109375" style="2"/>
  </cols>
  <sheetData>
    <row r="1" spans="1:27" s="4" customFormat="1" ht="22.5" x14ac:dyDescent="0.75">
      <c r="A1" s="119" t="s">
        <v>199</v>
      </c>
      <c r="B1" s="119"/>
      <c r="C1" s="119"/>
      <c r="D1" s="119"/>
      <c r="E1" s="9"/>
      <c r="F1" s="9"/>
      <c r="G1" s="9"/>
      <c r="I1" s="99" t="s">
        <v>6</v>
      </c>
      <c r="J1" s="99"/>
      <c r="K1" s="120">
        <v>44679</v>
      </c>
      <c r="L1" s="121"/>
      <c r="M1" s="121"/>
      <c r="N1" s="24"/>
      <c r="O1" s="53"/>
      <c r="R1" s="60"/>
    </row>
    <row r="2" spans="1:27" s="4" customFormat="1" ht="30" customHeight="1" x14ac:dyDescent="0.55000000000000004">
      <c r="A2" s="7" t="s">
        <v>0</v>
      </c>
      <c r="B2" s="113" t="s">
        <v>213</v>
      </c>
      <c r="C2" s="113"/>
      <c r="D2" s="113"/>
      <c r="E2" s="113"/>
      <c r="F2" s="35"/>
      <c r="G2" s="35"/>
      <c r="I2" s="99" t="s">
        <v>36</v>
      </c>
      <c r="J2" s="99"/>
      <c r="K2" s="101" t="s">
        <v>175</v>
      </c>
      <c r="L2" s="101"/>
      <c r="M2" s="101"/>
      <c r="N2" s="32"/>
      <c r="O2" s="53"/>
      <c r="R2" s="60"/>
    </row>
    <row r="3" spans="1:27" s="4" customFormat="1" ht="30" customHeight="1" x14ac:dyDescent="0.6">
      <c r="A3" s="8" t="s">
        <v>21</v>
      </c>
      <c r="B3" s="114"/>
      <c r="C3" s="114"/>
      <c r="D3" s="114"/>
      <c r="E3" s="114"/>
      <c r="F3" s="35"/>
      <c r="G3" s="35"/>
      <c r="I3" s="99" t="s">
        <v>37</v>
      </c>
      <c r="J3" s="99"/>
      <c r="K3" s="101" t="s">
        <v>180</v>
      </c>
      <c r="L3" s="101"/>
      <c r="M3" s="101"/>
      <c r="N3" s="33"/>
      <c r="O3" s="53"/>
      <c r="R3" s="60"/>
    </row>
    <row r="4" spans="1:27" s="4" customFormat="1" ht="30" customHeight="1" x14ac:dyDescent="0.55000000000000004">
      <c r="A4" s="7" t="s">
        <v>2</v>
      </c>
      <c r="B4" s="114" t="s">
        <v>214</v>
      </c>
      <c r="C4" s="114"/>
      <c r="D4" s="39" t="s">
        <v>40</v>
      </c>
      <c r="E4" s="37" t="s">
        <v>215</v>
      </c>
      <c r="F4" s="39" t="s">
        <v>20</v>
      </c>
      <c r="G4" s="38"/>
      <c r="I4" s="118" t="s">
        <v>38</v>
      </c>
      <c r="J4" s="118"/>
      <c r="K4" s="114" t="s">
        <v>192</v>
      </c>
      <c r="L4" s="114"/>
      <c r="M4" s="114"/>
      <c r="N4" s="34"/>
      <c r="O4" s="53"/>
      <c r="R4" s="60"/>
    </row>
    <row r="5" spans="1:27" s="4" customFormat="1" ht="30" customHeight="1" x14ac:dyDescent="0.55000000000000004">
      <c r="A5" s="7" t="s">
        <v>1</v>
      </c>
      <c r="B5" s="113"/>
      <c r="C5" s="113"/>
      <c r="D5" s="113"/>
      <c r="E5" s="113"/>
      <c r="F5" s="36"/>
      <c r="G5" s="36"/>
      <c r="I5" s="99" t="s">
        <v>8</v>
      </c>
      <c r="J5" s="99"/>
      <c r="K5" s="114" t="s">
        <v>195</v>
      </c>
      <c r="L5" s="114"/>
      <c r="M5" s="114"/>
      <c r="N5" s="34"/>
      <c r="O5" s="53"/>
      <c r="R5" s="60"/>
    </row>
    <row r="6" spans="1:27" s="4" customFormat="1" ht="30" customHeight="1" x14ac:dyDescent="0.6">
      <c r="A6" s="8" t="s">
        <v>22</v>
      </c>
      <c r="B6" s="115" t="s">
        <v>216</v>
      </c>
      <c r="C6" s="115"/>
      <c r="D6" s="115"/>
      <c r="E6" s="116"/>
      <c r="F6" s="36"/>
      <c r="G6" s="36"/>
      <c r="J6" s="31" t="s">
        <v>39</v>
      </c>
      <c r="K6" s="117">
        <v>32000</v>
      </c>
      <c r="L6" s="101"/>
      <c r="M6" s="101"/>
      <c r="N6" s="24"/>
      <c r="O6" s="53"/>
      <c r="R6" s="60"/>
    </row>
    <row r="7" spans="1:27" ht="30" customHeight="1" x14ac:dyDescent="0.6">
      <c r="E7" s="41"/>
      <c r="F7" s="41"/>
      <c r="G7" s="41"/>
      <c r="H7" s="41"/>
      <c r="I7" s="99" t="s">
        <v>7</v>
      </c>
      <c r="J7" s="99"/>
      <c r="K7" s="100"/>
      <c r="L7" s="101"/>
      <c r="M7" s="101"/>
      <c r="N7" s="25"/>
    </row>
    <row r="8" spans="1:27" ht="30" customHeight="1" x14ac:dyDescent="0.6">
      <c r="A8" s="7" t="s">
        <v>15</v>
      </c>
      <c r="B8" s="102" t="s">
        <v>217</v>
      </c>
      <c r="C8" s="102"/>
      <c r="D8" s="7" t="s">
        <v>16</v>
      </c>
      <c r="E8" s="42"/>
      <c r="F8" s="42"/>
      <c r="G8" s="42"/>
      <c r="H8" s="42"/>
      <c r="I8" s="7" t="s">
        <v>19</v>
      </c>
      <c r="J8" s="40"/>
      <c r="K8" s="40"/>
      <c r="L8" s="40"/>
      <c r="M8" s="40"/>
      <c r="N8" s="26"/>
    </row>
    <row r="9" spans="1:27" ht="17.7" thickBot="1" x14ac:dyDescent="0.6">
      <c r="A9" s="1"/>
      <c r="B9" s="10"/>
      <c r="C9" s="10"/>
      <c r="D9" s="3"/>
      <c r="E9" s="10"/>
      <c r="F9" s="13"/>
      <c r="G9" s="13"/>
      <c r="O9" s="55"/>
      <c r="P9" s="21"/>
      <c r="Q9" s="21"/>
      <c r="R9" s="61"/>
    </row>
    <row r="10" spans="1:27" ht="14.1" x14ac:dyDescent="0.4">
      <c r="A10" s="103" t="s">
        <v>23</v>
      </c>
      <c r="B10" s="105" t="s">
        <v>18</v>
      </c>
      <c r="C10" s="103" t="s">
        <v>17</v>
      </c>
      <c r="D10" s="108" t="s">
        <v>10</v>
      </c>
      <c r="E10" s="108" t="s">
        <v>11</v>
      </c>
      <c r="F10" s="108" t="s">
        <v>12</v>
      </c>
      <c r="G10" s="108" t="s">
        <v>25</v>
      </c>
      <c r="H10" s="108" t="s">
        <v>13</v>
      </c>
      <c r="I10" s="108" t="s">
        <v>24</v>
      </c>
      <c r="J10" s="105" t="s">
        <v>14</v>
      </c>
      <c r="K10" s="111" t="s">
        <v>35</v>
      </c>
      <c r="L10" s="45" t="s">
        <v>41</v>
      </c>
      <c r="M10" s="49" t="s">
        <v>34</v>
      </c>
      <c r="N10" s="46" t="s">
        <v>28</v>
      </c>
      <c r="O10" s="55" t="s">
        <v>29</v>
      </c>
      <c r="P10" s="21" t="s">
        <v>30</v>
      </c>
      <c r="Q10" s="21" t="s">
        <v>31</v>
      </c>
      <c r="R10" s="61"/>
    </row>
    <row r="11" spans="1:27" ht="14.4" thickBot="1" x14ac:dyDescent="0.45">
      <c r="A11" s="104"/>
      <c r="B11" s="106"/>
      <c r="C11" s="107"/>
      <c r="D11" s="109"/>
      <c r="E11" s="109"/>
      <c r="F11" s="109"/>
      <c r="G11" s="109"/>
      <c r="H11" s="109"/>
      <c r="I11" s="109"/>
      <c r="J11" s="110"/>
      <c r="K11" s="112"/>
      <c r="L11" s="50" t="s">
        <v>26</v>
      </c>
      <c r="M11" s="51" t="s">
        <v>28</v>
      </c>
      <c r="N11" s="52" t="s">
        <v>26</v>
      </c>
      <c r="O11" s="55" t="s">
        <v>32</v>
      </c>
      <c r="P11" s="21" t="s">
        <v>4</v>
      </c>
      <c r="Q11" s="22" t="s">
        <v>33</v>
      </c>
      <c r="R11" s="61" t="s">
        <v>42</v>
      </c>
      <c r="U11" s="58" t="s">
        <v>43</v>
      </c>
      <c r="W11" s="58" t="s">
        <v>45</v>
      </c>
      <c r="Y11" s="58" t="s">
        <v>44</v>
      </c>
      <c r="Z11" s="58" t="s">
        <v>46</v>
      </c>
    </row>
    <row r="12" spans="1:27" ht="19.5" customHeight="1" thickBot="1" x14ac:dyDescent="0.6">
      <c r="A12" s="91" t="s">
        <v>201</v>
      </c>
      <c r="B12" s="92" t="s">
        <v>54</v>
      </c>
      <c r="C12" s="97" t="s">
        <v>164</v>
      </c>
      <c r="D12" s="63">
        <v>104</v>
      </c>
      <c r="E12" s="64"/>
      <c r="F12" s="65"/>
      <c r="G12" s="65"/>
      <c r="H12" s="66"/>
      <c r="I12" s="66"/>
      <c r="J12" s="94"/>
      <c r="K12" s="68" t="str">
        <f>IF(F12=0,"",+(100-F12)*(E12*110.465)/(J12*I12*H12))</f>
        <v/>
      </c>
      <c r="L12" s="69" t="str">
        <f>IF(F12=0,"",RANK(K12,$K$12:$K$35,0))</f>
        <v/>
      </c>
      <c r="M12" s="70" t="str">
        <f>IF(F12=0,"",R12)</f>
        <v/>
      </c>
      <c r="N12" s="71" t="e">
        <f>IF(M12=0,"",RANK(M12,$M$12:$M$35,0))</f>
        <v>#VALUE!</v>
      </c>
      <c r="O12" s="55" t="b">
        <f t="shared" ref="O12:O35" si="0">(+F12&gt;$B$37+0.01)</f>
        <v>0</v>
      </c>
      <c r="P12" s="23">
        <f t="shared" ref="P12:P35" si="1">+F12-$B$37</f>
        <v>-15.5</v>
      </c>
      <c r="Q12" s="22">
        <f t="shared" ref="Q12:Q35" si="2">IF(O12,+((K12*$B$39)-((P12*$B$38)*K12)),+F12*$B$39)</f>
        <v>0</v>
      </c>
      <c r="R12" s="62" t="e">
        <f>IF((F12&gt;$B$37+0.01),((K12*$B$39)-((P12*$B$38)*K12)),((K12*$B$39)))</f>
        <v>#VALUE!</v>
      </c>
      <c r="U12" s="56" t="e">
        <f>K12*$B$39</f>
        <v>#VALUE!</v>
      </c>
      <c r="W12" s="2">
        <f t="shared" ref="W12:W20" si="3">IF(F12&lt;=15.5,0,((F12-$B$37)*$B$38))</f>
        <v>0</v>
      </c>
      <c r="Y12" s="56" t="e">
        <f>W12*K12</f>
        <v>#VALUE!</v>
      </c>
      <c r="Z12" s="59" t="e">
        <f>U12-Y12</f>
        <v>#VALUE!</v>
      </c>
      <c r="AA12" s="57"/>
    </row>
    <row r="13" spans="1:27" ht="19.5" customHeight="1" thickBot="1" x14ac:dyDescent="0.6">
      <c r="A13" s="91" t="s">
        <v>201</v>
      </c>
      <c r="B13" s="92" t="s">
        <v>131</v>
      </c>
      <c r="C13" s="97" t="s">
        <v>164</v>
      </c>
      <c r="D13" s="18">
        <v>104</v>
      </c>
      <c r="E13" s="18"/>
      <c r="F13" s="18"/>
      <c r="G13" s="18"/>
      <c r="H13" s="30"/>
      <c r="I13" s="30"/>
      <c r="J13" s="95"/>
      <c r="K13" s="68" t="str">
        <f>IF(F13=0,"",+(100-F13)*(E13*110.465)/(J13*I13*H13))</f>
        <v/>
      </c>
      <c r="L13" s="69" t="str">
        <f>IF(F13=0,"",RANK(K13,$K$12:$K$35,0))</f>
        <v/>
      </c>
      <c r="M13" s="70" t="str">
        <f>IF(F13=0,"",R13)</f>
        <v/>
      </c>
      <c r="N13" s="71" t="e">
        <f>IF(M13=0,"",RANK(M13,$M$12:$M$35,0))</f>
        <v>#VALUE!</v>
      </c>
      <c r="O13" s="55" t="b">
        <f t="shared" si="0"/>
        <v>0</v>
      </c>
      <c r="P13" s="23">
        <f t="shared" si="1"/>
        <v>-15.5</v>
      </c>
      <c r="Q13" s="22">
        <f t="shared" si="2"/>
        <v>0</v>
      </c>
      <c r="R13" s="62" t="e">
        <f t="shared" ref="R13:R35" si="4">IF((F13&gt;$B$37+0.01),((K13*$B$39)-((P13*$B$38)*K13)),((K13*$B$39)))</f>
        <v>#VALUE!</v>
      </c>
      <c r="U13" s="56" t="e">
        <f t="shared" ref="U13:U20" si="5">K13*$B$39</f>
        <v>#VALUE!</v>
      </c>
      <c r="W13" s="2">
        <f t="shared" si="3"/>
        <v>0</v>
      </c>
      <c r="Y13" s="56" t="e">
        <f t="shared" ref="Y13:Y30" si="6">W13*K13</f>
        <v>#VALUE!</v>
      </c>
      <c r="Z13" s="59" t="e">
        <f t="shared" ref="Z13:Z20" si="7">U13-Y13</f>
        <v>#VALUE!</v>
      </c>
      <c r="AA13" s="57"/>
    </row>
    <row r="14" spans="1:27" ht="19.5" customHeight="1" thickBot="1" x14ac:dyDescent="0.6">
      <c r="A14" s="91" t="s">
        <v>210</v>
      </c>
      <c r="B14" s="92" t="s">
        <v>218</v>
      </c>
      <c r="C14" s="97"/>
      <c r="D14" s="18">
        <v>107</v>
      </c>
      <c r="E14" s="18"/>
      <c r="F14" s="18"/>
      <c r="G14" s="18"/>
      <c r="H14" s="30"/>
      <c r="I14" s="30"/>
      <c r="J14" s="95"/>
      <c r="K14" s="68" t="str">
        <f t="shared" ref="K14:K20" si="8">IF(F14=0,"",+(100-F14)*(E14*110.465)/(J14*I14*H14))</f>
        <v/>
      </c>
      <c r="L14" s="69" t="str">
        <f t="shared" ref="L14:L20" si="9">IF(F14=0,"",RANK(K14,$K$12:$K$35,0))</f>
        <v/>
      </c>
      <c r="M14" s="70" t="str">
        <f t="shared" ref="M14:M20" si="10">IF(F14=0,"",R14)</f>
        <v/>
      </c>
      <c r="N14" s="71" t="e">
        <f t="shared" ref="N14:N20" si="11">IF(M14=0,"",RANK(M14,$M$12:$M$35,0))</f>
        <v>#VALUE!</v>
      </c>
      <c r="O14" s="55" t="b">
        <f t="shared" ref="O14:O20" si="12">(+F14&gt;$B$37+0.01)</f>
        <v>0</v>
      </c>
      <c r="P14" s="23">
        <f t="shared" ref="P14:P20" si="13">+F14-$B$37</f>
        <v>-15.5</v>
      </c>
      <c r="Q14" s="22">
        <f t="shared" ref="Q14:Q20" si="14">IF(O14,+((K14*$B$39)-((P14*$B$38)*K14)),+F14*$B$39)</f>
        <v>0</v>
      </c>
      <c r="R14" s="62" t="e">
        <f t="shared" si="4"/>
        <v>#VALUE!</v>
      </c>
      <c r="U14" s="56" t="e">
        <f t="shared" si="5"/>
        <v>#VALUE!</v>
      </c>
      <c r="W14" s="2">
        <f t="shared" si="3"/>
        <v>0</v>
      </c>
      <c r="Y14" s="56" t="e">
        <f t="shared" si="6"/>
        <v>#VALUE!</v>
      </c>
      <c r="Z14" s="59" t="e">
        <f t="shared" si="7"/>
        <v>#VALUE!</v>
      </c>
      <c r="AA14" s="57"/>
    </row>
    <row r="15" spans="1:27" ht="19.5" customHeight="1" thickBot="1" x14ac:dyDescent="0.6">
      <c r="A15" s="91" t="s">
        <v>201</v>
      </c>
      <c r="B15" s="92" t="s">
        <v>59</v>
      </c>
      <c r="C15" s="97" t="s">
        <v>164</v>
      </c>
      <c r="D15" s="18">
        <v>108</v>
      </c>
      <c r="E15" s="18"/>
      <c r="F15" s="18"/>
      <c r="G15" s="18"/>
      <c r="H15" s="30"/>
      <c r="I15" s="30"/>
      <c r="J15" s="95"/>
      <c r="K15" s="68" t="str">
        <f t="shared" si="8"/>
        <v/>
      </c>
      <c r="L15" s="69" t="str">
        <f t="shared" si="9"/>
        <v/>
      </c>
      <c r="M15" s="70" t="str">
        <f t="shared" si="10"/>
        <v/>
      </c>
      <c r="N15" s="71" t="e">
        <f t="shared" si="11"/>
        <v>#VALUE!</v>
      </c>
      <c r="O15" s="55" t="b">
        <f t="shared" si="12"/>
        <v>0</v>
      </c>
      <c r="P15" s="23">
        <f t="shared" si="13"/>
        <v>-15.5</v>
      </c>
      <c r="Q15" s="22">
        <f t="shared" si="14"/>
        <v>0</v>
      </c>
      <c r="R15" s="62" t="e">
        <f t="shared" si="4"/>
        <v>#VALUE!</v>
      </c>
      <c r="U15" s="56" t="e">
        <f t="shared" si="5"/>
        <v>#VALUE!</v>
      </c>
      <c r="W15" s="2">
        <f t="shared" si="3"/>
        <v>0</v>
      </c>
      <c r="Y15" s="56" t="e">
        <f t="shared" si="6"/>
        <v>#VALUE!</v>
      </c>
      <c r="Z15" s="59" t="e">
        <f t="shared" si="7"/>
        <v>#VALUE!</v>
      </c>
      <c r="AA15" s="57"/>
    </row>
    <row r="16" spans="1:27" ht="19.5" customHeight="1" thickBot="1" x14ac:dyDescent="0.6">
      <c r="A16" s="91" t="s">
        <v>201</v>
      </c>
      <c r="B16" s="92" t="s">
        <v>62</v>
      </c>
      <c r="C16" s="97" t="s">
        <v>157</v>
      </c>
      <c r="D16" s="18">
        <v>110</v>
      </c>
      <c r="E16" s="18"/>
      <c r="F16" s="18"/>
      <c r="G16" s="18"/>
      <c r="H16" s="30"/>
      <c r="I16" s="30"/>
      <c r="J16" s="95"/>
      <c r="K16" s="68" t="str">
        <f t="shared" si="8"/>
        <v/>
      </c>
      <c r="L16" s="69" t="str">
        <f t="shared" si="9"/>
        <v/>
      </c>
      <c r="M16" s="70" t="str">
        <f t="shared" si="10"/>
        <v/>
      </c>
      <c r="N16" s="71" t="e">
        <f t="shared" si="11"/>
        <v>#VALUE!</v>
      </c>
      <c r="O16" s="55" t="b">
        <f t="shared" si="12"/>
        <v>0</v>
      </c>
      <c r="P16" s="23">
        <f t="shared" si="13"/>
        <v>-15.5</v>
      </c>
      <c r="Q16" s="22">
        <f t="shared" si="14"/>
        <v>0</v>
      </c>
      <c r="R16" s="62" t="e">
        <f t="shared" si="4"/>
        <v>#VALUE!</v>
      </c>
      <c r="U16" s="56" t="e">
        <f t="shared" si="5"/>
        <v>#VALUE!</v>
      </c>
      <c r="W16" s="2">
        <f t="shared" si="3"/>
        <v>0</v>
      </c>
      <c r="Y16" s="56" t="e">
        <f t="shared" si="6"/>
        <v>#VALUE!</v>
      </c>
      <c r="Z16" s="59" t="e">
        <f t="shared" si="7"/>
        <v>#VALUE!</v>
      </c>
      <c r="AA16" s="57"/>
    </row>
    <row r="17" spans="1:27" ht="19.5" customHeight="1" thickBot="1" x14ac:dyDescent="0.6">
      <c r="A17" s="91" t="s">
        <v>201</v>
      </c>
      <c r="B17" s="92" t="s">
        <v>63</v>
      </c>
      <c r="C17" s="97" t="s">
        <v>164</v>
      </c>
      <c r="D17" s="18">
        <v>110</v>
      </c>
      <c r="E17" s="18"/>
      <c r="F17" s="18"/>
      <c r="G17" s="18"/>
      <c r="H17" s="30"/>
      <c r="I17" s="30"/>
      <c r="J17" s="95"/>
      <c r="K17" s="68" t="str">
        <f t="shared" si="8"/>
        <v/>
      </c>
      <c r="L17" s="69" t="str">
        <f t="shared" si="9"/>
        <v/>
      </c>
      <c r="M17" s="70" t="str">
        <f t="shared" si="10"/>
        <v/>
      </c>
      <c r="N17" s="71" t="e">
        <f t="shared" si="11"/>
        <v>#VALUE!</v>
      </c>
      <c r="O17" s="55" t="b">
        <f t="shared" si="12"/>
        <v>0</v>
      </c>
      <c r="P17" s="23">
        <f t="shared" si="13"/>
        <v>-15.5</v>
      </c>
      <c r="Q17" s="22">
        <f t="shared" si="14"/>
        <v>0</v>
      </c>
      <c r="R17" s="62" t="e">
        <f t="shared" si="4"/>
        <v>#VALUE!</v>
      </c>
      <c r="U17" s="56" t="e">
        <f t="shared" si="5"/>
        <v>#VALUE!</v>
      </c>
      <c r="W17" s="2">
        <f t="shared" si="3"/>
        <v>0</v>
      </c>
      <c r="Y17" s="56" t="e">
        <f t="shared" si="6"/>
        <v>#VALUE!</v>
      </c>
      <c r="Z17" s="59" t="e">
        <f t="shared" si="7"/>
        <v>#VALUE!</v>
      </c>
      <c r="AA17" s="57"/>
    </row>
    <row r="18" spans="1:27" ht="19.5" customHeight="1" thickBot="1" x14ac:dyDescent="0.6">
      <c r="A18" s="91" t="s">
        <v>201</v>
      </c>
      <c r="B18" s="92" t="s">
        <v>66</v>
      </c>
      <c r="C18" s="97" t="s">
        <v>164</v>
      </c>
      <c r="D18" s="18">
        <v>111</v>
      </c>
      <c r="E18" s="18"/>
      <c r="F18" s="18"/>
      <c r="G18" s="18"/>
      <c r="H18" s="30"/>
      <c r="I18" s="30"/>
      <c r="J18" s="95"/>
      <c r="K18" s="68" t="str">
        <f>IF(F18=0,"",+(100-F18)*(E18*110.465)/(J18*I18*H18))</f>
        <v/>
      </c>
      <c r="L18" s="69" t="str">
        <f t="shared" si="9"/>
        <v/>
      </c>
      <c r="M18" s="70" t="str">
        <f t="shared" si="10"/>
        <v/>
      </c>
      <c r="N18" s="71" t="e">
        <f t="shared" si="11"/>
        <v>#VALUE!</v>
      </c>
      <c r="O18" s="55" t="b">
        <f t="shared" si="12"/>
        <v>0</v>
      </c>
      <c r="P18" s="23">
        <f t="shared" si="13"/>
        <v>-15.5</v>
      </c>
      <c r="Q18" s="22">
        <f t="shared" si="14"/>
        <v>0</v>
      </c>
      <c r="R18" s="62" t="e">
        <f t="shared" si="4"/>
        <v>#VALUE!</v>
      </c>
      <c r="U18" s="56" t="e">
        <f t="shared" si="5"/>
        <v>#VALUE!</v>
      </c>
      <c r="W18" s="2">
        <f t="shared" si="3"/>
        <v>0</v>
      </c>
      <c r="Y18" s="56" t="e">
        <f t="shared" si="6"/>
        <v>#VALUE!</v>
      </c>
      <c r="Z18" s="59" t="e">
        <f t="shared" si="7"/>
        <v>#VALUE!</v>
      </c>
      <c r="AA18" s="57"/>
    </row>
    <row r="19" spans="1:27" ht="19.5" customHeight="1" thickBot="1" x14ac:dyDescent="0.6">
      <c r="A19" s="91" t="s">
        <v>200</v>
      </c>
      <c r="B19" s="92" t="s">
        <v>170</v>
      </c>
      <c r="C19" s="97" t="s">
        <v>48</v>
      </c>
      <c r="D19" s="18">
        <v>111</v>
      </c>
      <c r="E19" s="18"/>
      <c r="F19" s="18"/>
      <c r="G19" s="18"/>
      <c r="H19" s="30"/>
      <c r="I19" s="30"/>
      <c r="J19" s="95"/>
      <c r="K19" s="68" t="str">
        <f t="shared" si="8"/>
        <v/>
      </c>
      <c r="L19" s="69" t="str">
        <f t="shared" si="9"/>
        <v/>
      </c>
      <c r="M19" s="70" t="str">
        <f t="shared" si="10"/>
        <v/>
      </c>
      <c r="N19" s="71" t="e">
        <f t="shared" si="11"/>
        <v>#VALUE!</v>
      </c>
      <c r="O19" s="55" t="b">
        <f t="shared" si="12"/>
        <v>0</v>
      </c>
      <c r="P19" s="23">
        <f t="shared" si="13"/>
        <v>-15.5</v>
      </c>
      <c r="Q19" s="22">
        <f t="shared" si="14"/>
        <v>0</v>
      </c>
      <c r="R19" s="62" t="e">
        <f t="shared" si="4"/>
        <v>#VALUE!</v>
      </c>
      <c r="U19" s="56" t="e">
        <f t="shared" si="5"/>
        <v>#VALUE!</v>
      </c>
      <c r="W19" s="2">
        <f t="shared" si="3"/>
        <v>0</v>
      </c>
      <c r="Y19" s="56" t="e">
        <f t="shared" si="6"/>
        <v>#VALUE!</v>
      </c>
      <c r="Z19" s="59" t="e">
        <f t="shared" si="7"/>
        <v>#VALUE!</v>
      </c>
      <c r="AA19" s="57"/>
    </row>
    <row r="20" spans="1:27" ht="19.5" customHeight="1" thickBot="1" x14ac:dyDescent="0.6">
      <c r="A20" s="91" t="s">
        <v>201</v>
      </c>
      <c r="B20" s="92" t="s">
        <v>69</v>
      </c>
      <c r="C20" s="97" t="s">
        <v>167</v>
      </c>
      <c r="D20" s="18">
        <v>111</v>
      </c>
      <c r="E20" s="18"/>
      <c r="F20" s="18"/>
      <c r="G20" s="18"/>
      <c r="H20" s="30"/>
      <c r="I20" s="30"/>
      <c r="J20" s="95"/>
      <c r="K20" s="68" t="str">
        <f t="shared" si="8"/>
        <v/>
      </c>
      <c r="L20" s="69" t="str">
        <f t="shared" si="9"/>
        <v/>
      </c>
      <c r="M20" s="70" t="str">
        <f t="shared" si="10"/>
        <v/>
      </c>
      <c r="N20" s="71" t="e">
        <f t="shared" si="11"/>
        <v>#VALUE!</v>
      </c>
      <c r="O20" s="55" t="b">
        <f t="shared" si="12"/>
        <v>0</v>
      </c>
      <c r="P20" s="23">
        <f t="shared" si="13"/>
        <v>-15.5</v>
      </c>
      <c r="Q20" s="22">
        <f t="shared" si="14"/>
        <v>0</v>
      </c>
      <c r="R20" s="62" t="e">
        <f t="shared" si="4"/>
        <v>#VALUE!</v>
      </c>
      <c r="U20" s="56" t="e">
        <f t="shared" si="5"/>
        <v>#VALUE!</v>
      </c>
      <c r="W20" s="2">
        <f t="shared" si="3"/>
        <v>0</v>
      </c>
      <c r="Y20" s="56" t="e">
        <f t="shared" si="6"/>
        <v>#VALUE!</v>
      </c>
      <c r="Z20" s="59" t="e">
        <f t="shared" si="7"/>
        <v>#VALUE!</v>
      </c>
      <c r="AA20" s="57"/>
    </row>
    <row r="21" spans="1:27" ht="19.5" customHeight="1" thickBot="1" x14ac:dyDescent="0.6">
      <c r="A21" s="91" t="s">
        <v>201</v>
      </c>
      <c r="B21" s="92" t="s">
        <v>137</v>
      </c>
      <c r="C21" s="97" t="s">
        <v>165</v>
      </c>
      <c r="D21" s="18">
        <v>112</v>
      </c>
      <c r="E21" s="18"/>
      <c r="F21" s="18"/>
      <c r="G21" s="18"/>
      <c r="H21" s="30"/>
      <c r="I21" s="30"/>
      <c r="J21" s="95"/>
      <c r="K21" s="68" t="str">
        <f>IF(F21=0,"",+(100-F21)*(E21*110.465)/(J21*I21*H21))</f>
        <v/>
      </c>
      <c r="L21" s="69" t="str">
        <f>IF(F21=0,"",RANK(K21,$K$12:$K$35,0))</f>
        <v/>
      </c>
      <c r="M21" s="70" t="str">
        <f>IF(F21=0,"",R21)</f>
        <v/>
      </c>
      <c r="N21" s="71" t="e">
        <f t="shared" ref="N21:N35" si="15">IF(M21=0,"",RANK(M21,$M$12:$M$35,0))</f>
        <v>#VALUE!</v>
      </c>
      <c r="O21" s="55" t="b">
        <f t="shared" si="0"/>
        <v>0</v>
      </c>
      <c r="P21" s="23">
        <f t="shared" si="1"/>
        <v>-15.5</v>
      </c>
      <c r="Q21" s="22">
        <f t="shared" si="2"/>
        <v>0</v>
      </c>
      <c r="R21" s="62" t="e">
        <f t="shared" si="4"/>
        <v>#VALUE!</v>
      </c>
      <c r="U21" s="56"/>
      <c r="Y21" s="56"/>
      <c r="Z21" s="59"/>
      <c r="AA21" s="57"/>
    </row>
    <row r="22" spans="1:27" ht="19.5" customHeight="1" thickBot="1" x14ac:dyDescent="0.6">
      <c r="A22" s="91" t="s">
        <v>201</v>
      </c>
      <c r="B22" s="92" t="s">
        <v>136</v>
      </c>
      <c r="C22" s="97" t="s">
        <v>166</v>
      </c>
      <c r="D22" s="18">
        <v>112</v>
      </c>
      <c r="E22" s="18"/>
      <c r="F22" s="18"/>
      <c r="G22" s="18"/>
      <c r="H22" s="30"/>
      <c r="I22" s="30"/>
      <c r="J22" s="95"/>
      <c r="K22" s="68" t="str">
        <f>IF(F22=0,"",+(100-F22)*(E22*110.465)/(J22*I22*H22))</f>
        <v/>
      </c>
      <c r="L22" s="69" t="str">
        <f>IF(F22=0,"",RANK(K22,$K$12:$K$35,0))</f>
        <v/>
      </c>
      <c r="M22" s="70" t="str">
        <f>IF(F22=0,"",R22)</f>
        <v/>
      </c>
      <c r="N22" s="71" t="e">
        <f t="shared" si="15"/>
        <v>#VALUE!</v>
      </c>
      <c r="O22" s="55" t="b">
        <f t="shared" si="0"/>
        <v>0</v>
      </c>
      <c r="P22" s="23">
        <f t="shared" si="1"/>
        <v>-15.5</v>
      </c>
      <c r="Q22" s="22">
        <f t="shared" si="2"/>
        <v>0</v>
      </c>
      <c r="R22" s="62" t="e">
        <f t="shared" si="4"/>
        <v>#VALUE!</v>
      </c>
      <c r="U22" s="56" t="e">
        <f>K22*$B$39</f>
        <v>#VALUE!</v>
      </c>
      <c r="W22" s="2">
        <f>IF(F22&lt;=15.5,0,((F22-$B$37)*$B$38))</f>
        <v>0</v>
      </c>
      <c r="Y22" s="56" t="e">
        <f t="shared" si="6"/>
        <v>#VALUE!</v>
      </c>
      <c r="Z22" s="59" t="e">
        <f>U22-Y22</f>
        <v>#VALUE!</v>
      </c>
      <c r="AA22" s="57"/>
    </row>
    <row r="23" spans="1:27" ht="19.5" customHeight="1" thickBot="1" x14ac:dyDescent="0.6">
      <c r="A23" s="91" t="s">
        <v>210</v>
      </c>
      <c r="B23" s="92" t="s">
        <v>219</v>
      </c>
      <c r="C23" s="97"/>
      <c r="D23" s="18">
        <v>113</v>
      </c>
      <c r="E23" s="18"/>
      <c r="F23" s="18"/>
      <c r="G23" s="18"/>
      <c r="H23" s="30"/>
      <c r="I23" s="30"/>
      <c r="J23" s="95"/>
      <c r="K23" s="68" t="str">
        <f>IF(F23=0,"",+(100-F23)*(E23*110.465)/(J23*I23*H23))</f>
        <v/>
      </c>
      <c r="L23" s="69" t="str">
        <f>IF(F23=0,"",RANK(K23,$K$12:$K$35,0))</f>
        <v/>
      </c>
      <c r="M23" s="70" t="str">
        <f>IF(F23=0,"",R23)</f>
        <v/>
      </c>
      <c r="N23" s="71" t="e">
        <f t="shared" si="15"/>
        <v>#VALUE!</v>
      </c>
      <c r="O23" s="55" t="b">
        <f t="shared" si="0"/>
        <v>0</v>
      </c>
      <c r="P23" s="23">
        <f t="shared" si="1"/>
        <v>-15.5</v>
      </c>
      <c r="Q23" s="22">
        <f t="shared" si="2"/>
        <v>0</v>
      </c>
      <c r="R23" s="62" t="e">
        <f t="shared" si="4"/>
        <v>#VALUE!</v>
      </c>
      <c r="U23" s="56" t="e">
        <f t="shared" ref="U23:U30" si="16">K23*$B$39</f>
        <v>#VALUE!</v>
      </c>
      <c r="W23" s="2">
        <f t="shared" ref="W23:W30" si="17">IF(F23&lt;=15.5,0,((F23-$B$37)*$B$38))</f>
        <v>0</v>
      </c>
      <c r="Y23" s="56" t="e">
        <f t="shared" si="6"/>
        <v>#VALUE!</v>
      </c>
      <c r="Z23" s="59" t="e">
        <f t="shared" ref="Z23:Z30" si="18">U23-Y23</f>
        <v>#VALUE!</v>
      </c>
      <c r="AA23" s="57"/>
    </row>
    <row r="24" spans="1:27" ht="19.5" customHeight="1" thickBot="1" x14ac:dyDescent="0.6">
      <c r="A24" s="91" t="s">
        <v>201</v>
      </c>
      <c r="B24" s="92" t="s">
        <v>85</v>
      </c>
      <c r="C24" s="97" t="s">
        <v>164</v>
      </c>
      <c r="D24" s="18">
        <v>115</v>
      </c>
      <c r="E24" s="18"/>
      <c r="F24" s="18"/>
      <c r="G24" s="18"/>
      <c r="H24" s="30"/>
      <c r="I24" s="30"/>
      <c r="J24" s="95"/>
      <c r="K24" s="68" t="str">
        <f t="shared" ref="K24:K31" si="19">IF(F24=0,"",+(100-F24)*(E24*110.465)/(J24*I24*H24))</f>
        <v/>
      </c>
      <c r="L24" s="69" t="str">
        <f t="shared" ref="L24:L31" si="20">IF(F24=0,"",RANK(K24,$K$12:$K$35,0))</f>
        <v/>
      </c>
      <c r="M24" s="70" t="str">
        <f t="shared" ref="M24:M31" si="21">IF(F24=0,"",R24)</f>
        <v/>
      </c>
      <c r="N24" s="71" t="e">
        <f t="shared" si="15"/>
        <v>#VALUE!</v>
      </c>
      <c r="O24" s="55" t="b">
        <f t="shared" si="0"/>
        <v>0</v>
      </c>
      <c r="P24" s="23">
        <f t="shared" si="1"/>
        <v>-15.5</v>
      </c>
      <c r="Q24" s="22">
        <f t="shared" si="2"/>
        <v>0</v>
      </c>
      <c r="R24" s="62" t="e">
        <f t="shared" si="4"/>
        <v>#VALUE!</v>
      </c>
      <c r="U24" s="56" t="e">
        <f t="shared" si="16"/>
        <v>#VALUE!</v>
      </c>
      <c r="W24" s="2">
        <f t="shared" si="17"/>
        <v>0</v>
      </c>
      <c r="Y24" s="56" t="e">
        <f t="shared" si="6"/>
        <v>#VALUE!</v>
      </c>
      <c r="Z24" s="59" t="e">
        <f t="shared" si="18"/>
        <v>#VALUE!</v>
      </c>
      <c r="AA24" s="57"/>
    </row>
    <row r="25" spans="1:27" ht="19.5" customHeight="1" thickBot="1" x14ac:dyDescent="0.6">
      <c r="A25" s="91" t="s">
        <v>201</v>
      </c>
      <c r="B25" s="92" t="s">
        <v>89</v>
      </c>
      <c r="C25" s="97" t="s">
        <v>164</v>
      </c>
      <c r="D25" s="18">
        <v>116</v>
      </c>
      <c r="E25" s="19"/>
      <c r="F25" s="20"/>
      <c r="G25" s="20"/>
      <c r="H25" s="30"/>
      <c r="I25" s="30"/>
      <c r="J25" s="95"/>
      <c r="K25" s="68" t="str">
        <f t="shared" si="19"/>
        <v/>
      </c>
      <c r="L25" s="69" t="str">
        <f t="shared" si="20"/>
        <v/>
      </c>
      <c r="M25" s="70" t="str">
        <f t="shared" si="21"/>
        <v/>
      </c>
      <c r="N25" s="71" t="e">
        <f t="shared" si="15"/>
        <v>#VALUE!</v>
      </c>
      <c r="O25" s="55" t="b">
        <f t="shared" si="0"/>
        <v>0</v>
      </c>
      <c r="P25" s="23">
        <f t="shared" si="1"/>
        <v>-15.5</v>
      </c>
      <c r="Q25" s="22">
        <f t="shared" si="2"/>
        <v>0</v>
      </c>
      <c r="R25" s="62" t="e">
        <f t="shared" si="4"/>
        <v>#VALUE!</v>
      </c>
      <c r="U25" s="56" t="e">
        <f t="shared" si="16"/>
        <v>#VALUE!</v>
      </c>
      <c r="W25" s="2">
        <f t="shared" si="17"/>
        <v>0</v>
      </c>
      <c r="Y25" s="56" t="e">
        <f t="shared" si="6"/>
        <v>#VALUE!</v>
      </c>
      <c r="Z25" s="59" t="e">
        <f t="shared" si="18"/>
        <v>#VALUE!</v>
      </c>
      <c r="AA25" s="57"/>
    </row>
    <row r="26" spans="1:27" ht="19.5" customHeight="1" thickBot="1" x14ac:dyDescent="0.6">
      <c r="A26" s="91" t="s">
        <v>201</v>
      </c>
      <c r="B26" s="92" t="s">
        <v>92</v>
      </c>
      <c r="C26" s="97" t="s">
        <v>164</v>
      </c>
      <c r="D26" s="18">
        <v>116</v>
      </c>
      <c r="E26" s="19"/>
      <c r="F26" s="20"/>
      <c r="G26" s="20"/>
      <c r="H26" s="30"/>
      <c r="I26" s="30"/>
      <c r="J26" s="95"/>
      <c r="K26" s="68" t="str">
        <f t="shared" si="19"/>
        <v/>
      </c>
      <c r="L26" s="69" t="str">
        <f t="shared" si="20"/>
        <v/>
      </c>
      <c r="M26" s="70" t="str">
        <f t="shared" si="21"/>
        <v/>
      </c>
      <c r="N26" s="71" t="e">
        <f t="shared" si="15"/>
        <v>#VALUE!</v>
      </c>
      <c r="O26" s="55" t="b">
        <f t="shared" si="0"/>
        <v>0</v>
      </c>
      <c r="P26" s="23">
        <f t="shared" si="1"/>
        <v>-15.5</v>
      </c>
      <c r="Q26" s="22">
        <f t="shared" si="2"/>
        <v>0</v>
      </c>
      <c r="R26" s="62" t="e">
        <f t="shared" si="4"/>
        <v>#VALUE!</v>
      </c>
      <c r="U26" s="56" t="e">
        <f t="shared" si="16"/>
        <v>#VALUE!</v>
      </c>
      <c r="W26" s="2">
        <f t="shared" si="17"/>
        <v>0</v>
      </c>
      <c r="Y26" s="56" t="e">
        <f t="shared" si="6"/>
        <v>#VALUE!</v>
      </c>
      <c r="Z26" s="59" t="e">
        <f t="shared" si="18"/>
        <v>#VALUE!</v>
      </c>
      <c r="AA26" s="57"/>
    </row>
    <row r="27" spans="1:27" ht="19.5" customHeight="1" thickBot="1" x14ac:dyDescent="0.6">
      <c r="A27" s="91"/>
      <c r="B27" s="92"/>
      <c r="C27" s="97"/>
      <c r="D27" s="18"/>
      <c r="E27" s="19"/>
      <c r="F27" s="20"/>
      <c r="G27" s="20"/>
      <c r="H27" s="30"/>
      <c r="I27" s="30"/>
      <c r="J27" s="95"/>
      <c r="K27" s="68" t="str">
        <f t="shared" si="19"/>
        <v/>
      </c>
      <c r="L27" s="69" t="str">
        <f t="shared" si="20"/>
        <v/>
      </c>
      <c r="M27" s="70" t="str">
        <f t="shared" si="21"/>
        <v/>
      </c>
      <c r="N27" s="71" t="e">
        <f t="shared" si="15"/>
        <v>#VALUE!</v>
      </c>
      <c r="O27" s="55" t="b">
        <f t="shared" si="0"/>
        <v>0</v>
      </c>
      <c r="P27" s="23">
        <f t="shared" si="1"/>
        <v>-15.5</v>
      </c>
      <c r="Q27" s="22">
        <f t="shared" si="2"/>
        <v>0</v>
      </c>
      <c r="R27" s="62" t="e">
        <f t="shared" si="4"/>
        <v>#VALUE!</v>
      </c>
      <c r="U27" s="56" t="e">
        <f t="shared" si="16"/>
        <v>#VALUE!</v>
      </c>
      <c r="W27" s="2">
        <f t="shared" si="17"/>
        <v>0</v>
      </c>
      <c r="Y27" s="56" t="e">
        <f t="shared" si="6"/>
        <v>#VALUE!</v>
      </c>
      <c r="Z27" s="59" t="e">
        <f t="shared" si="18"/>
        <v>#VALUE!</v>
      </c>
      <c r="AA27" s="57"/>
    </row>
    <row r="28" spans="1:27" ht="19.5" customHeight="1" thickBot="1" x14ac:dyDescent="0.6">
      <c r="A28" s="91"/>
      <c r="B28" s="92"/>
      <c r="C28" s="97"/>
      <c r="D28" s="18"/>
      <c r="E28" s="19"/>
      <c r="F28" s="20"/>
      <c r="G28" s="20"/>
      <c r="H28" s="30"/>
      <c r="I28" s="30"/>
      <c r="J28" s="95"/>
      <c r="K28" s="68" t="str">
        <f t="shared" si="19"/>
        <v/>
      </c>
      <c r="L28" s="69" t="str">
        <f t="shared" si="20"/>
        <v/>
      </c>
      <c r="M28" s="70" t="str">
        <f t="shared" si="21"/>
        <v/>
      </c>
      <c r="N28" s="71" t="e">
        <f t="shared" si="15"/>
        <v>#VALUE!</v>
      </c>
      <c r="O28" s="55" t="b">
        <f t="shared" si="0"/>
        <v>0</v>
      </c>
      <c r="P28" s="23">
        <f t="shared" si="1"/>
        <v>-15.5</v>
      </c>
      <c r="Q28" s="22">
        <f t="shared" si="2"/>
        <v>0</v>
      </c>
      <c r="R28" s="62" t="e">
        <f t="shared" si="4"/>
        <v>#VALUE!</v>
      </c>
      <c r="U28" s="56" t="e">
        <f t="shared" si="16"/>
        <v>#VALUE!</v>
      </c>
      <c r="W28" s="2">
        <f t="shared" si="17"/>
        <v>0</v>
      </c>
      <c r="Y28" s="56" t="e">
        <f t="shared" si="6"/>
        <v>#VALUE!</v>
      </c>
      <c r="Z28" s="59" t="e">
        <f t="shared" si="18"/>
        <v>#VALUE!</v>
      </c>
      <c r="AA28" s="57"/>
    </row>
    <row r="29" spans="1:27" ht="19.5" customHeight="1" thickBot="1" x14ac:dyDescent="0.6">
      <c r="A29" s="91"/>
      <c r="B29" s="92"/>
      <c r="C29" s="97"/>
      <c r="D29" s="18"/>
      <c r="E29" s="19"/>
      <c r="F29" s="20"/>
      <c r="G29" s="20"/>
      <c r="H29" s="30"/>
      <c r="I29" s="30"/>
      <c r="J29" s="95"/>
      <c r="K29" s="68" t="str">
        <f t="shared" si="19"/>
        <v/>
      </c>
      <c r="L29" s="69" t="str">
        <f t="shared" si="20"/>
        <v/>
      </c>
      <c r="M29" s="70" t="str">
        <f t="shared" si="21"/>
        <v/>
      </c>
      <c r="N29" s="71" t="e">
        <f t="shared" si="15"/>
        <v>#VALUE!</v>
      </c>
      <c r="O29" s="55" t="b">
        <f t="shared" si="0"/>
        <v>0</v>
      </c>
      <c r="P29" s="23">
        <f t="shared" si="1"/>
        <v>-15.5</v>
      </c>
      <c r="Q29" s="22">
        <f t="shared" si="2"/>
        <v>0</v>
      </c>
      <c r="R29" s="62" t="e">
        <f t="shared" si="4"/>
        <v>#VALUE!</v>
      </c>
      <c r="U29" s="56" t="e">
        <f t="shared" si="16"/>
        <v>#VALUE!</v>
      </c>
      <c r="W29" s="2">
        <f t="shared" si="17"/>
        <v>0</v>
      </c>
      <c r="Y29" s="56" t="e">
        <f t="shared" si="6"/>
        <v>#VALUE!</v>
      </c>
      <c r="Z29" s="59" t="e">
        <f t="shared" si="18"/>
        <v>#VALUE!</v>
      </c>
      <c r="AA29" s="57"/>
    </row>
    <row r="30" spans="1:27" ht="19.5" customHeight="1" thickBot="1" x14ac:dyDescent="0.6">
      <c r="A30" s="91"/>
      <c r="B30" s="92"/>
      <c r="C30" s="97"/>
      <c r="D30" s="18"/>
      <c r="E30" s="19"/>
      <c r="F30" s="20"/>
      <c r="G30" s="20"/>
      <c r="H30" s="30"/>
      <c r="I30" s="30"/>
      <c r="J30" s="95"/>
      <c r="K30" s="68" t="str">
        <f t="shared" si="19"/>
        <v/>
      </c>
      <c r="L30" s="69" t="str">
        <f t="shared" si="20"/>
        <v/>
      </c>
      <c r="M30" s="70" t="str">
        <f t="shared" si="21"/>
        <v/>
      </c>
      <c r="N30" s="71" t="e">
        <f t="shared" si="15"/>
        <v>#VALUE!</v>
      </c>
      <c r="O30" s="55" t="b">
        <f t="shared" si="0"/>
        <v>0</v>
      </c>
      <c r="P30" s="23">
        <f t="shared" si="1"/>
        <v>-15.5</v>
      </c>
      <c r="Q30" s="22">
        <f t="shared" si="2"/>
        <v>0</v>
      </c>
      <c r="R30" s="62" t="e">
        <f t="shared" si="4"/>
        <v>#VALUE!</v>
      </c>
      <c r="U30" s="56" t="e">
        <f t="shared" si="16"/>
        <v>#VALUE!</v>
      </c>
      <c r="W30" s="2">
        <f t="shared" si="17"/>
        <v>0</v>
      </c>
      <c r="Y30" s="56" t="e">
        <f t="shared" si="6"/>
        <v>#VALUE!</v>
      </c>
      <c r="Z30" s="59" t="e">
        <f t="shared" si="18"/>
        <v>#VALUE!</v>
      </c>
      <c r="AA30" s="57"/>
    </row>
    <row r="31" spans="1:27" ht="19.5" customHeight="1" thickBot="1" x14ac:dyDescent="0.6">
      <c r="A31" s="91"/>
      <c r="B31" s="92"/>
      <c r="C31" s="97"/>
      <c r="D31" s="18"/>
      <c r="E31" s="19"/>
      <c r="F31" s="20"/>
      <c r="G31" s="20"/>
      <c r="H31" s="30"/>
      <c r="I31" s="30"/>
      <c r="J31" s="95"/>
      <c r="K31" s="68" t="str">
        <f t="shared" si="19"/>
        <v/>
      </c>
      <c r="L31" s="69" t="str">
        <f t="shared" si="20"/>
        <v/>
      </c>
      <c r="M31" s="70" t="str">
        <f t="shared" si="21"/>
        <v/>
      </c>
      <c r="N31" s="71" t="e">
        <f t="shared" si="15"/>
        <v>#VALUE!</v>
      </c>
      <c r="O31" s="55" t="b">
        <f t="shared" si="0"/>
        <v>0</v>
      </c>
      <c r="P31" s="23">
        <f t="shared" si="1"/>
        <v>-15.5</v>
      </c>
      <c r="Q31" s="22">
        <f t="shared" si="2"/>
        <v>0</v>
      </c>
      <c r="R31" s="62" t="e">
        <f t="shared" si="4"/>
        <v>#VALUE!</v>
      </c>
      <c r="AA31" s="57"/>
    </row>
    <row r="32" spans="1:27" ht="19.5" customHeight="1" thickBot="1" x14ac:dyDescent="0.6">
      <c r="A32" s="91"/>
      <c r="B32" s="92"/>
      <c r="C32" s="97"/>
      <c r="D32" s="18"/>
      <c r="E32" s="19"/>
      <c r="F32" s="20"/>
      <c r="G32" s="20"/>
      <c r="H32" s="30"/>
      <c r="I32" s="30"/>
      <c r="J32" s="95"/>
      <c r="K32" s="68" t="str">
        <f>IF(F32=0,"",+(100-F32)*(E32*110.465)/(J32*I32*H32))</f>
        <v/>
      </c>
      <c r="L32" s="69" t="str">
        <f>IF(F32=0,"",RANK(K32,$K$12:$K$35,0))</f>
        <v/>
      </c>
      <c r="M32" s="70" t="str">
        <f>IF(F32=0,"",R32)</f>
        <v/>
      </c>
      <c r="N32" s="71" t="e">
        <f t="shared" si="15"/>
        <v>#VALUE!</v>
      </c>
      <c r="O32" s="55" t="b">
        <f t="shared" si="0"/>
        <v>0</v>
      </c>
      <c r="P32" s="23">
        <f t="shared" si="1"/>
        <v>-15.5</v>
      </c>
      <c r="Q32" s="22">
        <f t="shared" si="2"/>
        <v>0</v>
      </c>
      <c r="R32" s="62" t="e">
        <f t="shared" si="4"/>
        <v>#VALUE!</v>
      </c>
      <c r="AA32" s="57"/>
    </row>
    <row r="33" spans="1:26" ht="19.5" customHeight="1" thickBot="1" x14ac:dyDescent="0.6">
      <c r="A33" s="91"/>
      <c r="B33" s="92"/>
      <c r="C33" s="97"/>
      <c r="D33" s="18"/>
      <c r="E33" s="19"/>
      <c r="F33" s="20"/>
      <c r="G33" s="20"/>
      <c r="H33" s="30"/>
      <c r="I33" s="30"/>
      <c r="J33" s="95"/>
      <c r="K33" s="68" t="str">
        <f>IF(F33=0,"",+(100-F33)*(E33*110.465)/(J33*I33*H33))</f>
        <v/>
      </c>
      <c r="L33" s="69" t="str">
        <f>IF(F33=0,"",RANK(K33,$K$12:$K$35,0))</f>
        <v/>
      </c>
      <c r="M33" s="70" t="str">
        <f>IF(F33=0,"",R33)</f>
        <v/>
      </c>
      <c r="N33" s="71" t="e">
        <f t="shared" si="15"/>
        <v>#VALUE!</v>
      </c>
      <c r="O33" s="55" t="b">
        <f t="shared" si="0"/>
        <v>0</v>
      </c>
      <c r="P33" s="23">
        <f t="shared" si="1"/>
        <v>-15.5</v>
      </c>
      <c r="Q33" s="22">
        <f t="shared" si="2"/>
        <v>0</v>
      </c>
      <c r="R33" s="62" t="e">
        <f t="shared" si="4"/>
        <v>#VALUE!</v>
      </c>
    </row>
    <row r="34" spans="1:26" ht="19.5" customHeight="1" thickBot="1" x14ac:dyDescent="0.6">
      <c r="A34" s="91"/>
      <c r="B34" s="92"/>
      <c r="C34" s="97"/>
      <c r="D34" s="18"/>
      <c r="E34" s="19"/>
      <c r="F34" s="20"/>
      <c r="G34" s="20"/>
      <c r="H34" s="30"/>
      <c r="I34" s="30"/>
      <c r="J34" s="95"/>
      <c r="K34" s="68" t="str">
        <f>IF(F34=0,"",+(100-F34)*(E34*110.465)/(J34*I34*H34))</f>
        <v/>
      </c>
      <c r="L34" s="69" t="str">
        <f>IF(F34=0,"",RANK(K34,$K$12:$K$35,0))</f>
        <v/>
      </c>
      <c r="M34" s="70" t="str">
        <f>IF(F34=0,"",R34)</f>
        <v/>
      </c>
      <c r="N34" s="71" t="e">
        <f t="shared" si="15"/>
        <v>#VALUE!</v>
      </c>
      <c r="O34" s="55" t="b">
        <f t="shared" si="0"/>
        <v>0</v>
      </c>
      <c r="P34" s="23">
        <f t="shared" si="1"/>
        <v>-15.5</v>
      </c>
      <c r="Q34" s="22">
        <f t="shared" si="2"/>
        <v>0</v>
      </c>
      <c r="R34" s="62" t="e">
        <f t="shared" si="4"/>
        <v>#VALUE!</v>
      </c>
    </row>
    <row r="35" spans="1:26" ht="19.5" customHeight="1" x14ac:dyDescent="0.55000000000000004">
      <c r="A35" s="91"/>
      <c r="B35" s="92"/>
      <c r="C35" s="97"/>
      <c r="D35" s="18"/>
      <c r="E35" s="19"/>
      <c r="F35" s="20"/>
      <c r="G35" s="20"/>
      <c r="H35" s="30"/>
      <c r="I35" s="30"/>
      <c r="J35" s="95"/>
      <c r="K35" s="68" t="str">
        <f>IF(F35=0,"",+(100-F35)*(E35*110.465)/(J35*I35*H35))</f>
        <v/>
      </c>
      <c r="L35" s="69" t="str">
        <f>IF(F35=0,"",RANK(K35,$K$12:$K$35,0))</f>
        <v/>
      </c>
      <c r="M35" s="70" t="str">
        <f>IF(F35=0,"",R35)</f>
        <v/>
      </c>
      <c r="N35" s="71" t="e">
        <f t="shared" si="15"/>
        <v>#VALUE!</v>
      </c>
      <c r="O35" s="55" t="b">
        <f t="shared" si="0"/>
        <v>0</v>
      </c>
      <c r="P35" s="23">
        <f t="shared" si="1"/>
        <v>-15.5</v>
      </c>
      <c r="Q35" s="22">
        <f t="shared" si="2"/>
        <v>0</v>
      </c>
      <c r="R35" s="62" t="e">
        <f t="shared" si="4"/>
        <v>#VALUE!</v>
      </c>
    </row>
    <row r="36" spans="1:26" ht="19.5" customHeight="1" thickBot="1" x14ac:dyDescent="0.6">
      <c r="A36" s="67" t="s">
        <v>27</v>
      </c>
      <c r="B36" s="93"/>
      <c r="C36" s="90"/>
      <c r="D36" s="27"/>
      <c r="E36" s="28" t="e">
        <f>AVERAGE(E12:E35)</f>
        <v>#DIV/0!</v>
      </c>
      <c r="F36" s="28" t="e">
        <f>AVERAGE(F12:F35)</f>
        <v>#DIV/0!</v>
      </c>
      <c r="G36" s="28" t="e">
        <f>AVERAGE(G12:G35)</f>
        <v>#DIV/0!</v>
      </c>
      <c r="H36" s="29"/>
      <c r="I36" s="29"/>
      <c r="J36" s="96"/>
      <c r="K36" s="47" t="e">
        <f>AVERAGE(K12:K35)</f>
        <v>#DIV/0!</v>
      </c>
      <c r="L36" s="43"/>
      <c r="M36" s="44" t="e">
        <f>AVERAGE(M12:M35)</f>
        <v>#DIV/0!</v>
      </c>
      <c r="N36" s="48"/>
      <c r="Q36" s="22" t="e">
        <f>IF(O36,+((K36*$B$39)-((P36*$B$38)*F36)),+F36*$B$39)</f>
        <v>#DIV/0!</v>
      </c>
    </row>
    <row r="37" spans="1:26" x14ac:dyDescent="0.4">
      <c r="A37" s="84" t="s">
        <v>3</v>
      </c>
      <c r="B37" s="85">
        <v>15.5</v>
      </c>
      <c r="C37" s="72" t="s">
        <v>9</v>
      </c>
      <c r="D37" s="73"/>
      <c r="E37" s="74"/>
      <c r="F37" s="74"/>
      <c r="G37" s="74"/>
      <c r="H37" s="74"/>
      <c r="I37" s="74"/>
      <c r="J37" s="73"/>
      <c r="K37" s="73"/>
      <c r="L37" s="75"/>
      <c r="M37" s="75"/>
      <c r="N37" s="76"/>
    </row>
    <row r="38" spans="1:26" x14ac:dyDescent="0.4">
      <c r="A38" s="86" t="s">
        <v>4</v>
      </c>
      <c r="B38" s="87">
        <v>4.4999999999999998E-2</v>
      </c>
      <c r="C38" s="14"/>
      <c r="D38" s="6"/>
      <c r="E38" s="11"/>
      <c r="F38" s="11"/>
      <c r="G38" s="11"/>
      <c r="H38" s="11"/>
      <c r="I38" s="11"/>
      <c r="J38" s="6"/>
      <c r="K38" s="6"/>
      <c r="L38" s="16"/>
      <c r="M38" s="16"/>
      <c r="N38" s="77"/>
    </row>
    <row r="39" spans="1:26" ht="12.6" thickBot="1" x14ac:dyDescent="0.45">
      <c r="A39" s="88" t="s">
        <v>5</v>
      </c>
      <c r="B39" s="89">
        <v>5.0999999999999996</v>
      </c>
      <c r="C39" s="78"/>
      <c r="D39" s="79"/>
      <c r="E39" s="80"/>
      <c r="F39" s="80"/>
      <c r="G39" s="80"/>
      <c r="H39" s="80"/>
      <c r="I39" s="80"/>
      <c r="J39" s="79"/>
      <c r="K39" s="79"/>
      <c r="L39" s="81"/>
      <c r="M39" s="82"/>
      <c r="N39" s="83"/>
    </row>
    <row r="40" spans="1:26" s="54" customFormat="1" ht="12.75" customHeight="1" x14ac:dyDescent="0.4">
      <c r="A40" s="5"/>
      <c r="B40" s="12"/>
      <c r="C40" s="12"/>
      <c r="D40" s="5"/>
      <c r="E40" s="12"/>
      <c r="F40" s="12"/>
      <c r="G40" s="12"/>
      <c r="H40" s="12"/>
      <c r="I40" s="12"/>
      <c r="J40" s="5"/>
      <c r="K40" s="5"/>
      <c r="L40" s="17"/>
      <c r="M40" s="17"/>
      <c r="N40" s="17"/>
      <c r="P40" s="2"/>
      <c r="Q40" s="2"/>
      <c r="R40" s="59"/>
      <c r="S40" s="2"/>
      <c r="T40" s="2"/>
      <c r="U40" s="2"/>
      <c r="V40" s="2"/>
      <c r="W40" s="2"/>
      <c r="X40" s="2"/>
      <c r="Y40" s="2"/>
      <c r="Z40" s="2"/>
    </row>
    <row r="41" spans="1:26" s="54" customFormat="1" ht="12.75" customHeight="1" x14ac:dyDescent="0.4">
      <c r="A41" s="5"/>
      <c r="B41" s="12"/>
      <c r="C41" s="12"/>
      <c r="D41" s="5"/>
      <c r="E41" s="12"/>
      <c r="F41" s="12"/>
      <c r="G41" s="12"/>
      <c r="H41" s="12"/>
      <c r="I41" s="12"/>
      <c r="J41" s="5"/>
      <c r="K41" s="5"/>
      <c r="L41" s="17"/>
      <c r="M41" s="17"/>
      <c r="N41" s="17"/>
      <c r="P41" s="2"/>
      <c r="Q41" s="2"/>
      <c r="R41" s="59"/>
      <c r="S41" s="2"/>
      <c r="T41" s="2"/>
      <c r="U41" s="2"/>
      <c r="V41" s="2"/>
      <c r="W41" s="2"/>
      <c r="X41" s="2"/>
      <c r="Y41" s="2"/>
      <c r="Z41" s="2"/>
    </row>
    <row r="42" spans="1:26" s="54" customFormat="1" ht="12.75" customHeight="1" x14ac:dyDescent="0.4">
      <c r="A42" s="5"/>
      <c r="B42" s="12"/>
      <c r="C42" s="12"/>
      <c r="D42" s="5"/>
      <c r="E42" s="12"/>
      <c r="F42" s="12"/>
      <c r="G42" s="12"/>
      <c r="H42" s="12"/>
      <c r="I42" s="12"/>
      <c r="J42" s="5"/>
      <c r="K42" s="5"/>
      <c r="L42" s="17"/>
      <c r="M42" s="17"/>
      <c r="N42" s="17"/>
      <c r="P42" s="2"/>
      <c r="Q42" s="2"/>
      <c r="R42" s="59"/>
      <c r="S42" s="2"/>
      <c r="T42" s="2"/>
      <c r="U42" s="2"/>
      <c r="V42" s="2"/>
      <c r="W42" s="2"/>
      <c r="X42" s="2"/>
      <c r="Y42" s="2"/>
      <c r="Z42" s="2"/>
    </row>
    <row r="43" spans="1:26" s="54" customFormat="1" ht="12.75" customHeight="1" x14ac:dyDescent="0.4">
      <c r="A43" s="5"/>
      <c r="B43" s="12"/>
      <c r="C43" s="12"/>
      <c r="D43" s="5"/>
      <c r="E43" s="12"/>
      <c r="F43" s="12"/>
      <c r="G43" s="12"/>
      <c r="H43" s="12"/>
      <c r="I43" s="12"/>
      <c r="J43" s="5"/>
      <c r="K43" s="5"/>
      <c r="L43" s="17"/>
      <c r="M43" s="17"/>
      <c r="N43" s="17"/>
      <c r="P43" s="2"/>
      <c r="Q43" s="2"/>
      <c r="R43" s="59"/>
      <c r="S43" s="2"/>
      <c r="T43" s="2"/>
      <c r="U43" s="2"/>
      <c r="V43" s="2"/>
      <c r="W43" s="2"/>
      <c r="X43" s="2"/>
      <c r="Y43" s="2"/>
      <c r="Z43" s="2"/>
    </row>
    <row r="44" spans="1:26" s="54" customFormat="1" ht="13.5" customHeight="1" x14ac:dyDescent="0.4">
      <c r="A44" s="5"/>
      <c r="B44" s="12"/>
      <c r="C44" s="12"/>
      <c r="D44" s="5"/>
      <c r="E44" s="12"/>
      <c r="F44" s="12"/>
      <c r="G44" s="12"/>
      <c r="H44" s="12"/>
      <c r="I44" s="12"/>
      <c r="J44" s="5"/>
      <c r="K44" s="5"/>
      <c r="L44" s="17"/>
      <c r="M44" s="17"/>
      <c r="N44" s="17"/>
      <c r="P44" s="2"/>
      <c r="Q44" s="2"/>
      <c r="R44" s="59"/>
      <c r="S44" s="2"/>
      <c r="T44" s="2"/>
      <c r="U44" s="2"/>
      <c r="V44" s="2"/>
      <c r="W44" s="2"/>
      <c r="X44" s="2"/>
      <c r="Y44" s="2"/>
      <c r="Z44" s="2"/>
    </row>
    <row r="45" spans="1:26" s="54" customFormat="1" ht="12.75" customHeight="1" x14ac:dyDescent="0.4">
      <c r="A45" s="2"/>
      <c r="B45" s="9"/>
      <c r="C45" s="12"/>
      <c r="D45" s="5"/>
      <c r="E45" s="12"/>
      <c r="F45" s="12"/>
      <c r="G45" s="12"/>
      <c r="H45" s="12"/>
      <c r="I45" s="12"/>
      <c r="J45" s="5"/>
      <c r="K45" s="5"/>
      <c r="L45" s="17"/>
      <c r="M45" s="17"/>
      <c r="N45" s="17"/>
      <c r="P45" s="2"/>
      <c r="Q45" s="2"/>
      <c r="R45" s="59"/>
      <c r="S45" s="2"/>
      <c r="T45" s="2"/>
      <c r="U45" s="2"/>
      <c r="V45" s="2"/>
      <c r="W45" s="2"/>
      <c r="X45" s="2"/>
      <c r="Y45" s="2"/>
      <c r="Z45" s="2"/>
    </row>
    <row r="46" spans="1:26" s="54" customFormat="1" ht="12.75" customHeight="1" x14ac:dyDescent="0.4">
      <c r="A46" s="2"/>
      <c r="B46" s="9"/>
      <c r="C46" s="9"/>
      <c r="D46" s="2"/>
      <c r="E46" s="9"/>
      <c r="F46" s="9"/>
      <c r="G46" s="9"/>
      <c r="H46" s="9"/>
      <c r="I46" s="9"/>
      <c r="J46" s="2"/>
      <c r="K46" s="2"/>
      <c r="L46" s="15"/>
      <c r="M46" s="15"/>
      <c r="N46" s="15"/>
      <c r="P46" s="2"/>
      <c r="Q46" s="2"/>
      <c r="R46" s="59"/>
      <c r="S46" s="2"/>
      <c r="T46" s="2"/>
      <c r="U46" s="2"/>
      <c r="V46" s="2"/>
      <c r="W46" s="2"/>
      <c r="X46" s="2"/>
      <c r="Y46" s="2"/>
      <c r="Z46" s="2"/>
    </row>
    <row r="47" spans="1:26" s="54" customFormat="1" ht="13.5" customHeight="1" x14ac:dyDescent="0.4">
      <c r="A47" s="2"/>
      <c r="B47" s="9"/>
      <c r="C47" s="9"/>
      <c r="D47" s="2"/>
      <c r="E47" s="9"/>
      <c r="F47" s="9"/>
      <c r="G47" s="9"/>
      <c r="H47" s="9"/>
      <c r="I47" s="9"/>
      <c r="J47" s="2"/>
      <c r="K47" s="2"/>
      <c r="L47" s="15"/>
      <c r="M47" s="15"/>
      <c r="N47" s="15"/>
      <c r="P47" s="2"/>
      <c r="Q47" s="2"/>
      <c r="R47" s="59"/>
      <c r="S47" s="2"/>
      <c r="T47" s="2"/>
      <c r="U47" s="2"/>
      <c r="V47" s="2"/>
      <c r="W47" s="2"/>
      <c r="X47" s="2"/>
      <c r="Y47" s="2"/>
      <c r="Z47" s="2"/>
    </row>
  </sheetData>
  <protectedRanges>
    <protectedRange password="F6F6" sqref="K12:N36" name="Range1"/>
  </protectedRanges>
  <mergeCells count="31">
    <mergeCell ref="A1:D1"/>
    <mergeCell ref="I1:J1"/>
    <mergeCell ref="K1:M1"/>
    <mergeCell ref="B2:E2"/>
    <mergeCell ref="I2:J2"/>
    <mergeCell ref="K2:M2"/>
    <mergeCell ref="B3:E3"/>
    <mergeCell ref="I3:J3"/>
    <mergeCell ref="K3:M3"/>
    <mergeCell ref="B4:C4"/>
    <mergeCell ref="I4:J4"/>
    <mergeCell ref="K4:M4"/>
    <mergeCell ref="B5:E5"/>
    <mergeCell ref="I5:J5"/>
    <mergeCell ref="K5:M5"/>
    <mergeCell ref="B6:E6"/>
    <mergeCell ref="K6:M6"/>
    <mergeCell ref="I7:J7"/>
    <mergeCell ref="K7:M7"/>
    <mergeCell ref="B8:C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</mergeCells>
  <pageMargins left="0.2" right="0.2" top="0.45" bottom="0.2" header="0.15" footer="0"/>
  <pageSetup scale="65" fitToHeight="0" orientation="landscape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A4B6FB63-5FAA-4792-98C7-AA0CC27D77CD}">
          <x14:formula1>
            <xm:f>Lists!$B$2:$B$21</xm:f>
          </x14:formula1>
          <xm:sqref>C12:C35</xm:sqref>
        </x14:dataValidation>
        <x14:dataValidation type="list" errorStyle="information" allowBlank="1" showInputMessage="1" xr:uid="{C3364909-0AAA-486A-BEEB-7CE7238E269C}">
          <x14:formula1>
            <xm:f>Lists!$A$2:$A$107</xm:f>
          </x14:formula1>
          <xm:sqref>B12:B35</xm:sqref>
        </x14:dataValidation>
        <x14:dataValidation type="list" allowBlank="1" showInputMessage="1" showErrorMessage="1" xr:uid="{AA15CF17-51CC-4A2F-BA15-A416624F3E27}">
          <x14:formula1>
            <xm:f>Lists!$D$2:$D$5</xm:f>
          </x14:formula1>
          <xm:sqref>K2:M2</xm:sqref>
        </x14:dataValidation>
        <x14:dataValidation type="list" allowBlank="1" showInputMessage="1" showErrorMessage="1" xr:uid="{25531372-4BBD-4C3C-B90D-F0A74AFF38B8}">
          <x14:formula1>
            <xm:f>Lists!$C$2:$C$3</xm:f>
          </x14:formula1>
          <xm:sqref>K3:M3</xm:sqref>
        </x14:dataValidation>
        <x14:dataValidation type="list" allowBlank="1" showInputMessage="1" showErrorMessage="1" xr:uid="{D3DD9922-F418-4111-84D5-2E72939FD4A6}">
          <x14:formula1>
            <xm:f>Lists!$E$2:$E$13</xm:f>
          </x14:formula1>
          <xm:sqref>K4:M4</xm:sqref>
        </x14:dataValidation>
        <x14:dataValidation type="list" allowBlank="1" showInputMessage="1" showErrorMessage="1" xr:uid="{27087D18-E757-48F5-BDB4-1F0051195F76}">
          <x14:formula1>
            <xm:f>Lists!$F$2:$F$5</xm:f>
          </x14:formula1>
          <xm:sqref>K5:M5</xm:sqref>
        </x14:dataValidation>
        <x14:dataValidation type="list" allowBlank="1" showInputMessage="1" xr:uid="{ED86ABDE-ECE8-4894-8F25-D631E0792CD3}">
          <x14:formula1>
            <xm:f>Lists!$G$2:$G$14</xm:f>
          </x14:formula1>
          <xm:sqref>A12:A35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48E04-839A-4C81-9052-3BF77349B9B6}">
  <dimension ref="A1:G107"/>
  <sheetViews>
    <sheetView workbookViewId="0">
      <selection activeCell="G15" sqref="G15"/>
    </sheetView>
  </sheetViews>
  <sheetFormatPr defaultRowHeight="12.3" x14ac:dyDescent="0.4"/>
  <cols>
    <col min="1" max="1" width="17.77734375" customWidth="1"/>
    <col min="2" max="2" width="14.5546875" bestFit="1" customWidth="1"/>
    <col min="3" max="3" width="7.609375" bestFit="1" customWidth="1"/>
    <col min="4" max="4" width="10.94140625" bestFit="1" customWidth="1"/>
    <col min="5" max="5" width="14.6640625" bestFit="1" customWidth="1"/>
    <col min="6" max="6" width="12.5" bestFit="1" customWidth="1"/>
  </cols>
  <sheetData>
    <row r="1" spans="1:7" x14ac:dyDescent="0.4">
      <c r="A1" t="s">
        <v>154</v>
      </c>
      <c r="B1" t="s">
        <v>155</v>
      </c>
      <c r="C1" t="s">
        <v>173</v>
      </c>
      <c r="D1" t="s">
        <v>174</v>
      </c>
      <c r="E1" t="s">
        <v>181</v>
      </c>
      <c r="F1" t="s">
        <v>194</v>
      </c>
      <c r="G1" t="s">
        <v>23</v>
      </c>
    </row>
    <row r="2" spans="1:7" x14ac:dyDescent="0.4">
      <c r="A2" t="s">
        <v>49</v>
      </c>
      <c r="B2" s="98">
        <v>3110</v>
      </c>
      <c r="C2" t="s">
        <v>179</v>
      </c>
      <c r="D2" t="s">
        <v>175</v>
      </c>
      <c r="E2" t="s">
        <v>182</v>
      </c>
      <c r="F2" t="s">
        <v>195</v>
      </c>
      <c r="G2" t="s">
        <v>201</v>
      </c>
    </row>
    <row r="3" spans="1:7" x14ac:dyDescent="0.4">
      <c r="A3" t="s">
        <v>50</v>
      </c>
      <c r="B3" s="98">
        <v>3111</v>
      </c>
      <c r="C3" t="s">
        <v>180</v>
      </c>
      <c r="D3" t="s">
        <v>176</v>
      </c>
      <c r="E3" t="s">
        <v>183</v>
      </c>
      <c r="F3" t="s">
        <v>196</v>
      </c>
      <c r="G3" t="s">
        <v>202</v>
      </c>
    </row>
    <row r="4" spans="1:7" x14ac:dyDescent="0.4">
      <c r="A4" t="s">
        <v>51</v>
      </c>
      <c r="B4" s="98" t="s">
        <v>156</v>
      </c>
      <c r="D4" t="s">
        <v>177</v>
      </c>
      <c r="E4" t="s">
        <v>184</v>
      </c>
      <c r="F4" t="s">
        <v>197</v>
      </c>
      <c r="G4" t="s">
        <v>200</v>
      </c>
    </row>
    <row r="5" spans="1:7" x14ac:dyDescent="0.4">
      <c r="A5" t="s">
        <v>52</v>
      </c>
      <c r="B5" s="98" t="s">
        <v>157</v>
      </c>
      <c r="D5" t="s">
        <v>178</v>
      </c>
      <c r="E5" t="s">
        <v>185</v>
      </c>
      <c r="F5" t="s">
        <v>198</v>
      </c>
      <c r="G5" t="s">
        <v>203</v>
      </c>
    </row>
    <row r="6" spans="1:7" x14ac:dyDescent="0.4">
      <c r="A6" t="s">
        <v>53</v>
      </c>
      <c r="B6" s="98" t="s">
        <v>158</v>
      </c>
      <c r="E6" t="s">
        <v>186</v>
      </c>
      <c r="G6" t="s">
        <v>204</v>
      </c>
    </row>
    <row r="7" spans="1:7" x14ac:dyDescent="0.4">
      <c r="A7" t="s">
        <v>54</v>
      </c>
      <c r="B7" s="98" t="s">
        <v>159</v>
      </c>
      <c r="E7" t="s">
        <v>187</v>
      </c>
      <c r="G7" t="s">
        <v>205</v>
      </c>
    </row>
    <row r="8" spans="1:7" x14ac:dyDescent="0.4">
      <c r="A8" t="s">
        <v>55</v>
      </c>
      <c r="B8" s="98" t="s">
        <v>160</v>
      </c>
      <c r="E8" t="s">
        <v>188</v>
      </c>
      <c r="G8" t="s">
        <v>207</v>
      </c>
    </row>
    <row r="9" spans="1:7" x14ac:dyDescent="0.4">
      <c r="A9" t="s">
        <v>56</v>
      </c>
      <c r="B9" s="98" t="s">
        <v>161</v>
      </c>
      <c r="E9" t="s">
        <v>189</v>
      </c>
      <c r="G9" t="s">
        <v>208</v>
      </c>
    </row>
    <row r="10" spans="1:7" x14ac:dyDescent="0.4">
      <c r="A10" t="s">
        <v>57</v>
      </c>
      <c r="B10" s="98" t="s">
        <v>162</v>
      </c>
      <c r="E10" t="s">
        <v>190</v>
      </c>
      <c r="G10" t="s">
        <v>209</v>
      </c>
    </row>
    <row r="11" spans="1:7" x14ac:dyDescent="0.4">
      <c r="A11" t="s">
        <v>58</v>
      </c>
      <c r="B11" s="98" t="s">
        <v>48</v>
      </c>
      <c r="E11" t="s">
        <v>191</v>
      </c>
      <c r="G11" t="s">
        <v>210</v>
      </c>
    </row>
    <row r="12" spans="1:7" x14ac:dyDescent="0.4">
      <c r="A12" t="s">
        <v>59</v>
      </c>
      <c r="B12" s="98" t="s">
        <v>163</v>
      </c>
      <c r="E12" t="s">
        <v>192</v>
      </c>
      <c r="G12" t="s">
        <v>211</v>
      </c>
    </row>
    <row r="13" spans="1:7" x14ac:dyDescent="0.4">
      <c r="A13" t="s">
        <v>60</v>
      </c>
      <c r="B13" s="98" t="s">
        <v>164</v>
      </c>
      <c r="E13" t="s">
        <v>193</v>
      </c>
      <c r="G13" t="s">
        <v>206</v>
      </c>
    </row>
    <row r="14" spans="1:7" x14ac:dyDescent="0.4">
      <c r="A14" t="s">
        <v>61</v>
      </c>
      <c r="B14" s="98" t="s">
        <v>165</v>
      </c>
      <c r="G14" t="s">
        <v>212</v>
      </c>
    </row>
    <row r="15" spans="1:7" x14ac:dyDescent="0.4">
      <c r="A15" t="s">
        <v>62</v>
      </c>
      <c r="B15" s="98" t="s">
        <v>166</v>
      </c>
    </row>
    <row r="16" spans="1:7" x14ac:dyDescent="0.4">
      <c r="A16" t="s">
        <v>63</v>
      </c>
      <c r="B16" s="98" t="s">
        <v>167</v>
      </c>
    </row>
    <row r="17" spans="1:2" x14ac:dyDescent="0.4">
      <c r="A17" t="s">
        <v>64</v>
      </c>
      <c r="B17" s="98" t="s">
        <v>168</v>
      </c>
    </row>
    <row r="18" spans="1:2" x14ac:dyDescent="0.4">
      <c r="A18" t="s">
        <v>65</v>
      </c>
      <c r="B18" s="98" t="s">
        <v>47</v>
      </c>
    </row>
    <row r="19" spans="1:2" x14ac:dyDescent="0.4">
      <c r="A19" t="s">
        <v>66</v>
      </c>
      <c r="B19" s="98" t="s">
        <v>169</v>
      </c>
    </row>
    <row r="20" spans="1:2" x14ac:dyDescent="0.4">
      <c r="A20" t="s">
        <v>67</v>
      </c>
      <c r="B20" s="98" t="s">
        <v>171</v>
      </c>
    </row>
    <row r="21" spans="1:2" x14ac:dyDescent="0.4">
      <c r="A21" t="s">
        <v>68</v>
      </c>
      <c r="B21" s="98" t="s">
        <v>172</v>
      </c>
    </row>
    <row r="22" spans="1:2" x14ac:dyDescent="0.4">
      <c r="A22" t="s">
        <v>69</v>
      </c>
    </row>
    <row r="23" spans="1:2" x14ac:dyDescent="0.4">
      <c r="A23" t="s">
        <v>70</v>
      </c>
    </row>
    <row r="24" spans="1:2" x14ac:dyDescent="0.4">
      <c r="A24" t="s">
        <v>71</v>
      </c>
    </row>
    <row r="25" spans="1:2" x14ac:dyDescent="0.4">
      <c r="A25" t="s">
        <v>72</v>
      </c>
    </row>
    <row r="26" spans="1:2" x14ac:dyDescent="0.4">
      <c r="A26" t="s">
        <v>73</v>
      </c>
    </row>
    <row r="27" spans="1:2" x14ac:dyDescent="0.4">
      <c r="A27" t="s">
        <v>74</v>
      </c>
    </row>
    <row r="28" spans="1:2" x14ac:dyDescent="0.4">
      <c r="A28" t="s">
        <v>75</v>
      </c>
    </row>
    <row r="29" spans="1:2" x14ac:dyDescent="0.4">
      <c r="A29" t="s">
        <v>76</v>
      </c>
    </row>
    <row r="30" spans="1:2" x14ac:dyDescent="0.4">
      <c r="A30" t="s">
        <v>77</v>
      </c>
    </row>
    <row r="31" spans="1:2" x14ac:dyDescent="0.4">
      <c r="A31" t="s">
        <v>78</v>
      </c>
    </row>
    <row r="32" spans="1:2" x14ac:dyDescent="0.4">
      <c r="A32" t="s">
        <v>79</v>
      </c>
    </row>
    <row r="33" spans="1:1" x14ac:dyDescent="0.4">
      <c r="A33" t="s">
        <v>80</v>
      </c>
    </row>
    <row r="34" spans="1:1" x14ac:dyDescent="0.4">
      <c r="A34" t="s">
        <v>81</v>
      </c>
    </row>
    <row r="35" spans="1:1" x14ac:dyDescent="0.4">
      <c r="A35" t="s">
        <v>82</v>
      </c>
    </row>
    <row r="36" spans="1:1" x14ac:dyDescent="0.4">
      <c r="A36" t="s">
        <v>83</v>
      </c>
    </row>
    <row r="37" spans="1:1" x14ac:dyDescent="0.4">
      <c r="A37" t="s">
        <v>84</v>
      </c>
    </row>
    <row r="38" spans="1:1" x14ac:dyDescent="0.4">
      <c r="A38" t="s">
        <v>85</v>
      </c>
    </row>
    <row r="39" spans="1:1" x14ac:dyDescent="0.4">
      <c r="A39" t="s">
        <v>86</v>
      </c>
    </row>
    <row r="40" spans="1:1" x14ac:dyDescent="0.4">
      <c r="A40" t="s">
        <v>87</v>
      </c>
    </row>
    <row r="41" spans="1:1" x14ac:dyDescent="0.4">
      <c r="A41" t="s">
        <v>88</v>
      </c>
    </row>
    <row r="42" spans="1:1" x14ac:dyDescent="0.4">
      <c r="A42" t="s">
        <v>89</v>
      </c>
    </row>
    <row r="43" spans="1:1" x14ac:dyDescent="0.4">
      <c r="A43" t="s">
        <v>90</v>
      </c>
    </row>
    <row r="44" spans="1:1" x14ac:dyDescent="0.4">
      <c r="A44" t="s">
        <v>91</v>
      </c>
    </row>
    <row r="45" spans="1:1" x14ac:dyDescent="0.4">
      <c r="A45" t="s">
        <v>92</v>
      </c>
    </row>
    <row r="46" spans="1:1" x14ac:dyDescent="0.4">
      <c r="A46" t="s">
        <v>93</v>
      </c>
    </row>
    <row r="47" spans="1:1" x14ac:dyDescent="0.4">
      <c r="A47" t="s">
        <v>94</v>
      </c>
    </row>
    <row r="48" spans="1:1" x14ac:dyDescent="0.4">
      <c r="A48" t="s">
        <v>95</v>
      </c>
    </row>
    <row r="49" spans="1:1" x14ac:dyDescent="0.4">
      <c r="A49" t="s">
        <v>96</v>
      </c>
    </row>
    <row r="50" spans="1:1" x14ac:dyDescent="0.4">
      <c r="A50" t="s">
        <v>97</v>
      </c>
    </row>
    <row r="51" spans="1:1" x14ac:dyDescent="0.4">
      <c r="A51" t="s">
        <v>98</v>
      </c>
    </row>
    <row r="52" spans="1:1" x14ac:dyDescent="0.4">
      <c r="A52" t="s">
        <v>99</v>
      </c>
    </row>
    <row r="53" spans="1:1" x14ac:dyDescent="0.4">
      <c r="A53" t="s">
        <v>100</v>
      </c>
    </row>
    <row r="54" spans="1:1" x14ac:dyDescent="0.4">
      <c r="A54" t="s">
        <v>101</v>
      </c>
    </row>
    <row r="55" spans="1:1" x14ac:dyDescent="0.4">
      <c r="A55" t="s">
        <v>102</v>
      </c>
    </row>
    <row r="56" spans="1:1" x14ac:dyDescent="0.4">
      <c r="A56" t="s">
        <v>103</v>
      </c>
    </row>
    <row r="57" spans="1:1" x14ac:dyDescent="0.4">
      <c r="A57" t="s">
        <v>104</v>
      </c>
    </row>
    <row r="58" spans="1:1" x14ac:dyDescent="0.4">
      <c r="A58" t="s">
        <v>105</v>
      </c>
    </row>
    <row r="59" spans="1:1" x14ac:dyDescent="0.4">
      <c r="A59" t="s">
        <v>106</v>
      </c>
    </row>
    <row r="60" spans="1:1" x14ac:dyDescent="0.4">
      <c r="A60" t="s">
        <v>107</v>
      </c>
    </row>
    <row r="61" spans="1:1" x14ac:dyDescent="0.4">
      <c r="A61" t="s">
        <v>108</v>
      </c>
    </row>
    <row r="62" spans="1:1" x14ac:dyDescent="0.4">
      <c r="A62" t="s">
        <v>109</v>
      </c>
    </row>
    <row r="63" spans="1:1" x14ac:dyDescent="0.4">
      <c r="A63" t="s">
        <v>110</v>
      </c>
    </row>
    <row r="64" spans="1:1" x14ac:dyDescent="0.4">
      <c r="A64" t="s">
        <v>111</v>
      </c>
    </row>
    <row r="65" spans="1:1" x14ac:dyDescent="0.4">
      <c r="A65" t="s">
        <v>112</v>
      </c>
    </row>
    <row r="66" spans="1:1" x14ac:dyDescent="0.4">
      <c r="A66" t="s">
        <v>113</v>
      </c>
    </row>
    <row r="67" spans="1:1" x14ac:dyDescent="0.4">
      <c r="A67" t="s">
        <v>114</v>
      </c>
    </row>
    <row r="68" spans="1:1" x14ac:dyDescent="0.4">
      <c r="A68" t="s">
        <v>115</v>
      </c>
    </row>
    <row r="69" spans="1:1" x14ac:dyDescent="0.4">
      <c r="A69" t="s">
        <v>116</v>
      </c>
    </row>
    <row r="70" spans="1:1" x14ac:dyDescent="0.4">
      <c r="A70" t="s">
        <v>117</v>
      </c>
    </row>
    <row r="71" spans="1:1" x14ac:dyDescent="0.4">
      <c r="A71" t="s">
        <v>118</v>
      </c>
    </row>
    <row r="72" spans="1:1" x14ac:dyDescent="0.4">
      <c r="A72" t="s">
        <v>119</v>
      </c>
    </row>
    <row r="73" spans="1:1" x14ac:dyDescent="0.4">
      <c r="A73" t="s">
        <v>120</v>
      </c>
    </row>
    <row r="74" spans="1:1" x14ac:dyDescent="0.4">
      <c r="A74" t="s">
        <v>121</v>
      </c>
    </row>
    <row r="75" spans="1:1" x14ac:dyDescent="0.4">
      <c r="A75" t="s">
        <v>122</v>
      </c>
    </row>
    <row r="76" spans="1:1" x14ac:dyDescent="0.4">
      <c r="A76" t="s">
        <v>123</v>
      </c>
    </row>
    <row r="77" spans="1:1" x14ac:dyDescent="0.4">
      <c r="A77" t="s">
        <v>124</v>
      </c>
    </row>
    <row r="78" spans="1:1" x14ac:dyDescent="0.4">
      <c r="A78" t="s">
        <v>125</v>
      </c>
    </row>
    <row r="79" spans="1:1" x14ac:dyDescent="0.4">
      <c r="A79" t="s">
        <v>126</v>
      </c>
    </row>
    <row r="80" spans="1:1" x14ac:dyDescent="0.4">
      <c r="A80" t="s">
        <v>127</v>
      </c>
    </row>
    <row r="81" spans="1:1" x14ac:dyDescent="0.4">
      <c r="A81" t="s">
        <v>128</v>
      </c>
    </row>
    <row r="82" spans="1:1" x14ac:dyDescent="0.4">
      <c r="A82" t="s">
        <v>129</v>
      </c>
    </row>
    <row r="83" spans="1:1" x14ac:dyDescent="0.4">
      <c r="A83" t="s">
        <v>130</v>
      </c>
    </row>
    <row r="84" spans="1:1" x14ac:dyDescent="0.4">
      <c r="A84" t="s">
        <v>131</v>
      </c>
    </row>
    <row r="85" spans="1:1" x14ac:dyDescent="0.4">
      <c r="A85" t="s">
        <v>132</v>
      </c>
    </row>
    <row r="86" spans="1:1" x14ac:dyDescent="0.4">
      <c r="A86" t="s">
        <v>133</v>
      </c>
    </row>
    <row r="87" spans="1:1" x14ac:dyDescent="0.4">
      <c r="A87" t="s">
        <v>134</v>
      </c>
    </row>
    <row r="88" spans="1:1" x14ac:dyDescent="0.4">
      <c r="A88" t="s">
        <v>135</v>
      </c>
    </row>
    <row r="89" spans="1:1" x14ac:dyDescent="0.4">
      <c r="A89" t="s">
        <v>136</v>
      </c>
    </row>
    <row r="90" spans="1:1" x14ac:dyDescent="0.4">
      <c r="A90" t="s">
        <v>137</v>
      </c>
    </row>
    <row r="91" spans="1:1" x14ac:dyDescent="0.4">
      <c r="A91" t="s">
        <v>138</v>
      </c>
    </row>
    <row r="92" spans="1:1" x14ac:dyDescent="0.4">
      <c r="A92" t="s">
        <v>139</v>
      </c>
    </row>
    <row r="93" spans="1:1" x14ac:dyDescent="0.4">
      <c r="A93" t="s">
        <v>140</v>
      </c>
    </row>
    <row r="94" spans="1:1" x14ac:dyDescent="0.4">
      <c r="A94" t="s">
        <v>141</v>
      </c>
    </row>
    <row r="95" spans="1:1" x14ac:dyDescent="0.4">
      <c r="A95" t="s">
        <v>142</v>
      </c>
    </row>
    <row r="96" spans="1:1" x14ac:dyDescent="0.4">
      <c r="A96" t="s">
        <v>143</v>
      </c>
    </row>
    <row r="97" spans="1:1" x14ac:dyDescent="0.4">
      <c r="A97" t="s">
        <v>144</v>
      </c>
    </row>
    <row r="98" spans="1:1" x14ac:dyDescent="0.4">
      <c r="A98" t="s">
        <v>145</v>
      </c>
    </row>
    <row r="99" spans="1:1" x14ac:dyDescent="0.4">
      <c r="A99" t="s">
        <v>146</v>
      </c>
    </row>
    <row r="100" spans="1:1" x14ac:dyDescent="0.4">
      <c r="A100" t="s">
        <v>147</v>
      </c>
    </row>
    <row r="101" spans="1:1" x14ac:dyDescent="0.4">
      <c r="A101" t="s">
        <v>148</v>
      </c>
    </row>
    <row r="102" spans="1:1" x14ac:dyDescent="0.4">
      <c r="A102" t="s">
        <v>149</v>
      </c>
    </row>
    <row r="103" spans="1:1" x14ac:dyDescent="0.4">
      <c r="A103" t="s">
        <v>150</v>
      </c>
    </row>
    <row r="104" spans="1:1" x14ac:dyDescent="0.4">
      <c r="A104" t="s">
        <v>151</v>
      </c>
    </row>
    <row r="105" spans="1:1" x14ac:dyDescent="0.4">
      <c r="A105" t="s">
        <v>152</v>
      </c>
    </row>
    <row r="106" spans="1:1" x14ac:dyDescent="0.4">
      <c r="A106" t="s">
        <v>153</v>
      </c>
    </row>
    <row r="107" spans="1:1" x14ac:dyDescent="0.4">
      <c r="A107" t="s">
        <v>170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s D A A B Q S w M E F A A C A A g A g 4 y U V J O d t q y j A A A A 9 g A A A B I A H A B D b 2 5 m a W c v U G F j a 2 F n Z S 5 4 b W w g o h g A K K A U A A A A A A A A A A A A A A A A A A A A A A A A A A A A h Y + x D o I w F E V / h X S n L c X B k E c Z X C U x I R r X B i o 2 w s P Q Y v k 3 B z / J X x C j q J v j P f c M 9 9 6 v N 8 j G t g k u u r e m w 5 R E l J N A Y 9 l V B u u U D O 4 Q L k k m Y a P K k 6 p 1 M M l o k 9 F W K T k 6 d 0 4 Y 8 9 5 T H 9 O u r 5 n g P G L 7 f F 2 U R 9 0 q 8 p H N f z k 0 a J 3 C U h M J u 9 c Y K W j E Y 7 o Q g n J g M 4 T c 4 F c Q 0 9 5 n + w N h N T R u 6 L X U G G 4 L Y H M E 9 v 4 g H 1 B L A w Q U A A I A C A C D j J R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4 y U V D i W c U + m A A A A 3 w A A A B M A H A B G b 3 J t d W x h c y 9 T Z W N 0 a W 9 u M S 5 t I K I Y A C i g F A A A A A A A A A A A A A A A A A A A A A A A A A A A A G 2 N s Q q D Q A y G d 8 F 3 C N d F Q Q R d x e n o W g o K H c T h 1 L S K e i m 5 E y z i u / e s a 7 M E / n z / F 4 O t H U h D c e 4 k 8 z 3 f M 7 1 i 7 K B U z Y Q J 5 D C h 9 T 1 w U 9 D C L b r k u r Y 4 x X J h R m 0 f x G N D N A b h V t 3 U j L k 4 m 6 L e K 0 n a O q S O T s F F y F 7 p 1 y H / v F E 4 0 w + N S 1 b a P I l n S d M y 6 + N o g v N b t G 0 i T U E S a 7 g z d U t r j Y j A O g Q s r n b f Q 9 8 b 9 F 9 / 9 g V Q S w E C L Q A U A A I A C A C D j J R U k 5 2 2 r K M A A A D 2 A A A A E g A A A A A A A A A A A A A A A A A A A A A A Q 2 9 u Z m l n L 1 B h Y 2 t h Z 2 U u e G 1 s U E s B A i 0 A F A A C A A g A g 4 y U V A / K 6 a u k A A A A 6 Q A A A B M A A A A A A A A A A A A A A A A A 7 w A A A F t D b 2 5 0 Z W 5 0 X 1 R 5 c G V z X S 5 4 b W x Q S w E C L Q A U A A I A C A C D j J R U O J Z x T 6 Y A A A D f A A A A E w A A A A A A A A A A A A A A A A D g A Q A A R m 9 y b X V s Y X M v U 2 V j d G l v b j E u b V B L B Q Y A A A A A A w A D A M I A A A D T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g B w A A A A A A A L 4 H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y M F Q y M j o x N j o x N i 4 x M j U x M T M y W i I g L z 4 8 R W 5 0 c n k g V H l w Z T 0 i R m l s b E N v b H V t b l R 5 c G V z I i B W Y W x 1 Z T 0 i c 0 J n P T 0 i I C 8 + P E V u d H J 5 I F R 5 c G U 9 I k Z p b G x D b 2 x 1 b W 5 O Y W 1 l c y I g V m F s d W U 9 I n N b J n F 1 b 3 Q 7 M j I g Q 2 9 y b i B Q c m 9 k d W N 0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9 B d X R v U m V t b 3 Z l Z E N v b H V t b n M x L n s y M i B D b 3 J u I F B y b 2 R 1 Y 3 R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x l M S 9 B d X R v U m V t b 3 Z l Z E N v b H V t b n M x L n s y M i B D b 3 J u I F B y b 2 R 1 Y 3 R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E q b A q w 0 8 q l M u e h L 2 C s 6 w C E A A A A A A g A A A A A A E G Y A A A A B A A A g A A A A 6 p t 5 s I v k I Z p x d Z F O z M L S g H S C 5 K z 3 / k 2 l z Q + n w R z g w W w A A A A A D o A A A A A C A A A g A A A A H u u g R D T q w D C j B Y T e z 6 o e A v 4 K s I 0 f K m D s l Y B a L J n z E N 5 Q A A A A L F l P x x b 4 5 r W G c G H R Q 3 M 4 x 8 B n j z u O F D W r W 8 J Y Q 6 j 2 s N 2 t p D 5 E k C / B + E R D Y + r 8 s 6 n 1 f A 5 x B j 4 8 x K M Y / S Q w g Q K 7 2 z D + o Y 0 8 B m B 5 Z M q V 5 J s k S n 5 A A A A A 4 W l / T M a 8 9 I S U n E I n m r y j + W Z z i B / 8 U a v o M Q b w U o L H r S k 0 A C g U C n w n a L 5 R v K m 4 Y p R n f B i 3 b 3 v y h D e I 2 C i p b c g s + w = = < / D a t a M a s h u p > 
</file>

<file path=customXml/itemProps1.xml><?xml version="1.0" encoding="utf-8"?>
<ds:datastoreItem xmlns:ds="http://schemas.openxmlformats.org/officeDocument/2006/customXml" ds:itemID="{401D7DF8-9E51-4EEB-BB11-39A54933871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Trial Outline</vt:lpstr>
      <vt:lpstr>Lists</vt:lpstr>
    </vt:vector>
  </TitlesOfParts>
  <Company>mcga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Lage</dc:creator>
  <cp:lastModifiedBy>Michael Lage</cp:lastModifiedBy>
  <cp:lastPrinted>2021-10-26T15:38:31Z</cp:lastPrinted>
  <dcterms:created xsi:type="dcterms:W3CDTF">2004-09-16T20:17:25Z</dcterms:created>
  <dcterms:modified xsi:type="dcterms:W3CDTF">2022-04-29T14:44:14Z</dcterms:modified>
</cp:coreProperties>
</file>