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3788" windowHeight="7440" activeTab="1"/>
  </bookViews>
  <sheets>
    <sheet name="FY1314CKGQ1" sheetId="1" r:id="rId1"/>
    <sheet name="FY1314APQ1" sheetId="2" r:id="rId2"/>
  </sheets>
  <definedNames/>
  <calcPr fullCalcOnLoad="1"/>
</workbook>
</file>

<file path=xl/sharedStrings.xml><?xml version="1.0" encoding="utf-8"?>
<sst xmlns="http://schemas.openxmlformats.org/spreadsheetml/2006/main" count="307" uniqueCount="157">
  <si>
    <t>Disbursements</t>
  </si>
  <si>
    <t>Remaining</t>
  </si>
  <si>
    <t>Administration:</t>
  </si>
  <si>
    <t>Tax Receipts Received:</t>
  </si>
  <si>
    <t>Total Deposits to Checking</t>
  </si>
  <si>
    <t>Less Budget Item Payments</t>
  </si>
  <si>
    <t>FINANCIAL REPORT</t>
  </si>
  <si>
    <t>Accounts Payable Detail Report</t>
  </si>
  <si>
    <t>Road Management</t>
  </si>
  <si>
    <t>Spring Clean Up:</t>
  </si>
  <si>
    <t>Office Expense:</t>
  </si>
  <si>
    <t>Tax Collector:</t>
  </si>
  <si>
    <t>Totals:</t>
  </si>
  <si>
    <t>Beach Maintenance:</t>
  </si>
  <si>
    <t>Tax Collector</t>
  </si>
  <si>
    <t>Transfers</t>
  </si>
  <si>
    <t>Beg Balance</t>
  </si>
  <si>
    <t>Receipts</t>
  </si>
  <si>
    <t>Total</t>
  </si>
  <si>
    <t>Swim Area(Buoys):</t>
  </si>
  <si>
    <t>Legal Fees:</t>
  </si>
  <si>
    <t xml:space="preserve">    </t>
  </si>
  <si>
    <t>Lawn Care, Mowing</t>
  </si>
  <si>
    <t>Lawn Care, Hedges</t>
  </si>
  <si>
    <t>Capital Improvements</t>
  </si>
  <si>
    <t>Common Area Improve:</t>
  </si>
  <si>
    <t>Emergency Storm Fund:</t>
  </si>
  <si>
    <t xml:space="preserve"> </t>
  </si>
  <si>
    <t>Plowing:</t>
  </si>
  <si>
    <t>Signage</t>
  </si>
  <si>
    <t>D &amp; O Liability</t>
  </si>
  <si>
    <t>General Counsel:</t>
  </si>
  <si>
    <t>Budget</t>
  </si>
  <si>
    <t>Guard:</t>
  </si>
  <si>
    <t>Total Operating Budget</t>
  </si>
  <si>
    <t>Total District Budget:</t>
  </si>
  <si>
    <t>Weekly Clean-up</t>
  </si>
  <si>
    <t>District Property</t>
  </si>
  <si>
    <t>Board of Directors</t>
  </si>
  <si>
    <t>Date</t>
  </si>
  <si>
    <t>CK #</t>
  </si>
  <si>
    <t>Amount</t>
  </si>
  <si>
    <t>Reference</t>
  </si>
  <si>
    <t>Total - Legal Fees:</t>
  </si>
  <si>
    <t>Total - Tax Collector:</t>
  </si>
  <si>
    <t>Total - Administration:</t>
  </si>
  <si>
    <t>General</t>
  </si>
  <si>
    <t>Special Mtgs-Notices</t>
  </si>
  <si>
    <t>Web Site</t>
  </si>
  <si>
    <t>Bookkeeper</t>
  </si>
  <si>
    <t>Insurance</t>
  </si>
  <si>
    <t>Council of Beaches</t>
  </si>
  <si>
    <t>Taxes-Town of Wstbk</t>
  </si>
  <si>
    <t>Supplies/Postage/Bills</t>
  </si>
  <si>
    <t>Lien Fees</t>
  </si>
  <si>
    <t>Total - Beach Maint.</t>
  </si>
  <si>
    <t>Repairs - ROW's</t>
  </si>
  <si>
    <t>Total Storm Sandy Loan:</t>
  </si>
  <si>
    <t>Recreation Fund:</t>
  </si>
  <si>
    <t>Total Road Mgmt:</t>
  </si>
  <si>
    <t>Total-Capital Imprvts:</t>
  </si>
  <si>
    <t>Software/Printing</t>
  </si>
  <si>
    <t>Budget Expenses</t>
  </si>
  <si>
    <t>Misc. Expenses:</t>
  </si>
  <si>
    <t>Principal</t>
  </si>
  <si>
    <t>Interest</t>
  </si>
  <si>
    <t>Lien Fee</t>
  </si>
  <si>
    <t>Total Recreation Fund:</t>
  </si>
  <si>
    <t>T-Shirt Sales</t>
  </si>
  <si>
    <t>Recreation - Cost of T-Shirts</t>
  </si>
  <si>
    <t>Jetty Repair Fund</t>
  </si>
  <si>
    <t xml:space="preserve">     Total Proceeds:</t>
  </si>
  <si>
    <t>Less: Cost of T-Shirts:</t>
  </si>
  <si>
    <t>2017 Grand List</t>
  </si>
  <si>
    <t>.</t>
  </si>
  <si>
    <t>Interest Income:</t>
  </si>
  <si>
    <t>Transfer in from Checking</t>
  </si>
  <si>
    <t>2018 Grand List</t>
  </si>
  <si>
    <t>Kathleen Kelemen</t>
  </si>
  <si>
    <t>Quality Data Services</t>
  </si>
  <si>
    <t>Westbrook Tax Collector</t>
  </si>
  <si>
    <t>Lombardo Insurance</t>
  </si>
  <si>
    <t>Ed Gales</t>
  </si>
  <si>
    <t>Marlena Whaley</t>
  </si>
  <si>
    <t>Transfer to Savings</t>
  </si>
  <si>
    <t xml:space="preserve"> 7/1/202020 - 06/30/2021</t>
  </si>
  <si>
    <t>2019 Grand List</t>
  </si>
  <si>
    <t>FY20/21</t>
  </si>
  <si>
    <t>Sand Committee</t>
  </si>
  <si>
    <t>Kimberly Bratz 1st 1/2</t>
  </si>
  <si>
    <t>CK#1435</t>
  </si>
  <si>
    <t>CAN Surety</t>
  </si>
  <si>
    <t>CK#1436</t>
  </si>
  <si>
    <t>CK#1437</t>
  </si>
  <si>
    <t xml:space="preserve">Lombardo Insurance </t>
  </si>
  <si>
    <t>CK#1438</t>
  </si>
  <si>
    <t>CK#1439</t>
  </si>
  <si>
    <t>CK#1440</t>
  </si>
  <si>
    <t>CK#1441</t>
  </si>
  <si>
    <t>Anthonys Prop Serv</t>
  </si>
  <si>
    <t>CK#1442</t>
  </si>
  <si>
    <t>Hudson, Kilby and McCauley</t>
  </si>
  <si>
    <t>CK#1443</t>
  </si>
  <si>
    <t>CK#1444</t>
  </si>
  <si>
    <t>Hartford Courant</t>
  </si>
  <si>
    <t>CK#1445</t>
  </si>
  <si>
    <t>Total expenses</t>
  </si>
  <si>
    <t>Transfer to savings</t>
  </si>
  <si>
    <t>Storm Clean-up</t>
  </si>
  <si>
    <t>CK#1446</t>
  </si>
  <si>
    <t>Eloise Kumnick</t>
  </si>
  <si>
    <t>CK#1447</t>
  </si>
  <si>
    <t>CK#1448</t>
  </si>
  <si>
    <t>Prior Year: 19/20</t>
  </si>
  <si>
    <t>Total Prior Year FY 19/20:</t>
  </si>
  <si>
    <t>Fiscal Year 20/21</t>
  </si>
  <si>
    <t>Balance Checking 12/31/2020</t>
  </si>
  <si>
    <t>All State Landscaping Serv.</t>
  </si>
  <si>
    <t>CK#1450</t>
  </si>
  <si>
    <t>Postmater - USPS</t>
  </si>
  <si>
    <t>CK#1451</t>
  </si>
  <si>
    <t>Postmaster - USPS</t>
  </si>
  <si>
    <t>CK#1449</t>
  </si>
  <si>
    <t>Damian Ranelli</t>
  </si>
  <si>
    <t>CK#1452</t>
  </si>
  <si>
    <t>CK#1453</t>
  </si>
  <si>
    <t>CK#1454</t>
  </si>
  <si>
    <t>kIMberly Bratz 2nd 1/2</t>
  </si>
  <si>
    <t>CK#1455</t>
  </si>
  <si>
    <t>CK#1456</t>
  </si>
  <si>
    <t>Andrew Calderoni</t>
  </si>
  <si>
    <t>CK# 1457</t>
  </si>
  <si>
    <t>Westbrook Town Clerk</t>
  </si>
  <si>
    <t>CK# 1458</t>
  </si>
  <si>
    <t>CK#1459</t>
  </si>
  <si>
    <t>CK#1460</t>
  </si>
  <si>
    <t>CK#1461</t>
  </si>
  <si>
    <t>CK#1462</t>
  </si>
  <si>
    <t>CK#1463</t>
  </si>
  <si>
    <t>CK#1464</t>
  </si>
  <si>
    <t>CT Audubon Society</t>
  </si>
  <si>
    <t>CK#1465</t>
  </si>
  <si>
    <t>J. Wilson</t>
  </si>
  <si>
    <t>Shoreline Soup Kitchen</t>
  </si>
  <si>
    <t>CK#1466</t>
  </si>
  <si>
    <t>K. Sullivan</t>
  </si>
  <si>
    <t>TG Landscaping</t>
  </si>
  <si>
    <t>CK#1467</t>
  </si>
  <si>
    <t>C. J. Hallahan</t>
  </si>
  <si>
    <t>CK#1468</t>
  </si>
  <si>
    <t>Quarter Ending: June 30, 2021</t>
  </si>
  <si>
    <t>Checking-Beg Bal as of 7/1/20</t>
  </si>
  <si>
    <t>Savings Acct - Beginning Balance - 7/1/20</t>
  </si>
  <si>
    <t>Savings Acct - Balance 6/30/21</t>
  </si>
  <si>
    <t>Quarter Ending: 6/30/21</t>
  </si>
  <si>
    <t>T.G. Landscaping &amp; Lawn</t>
  </si>
  <si>
    <t>CK#1475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</si>
</sst>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mm/dd/yy"/>
    <numFmt numFmtId="167" formatCode="mmmm\-yy"/>
    <numFmt numFmtId="168" formatCode="mmm\-yyyy"/>
    <numFmt numFmtId="169" formatCode="_([$$-409]* #,##0.00_);_([$$-409]* \(#,##0.00\);_([$$-409]* &quot;-&quot;??_);_(@_)"/>
    <numFmt numFmtId="170" formatCode="#,##0.00;[Red]#,##0.00"/>
    <numFmt numFmtId="171" formatCode="[$-409]dddd\,\ mmmm\ dd\,\ 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44" applyNumberFormat="1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165" fontId="1" fillId="0" borderId="12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5" fontId="0" fillId="0" borderId="0" xfId="44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5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4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17" xfId="0" applyNumberFormat="1" applyBorder="1" applyAlignment="1">
      <alignment/>
    </xf>
    <xf numFmtId="44" fontId="0" fillId="0" borderId="18" xfId="0" applyNumberFormat="1" applyFont="1" applyBorder="1" applyAlignment="1">
      <alignment/>
    </xf>
    <xf numFmtId="44" fontId="1" fillId="0" borderId="19" xfId="44" applyFont="1" applyBorder="1" applyAlignment="1">
      <alignment horizontal="right"/>
    </xf>
    <xf numFmtId="44" fontId="1" fillId="0" borderId="18" xfId="44" applyFont="1" applyBorder="1" applyAlignment="1">
      <alignment horizontal="right"/>
    </xf>
    <xf numFmtId="44" fontId="1" fillId="0" borderId="17" xfId="44" applyFont="1" applyBorder="1" applyAlignment="1">
      <alignment horizontal="right"/>
    </xf>
    <xf numFmtId="0" fontId="3" fillId="0" borderId="16" xfId="0" applyFont="1" applyBorder="1" applyAlignment="1">
      <alignment/>
    </xf>
    <xf numFmtId="44" fontId="0" fillId="0" borderId="17" xfId="44" applyFont="1" applyBorder="1" applyAlignment="1">
      <alignment horizontal="right"/>
    </xf>
    <xf numFmtId="44" fontId="3" fillId="0" borderId="17" xfId="44" applyFont="1" applyBorder="1" applyAlignment="1">
      <alignment horizontal="right"/>
    </xf>
    <xf numFmtId="44" fontId="0" fillId="0" borderId="17" xfId="44" applyFont="1" applyBorder="1" applyAlignment="1">
      <alignment horizontal="right"/>
    </xf>
    <xf numFmtId="0" fontId="1" fillId="0" borderId="16" xfId="0" applyFont="1" applyBorder="1" applyAlignment="1">
      <alignment/>
    </xf>
    <xf numFmtId="44" fontId="0" fillId="0" borderId="17" xfId="44" applyFont="1" applyBorder="1" applyAlignment="1">
      <alignment/>
    </xf>
    <xf numFmtId="165" fontId="0" fillId="0" borderId="17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44" fontId="0" fillId="0" borderId="17" xfId="44" applyFont="1" applyBorder="1" applyAlignment="1">
      <alignment horizontal="center"/>
    </xf>
    <xf numFmtId="44" fontId="0" fillId="0" borderId="15" xfId="44" applyFont="1" applyBorder="1" applyAlignment="1">
      <alignment/>
    </xf>
    <xf numFmtId="44" fontId="0" fillId="0" borderId="23" xfId="44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24" xfId="44" applyFont="1" applyBorder="1" applyAlignment="1">
      <alignment/>
    </xf>
    <xf numFmtId="44" fontId="0" fillId="0" borderId="17" xfId="44" applyFont="1" applyBorder="1" applyAlignment="1">
      <alignment horizontal="center"/>
    </xf>
    <xf numFmtId="44" fontId="0" fillId="0" borderId="24" xfId="44" applyFont="1" applyBorder="1" applyAlignment="1">
      <alignment horizontal="center"/>
    </xf>
    <xf numFmtId="44" fontId="1" fillId="0" borderId="24" xfId="44" applyFont="1" applyBorder="1" applyAlignment="1">
      <alignment/>
    </xf>
    <xf numFmtId="44" fontId="0" fillId="0" borderId="18" xfId="44" applyFont="1" applyBorder="1" applyAlignment="1">
      <alignment/>
    </xf>
    <xf numFmtId="44" fontId="1" fillId="0" borderId="19" xfId="44" applyFont="1" applyBorder="1" applyAlignment="1">
      <alignment/>
    </xf>
    <xf numFmtId="44" fontId="3" fillId="0" borderId="17" xfId="44" applyFont="1" applyBorder="1" applyAlignment="1">
      <alignment horizontal="center"/>
    </xf>
    <xf numFmtId="44" fontId="1" fillId="0" borderId="25" xfId="44" applyFont="1" applyBorder="1" applyAlignment="1">
      <alignment/>
    </xf>
    <xf numFmtId="44" fontId="1" fillId="0" borderId="26" xfId="44" applyFont="1" applyBorder="1" applyAlignment="1">
      <alignment/>
    </xf>
    <xf numFmtId="44" fontId="0" fillId="0" borderId="24" xfId="44" applyFont="1" applyBorder="1" applyAlignment="1">
      <alignment/>
    </xf>
    <xf numFmtId="44" fontId="1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44" fontId="1" fillId="0" borderId="27" xfId="44" applyFont="1" applyBorder="1" applyAlignment="1">
      <alignment/>
    </xf>
    <xf numFmtId="44" fontId="0" fillId="0" borderId="0" xfId="44" applyFont="1" applyBorder="1" applyAlignment="1">
      <alignment/>
    </xf>
    <xf numFmtId="44" fontId="1" fillId="0" borderId="23" xfId="44" applyFont="1" applyBorder="1" applyAlignment="1">
      <alignment/>
    </xf>
    <xf numFmtId="44" fontId="0" fillId="0" borderId="22" xfId="44" applyFont="1" applyBorder="1" applyAlignment="1">
      <alignment/>
    </xf>
    <xf numFmtId="44" fontId="0" fillId="0" borderId="22" xfId="44" applyFont="1" applyBorder="1" applyAlignment="1">
      <alignment/>
    </xf>
    <xf numFmtId="44" fontId="1" fillId="0" borderId="28" xfId="44" applyFont="1" applyBorder="1" applyAlignment="1">
      <alignment/>
    </xf>
    <xf numFmtId="44" fontId="0" fillId="0" borderId="29" xfId="44" applyFont="1" applyBorder="1" applyAlignment="1">
      <alignment/>
    </xf>
    <xf numFmtId="44" fontId="0" fillId="0" borderId="0" xfId="44" applyFont="1" applyAlignment="1">
      <alignment/>
    </xf>
    <xf numFmtId="0" fontId="1" fillId="0" borderId="17" xfId="0" applyFont="1" applyBorder="1" applyAlignment="1">
      <alignment/>
    </xf>
    <xf numFmtId="44" fontId="7" fillId="0" borderId="24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6" xfId="0" applyNumberFormat="1" applyBorder="1" applyAlignment="1">
      <alignment/>
    </xf>
    <xf numFmtId="14" fontId="0" fillId="0" borderId="16" xfId="0" applyNumberFormat="1" applyFont="1" applyBorder="1" applyAlignment="1">
      <alignment/>
    </xf>
    <xf numFmtId="165" fontId="1" fillId="0" borderId="30" xfId="0" applyNumberFormat="1" applyFon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1" fillId="0" borderId="31" xfId="0" applyNumberFormat="1" applyFont="1" applyBorder="1" applyAlignment="1">
      <alignment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6">
      <selection activeCell="C48" sqref="C48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6" width="12.7109375" style="88" customWidth="1"/>
  </cols>
  <sheetData>
    <row r="1" spans="1:6" ht="12.75">
      <c r="A1" s="38"/>
      <c r="B1" s="39"/>
      <c r="C1" s="66"/>
      <c r="D1" s="66" t="s">
        <v>6</v>
      </c>
      <c r="E1" s="66"/>
      <c r="F1" s="67"/>
    </row>
    <row r="2" spans="1:6" ht="12.75">
      <c r="A2" s="40" t="s">
        <v>150</v>
      </c>
      <c r="B2" s="41"/>
      <c r="C2" s="58"/>
      <c r="D2" s="68" t="s">
        <v>85</v>
      </c>
      <c r="E2" s="58"/>
      <c r="F2" s="69"/>
    </row>
    <row r="3" spans="1:6" ht="12.75">
      <c r="A3" s="43" t="s">
        <v>27</v>
      </c>
      <c r="B3" s="41"/>
      <c r="C3" s="58"/>
      <c r="D3" s="58"/>
      <c r="E3" s="58"/>
      <c r="F3" s="69"/>
    </row>
    <row r="4" spans="1:6" ht="12.75">
      <c r="A4" s="40" t="s">
        <v>115</v>
      </c>
      <c r="B4" s="44" t="s">
        <v>16</v>
      </c>
      <c r="C4" s="70" t="s">
        <v>17</v>
      </c>
      <c r="D4" s="58" t="s">
        <v>0</v>
      </c>
      <c r="E4" s="70" t="s">
        <v>15</v>
      </c>
      <c r="F4" s="71" t="s">
        <v>18</v>
      </c>
    </row>
    <row r="5" spans="1:6" ht="12.75">
      <c r="A5" s="43"/>
      <c r="B5" s="45">
        <v>43647</v>
      </c>
      <c r="C5" s="58"/>
      <c r="D5" s="58"/>
      <c r="E5" s="58"/>
      <c r="F5" s="69"/>
    </row>
    <row r="6" spans="1:6" ht="12.75">
      <c r="A6" s="43"/>
      <c r="B6" s="41"/>
      <c r="C6" s="58"/>
      <c r="D6" s="58"/>
      <c r="E6" s="58"/>
      <c r="F6" s="69"/>
    </row>
    <row r="7" spans="1:6" ht="12.75">
      <c r="A7" s="40" t="s">
        <v>151</v>
      </c>
      <c r="B7" s="72">
        <v>64242.17</v>
      </c>
      <c r="C7" s="58" t="s">
        <v>27</v>
      </c>
      <c r="D7" s="58"/>
      <c r="E7" s="58"/>
      <c r="F7" s="72">
        <v>64242.17</v>
      </c>
    </row>
    <row r="8" spans="1:6" ht="12.75">
      <c r="A8" s="40"/>
      <c r="B8" s="46"/>
      <c r="C8" s="58"/>
      <c r="D8" s="58"/>
      <c r="E8" s="58"/>
      <c r="F8" s="69"/>
    </row>
    <row r="9" spans="1:6" ht="12.75">
      <c r="A9" s="40" t="s">
        <v>68</v>
      </c>
      <c r="B9" s="48" t="s">
        <v>27</v>
      </c>
      <c r="C9" s="58" t="s">
        <v>27</v>
      </c>
      <c r="D9" s="58"/>
      <c r="E9" s="58"/>
      <c r="F9" s="69"/>
    </row>
    <row r="10" spans="1:6" ht="12.75">
      <c r="A10" s="40" t="s">
        <v>68</v>
      </c>
      <c r="B10" s="48" t="s">
        <v>27</v>
      </c>
      <c r="C10" s="68" t="s">
        <v>27</v>
      </c>
      <c r="D10" s="58"/>
      <c r="E10" s="58"/>
      <c r="F10" s="69"/>
    </row>
    <row r="11" spans="1:6" ht="13.5" thickBot="1">
      <c r="A11" s="40" t="s">
        <v>68</v>
      </c>
      <c r="B11" s="48" t="s">
        <v>27</v>
      </c>
      <c r="C11" s="73" t="s">
        <v>27</v>
      </c>
      <c r="D11" s="58"/>
      <c r="E11" s="58"/>
      <c r="F11" s="69"/>
    </row>
    <row r="12" spans="1:6" ht="12.75">
      <c r="A12" s="40" t="s">
        <v>71</v>
      </c>
      <c r="B12" s="46"/>
      <c r="C12" s="50" t="s">
        <v>27</v>
      </c>
      <c r="D12" s="58"/>
      <c r="E12" s="58"/>
      <c r="F12" s="69"/>
    </row>
    <row r="13" spans="1:6" ht="13.5" thickBot="1">
      <c r="A13" s="40" t="s">
        <v>72</v>
      </c>
      <c r="B13" s="46"/>
      <c r="C13" s="51" t="s">
        <v>27</v>
      </c>
      <c r="D13" s="58"/>
      <c r="E13" s="58"/>
      <c r="F13" s="69"/>
    </row>
    <row r="14" spans="1:6" ht="12.75">
      <c r="A14" s="43"/>
      <c r="B14" s="41"/>
      <c r="C14" s="74" t="s">
        <v>27</v>
      </c>
      <c r="D14" s="58"/>
      <c r="E14" s="58"/>
      <c r="F14" s="72" t="s">
        <v>27</v>
      </c>
    </row>
    <row r="15" spans="1:6" ht="12.75">
      <c r="A15" s="53" t="s">
        <v>3</v>
      </c>
      <c r="B15" s="46"/>
      <c r="C15" s="58"/>
      <c r="D15" s="58"/>
      <c r="E15" s="58"/>
      <c r="F15" s="69"/>
    </row>
    <row r="16" spans="1:6" ht="12.75">
      <c r="A16" s="53"/>
      <c r="B16" s="46"/>
      <c r="C16" s="75" t="s">
        <v>64</v>
      </c>
      <c r="D16" s="75" t="s">
        <v>65</v>
      </c>
      <c r="E16" s="75" t="s">
        <v>66</v>
      </c>
      <c r="F16" s="69"/>
    </row>
    <row r="17" spans="1:6" ht="12.75">
      <c r="A17" s="40" t="s">
        <v>86</v>
      </c>
      <c r="B17" s="46"/>
      <c r="C17" s="65">
        <v>37688.74</v>
      </c>
      <c r="D17" s="65">
        <v>200.71</v>
      </c>
      <c r="E17" s="65" t="s">
        <v>27</v>
      </c>
      <c r="F17" s="69"/>
    </row>
    <row r="18" spans="1:6" ht="12.75">
      <c r="A18" s="40" t="s">
        <v>77</v>
      </c>
      <c r="B18" s="46"/>
      <c r="C18" s="54">
        <v>814.08</v>
      </c>
      <c r="D18" s="54">
        <v>149.2</v>
      </c>
      <c r="E18" s="65" t="s">
        <v>27</v>
      </c>
      <c r="F18" s="69"/>
    </row>
    <row r="19" spans="1:6" ht="12.75">
      <c r="A19" s="40" t="s">
        <v>73</v>
      </c>
      <c r="B19" s="46"/>
      <c r="C19" s="54" t="s">
        <v>27</v>
      </c>
      <c r="D19" s="54" t="s">
        <v>27</v>
      </c>
      <c r="E19" s="55"/>
      <c r="F19" s="69"/>
    </row>
    <row r="20" spans="1:6" ht="12.75">
      <c r="A20" s="40"/>
      <c r="B20" s="46"/>
      <c r="C20" s="54" t="s">
        <v>74</v>
      </c>
      <c r="D20" s="56"/>
      <c r="E20" s="56"/>
      <c r="F20" s="69"/>
    </row>
    <row r="21" spans="1:6" ht="13.5" thickBot="1">
      <c r="A21" s="43"/>
      <c r="B21" s="46"/>
      <c r="C21" s="51">
        <f>SUM(C17:C19)</f>
        <v>38502.82</v>
      </c>
      <c r="D21" s="51">
        <f>SUM(D17:D19)</f>
        <v>349.90999999999997</v>
      </c>
      <c r="E21" s="51">
        <f>SUM(E17:E19)</f>
        <v>0</v>
      </c>
      <c r="F21" s="76">
        <f>SUM(C21+D21+E21)</f>
        <v>38852.73</v>
      </c>
    </row>
    <row r="22" spans="1:6" ht="12.75">
      <c r="A22" s="43"/>
      <c r="B22" s="46"/>
      <c r="C22" s="50"/>
      <c r="D22" s="50"/>
      <c r="E22" s="50"/>
      <c r="F22" s="77"/>
    </row>
    <row r="23" spans="1:6" ht="13.5" thickBot="1">
      <c r="A23" s="57" t="s">
        <v>4</v>
      </c>
      <c r="B23" s="41"/>
      <c r="C23" s="58"/>
      <c r="D23" s="58"/>
      <c r="E23" s="58"/>
      <c r="F23" s="76">
        <f>SUM(F14,F21)</f>
        <v>38852.73</v>
      </c>
    </row>
    <row r="24" spans="1:6" ht="12.75">
      <c r="A24" s="57"/>
      <c r="B24" s="41"/>
      <c r="C24" s="58"/>
      <c r="D24" s="58"/>
      <c r="E24" s="58"/>
      <c r="F24" s="77"/>
    </row>
    <row r="25" spans="1:6" ht="12.75">
      <c r="A25" s="53" t="s">
        <v>5</v>
      </c>
      <c r="B25" s="46"/>
      <c r="C25" s="58"/>
      <c r="D25" s="58"/>
      <c r="E25" s="58" t="s">
        <v>27</v>
      </c>
      <c r="F25" s="78" t="s">
        <v>27</v>
      </c>
    </row>
    <row r="26" spans="1:6" ht="12.75">
      <c r="A26" s="40" t="s">
        <v>62</v>
      </c>
      <c r="B26" s="41"/>
      <c r="C26" s="79">
        <v>30761.7</v>
      </c>
      <c r="D26" s="58"/>
      <c r="E26" s="58"/>
      <c r="F26" s="78" t="s">
        <v>27</v>
      </c>
    </row>
    <row r="27" spans="1:6" ht="12.75">
      <c r="A27" s="40" t="s">
        <v>107</v>
      </c>
      <c r="B27" s="41"/>
      <c r="C27" s="79">
        <v>9000</v>
      </c>
      <c r="D27" s="58"/>
      <c r="E27" s="58"/>
      <c r="F27" s="69"/>
    </row>
    <row r="28" spans="1:6" ht="12.75">
      <c r="A28" s="43" t="s">
        <v>12</v>
      </c>
      <c r="B28" s="59" t="s">
        <v>27</v>
      </c>
      <c r="C28" s="79">
        <f>SUM(C25:C27)</f>
        <v>39761.7</v>
      </c>
      <c r="D28" s="58">
        <f>SUM(D25:D27)</f>
        <v>0</v>
      </c>
      <c r="E28" s="58">
        <f>SUM(E25:E27)</f>
        <v>0</v>
      </c>
      <c r="F28" s="52">
        <f>SUM(F26:F27)</f>
        <v>0</v>
      </c>
    </row>
    <row r="29" spans="1:6" ht="12.75">
      <c r="A29" s="43"/>
      <c r="B29" s="46"/>
      <c r="C29" s="58"/>
      <c r="D29" s="58"/>
      <c r="E29" s="68"/>
      <c r="F29" s="69"/>
    </row>
    <row r="30" spans="1:6" ht="12.75">
      <c r="A30" s="40" t="s">
        <v>63</v>
      </c>
      <c r="B30" s="46"/>
      <c r="C30" s="58"/>
      <c r="D30" s="58"/>
      <c r="E30" s="68"/>
      <c r="F30" s="69"/>
    </row>
    <row r="31" spans="1:6" ht="16.5">
      <c r="A31" s="40" t="s">
        <v>27</v>
      </c>
      <c r="B31" s="42" t="s">
        <v>27</v>
      </c>
      <c r="C31" s="68" t="s">
        <v>27</v>
      </c>
      <c r="D31" s="58"/>
      <c r="E31" s="68"/>
      <c r="F31" s="90" t="s">
        <v>27</v>
      </c>
    </row>
    <row r="32" spans="1:6" ht="13.5" thickBot="1">
      <c r="A32" s="60" t="s">
        <v>116</v>
      </c>
      <c r="B32" s="49" t="s">
        <v>27</v>
      </c>
      <c r="C32" s="73" t="s">
        <v>27</v>
      </c>
      <c r="D32" s="73" t="s">
        <v>27</v>
      </c>
      <c r="E32" s="80"/>
      <c r="F32" s="81">
        <f>SUM(F7,F21-C28)</f>
        <v>63333.200000000004</v>
      </c>
    </row>
    <row r="33" spans="1:6" ht="13.5" thickBot="1">
      <c r="A33" s="47"/>
      <c r="B33" s="47"/>
      <c r="C33" s="82"/>
      <c r="D33" s="82"/>
      <c r="E33" s="82"/>
      <c r="F33" s="82"/>
    </row>
    <row r="34" spans="1:6" ht="12.75">
      <c r="A34" s="64" t="s">
        <v>152</v>
      </c>
      <c r="B34" s="39"/>
      <c r="C34" s="66">
        <v>44095.37</v>
      </c>
      <c r="D34" s="66"/>
      <c r="E34" s="66"/>
      <c r="F34" s="83" t="s">
        <v>27</v>
      </c>
    </row>
    <row r="35" spans="1:6" ht="12.75">
      <c r="A35" s="43" t="s">
        <v>75</v>
      </c>
      <c r="B35" s="41"/>
      <c r="C35" s="58"/>
      <c r="D35" s="58"/>
      <c r="E35" s="58"/>
      <c r="F35" s="69"/>
    </row>
    <row r="36" spans="1:6" ht="12.75">
      <c r="A36" s="92">
        <v>44043</v>
      </c>
      <c r="B36" s="42" t="s">
        <v>27</v>
      </c>
      <c r="C36" s="68">
        <v>2.66</v>
      </c>
      <c r="D36" s="58"/>
      <c r="E36" s="58"/>
      <c r="F36" s="69"/>
    </row>
    <row r="37" spans="1:6" ht="12.75">
      <c r="A37" s="93">
        <v>44073</v>
      </c>
      <c r="B37" s="42" t="s">
        <v>27</v>
      </c>
      <c r="C37" s="68">
        <v>2.51</v>
      </c>
      <c r="D37" s="58"/>
      <c r="E37" s="58"/>
      <c r="F37" s="69"/>
    </row>
    <row r="38" spans="1:6" ht="12.75">
      <c r="A38" s="93">
        <v>44104</v>
      </c>
      <c r="B38" s="42" t="s">
        <v>27</v>
      </c>
      <c r="C38" s="68">
        <v>3.54</v>
      </c>
      <c r="D38" s="58"/>
      <c r="E38" s="58"/>
      <c r="F38" s="69"/>
    </row>
    <row r="39" spans="1:6" ht="12.75">
      <c r="A39" s="92">
        <v>44134</v>
      </c>
      <c r="B39" s="42" t="s">
        <v>27</v>
      </c>
      <c r="C39" s="84">
        <v>3.54</v>
      </c>
      <c r="D39" s="58"/>
      <c r="E39" s="58"/>
      <c r="F39" s="58"/>
    </row>
    <row r="40" spans="1:6" ht="12.75">
      <c r="A40" s="92">
        <v>44165</v>
      </c>
      <c r="B40" s="42" t="s">
        <v>27</v>
      </c>
      <c r="C40" s="84">
        <v>3.66</v>
      </c>
      <c r="D40" s="58"/>
      <c r="E40" s="58"/>
      <c r="F40" s="58"/>
    </row>
    <row r="41" spans="1:6" ht="12.75">
      <c r="A41" s="92">
        <v>44195</v>
      </c>
      <c r="B41" s="42"/>
      <c r="C41" s="84">
        <v>3.66</v>
      </c>
      <c r="D41" s="58"/>
      <c r="E41" s="58"/>
      <c r="F41" s="58"/>
    </row>
    <row r="42" spans="1:6" ht="12.75">
      <c r="A42" s="92">
        <v>44227</v>
      </c>
      <c r="B42" s="42"/>
      <c r="C42" s="84">
        <v>3.42</v>
      </c>
      <c r="D42" s="58"/>
      <c r="E42" s="58"/>
      <c r="F42" s="58"/>
    </row>
    <row r="43" spans="1:6" ht="12.75">
      <c r="A43" s="92">
        <v>44236</v>
      </c>
      <c r="B43" s="42"/>
      <c r="C43" s="84">
        <v>3.31</v>
      </c>
      <c r="D43" s="58"/>
      <c r="E43" s="58"/>
      <c r="F43" s="58"/>
    </row>
    <row r="44" spans="1:6" ht="12.75">
      <c r="A44" s="92">
        <v>44286</v>
      </c>
      <c r="B44" s="42"/>
      <c r="C44" s="84">
        <v>3.9</v>
      </c>
      <c r="D44" s="58"/>
      <c r="E44" s="58"/>
      <c r="F44" s="58"/>
    </row>
    <row r="45" spans="1:6" ht="12.75">
      <c r="A45" s="92">
        <v>44316</v>
      </c>
      <c r="B45" s="42"/>
      <c r="C45" s="84">
        <v>3.54</v>
      </c>
      <c r="D45" s="58"/>
      <c r="E45" s="58"/>
      <c r="F45" s="58"/>
    </row>
    <row r="46" spans="1:6" ht="12.75">
      <c r="A46" s="92">
        <v>44347</v>
      </c>
      <c r="B46" s="42"/>
      <c r="C46" s="84">
        <v>3.31</v>
      </c>
      <c r="D46" s="58"/>
      <c r="E46" s="58"/>
      <c r="F46" s="58"/>
    </row>
    <row r="47" spans="1:6" ht="12.75">
      <c r="A47" s="92">
        <v>44377</v>
      </c>
      <c r="B47" s="42" t="s">
        <v>27</v>
      </c>
      <c r="C47" s="85">
        <v>3.9</v>
      </c>
      <c r="D47" s="58"/>
      <c r="E47" s="58"/>
      <c r="F47" s="58"/>
    </row>
    <row r="48" spans="1:6" ht="13.5" thickBot="1">
      <c r="A48" s="43"/>
      <c r="B48" s="41"/>
      <c r="C48" s="86">
        <f>SUM(C36:C47)</f>
        <v>40.95</v>
      </c>
      <c r="D48" s="58"/>
      <c r="E48" s="58"/>
      <c r="F48" s="86">
        <f>SUM(C36:C47)</f>
        <v>40.95</v>
      </c>
    </row>
    <row r="49" spans="1:6" ht="13.5" thickTop="1">
      <c r="A49" s="43" t="s">
        <v>76</v>
      </c>
      <c r="B49" s="48">
        <v>44071</v>
      </c>
      <c r="C49" s="91">
        <v>9000</v>
      </c>
      <c r="D49" s="58"/>
      <c r="E49" s="58"/>
      <c r="F49" s="74" t="s">
        <v>27</v>
      </c>
    </row>
    <row r="50" spans="1:6" ht="12.75">
      <c r="A50" s="61"/>
      <c r="B50" s="62"/>
      <c r="C50" s="58"/>
      <c r="D50" s="85"/>
      <c r="E50" s="85"/>
      <c r="F50" s="87"/>
    </row>
    <row r="51" spans="1:6" ht="13.5" thickBot="1">
      <c r="A51" s="60" t="s">
        <v>153</v>
      </c>
      <c r="B51" s="63"/>
      <c r="C51" s="80"/>
      <c r="D51" s="80"/>
      <c r="E51" s="80"/>
      <c r="F51" s="81">
        <f>SUM(C34,F34:F48,C49)</f>
        <v>53136.32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4"/>
  <sheetViews>
    <sheetView tabSelected="1" zoomScalePageLayoutView="0" workbookViewId="0" topLeftCell="A166">
      <selection activeCell="E193" sqref="E193"/>
    </sheetView>
  </sheetViews>
  <sheetFormatPr defaultColWidth="9.140625" defaultRowHeight="12.75"/>
  <cols>
    <col min="1" max="1" width="22.7109375" style="0" customWidth="1"/>
    <col min="2" max="2" width="10.7109375" style="9" customWidth="1"/>
    <col min="3" max="4" width="10.7109375" style="4" customWidth="1"/>
    <col min="5" max="5" width="10.7109375" style="9" customWidth="1"/>
    <col min="6" max="6" width="11.7109375" style="4" customWidth="1"/>
    <col min="7" max="7" width="11.7109375" style="9" customWidth="1"/>
  </cols>
  <sheetData>
    <row r="2" spans="1:6" ht="17.25">
      <c r="A2" s="24" t="s">
        <v>7</v>
      </c>
      <c r="D2" s="25" t="s">
        <v>87</v>
      </c>
      <c r="F2" s="5"/>
    </row>
    <row r="3" spans="1:2" ht="15">
      <c r="A3" s="23" t="s">
        <v>154</v>
      </c>
      <c r="B3" s="10"/>
    </row>
    <row r="4" spans="1:2" ht="15">
      <c r="A4" s="23"/>
      <c r="B4" s="10"/>
    </row>
    <row r="5" spans="2:7" ht="15">
      <c r="B5" s="26" t="s">
        <v>32</v>
      </c>
      <c r="C5" s="27" t="s">
        <v>39</v>
      </c>
      <c r="D5" s="27" t="s">
        <v>40</v>
      </c>
      <c r="E5" s="26" t="s">
        <v>41</v>
      </c>
      <c r="F5" s="27" t="s">
        <v>42</v>
      </c>
      <c r="G5" s="26" t="s">
        <v>1</v>
      </c>
    </row>
    <row r="6" spans="1:2" ht="15">
      <c r="A6" s="28" t="s">
        <v>8</v>
      </c>
      <c r="B6" s="11"/>
    </row>
    <row r="7" spans="1:2" ht="12.75">
      <c r="A7" s="20" t="s">
        <v>56</v>
      </c>
      <c r="B7" s="11">
        <v>300</v>
      </c>
    </row>
    <row r="8" spans="1:5" ht="12.75">
      <c r="A8" s="3" t="s">
        <v>123</v>
      </c>
      <c r="B8" s="11"/>
      <c r="C8" s="5">
        <v>44165</v>
      </c>
      <c r="D8" s="7" t="s">
        <v>125</v>
      </c>
      <c r="E8" s="9">
        <v>106.35</v>
      </c>
    </row>
    <row r="9" spans="1:5" ht="12.75">
      <c r="A9" s="3"/>
      <c r="B9" s="11"/>
      <c r="C9" s="5"/>
      <c r="D9" s="7"/>
      <c r="E9" s="14">
        <f>SUM(E7:E8)</f>
        <v>106.35</v>
      </c>
    </row>
    <row r="10" spans="1:7" ht="12.75">
      <c r="A10" s="3" t="s">
        <v>27</v>
      </c>
      <c r="B10" s="11"/>
      <c r="C10" s="17" t="s">
        <v>27</v>
      </c>
      <c r="G10" s="14">
        <f>SUM(B7-E8)</f>
        <v>193.65</v>
      </c>
    </row>
    <row r="11" spans="1:2" ht="12.75">
      <c r="A11" s="20"/>
      <c r="B11" s="11"/>
    </row>
    <row r="12" spans="1:2" ht="12.75">
      <c r="A12" s="20" t="s">
        <v>28</v>
      </c>
      <c r="B12" s="11">
        <v>400</v>
      </c>
    </row>
    <row r="13" spans="1:5" ht="12.75">
      <c r="A13" s="3" t="s">
        <v>123</v>
      </c>
      <c r="B13" s="11"/>
      <c r="C13" s="5">
        <v>44306</v>
      </c>
      <c r="D13" s="7" t="s">
        <v>135</v>
      </c>
      <c r="E13" s="9">
        <v>850</v>
      </c>
    </row>
    <row r="14" spans="1:6" ht="12.75">
      <c r="A14" s="30" t="s">
        <v>123</v>
      </c>
      <c r="B14" s="11"/>
      <c r="C14" s="17">
        <v>44306</v>
      </c>
      <c r="D14" s="7" t="s">
        <v>136</v>
      </c>
      <c r="E14" s="10">
        <v>100</v>
      </c>
      <c r="F14" s="4" t="s">
        <v>27</v>
      </c>
    </row>
    <row r="15" spans="1:7" ht="12.75">
      <c r="A15" s="2"/>
      <c r="B15" s="11"/>
      <c r="C15" s="5" t="s">
        <v>27</v>
      </c>
      <c r="D15" s="7" t="s">
        <v>27</v>
      </c>
      <c r="E15" s="14">
        <f>SUM(E12:E14)</f>
        <v>950</v>
      </c>
      <c r="G15" s="14">
        <f>SUM(B12-E15)</f>
        <v>-550</v>
      </c>
    </row>
    <row r="16" spans="1:5" ht="12.75">
      <c r="A16" s="2"/>
      <c r="B16" s="11" t="s">
        <v>27</v>
      </c>
      <c r="C16" s="5"/>
      <c r="E16" s="11"/>
    </row>
    <row r="17" spans="1:5" ht="12.75">
      <c r="A17" s="20" t="s">
        <v>22</v>
      </c>
      <c r="B17" s="11">
        <v>2400</v>
      </c>
      <c r="E17" s="10" t="s">
        <v>27</v>
      </c>
    </row>
    <row r="18" spans="1:6" ht="12.75">
      <c r="A18" s="3" t="s">
        <v>99</v>
      </c>
      <c r="B18" s="10"/>
      <c r="C18" s="17">
        <v>44060</v>
      </c>
      <c r="D18" s="8" t="s">
        <v>100</v>
      </c>
      <c r="E18" s="10">
        <v>360</v>
      </c>
      <c r="F18" s="7"/>
    </row>
    <row r="19" spans="1:6" ht="12.75">
      <c r="A19" s="3" t="s">
        <v>99</v>
      </c>
      <c r="B19" s="10"/>
      <c r="C19" s="17">
        <v>44090</v>
      </c>
      <c r="D19" s="8" t="s">
        <v>109</v>
      </c>
      <c r="E19" s="10">
        <v>360</v>
      </c>
      <c r="F19" s="7"/>
    </row>
    <row r="20" spans="1:6" ht="12.75">
      <c r="A20" s="3" t="s">
        <v>99</v>
      </c>
      <c r="B20" s="10"/>
      <c r="C20" s="17">
        <v>44166</v>
      </c>
      <c r="D20" s="8" t="s">
        <v>126</v>
      </c>
      <c r="E20" s="10">
        <v>450</v>
      </c>
      <c r="F20" s="7"/>
    </row>
    <row r="21" spans="1:6" ht="12.75">
      <c r="A21" s="3" t="s">
        <v>155</v>
      </c>
      <c r="B21" s="10"/>
      <c r="C21" s="17">
        <v>44377</v>
      </c>
      <c r="D21" s="8" t="s">
        <v>156</v>
      </c>
      <c r="E21" s="10">
        <v>400</v>
      </c>
      <c r="F21" s="7"/>
    </row>
    <row r="22" spans="1:6" ht="12.75">
      <c r="A22" s="3"/>
      <c r="B22" s="10"/>
      <c r="C22" s="17"/>
      <c r="D22" s="8"/>
      <c r="E22" s="10"/>
      <c r="F22" s="7"/>
    </row>
    <row r="23" spans="1:5" ht="12.75">
      <c r="A23" s="2"/>
      <c r="B23" s="11"/>
      <c r="C23" s="5"/>
      <c r="D23" s="7"/>
      <c r="E23" s="14">
        <f>SUM(E18:E21)</f>
        <v>1570</v>
      </c>
    </row>
    <row r="24" spans="1:7" ht="12.75">
      <c r="A24" s="2"/>
      <c r="B24" s="11"/>
      <c r="C24" s="5"/>
      <c r="D24" s="7"/>
      <c r="E24" s="15"/>
      <c r="G24" s="14">
        <f>SUM(B17-E23)</f>
        <v>830</v>
      </c>
    </row>
    <row r="25" spans="1:4" ht="12.75">
      <c r="A25" s="3"/>
      <c r="B25" s="10"/>
      <c r="C25" s="5"/>
      <c r="D25" s="7"/>
    </row>
    <row r="26" spans="1:3" ht="12.75">
      <c r="A26" s="20" t="s">
        <v>23</v>
      </c>
      <c r="B26" s="11">
        <v>1000</v>
      </c>
      <c r="C26" s="5"/>
    </row>
    <row r="27" spans="1:6" ht="12.75">
      <c r="A27" s="3" t="s">
        <v>99</v>
      </c>
      <c r="B27" s="11"/>
      <c r="C27" s="17">
        <v>44060</v>
      </c>
      <c r="D27" s="7" t="s">
        <v>100</v>
      </c>
      <c r="E27" s="10">
        <v>540</v>
      </c>
      <c r="F27" s="7"/>
    </row>
    <row r="28" spans="1:6" ht="12.75">
      <c r="A28" s="3" t="s">
        <v>155</v>
      </c>
      <c r="B28" s="11"/>
      <c r="C28" s="5">
        <v>44377</v>
      </c>
      <c r="D28" s="7" t="s">
        <v>156</v>
      </c>
      <c r="E28" s="9">
        <v>250</v>
      </c>
      <c r="F28" s="7"/>
    </row>
    <row r="29" spans="1:7" ht="12.75">
      <c r="A29" s="3" t="s">
        <v>27</v>
      </c>
      <c r="B29" s="10"/>
      <c r="C29" s="17" t="s">
        <v>27</v>
      </c>
      <c r="D29" s="7" t="s">
        <v>27</v>
      </c>
      <c r="E29" s="14">
        <f>SUM(E27:E28)</f>
        <v>790</v>
      </c>
      <c r="G29" s="14">
        <f>SUM(B26-E29)</f>
        <v>210</v>
      </c>
    </row>
    <row r="30" spans="1:4" ht="12.75">
      <c r="A30" s="2"/>
      <c r="B30" s="11"/>
      <c r="C30" s="5"/>
      <c r="D30" s="7"/>
    </row>
    <row r="31" spans="1:7" ht="15">
      <c r="A31" s="28" t="s">
        <v>59</v>
      </c>
      <c r="B31" s="16">
        <f>SUM(B7,B12,B17,B26)</f>
        <v>4100</v>
      </c>
      <c r="E31" s="16">
        <f>SUM(E9,E15,E23,E29)</f>
        <v>3416.35</v>
      </c>
      <c r="G31" s="16">
        <f>SUM(B31-E31)</f>
        <v>683.6500000000001</v>
      </c>
    </row>
    <row r="32" spans="1:7" ht="12.75">
      <c r="A32" s="2"/>
      <c r="B32" s="11"/>
      <c r="E32" s="15" t="s">
        <v>27</v>
      </c>
      <c r="G32" s="15" t="s">
        <v>27</v>
      </c>
    </row>
    <row r="33" spans="1:2" ht="15">
      <c r="A33" s="28" t="s">
        <v>13</v>
      </c>
      <c r="B33" s="11"/>
    </row>
    <row r="35" spans="1:7" ht="12.75">
      <c r="A35" s="20" t="s">
        <v>9</v>
      </c>
      <c r="B35" s="11">
        <v>1200</v>
      </c>
      <c r="E35" s="12"/>
      <c r="G35" s="11" t="s">
        <v>27</v>
      </c>
    </row>
    <row r="36" spans="1:7" ht="12.75">
      <c r="A36" s="3" t="s">
        <v>146</v>
      </c>
      <c r="C36" s="5">
        <v>44355</v>
      </c>
      <c r="D36" s="7" t="s">
        <v>147</v>
      </c>
      <c r="E36" s="9">
        <v>1985</v>
      </c>
      <c r="G36" s="11"/>
    </row>
    <row r="37" spans="1:7" ht="12.75">
      <c r="A37" s="3"/>
      <c r="B37" s="11"/>
      <c r="C37" s="5"/>
      <c r="D37" s="7"/>
      <c r="E37" s="14">
        <f>SUM(E35:E36)</f>
        <v>1985</v>
      </c>
      <c r="F37" s="7"/>
      <c r="G37" s="11"/>
    </row>
    <row r="38" ht="12.75">
      <c r="G38" s="16">
        <f>SUM(B35-E37)</f>
        <v>-785</v>
      </c>
    </row>
    <row r="39" spans="1:5" ht="12.75">
      <c r="A39" s="3"/>
      <c r="B39" s="10"/>
      <c r="C39" s="5"/>
      <c r="D39" s="7"/>
      <c r="E39" s="11" t="s">
        <v>27</v>
      </c>
    </row>
    <row r="40" spans="1:3" ht="12.75">
      <c r="A40" s="20" t="s">
        <v>36</v>
      </c>
      <c r="B40" s="11">
        <v>3750</v>
      </c>
      <c r="C40" s="5"/>
    </row>
    <row r="41" spans="1:6" ht="12.75">
      <c r="A41" s="3" t="s">
        <v>99</v>
      </c>
      <c r="B41" s="10"/>
      <c r="C41" s="17">
        <v>44060</v>
      </c>
      <c r="D41" s="7" t="s">
        <v>100</v>
      </c>
      <c r="E41" s="10">
        <v>1963.5</v>
      </c>
      <c r="F41" s="7"/>
    </row>
    <row r="42" spans="1:6" ht="12.75">
      <c r="A42" s="3" t="s">
        <v>99</v>
      </c>
      <c r="B42" s="10"/>
      <c r="C42" s="17">
        <v>44090</v>
      </c>
      <c r="D42" s="7" t="s">
        <v>109</v>
      </c>
      <c r="E42" s="10">
        <v>1000</v>
      </c>
      <c r="F42" s="7"/>
    </row>
    <row r="43" spans="1:6" ht="12.75">
      <c r="A43" s="3" t="s">
        <v>146</v>
      </c>
      <c r="B43" s="10"/>
      <c r="C43" s="17">
        <v>44355</v>
      </c>
      <c r="D43" s="7" t="s">
        <v>147</v>
      </c>
      <c r="E43" s="10">
        <v>410</v>
      </c>
      <c r="F43" s="7"/>
    </row>
    <row r="44" spans="1:6" ht="12.75">
      <c r="A44" s="3" t="s">
        <v>146</v>
      </c>
      <c r="B44" s="10"/>
      <c r="C44" s="17">
        <v>44377</v>
      </c>
      <c r="D44" s="7" t="s">
        <v>156</v>
      </c>
      <c r="E44" s="10">
        <v>1660</v>
      </c>
      <c r="F44" s="7"/>
    </row>
    <row r="45" spans="1:6" ht="12.75">
      <c r="A45" s="3"/>
      <c r="B45" s="10"/>
      <c r="C45" s="5"/>
      <c r="D45" s="7"/>
      <c r="E45" s="14">
        <f>SUM(E41:E44)</f>
        <v>5033.5</v>
      </c>
      <c r="F45" s="7"/>
    </row>
    <row r="46" spans="1:7" ht="12.75">
      <c r="A46" s="3"/>
      <c r="B46" s="10"/>
      <c r="C46" s="5"/>
      <c r="D46" s="7"/>
      <c r="F46" s="7"/>
      <c r="G46" s="16">
        <f>SUM(B40-E45)</f>
        <v>-1283.5</v>
      </c>
    </row>
    <row r="47" spans="1:7" ht="12.75">
      <c r="A47" s="3"/>
      <c r="B47" s="10"/>
      <c r="C47" s="5"/>
      <c r="D47" s="7"/>
      <c r="F47" s="7"/>
      <c r="G47" s="15"/>
    </row>
    <row r="48" spans="1:7" ht="12.75">
      <c r="A48" s="20" t="s">
        <v>108</v>
      </c>
      <c r="B48" s="11">
        <v>0</v>
      </c>
      <c r="C48" s="5"/>
      <c r="D48" s="7"/>
      <c r="F48" s="7"/>
      <c r="G48" s="15"/>
    </row>
    <row r="49" spans="1:7" ht="12.75">
      <c r="A49" s="3" t="s">
        <v>99</v>
      </c>
      <c r="B49" s="11"/>
      <c r="C49" s="5">
        <v>44060</v>
      </c>
      <c r="D49" s="7" t="s">
        <v>100</v>
      </c>
      <c r="E49" s="9">
        <v>575</v>
      </c>
      <c r="F49" s="7"/>
      <c r="G49" s="15"/>
    </row>
    <row r="50" spans="1:7" ht="12.75">
      <c r="A50" s="3" t="s">
        <v>99</v>
      </c>
      <c r="C50" s="5">
        <v>44090</v>
      </c>
      <c r="D50" s="7" t="s">
        <v>109</v>
      </c>
      <c r="E50" s="9">
        <v>1249.75</v>
      </c>
      <c r="F50" s="7"/>
      <c r="G50" s="15"/>
    </row>
    <row r="51" spans="1:7" ht="12.75">
      <c r="A51" s="3"/>
      <c r="B51" s="10"/>
      <c r="C51" s="5"/>
      <c r="D51" s="7"/>
      <c r="F51" s="7"/>
      <c r="G51" s="15"/>
    </row>
    <row r="52" spans="1:7" ht="12.75">
      <c r="A52" s="3"/>
      <c r="B52" s="10"/>
      <c r="C52" s="5"/>
      <c r="D52" s="7"/>
      <c r="E52" s="14">
        <f>SUM(E47:E51)</f>
        <v>1824.75</v>
      </c>
      <c r="F52" s="7"/>
      <c r="G52" s="15"/>
    </row>
    <row r="53" spans="1:7" ht="12.75">
      <c r="A53" s="2"/>
      <c r="B53" s="11"/>
      <c r="C53" s="5"/>
      <c r="D53" s="7"/>
      <c r="F53" s="7"/>
      <c r="G53" s="16">
        <f>SUM(B46-E52)</f>
        <v>-1824.75</v>
      </c>
    </row>
    <row r="54" spans="1:5" ht="12.75">
      <c r="A54" s="20" t="s">
        <v>88</v>
      </c>
      <c r="B54" s="11">
        <v>200</v>
      </c>
      <c r="E54" s="12"/>
    </row>
    <row r="55" ht="12.75">
      <c r="E55" s="14" t="s">
        <v>27</v>
      </c>
    </row>
    <row r="56" spans="1:7" ht="12.75">
      <c r="A56" s="3"/>
      <c r="B56" s="11"/>
      <c r="C56" s="5"/>
      <c r="D56" s="7"/>
      <c r="G56" s="16" t="s">
        <v>27</v>
      </c>
    </row>
    <row r="57" spans="1:10" ht="12.75">
      <c r="A57" s="20" t="s">
        <v>29</v>
      </c>
      <c r="B57" s="11">
        <v>100</v>
      </c>
      <c r="C57" s="5"/>
      <c r="D57" s="7"/>
      <c r="E57" s="12"/>
      <c r="J57" s="1"/>
    </row>
    <row r="58" spans="1:10" ht="12.75">
      <c r="A58" s="3" t="s">
        <v>82</v>
      </c>
      <c r="B58" s="11"/>
      <c r="C58" s="5">
        <v>44060</v>
      </c>
      <c r="D58" s="7" t="s">
        <v>98</v>
      </c>
      <c r="E58" s="12">
        <v>108.89</v>
      </c>
      <c r="J58" s="1"/>
    </row>
    <row r="59" spans="1:10" ht="12.75">
      <c r="A59" s="3" t="s">
        <v>27</v>
      </c>
      <c r="B59" s="11"/>
      <c r="C59" s="17" t="s">
        <v>27</v>
      </c>
      <c r="D59" s="7" t="s">
        <v>27</v>
      </c>
      <c r="E59" s="14">
        <f>SUM(E58:E58)</f>
        <v>108.89</v>
      </c>
      <c r="F59" s="7"/>
      <c r="J59" s="1"/>
    </row>
    <row r="60" spans="1:10" ht="12.75">
      <c r="A60" s="20"/>
      <c r="B60" s="11"/>
      <c r="C60" s="5"/>
      <c r="D60" s="7"/>
      <c r="E60" s="14"/>
      <c r="G60" s="16">
        <f>SUM(B57-E59)</f>
        <v>-8.89</v>
      </c>
      <c r="J60" s="1"/>
    </row>
    <row r="61" spans="1:10" ht="12.75">
      <c r="A61" s="3"/>
      <c r="B61" s="10"/>
      <c r="C61" s="5"/>
      <c r="D61" s="7"/>
      <c r="E61" s="12"/>
      <c r="J61" s="1"/>
    </row>
    <row r="62" spans="1:10" ht="12.75">
      <c r="A62" s="20" t="s">
        <v>19</v>
      </c>
      <c r="B62" s="11">
        <v>50</v>
      </c>
      <c r="J62" s="1"/>
    </row>
    <row r="63" spans="1:10" ht="12.75">
      <c r="A63" s="3" t="s">
        <v>130</v>
      </c>
      <c r="B63" s="11"/>
      <c r="C63" s="17">
        <v>44308</v>
      </c>
      <c r="D63" s="7" t="s">
        <v>138</v>
      </c>
      <c r="E63" s="10">
        <v>241.37</v>
      </c>
      <c r="F63" s="7" t="s">
        <v>27</v>
      </c>
      <c r="J63" s="1"/>
    </row>
    <row r="64" spans="1:10" ht="12.75">
      <c r="A64" s="2"/>
      <c r="B64" s="11"/>
      <c r="E64" s="14">
        <f>SUM(E63:E63)</f>
        <v>241.37</v>
      </c>
      <c r="J64" s="1"/>
    </row>
    <row r="65" spans="1:10" ht="12.75">
      <c r="A65" s="2"/>
      <c r="B65" s="11"/>
      <c r="G65" s="14">
        <f>SUM(B62-E64)</f>
        <v>-191.37</v>
      </c>
      <c r="J65" s="1"/>
    </row>
    <row r="66" spans="1:10" ht="12.75">
      <c r="A66" s="3"/>
      <c r="B66" s="10"/>
      <c r="C66" s="5"/>
      <c r="D66" s="7"/>
      <c r="J66" s="1"/>
    </row>
    <row r="67" spans="1:10" ht="12.75">
      <c r="A67" s="20" t="s">
        <v>33</v>
      </c>
      <c r="B67" s="11">
        <v>1000</v>
      </c>
      <c r="C67" s="5"/>
      <c r="D67" s="7"/>
      <c r="J67" s="1"/>
    </row>
    <row r="68" spans="1:10" ht="12.75">
      <c r="A68" s="3"/>
      <c r="B68" s="10"/>
      <c r="C68" s="17"/>
      <c r="D68" s="7"/>
      <c r="E68" s="10"/>
      <c r="F68" s="7"/>
      <c r="J68" s="1"/>
    </row>
    <row r="69" spans="1:10" ht="12.75">
      <c r="A69" s="3" t="s">
        <v>27</v>
      </c>
      <c r="B69" s="10"/>
      <c r="C69" s="17" t="s">
        <v>27</v>
      </c>
      <c r="D69" s="7" t="s">
        <v>27</v>
      </c>
      <c r="E69" s="10" t="s">
        <v>27</v>
      </c>
      <c r="F69" s="7" t="s">
        <v>27</v>
      </c>
      <c r="J69" s="1"/>
    </row>
    <row r="70" spans="1:10" ht="12.75">
      <c r="A70" s="3"/>
      <c r="B70" s="10"/>
      <c r="C70" s="5"/>
      <c r="D70" s="7"/>
      <c r="E70" s="14">
        <f>SUM(E68:E69)</f>
        <v>0</v>
      </c>
      <c r="F70" s="7"/>
      <c r="J70" s="1"/>
    </row>
    <row r="71" spans="1:10" ht="12.75">
      <c r="A71" s="3"/>
      <c r="B71" s="10"/>
      <c r="C71" s="5"/>
      <c r="D71" s="7"/>
      <c r="E71" s="15"/>
      <c r="F71" s="7"/>
      <c r="G71" s="14">
        <f>SUM(B67-E70)</f>
        <v>1000</v>
      </c>
      <c r="J71" s="1"/>
    </row>
    <row r="72" spans="1:10" ht="12.75">
      <c r="A72" s="3"/>
      <c r="B72" s="10"/>
      <c r="C72" s="5"/>
      <c r="D72" s="7"/>
      <c r="E72" s="11"/>
      <c r="F72" s="7"/>
      <c r="J72" s="1"/>
    </row>
    <row r="73" spans="1:10" ht="15">
      <c r="A73" s="28" t="s">
        <v>55</v>
      </c>
      <c r="B73" s="16">
        <f>SUM(B35,B40,B54,B57,B62,B67)</f>
        <v>6300</v>
      </c>
      <c r="C73" s="5"/>
      <c r="E73" s="16">
        <f>SUM(E37,E45,E52,E59,E64,E70)</f>
        <v>9193.51</v>
      </c>
      <c r="G73" s="16">
        <f>SUM(B73-E73)</f>
        <v>-2893.51</v>
      </c>
      <c r="J73" s="1"/>
    </row>
    <row r="74" spans="1:10" ht="12.75">
      <c r="A74" s="2"/>
      <c r="B74" s="11"/>
      <c r="C74" s="5"/>
      <c r="E74" s="11"/>
      <c r="J74" s="1"/>
    </row>
    <row r="75" spans="1:3" ht="12.75">
      <c r="A75" s="2"/>
      <c r="B75" s="11"/>
      <c r="C75" s="7" t="s">
        <v>27</v>
      </c>
    </row>
    <row r="76" spans="1:3" ht="15">
      <c r="A76" s="28" t="s">
        <v>24</v>
      </c>
      <c r="B76" s="11"/>
      <c r="C76" s="5"/>
    </row>
    <row r="77" spans="1:3" ht="12.75">
      <c r="A77" s="20" t="s">
        <v>25</v>
      </c>
      <c r="B77" s="11">
        <v>4000</v>
      </c>
      <c r="C77" s="5"/>
    </row>
    <row r="78" spans="1:6" ht="12.75">
      <c r="A78" s="3" t="s">
        <v>117</v>
      </c>
      <c r="B78" s="11"/>
      <c r="C78" s="5">
        <v>44137</v>
      </c>
      <c r="D78" s="7" t="s">
        <v>118</v>
      </c>
      <c r="E78" s="12">
        <v>668</v>
      </c>
      <c r="F78" s="7"/>
    </row>
    <row r="79" spans="1:6" ht="12.75">
      <c r="A79" s="3" t="s">
        <v>123</v>
      </c>
      <c r="B79" s="11"/>
      <c r="C79" s="17">
        <v>44148</v>
      </c>
      <c r="D79" s="7" t="s">
        <v>124</v>
      </c>
      <c r="E79" s="10">
        <v>170.16</v>
      </c>
      <c r="F79" s="7"/>
    </row>
    <row r="80" spans="1:6" ht="12.75">
      <c r="A80" s="3" t="s">
        <v>130</v>
      </c>
      <c r="B80" s="11"/>
      <c r="C80" s="17">
        <v>44307</v>
      </c>
      <c r="D80" s="7" t="s">
        <v>137</v>
      </c>
      <c r="E80" s="10">
        <v>44.92</v>
      </c>
      <c r="F80" s="7"/>
    </row>
    <row r="81" spans="1:6" ht="12.75">
      <c r="A81" s="3" t="s">
        <v>148</v>
      </c>
      <c r="B81" s="11"/>
      <c r="C81" s="17">
        <v>44355</v>
      </c>
      <c r="D81" s="7" t="s">
        <v>149</v>
      </c>
      <c r="E81" s="10">
        <v>2750</v>
      </c>
      <c r="F81" s="7"/>
    </row>
    <row r="82" spans="1:7" ht="12.75">
      <c r="A82" s="3"/>
      <c r="B82" s="11"/>
      <c r="C82" s="17"/>
      <c r="D82" s="7"/>
      <c r="E82" s="14">
        <f>SUM(E78:E81)</f>
        <v>3633.08</v>
      </c>
      <c r="F82" s="7"/>
      <c r="G82" s="14">
        <f>SUM(B77-E82)</f>
        <v>366.9200000000001</v>
      </c>
    </row>
    <row r="83" spans="1:4" ht="12.75">
      <c r="A83" s="2"/>
      <c r="B83" s="11"/>
      <c r="C83" s="5"/>
      <c r="D83" s="7"/>
    </row>
    <row r="84" spans="1:7" ht="12.75">
      <c r="A84" s="3"/>
      <c r="B84" s="10"/>
      <c r="C84" s="5"/>
      <c r="D84" s="7"/>
      <c r="F84" s="33"/>
      <c r="G84" s="11">
        <v>0</v>
      </c>
    </row>
    <row r="85" spans="1:7" ht="12.75">
      <c r="A85" s="3"/>
      <c r="B85" s="10"/>
      <c r="C85" s="5"/>
      <c r="D85" s="7"/>
      <c r="F85" s="33"/>
      <c r="G85" s="11"/>
    </row>
    <row r="86" spans="1:7" ht="15">
      <c r="A86" s="28" t="s">
        <v>60</v>
      </c>
      <c r="B86" s="16">
        <f>SUM(B77)</f>
        <v>4000</v>
      </c>
      <c r="C86" s="5"/>
      <c r="E86" s="16">
        <f>SUM(E78:E81)</f>
        <v>3633.08</v>
      </c>
      <c r="F86" s="33"/>
      <c r="G86" s="16">
        <f>SUM(B86-E86)</f>
        <v>366.9200000000001</v>
      </c>
    </row>
    <row r="87" spans="1:2" ht="12.75">
      <c r="A87" s="2"/>
      <c r="B87" s="11"/>
    </row>
    <row r="88" spans="1:6" ht="15">
      <c r="A88" s="28" t="s">
        <v>20</v>
      </c>
      <c r="B88" s="11"/>
      <c r="C88" s="5"/>
      <c r="F88" s="34"/>
    </row>
    <row r="89" spans="1:7" ht="12.75">
      <c r="A89" s="20" t="s">
        <v>31</v>
      </c>
      <c r="B89" s="11">
        <v>2000</v>
      </c>
      <c r="C89" s="5"/>
      <c r="E89" s="10" t="s">
        <v>27</v>
      </c>
      <c r="G89" s="11"/>
    </row>
    <row r="90" spans="1:7" ht="12.75">
      <c r="A90" s="3" t="s">
        <v>101</v>
      </c>
      <c r="C90" s="5">
        <v>44068</v>
      </c>
      <c r="D90" s="7" t="s">
        <v>102</v>
      </c>
      <c r="E90" s="9">
        <v>150</v>
      </c>
      <c r="F90" s="7"/>
      <c r="G90" s="9" t="s">
        <v>27</v>
      </c>
    </row>
    <row r="91" spans="1:7" ht="12.75">
      <c r="A91" s="3" t="s">
        <v>101</v>
      </c>
      <c r="B91" s="10"/>
      <c r="C91" s="17">
        <v>44103</v>
      </c>
      <c r="D91" s="7" t="s">
        <v>112</v>
      </c>
      <c r="E91" s="10">
        <v>705</v>
      </c>
      <c r="F91" s="7"/>
      <c r="G91" s="9" t="s">
        <v>27</v>
      </c>
    </row>
    <row r="92" spans="1:6" ht="12.75">
      <c r="A92" s="3" t="s">
        <v>101</v>
      </c>
      <c r="B92" s="10"/>
      <c r="C92" s="17">
        <v>44291</v>
      </c>
      <c r="D92" s="7" t="s">
        <v>134</v>
      </c>
      <c r="E92" s="10">
        <v>560</v>
      </c>
      <c r="F92" s="7"/>
    </row>
    <row r="93" spans="1:6" ht="12.75">
      <c r="A93" s="3" t="s">
        <v>101</v>
      </c>
      <c r="B93" s="10"/>
      <c r="C93" s="17">
        <v>44313</v>
      </c>
      <c r="D93" s="7" t="s">
        <v>139</v>
      </c>
      <c r="E93" s="10">
        <v>105</v>
      </c>
      <c r="F93" s="7"/>
    </row>
    <row r="94" spans="1:7" ht="12.75">
      <c r="A94" s="3" t="s">
        <v>27</v>
      </c>
      <c r="B94" s="10"/>
      <c r="E94" s="14">
        <f>SUM(E90:E93)</f>
        <v>1520</v>
      </c>
      <c r="F94" s="7"/>
      <c r="G94" s="11"/>
    </row>
    <row r="95" spans="1:7" ht="12.75">
      <c r="A95" s="2"/>
      <c r="B95" s="11"/>
      <c r="C95" s="5"/>
      <c r="G95" s="14">
        <f>SUM(B89-E94)</f>
        <v>480</v>
      </c>
    </row>
    <row r="96" spans="1:5" ht="15">
      <c r="A96" s="23" t="s">
        <v>43</v>
      </c>
      <c r="B96" s="16">
        <v>2000</v>
      </c>
      <c r="C96" s="5"/>
      <c r="E96" s="14">
        <f>SUM(E94:E95)</f>
        <v>1520</v>
      </c>
    </row>
    <row r="97" spans="1:7" ht="12.75">
      <c r="A97" s="3"/>
      <c r="B97" s="10"/>
      <c r="C97" s="5"/>
      <c r="E97" s="15" t="s">
        <v>27</v>
      </c>
      <c r="G97" s="14">
        <f>SUM(B89-E94)</f>
        <v>480</v>
      </c>
    </row>
    <row r="98" spans="1:7" ht="12.75">
      <c r="A98" s="3"/>
      <c r="B98" s="10"/>
      <c r="C98" s="5"/>
      <c r="E98" s="15"/>
      <c r="G98" s="15"/>
    </row>
    <row r="99" spans="1:7" ht="15">
      <c r="A99" s="28" t="s">
        <v>2</v>
      </c>
      <c r="B99" s="11"/>
      <c r="C99" s="5"/>
      <c r="G99" s="15" t="s">
        <v>27</v>
      </c>
    </row>
    <row r="100" spans="1:3" ht="12.75">
      <c r="A100" s="22" t="s">
        <v>10</v>
      </c>
      <c r="B100" s="11"/>
      <c r="C100" s="5"/>
    </row>
    <row r="101" spans="1:3" ht="12.75">
      <c r="A101" s="20" t="s">
        <v>46</v>
      </c>
      <c r="B101" s="11">
        <v>700</v>
      </c>
      <c r="C101" s="5"/>
    </row>
    <row r="102" spans="1:6" ht="12.75">
      <c r="A102" s="3" t="s">
        <v>83</v>
      </c>
      <c r="B102" s="11"/>
      <c r="C102" s="5">
        <v>44068</v>
      </c>
      <c r="D102" s="7" t="s">
        <v>103</v>
      </c>
      <c r="E102" s="9">
        <v>330.8</v>
      </c>
      <c r="F102" s="7"/>
    </row>
    <row r="103" spans="1:6" ht="12.75">
      <c r="A103" s="3" t="s">
        <v>121</v>
      </c>
      <c r="B103" s="11"/>
      <c r="C103" s="17">
        <v>44125</v>
      </c>
      <c r="D103" s="7" t="s">
        <v>122</v>
      </c>
      <c r="E103" s="10">
        <v>148</v>
      </c>
      <c r="F103" s="7"/>
    </row>
    <row r="104" spans="1:6" ht="12.75">
      <c r="A104" s="3" t="s">
        <v>130</v>
      </c>
      <c r="C104" s="17">
        <v>44223</v>
      </c>
      <c r="D104" s="7" t="s">
        <v>131</v>
      </c>
      <c r="E104" s="10">
        <v>106.34</v>
      </c>
      <c r="F104" s="7"/>
    </row>
    <row r="105" spans="1:6" ht="12.75">
      <c r="A105" s="3" t="s">
        <v>140</v>
      </c>
      <c r="C105" s="17">
        <v>44319</v>
      </c>
      <c r="D105" s="7" t="s">
        <v>141</v>
      </c>
      <c r="E105" s="10">
        <v>50</v>
      </c>
      <c r="F105" s="7" t="s">
        <v>142</v>
      </c>
    </row>
    <row r="106" spans="1:6" ht="12.75">
      <c r="A106" s="3" t="s">
        <v>143</v>
      </c>
      <c r="C106" s="17">
        <v>44319</v>
      </c>
      <c r="D106" s="7" t="s">
        <v>144</v>
      </c>
      <c r="E106" s="10">
        <v>50</v>
      </c>
      <c r="F106" s="7" t="s">
        <v>145</v>
      </c>
    </row>
    <row r="107" spans="1:6" ht="12.75">
      <c r="A107" s="3"/>
      <c r="C107" s="17"/>
      <c r="D107" s="7"/>
      <c r="E107" s="10"/>
      <c r="F107" s="7"/>
    </row>
    <row r="108" spans="1:6" ht="12.75">
      <c r="A108" s="3"/>
      <c r="B108" s="10"/>
      <c r="C108" s="5"/>
      <c r="D108" s="7"/>
      <c r="E108" s="14">
        <f>SUM(E101:E107)</f>
        <v>685.14</v>
      </c>
      <c r="F108" s="7"/>
    </row>
    <row r="109" spans="1:7" ht="12.75">
      <c r="A109" s="3"/>
      <c r="B109" s="10"/>
      <c r="C109" s="5"/>
      <c r="D109" s="7"/>
      <c r="F109" s="7"/>
      <c r="G109" s="14">
        <f>SUM(B101-E108)</f>
        <v>14.860000000000014</v>
      </c>
    </row>
    <row r="110" spans="1:3" ht="12.75">
      <c r="A110" s="20" t="s">
        <v>47</v>
      </c>
      <c r="B110" s="11">
        <v>400</v>
      </c>
      <c r="C110" s="5"/>
    </row>
    <row r="111" spans="1:6" ht="12.75">
      <c r="A111" s="3" t="s">
        <v>104</v>
      </c>
      <c r="B111" s="10"/>
      <c r="C111" s="17">
        <v>44088</v>
      </c>
      <c r="D111" s="7" t="s">
        <v>105</v>
      </c>
      <c r="E111" s="10">
        <v>56.92</v>
      </c>
      <c r="F111" s="7"/>
    </row>
    <row r="112" spans="1:6" ht="12.75">
      <c r="A112" s="3" t="s">
        <v>130</v>
      </c>
      <c r="B112" s="10"/>
      <c r="C112" s="17">
        <v>44307</v>
      </c>
      <c r="D112" s="7" t="s">
        <v>137</v>
      </c>
      <c r="E112" s="10">
        <v>93.28</v>
      </c>
      <c r="F112" s="7"/>
    </row>
    <row r="113" spans="1:5" ht="12.75">
      <c r="A113" s="3"/>
      <c r="B113" s="10"/>
      <c r="C113" s="5"/>
      <c r="D113" s="7"/>
      <c r="E113" s="14">
        <f>SUM(E111:E112)</f>
        <v>150.2</v>
      </c>
    </row>
    <row r="114" spans="1:7" ht="12.75">
      <c r="A114" s="20" t="s">
        <v>48</v>
      </c>
      <c r="B114" s="11">
        <v>200</v>
      </c>
      <c r="C114" s="5"/>
      <c r="G114" s="14">
        <f>SUM(B110-E113)</f>
        <v>249.8</v>
      </c>
    </row>
    <row r="115" spans="1:7" ht="12.75">
      <c r="A115" s="3" t="s">
        <v>110</v>
      </c>
      <c r="B115" s="10"/>
      <c r="C115" s="17">
        <v>44095</v>
      </c>
      <c r="D115" s="7" t="s">
        <v>111</v>
      </c>
      <c r="E115" s="10">
        <v>165</v>
      </c>
      <c r="F115" s="7"/>
      <c r="G115" s="9" t="s">
        <v>27</v>
      </c>
    </row>
    <row r="116" spans="1:6" ht="12.75">
      <c r="A116" s="3" t="s">
        <v>130</v>
      </c>
      <c r="B116" s="10"/>
      <c r="C116" s="17">
        <v>44307</v>
      </c>
      <c r="D116" s="7" t="s">
        <v>137</v>
      </c>
      <c r="E116" s="10">
        <v>173.18</v>
      </c>
      <c r="F116" s="7"/>
    </row>
    <row r="117" spans="1:6" ht="12.75">
      <c r="A117" s="3" t="s">
        <v>130</v>
      </c>
      <c r="B117" s="10"/>
      <c r="C117" s="17">
        <v>44308</v>
      </c>
      <c r="D117" s="7" t="s">
        <v>138</v>
      </c>
      <c r="E117" s="10">
        <v>37.94</v>
      </c>
      <c r="F117" s="7"/>
    </row>
    <row r="118" spans="1:5" ht="12.75">
      <c r="A118" s="3"/>
      <c r="B118" s="10"/>
      <c r="C118" s="5"/>
      <c r="D118" s="7"/>
      <c r="E118" s="14">
        <f>SUM(E115:E117)</f>
        <v>376.12</v>
      </c>
    </row>
    <row r="119" spans="1:7" ht="12.75">
      <c r="A119" s="3"/>
      <c r="B119" s="10"/>
      <c r="C119" s="5"/>
      <c r="D119" s="7"/>
      <c r="E119" s="15"/>
      <c r="G119" s="14">
        <f>SUM(B114-E118)</f>
        <v>-176.12</v>
      </c>
    </row>
    <row r="120" spans="1:7" ht="12.75">
      <c r="A120" s="20" t="s">
        <v>49</v>
      </c>
      <c r="B120" s="11">
        <v>440</v>
      </c>
      <c r="C120" s="5"/>
      <c r="E120" s="19" t="s">
        <v>27</v>
      </c>
      <c r="G120" s="15"/>
    </row>
    <row r="121" spans="1:7" ht="12.75">
      <c r="A121" s="3" t="s">
        <v>78</v>
      </c>
      <c r="B121" s="10"/>
      <c r="C121" s="17">
        <v>44014</v>
      </c>
      <c r="D121" s="7"/>
      <c r="E121" s="19">
        <v>440</v>
      </c>
      <c r="F121" s="7"/>
      <c r="G121" s="31"/>
    </row>
    <row r="122" spans="1:7" ht="12.75">
      <c r="A122" s="3" t="s">
        <v>27</v>
      </c>
      <c r="B122" s="10"/>
      <c r="C122" s="17" t="s">
        <v>27</v>
      </c>
      <c r="D122" s="7" t="s">
        <v>27</v>
      </c>
      <c r="E122" s="19" t="s">
        <v>27</v>
      </c>
      <c r="F122" s="7" t="s">
        <v>27</v>
      </c>
      <c r="G122" s="15"/>
    </row>
    <row r="123" spans="1:7" ht="12.75">
      <c r="A123" s="3"/>
      <c r="B123" s="10"/>
      <c r="C123" s="5"/>
      <c r="D123" s="7"/>
      <c r="E123" s="14">
        <f>SUM(E121:E122)</f>
        <v>440</v>
      </c>
      <c r="F123" s="7"/>
      <c r="G123" s="15"/>
    </row>
    <row r="124" spans="1:7" ht="12.75">
      <c r="A124" s="3"/>
      <c r="B124" s="10"/>
      <c r="C124" s="5"/>
      <c r="D124" s="7"/>
      <c r="E124" s="15"/>
      <c r="G124" s="14">
        <f>SUM(B120-E123)</f>
        <v>0</v>
      </c>
    </row>
    <row r="125" spans="1:3" ht="12.75">
      <c r="A125" s="20" t="s">
        <v>50</v>
      </c>
      <c r="B125" s="11"/>
      <c r="C125" s="5"/>
    </row>
    <row r="126" spans="1:5" ht="12.75">
      <c r="A126" s="20" t="s">
        <v>37</v>
      </c>
      <c r="B126" s="11">
        <v>2200</v>
      </c>
      <c r="E126" s="12"/>
    </row>
    <row r="127" spans="1:5" ht="12.75">
      <c r="A127" s="3" t="s">
        <v>81</v>
      </c>
      <c r="B127" s="10"/>
      <c r="C127" s="17">
        <v>44021</v>
      </c>
      <c r="D127" s="7" t="s">
        <v>95</v>
      </c>
      <c r="E127" s="21">
        <v>2196.8</v>
      </c>
    </row>
    <row r="128" spans="1:5" ht="12.75">
      <c r="A128" s="3"/>
      <c r="B128" s="10"/>
      <c r="C128" s="17"/>
      <c r="D128" s="7"/>
      <c r="E128" s="21"/>
    </row>
    <row r="129" spans="5:7" ht="12.75">
      <c r="E129" s="14">
        <f>SUM(E127:E128)</f>
        <v>2196.8</v>
      </c>
      <c r="G129" s="11" t="s">
        <v>27</v>
      </c>
    </row>
    <row r="130" spans="1:7" ht="12.75">
      <c r="A130" s="3"/>
      <c r="B130" s="10"/>
      <c r="C130" s="5"/>
      <c r="D130" s="7"/>
      <c r="G130" s="14">
        <f>SUM(B126-E129)</f>
        <v>3.199999999999818</v>
      </c>
    </row>
    <row r="131" spans="1:4" ht="12.75">
      <c r="A131" s="20" t="s">
        <v>30</v>
      </c>
      <c r="B131" s="11">
        <v>1800</v>
      </c>
      <c r="C131" s="5"/>
      <c r="D131" s="7"/>
    </row>
    <row r="132" spans="1:5" ht="12.75">
      <c r="A132" s="3" t="s">
        <v>94</v>
      </c>
      <c r="B132" s="10"/>
      <c r="C132" s="17">
        <v>44021</v>
      </c>
      <c r="D132" s="7" t="s">
        <v>93</v>
      </c>
      <c r="E132" s="10">
        <v>1787</v>
      </c>
    </row>
    <row r="133" spans="1:7" ht="12.75">
      <c r="A133" s="2"/>
      <c r="B133" s="11"/>
      <c r="C133" s="5"/>
      <c r="D133" s="7"/>
      <c r="E133" s="14">
        <f>SUM(E132:E132)</f>
        <v>1787</v>
      </c>
      <c r="G133" s="15" t="s">
        <v>27</v>
      </c>
    </row>
    <row r="134" spans="1:7" ht="12.75">
      <c r="A134" s="2"/>
      <c r="B134" s="11"/>
      <c r="C134" s="5"/>
      <c r="D134" s="7"/>
      <c r="G134" s="14">
        <f>SUM(B131-E133)</f>
        <v>13</v>
      </c>
    </row>
    <row r="135" spans="1:5" ht="12.75">
      <c r="A135" s="20" t="s">
        <v>38</v>
      </c>
      <c r="B135" s="11">
        <v>300</v>
      </c>
      <c r="C135" s="5"/>
      <c r="E135" s="12"/>
    </row>
    <row r="136" spans="1:7" ht="12.75">
      <c r="A136" s="3" t="s">
        <v>91</v>
      </c>
      <c r="B136" s="10"/>
      <c r="C136" s="17">
        <v>44021</v>
      </c>
      <c r="D136" s="7" t="s">
        <v>92</v>
      </c>
      <c r="E136" s="21">
        <v>257</v>
      </c>
      <c r="G136" s="10"/>
    </row>
    <row r="137" spans="1:7" ht="12.75">
      <c r="A137" s="3"/>
      <c r="B137" s="10"/>
      <c r="C137" s="5"/>
      <c r="D137" s="7"/>
      <c r="E137" s="14">
        <f>SUM(E136:E136)</f>
        <v>257</v>
      </c>
      <c r="G137" s="11" t="s">
        <v>27</v>
      </c>
    </row>
    <row r="138" spans="1:7" ht="12.75">
      <c r="A138" s="6"/>
      <c r="B138" s="10"/>
      <c r="C138" s="5"/>
      <c r="D138" s="7"/>
      <c r="G138" s="14">
        <f>SUM(B135-E137)</f>
        <v>43</v>
      </c>
    </row>
    <row r="139" spans="1:3" ht="12.75">
      <c r="A139" s="20" t="s">
        <v>51</v>
      </c>
      <c r="B139" s="11">
        <v>196</v>
      </c>
      <c r="C139" s="5"/>
    </row>
    <row r="140" spans="1:6" ht="12.75">
      <c r="A140" s="3"/>
      <c r="B140" s="10"/>
      <c r="C140" s="17"/>
      <c r="D140" s="7"/>
      <c r="E140" s="10"/>
      <c r="F140" s="7" t="s">
        <v>27</v>
      </c>
    </row>
    <row r="141" spans="1:7" ht="12.75">
      <c r="A141" s="3"/>
      <c r="B141" s="10"/>
      <c r="C141" s="5"/>
      <c r="D141" s="7"/>
      <c r="E141" s="14">
        <f>SUM(E140:E140)</f>
        <v>0</v>
      </c>
      <c r="F141" s="7"/>
      <c r="G141" s="11" t="s">
        <v>27</v>
      </c>
    </row>
    <row r="142" spans="1:7" ht="12.75">
      <c r="A142" s="2"/>
      <c r="B142" s="11"/>
      <c r="C142" s="5"/>
      <c r="D142" s="7"/>
      <c r="E142" s="11"/>
      <c r="G142" s="14">
        <f>SUM(B139-E141)</f>
        <v>196</v>
      </c>
    </row>
    <row r="143" spans="1:3" ht="12.75">
      <c r="A143" s="20" t="s">
        <v>52</v>
      </c>
      <c r="B143" s="11">
        <v>2000</v>
      </c>
      <c r="C143" s="5"/>
    </row>
    <row r="144" spans="1:6" ht="12.75">
      <c r="A144" s="3" t="s">
        <v>80</v>
      </c>
      <c r="B144" s="10"/>
      <c r="C144" s="17">
        <v>44021</v>
      </c>
      <c r="D144" s="7" t="s">
        <v>96</v>
      </c>
      <c r="E144" s="10">
        <v>997.5</v>
      </c>
      <c r="F144" s="7"/>
    </row>
    <row r="145" spans="1:6" ht="12.75">
      <c r="A145" s="3" t="s">
        <v>80</v>
      </c>
      <c r="B145" s="10"/>
      <c r="C145" s="17">
        <v>44200</v>
      </c>
      <c r="D145" s="7" t="s">
        <v>129</v>
      </c>
      <c r="E145" s="10">
        <v>971</v>
      </c>
      <c r="F145" s="7"/>
    </row>
    <row r="146" spans="1:6" ht="12.75">
      <c r="A146" s="3"/>
      <c r="B146" s="10"/>
      <c r="C146" s="17"/>
      <c r="D146" s="7"/>
      <c r="E146" s="10"/>
      <c r="F146" s="7"/>
    </row>
    <row r="147" spans="1:5" ht="12.75">
      <c r="A147" s="3"/>
      <c r="B147" s="10"/>
      <c r="C147" s="5"/>
      <c r="D147" s="7"/>
      <c r="E147" s="14">
        <f>SUM(E144:E146)</f>
        <v>1968.5</v>
      </c>
    </row>
    <row r="148" spans="1:7" ht="12.75">
      <c r="A148" s="3"/>
      <c r="B148" s="10"/>
      <c r="C148" s="5"/>
      <c r="D148" s="7"/>
      <c r="G148" s="14">
        <f>SUM(B143-E147)</f>
        <v>31.5</v>
      </c>
    </row>
    <row r="149" spans="1:5" ht="15">
      <c r="A149" s="28" t="s">
        <v>45</v>
      </c>
      <c r="B149" s="16">
        <f>SUM(B101,B110,B114,B120,B126,B131,B135,B139,B143)</f>
        <v>8236</v>
      </c>
      <c r="C149" s="5"/>
      <c r="E149" s="14">
        <f>SUM(E108+E113+E118+E123+E129+E133+E137+E141+E147)</f>
        <v>7860.76</v>
      </c>
    </row>
    <row r="150" spans="1:7" ht="12.75">
      <c r="A150" s="3"/>
      <c r="B150" s="10"/>
      <c r="C150" s="5"/>
      <c r="G150" s="16">
        <f>SUM(B149-E149)</f>
        <v>375.2399999999998</v>
      </c>
    </row>
    <row r="151" spans="1:3" ht="15">
      <c r="A151" s="28" t="s">
        <v>11</v>
      </c>
      <c r="B151" s="11"/>
      <c r="C151" s="5"/>
    </row>
    <row r="152" spans="1:3" ht="12.75">
      <c r="A152" s="20" t="s">
        <v>14</v>
      </c>
      <c r="B152" s="11">
        <v>3750</v>
      </c>
      <c r="C152" s="5"/>
    </row>
    <row r="153" spans="1:7" ht="12.75">
      <c r="A153" s="3" t="s">
        <v>89</v>
      </c>
      <c r="C153" s="5">
        <v>44014</v>
      </c>
      <c r="D153" s="7" t="s">
        <v>90</v>
      </c>
      <c r="E153" s="9">
        <v>1875</v>
      </c>
      <c r="F153" s="7"/>
      <c r="G153" s="32"/>
    </row>
    <row r="154" spans="1:6" ht="12.75">
      <c r="A154" s="3" t="s">
        <v>127</v>
      </c>
      <c r="B154" s="10"/>
      <c r="C154" s="17">
        <v>44200</v>
      </c>
      <c r="D154" s="7" t="s">
        <v>128</v>
      </c>
      <c r="E154" s="10">
        <v>1875</v>
      </c>
      <c r="F154" s="7" t="s">
        <v>27</v>
      </c>
    </row>
    <row r="155" spans="1:7" ht="12.75">
      <c r="A155" s="3"/>
      <c r="B155" s="10"/>
      <c r="C155" s="5"/>
      <c r="D155" s="7"/>
      <c r="E155" s="14">
        <f>SUM(E152:E154)</f>
        <v>3750</v>
      </c>
      <c r="G155" s="11" t="s">
        <v>27</v>
      </c>
    </row>
    <row r="156" spans="1:7" ht="12.75">
      <c r="A156" s="3"/>
      <c r="B156" s="10"/>
      <c r="C156" s="5"/>
      <c r="D156" s="7"/>
      <c r="G156" s="14">
        <f>SUM(B152-E155)</f>
        <v>0</v>
      </c>
    </row>
    <row r="157" spans="1:5" ht="12.75">
      <c r="A157" s="20" t="s">
        <v>53</v>
      </c>
      <c r="B157" s="11">
        <v>100</v>
      </c>
      <c r="C157" s="17" t="s">
        <v>27</v>
      </c>
      <c r="D157" s="7" t="s">
        <v>27</v>
      </c>
      <c r="E157" s="10" t="s">
        <v>27</v>
      </c>
    </row>
    <row r="158" spans="1:6" ht="12.75">
      <c r="A158" s="3" t="s">
        <v>119</v>
      </c>
      <c r="B158" s="11"/>
      <c r="C158" s="17">
        <v>44141</v>
      </c>
      <c r="D158" s="7" t="s">
        <v>120</v>
      </c>
      <c r="E158" s="10">
        <v>148</v>
      </c>
      <c r="F158" s="7"/>
    </row>
    <row r="159" spans="1:6" ht="12.75">
      <c r="A159" s="3"/>
      <c r="C159" s="17"/>
      <c r="D159" s="7"/>
      <c r="E159" s="10"/>
      <c r="F159" s="7"/>
    </row>
    <row r="160" spans="1:6" ht="12.75">
      <c r="A160" s="3"/>
      <c r="B160" s="11"/>
      <c r="C160" s="5"/>
      <c r="D160" s="7"/>
      <c r="E160" s="14">
        <f>SUM(E158:E159)</f>
        <v>148</v>
      </c>
      <c r="F160" s="7"/>
    </row>
    <row r="161" spans="1:7" ht="12.75">
      <c r="A161" s="3" t="s">
        <v>27</v>
      </c>
      <c r="B161" s="10"/>
      <c r="C161" s="17" t="s">
        <v>27</v>
      </c>
      <c r="D161" s="7"/>
      <c r="G161" s="14">
        <f>SUM(B157-E160)</f>
        <v>-48</v>
      </c>
    </row>
    <row r="162" spans="1:4" ht="12.75">
      <c r="A162" s="3" t="s">
        <v>21</v>
      </c>
      <c r="B162" s="10"/>
      <c r="C162" s="5"/>
      <c r="D162" s="7"/>
    </row>
    <row r="163" spans="1:3" ht="12.75">
      <c r="A163" s="20" t="s">
        <v>61</v>
      </c>
      <c r="B163" s="11">
        <v>1300</v>
      </c>
      <c r="C163" s="5"/>
    </row>
    <row r="164" spans="1:6" ht="12.75">
      <c r="A164" s="3" t="s">
        <v>79</v>
      </c>
      <c r="B164" s="10"/>
      <c r="C164" s="17">
        <v>44021</v>
      </c>
      <c r="D164" s="7" t="s">
        <v>97</v>
      </c>
      <c r="E164" s="19">
        <v>1200</v>
      </c>
      <c r="F164" s="7" t="s">
        <v>27</v>
      </c>
    </row>
    <row r="165" spans="1:7" ht="12.75">
      <c r="A165" s="3"/>
      <c r="B165" s="10"/>
      <c r="C165" s="5"/>
      <c r="D165" s="7"/>
      <c r="E165" s="14">
        <f>SUM(E163:E164)</f>
        <v>1200</v>
      </c>
      <c r="F165" s="7"/>
      <c r="G165" s="11" t="s">
        <v>27</v>
      </c>
    </row>
    <row r="166" spans="1:7" ht="12.75">
      <c r="A166" s="2"/>
      <c r="B166" s="11"/>
      <c r="C166" s="5"/>
      <c r="D166" s="7"/>
      <c r="G166" s="14">
        <f>SUM(B163-E165)</f>
        <v>100</v>
      </c>
    </row>
    <row r="167" spans="1:3" ht="12.75">
      <c r="A167" s="20" t="s">
        <v>54</v>
      </c>
      <c r="B167" s="11">
        <v>100</v>
      </c>
      <c r="C167" s="5"/>
    </row>
    <row r="168" spans="1:6" ht="12.75">
      <c r="A168" s="3" t="s">
        <v>132</v>
      </c>
      <c r="B168" s="11"/>
      <c r="C168" s="17">
        <v>44260</v>
      </c>
      <c r="D168" s="7" t="s">
        <v>133</v>
      </c>
      <c r="E168" s="10">
        <v>40</v>
      </c>
      <c r="F168" s="7" t="s">
        <v>27</v>
      </c>
    </row>
    <row r="169" spans="1:6" ht="12.75">
      <c r="A169" s="3"/>
      <c r="B169" s="11"/>
      <c r="C169" s="17"/>
      <c r="D169" s="7"/>
      <c r="E169" s="10"/>
      <c r="F169" s="7"/>
    </row>
    <row r="170" spans="1:6" ht="12.75">
      <c r="A170" s="3"/>
      <c r="B170" s="11"/>
      <c r="C170" s="17"/>
      <c r="D170" s="7"/>
      <c r="E170" s="10"/>
      <c r="F170" s="7"/>
    </row>
    <row r="171" spans="1:6" ht="12.75">
      <c r="A171" s="3"/>
      <c r="B171" s="11"/>
      <c r="C171" s="5"/>
      <c r="D171" s="7"/>
      <c r="E171" s="14">
        <f>SUM(E168:E170)</f>
        <v>40</v>
      </c>
      <c r="F171" s="7"/>
    </row>
    <row r="172" spans="1:7" ht="12.75">
      <c r="A172" s="3"/>
      <c r="B172" s="10"/>
      <c r="C172" s="5"/>
      <c r="D172" s="7"/>
      <c r="G172" s="14">
        <f>SUM(B167-E171)</f>
        <v>60</v>
      </c>
    </row>
    <row r="173" spans="1:7" ht="12.75">
      <c r="A173" s="3"/>
      <c r="B173" s="10"/>
      <c r="C173" s="5"/>
      <c r="D173" s="7"/>
      <c r="G173" s="15"/>
    </row>
    <row r="174" spans="1:5" ht="15">
      <c r="A174" s="23" t="s">
        <v>44</v>
      </c>
      <c r="B174" s="16">
        <f>SUM(B152,B157,B163,B167)</f>
        <v>5250</v>
      </c>
      <c r="C174" s="5"/>
      <c r="D174" s="7"/>
      <c r="E174" s="14">
        <f>+SUM(E155,E160,E165,E171)</f>
        <v>5138</v>
      </c>
    </row>
    <row r="175" spans="1:7" ht="12.75">
      <c r="A175" s="2"/>
      <c r="B175" s="11"/>
      <c r="C175" s="5"/>
      <c r="D175" s="7"/>
      <c r="E175" s="11"/>
      <c r="G175" s="16">
        <f>SUM(B174-E174)</f>
        <v>112</v>
      </c>
    </row>
    <row r="176" spans="1:7" ht="12.75">
      <c r="A176" s="2"/>
      <c r="B176" s="11"/>
      <c r="C176" s="5"/>
      <c r="D176" s="7"/>
      <c r="E176" s="11"/>
      <c r="G176" s="15"/>
    </row>
    <row r="177" spans="1:7" ht="12.75">
      <c r="A177" s="2"/>
      <c r="B177" s="11"/>
      <c r="C177" s="17"/>
      <c r="D177" s="7"/>
      <c r="E177" s="10"/>
      <c r="F177" s="7"/>
      <c r="G177" s="11"/>
    </row>
    <row r="178" spans="1:7" ht="15">
      <c r="A178" s="28" t="s">
        <v>57</v>
      </c>
      <c r="B178" s="11"/>
      <c r="C178" s="5"/>
      <c r="D178" s="7"/>
      <c r="E178" s="14">
        <f>SUM(E177:E177)</f>
        <v>0</v>
      </c>
      <c r="G178" s="11"/>
    </row>
    <row r="179" spans="1:7" ht="12.75">
      <c r="A179" s="2"/>
      <c r="B179" s="11"/>
      <c r="C179" s="5"/>
      <c r="D179" s="7"/>
      <c r="E179" s="10"/>
      <c r="G179" s="16">
        <v>0</v>
      </c>
    </row>
    <row r="180" spans="1:5" ht="15">
      <c r="A180" s="28" t="s">
        <v>58</v>
      </c>
      <c r="B180" s="11">
        <v>500</v>
      </c>
      <c r="E180" s="11"/>
    </row>
    <row r="181" spans="1:5" ht="12.75">
      <c r="A181" s="3"/>
      <c r="B181" s="11"/>
      <c r="C181" s="5"/>
      <c r="D181" s="7"/>
      <c r="E181" s="10"/>
    </row>
    <row r="182" spans="1:5" ht="12.75">
      <c r="A182" s="3" t="s">
        <v>27</v>
      </c>
      <c r="B182" s="11" t="s">
        <v>27</v>
      </c>
      <c r="C182" s="5" t="s">
        <v>27</v>
      </c>
      <c r="D182" s="7" t="s">
        <v>27</v>
      </c>
      <c r="E182" s="10" t="s">
        <v>27</v>
      </c>
    </row>
    <row r="183" spans="1:5" ht="15">
      <c r="A183" s="28"/>
      <c r="B183" s="11"/>
      <c r="E183" s="14">
        <f>+SUM(E181:E182)</f>
        <v>0</v>
      </c>
    </row>
    <row r="184" spans="1:7" ht="15">
      <c r="A184" s="28" t="s">
        <v>67</v>
      </c>
      <c r="B184" s="11"/>
      <c r="E184" s="11"/>
      <c r="G184" s="16">
        <f>SUM(B180-E183)</f>
        <v>500</v>
      </c>
    </row>
    <row r="185" spans="1:7" ht="15">
      <c r="A185" s="28"/>
      <c r="B185" s="11"/>
      <c r="E185" s="11"/>
      <c r="G185" s="15"/>
    </row>
    <row r="186" spans="1:7" ht="15">
      <c r="A186" s="28" t="s">
        <v>69</v>
      </c>
      <c r="B186" s="11"/>
      <c r="E186" s="11"/>
      <c r="G186" s="15"/>
    </row>
    <row r="187" spans="1:7" ht="12.75">
      <c r="A187" s="3" t="s">
        <v>27</v>
      </c>
      <c r="B187" s="11"/>
      <c r="C187" s="5" t="s">
        <v>27</v>
      </c>
      <c r="D187" s="7" t="s">
        <v>27</v>
      </c>
      <c r="E187" s="10" t="s">
        <v>27</v>
      </c>
      <c r="G187" s="15"/>
    </row>
    <row r="189" spans="1:5" ht="15">
      <c r="A189" s="28" t="s">
        <v>34</v>
      </c>
      <c r="B189" s="16">
        <f>SUM(B31,B73,B86,B96,B149,B174,B180)</f>
        <v>30386</v>
      </c>
      <c r="E189" s="16">
        <f>SUM(E31,E73,E86,E183,E96,E149,E174)</f>
        <v>30761.700000000004</v>
      </c>
    </row>
    <row r="190" spans="1:7" ht="12.75">
      <c r="A190" s="2"/>
      <c r="B190" s="11"/>
      <c r="E190" s="11"/>
      <c r="G190" s="16">
        <f>SUM(G31,G73,G86,G97,G150,G175,G179,G184)</f>
        <v>-375.7000000000003</v>
      </c>
    </row>
    <row r="191" spans="1:5" ht="12.75">
      <c r="A191" s="2"/>
      <c r="B191" s="11"/>
      <c r="E191" s="11"/>
    </row>
    <row r="192" spans="1:6" ht="13.5" thickBot="1">
      <c r="A192" s="89" t="s">
        <v>84</v>
      </c>
      <c r="B192" s="94"/>
      <c r="C192" s="95">
        <v>44071</v>
      </c>
      <c r="D192" s="96"/>
      <c r="E192" s="97">
        <v>9000</v>
      </c>
      <c r="F192" s="98" t="s">
        <v>27</v>
      </c>
    </row>
    <row r="193" spans="1:7" ht="12.75">
      <c r="A193" s="2" t="s">
        <v>106</v>
      </c>
      <c r="B193" s="11"/>
      <c r="C193" s="5"/>
      <c r="E193" s="9">
        <f>SUM(E189,E192)</f>
        <v>39761.700000000004</v>
      </c>
      <c r="G193" s="11"/>
    </row>
    <row r="194" spans="1:5" ht="15">
      <c r="A194" s="28" t="s">
        <v>26</v>
      </c>
      <c r="B194" s="11">
        <v>5000</v>
      </c>
      <c r="C194" s="5"/>
      <c r="D194" s="7"/>
      <c r="E194" s="10"/>
    </row>
    <row r="195" spans="1:7" ht="12.75">
      <c r="A195" s="2" t="s">
        <v>27</v>
      </c>
      <c r="B195" s="11"/>
      <c r="C195" s="5" t="s">
        <v>27</v>
      </c>
      <c r="D195" s="7"/>
      <c r="E195" s="10" t="s">
        <v>27</v>
      </c>
      <c r="G195" s="16">
        <v>5000</v>
      </c>
    </row>
    <row r="196" spans="1:7" ht="12.75">
      <c r="A196" s="2"/>
      <c r="B196" s="11"/>
      <c r="C196" s="5"/>
      <c r="D196" s="7"/>
      <c r="E196" s="10"/>
      <c r="G196" s="15"/>
    </row>
    <row r="197" spans="1:5" ht="15">
      <c r="A197" s="28" t="s">
        <v>70</v>
      </c>
      <c r="B197" s="11">
        <v>4000</v>
      </c>
      <c r="C197" s="5"/>
      <c r="D197" s="7"/>
      <c r="E197" s="10"/>
    </row>
    <row r="198" spans="1:7" ht="12.75">
      <c r="A198" s="2" t="s">
        <v>27</v>
      </c>
      <c r="B198" s="11"/>
      <c r="C198" s="5" t="s">
        <v>27</v>
      </c>
      <c r="D198" s="7"/>
      <c r="E198" s="10" t="s">
        <v>27</v>
      </c>
      <c r="G198" s="16">
        <v>4000</v>
      </c>
    </row>
    <row r="199" spans="1:7" ht="12.75">
      <c r="A199" s="2"/>
      <c r="B199" s="11"/>
      <c r="C199" s="5"/>
      <c r="D199" s="7"/>
      <c r="E199" s="10"/>
      <c r="G199" s="15"/>
    </row>
    <row r="200" spans="1:7" ht="12.75">
      <c r="A200" s="2"/>
      <c r="B200" s="11"/>
      <c r="C200" s="5"/>
      <c r="D200" s="7"/>
      <c r="E200" s="10"/>
      <c r="G200" s="11"/>
    </row>
    <row r="201" spans="1:5" ht="15">
      <c r="A201" s="28" t="s">
        <v>35</v>
      </c>
      <c r="B201" s="16">
        <f>SUM(B189,B194,B197)</f>
        <v>39386</v>
      </c>
      <c r="C201" s="5"/>
      <c r="E201" s="11" t="s">
        <v>27</v>
      </c>
    </row>
    <row r="202" spans="1:7" ht="12.75">
      <c r="A202" s="2"/>
      <c r="B202" s="11"/>
      <c r="C202" s="5"/>
      <c r="E202" s="11"/>
      <c r="G202" s="16">
        <f>SUM(G190,G195,G198-E192)</f>
        <v>-375.7000000000007</v>
      </c>
    </row>
    <row r="203" spans="1:7" ht="12.75">
      <c r="A203" s="2"/>
      <c r="B203" s="11"/>
      <c r="C203" s="5"/>
      <c r="E203" s="11"/>
      <c r="G203" s="15"/>
    </row>
    <row r="204" spans="1:6" ht="12.75">
      <c r="A204" s="2"/>
      <c r="B204" s="11"/>
      <c r="C204" s="5"/>
      <c r="E204" s="15"/>
      <c r="F204" s="37" t="s">
        <v>27</v>
      </c>
    </row>
    <row r="205" spans="1:7" ht="15">
      <c r="A205" s="28" t="s">
        <v>113</v>
      </c>
      <c r="B205" s="11"/>
      <c r="C205" s="5"/>
      <c r="G205" s="16"/>
    </row>
    <row r="206" spans="1:6" ht="12.75">
      <c r="A206" s="3" t="s">
        <v>27</v>
      </c>
      <c r="B206" s="10"/>
      <c r="C206" s="17" t="s">
        <v>27</v>
      </c>
      <c r="D206" s="7" t="s">
        <v>27</v>
      </c>
      <c r="E206" s="10" t="s">
        <v>27</v>
      </c>
      <c r="F206" s="7"/>
    </row>
    <row r="207" spans="1:6" ht="12.75">
      <c r="A207" s="3" t="s">
        <v>27</v>
      </c>
      <c r="B207" s="10"/>
      <c r="C207" s="5" t="s">
        <v>27</v>
      </c>
      <c r="D207" s="7" t="s">
        <v>27</v>
      </c>
      <c r="E207" s="29" t="s">
        <v>27</v>
      </c>
      <c r="F207" s="7" t="s">
        <v>27</v>
      </c>
    </row>
    <row r="208" spans="1:5" ht="15.75" thickBot="1">
      <c r="A208" s="23" t="s">
        <v>114</v>
      </c>
      <c r="B208" s="11"/>
      <c r="C208" s="5"/>
      <c r="D208" s="7"/>
      <c r="E208" s="18">
        <f>SUM(E206:E207)</f>
        <v>0</v>
      </c>
    </row>
    <row r="209" ht="13.5" thickTop="1"/>
    <row r="210" spans="1:4" ht="12.75">
      <c r="A210" s="2"/>
      <c r="B210" s="11"/>
      <c r="C210" s="5"/>
      <c r="D210" s="7"/>
    </row>
    <row r="211" spans="1:6" ht="12.75">
      <c r="A211" s="3"/>
      <c r="B211" s="10"/>
      <c r="C211" s="5"/>
      <c r="D211" s="7"/>
      <c r="E211" s="13"/>
      <c r="F211" s="33"/>
    </row>
    <row r="212" spans="1:6" ht="12.75">
      <c r="A212" s="2"/>
      <c r="B212" s="11"/>
      <c r="F212" s="33"/>
    </row>
    <row r="213" spans="3:6" ht="12.75">
      <c r="C213" s="5"/>
      <c r="F213" s="35"/>
    </row>
    <row r="214" spans="1:2" ht="12.75">
      <c r="A214" s="2"/>
      <c r="B214" s="11"/>
    </row>
    <row r="215" spans="3:6" ht="12.75">
      <c r="C215" s="5"/>
      <c r="F215" s="36"/>
    </row>
    <row r="217" spans="3:6" ht="12.75">
      <c r="C217" s="5"/>
      <c r="F217" s="5"/>
    </row>
    <row r="219" spans="3:6" ht="12.75">
      <c r="C219" s="5"/>
      <c r="F219" s="5"/>
    </row>
    <row r="222" spans="1:2" ht="12.75">
      <c r="A222" s="2"/>
      <c r="B222" s="11"/>
    </row>
    <row r="224" spans="1:2" ht="12.75">
      <c r="A224" s="2"/>
      <c r="B224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marybeth</dc:creator>
  <cp:keywords/>
  <dc:description/>
  <cp:lastModifiedBy>KKelemen</cp:lastModifiedBy>
  <cp:lastPrinted>2021-08-16T13:16:29Z</cp:lastPrinted>
  <dcterms:created xsi:type="dcterms:W3CDTF">2004-03-01T15:18:39Z</dcterms:created>
  <dcterms:modified xsi:type="dcterms:W3CDTF">2021-08-16T13:21:45Z</dcterms:modified>
  <cp:category/>
  <cp:version/>
  <cp:contentType/>
  <cp:contentStatus/>
</cp:coreProperties>
</file>