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3788" windowHeight="7440" activeTab="0"/>
  </bookViews>
  <sheets>
    <sheet name="FY1314CKGQ1" sheetId="1" r:id="rId1"/>
    <sheet name="FY1314APQ1" sheetId="2" r:id="rId2"/>
  </sheets>
  <definedNames/>
  <calcPr fullCalcOnLoad="1"/>
</workbook>
</file>

<file path=xl/sharedStrings.xml><?xml version="1.0" encoding="utf-8"?>
<sst xmlns="http://schemas.openxmlformats.org/spreadsheetml/2006/main" count="303" uniqueCount="117">
  <si>
    <t>Disbursements</t>
  </si>
  <si>
    <t>Remaining</t>
  </si>
  <si>
    <t>Administration:</t>
  </si>
  <si>
    <t>Tax Receipts Received:</t>
  </si>
  <si>
    <t>Total Deposits to Checking</t>
  </si>
  <si>
    <t>Less Budget Item Payments</t>
  </si>
  <si>
    <t>FINANCIAL REPORT</t>
  </si>
  <si>
    <t>Accounts Payable Detail Report</t>
  </si>
  <si>
    <t>Road Management</t>
  </si>
  <si>
    <t>Spring Clean Up:</t>
  </si>
  <si>
    <t>Office Expense:</t>
  </si>
  <si>
    <t>Tax Collector:</t>
  </si>
  <si>
    <t>Beach Maintenance:</t>
  </si>
  <si>
    <t>Transfers</t>
  </si>
  <si>
    <t>Beg Balance</t>
  </si>
  <si>
    <t>Receipts</t>
  </si>
  <si>
    <t>Total</t>
  </si>
  <si>
    <t>Swim Area(Buoys):</t>
  </si>
  <si>
    <t>Legal Fees:</t>
  </si>
  <si>
    <t>Lawn Care, Mowing</t>
  </si>
  <si>
    <t>Lawn Care, Hedges</t>
  </si>
  <si>
    <t>Capital Improvements</t>
  </si>
  <si>
    <t xml:space="preserve"> </t>
  </si>
  <si>
    <t>Plowing:</t>
  </si>
  <si>
    <t>Signage</t>
  </si>
  <si>
    <t>D &amp; O Liability</t>
  </si>
  <si>
    <t>General Counsel:</t>
  </si>
  <si>
    <t>Budget</t>
  </si>
  <si>
    <t>Total Operating Budget</t>
  </si>
  <si>
    <t>Total District Budget:</t>
  </si>
  <si>
    <t>Weekly Clean-up</t>
  </si>
  <si>
    <t>District Property</t>
  </si>
  <si>
    <t>Board of Directors</t>
  </si>
  <si>
    <t>Date</t>
  </si>
  <si>
    <t>CK #</t>
  </si>
  <si>
    <t>Amount</t>
  </si>
  <si>
    <t>Reference</t>
  </si>
  <si>
    <t>Total - Legal Fees:</t>
  </si>
  <si>
    <t>Total - Tax Collector:</t>
  </si>
  <si>
    <t>Total - Administration:</t>
  </si>
  <si>
    <t>General</t>
  </si>
  <si>
    <t>Special Mtgs-Notices</t>
  </si>
  <si>
    <t>Web Site</t>
  </si>
  <si>
    <t>Bookkeeper</t>
  </si>
  <si>
    <t>Insurance</t>
  </si>
  <si>
    <t>Council of Beaches</t>
  </si>
  <si>
    <t>Taxes-Town of Wstbk</t>
  </si>
  <si>
    <t>Supplies/Postage/Bills</t>
  </si>
  <si>
    <t>Lien Fees</t>
  </si>
  <si>
    <t>Total - Beach Maint.</t>
  </si>
  <si>
    <t>Repairs - ROW's</t>
  </si>
  <si>
    <t>Total Road Mgmt:</t>
  </si>
  <si>
    <t>Total-Capital Imprvts:</t>
  </si>
  <si>
    <t>Budget Expenses</t>
  </si>
  <si>
    <t>Misc. Expenses:</t>
  </si>
  <si>
    <t>Principal</t>
  </si>
  <si>
    <t>Interest</t>
  </si>
  <si>
    <t>Lien Fee</t>
  </si>
  <si>
    <t>Quarter Ending: 09/30/21</t>
  </si>
  <si>
    <t>2020 Grand List</t>
  </si>
  <si>
    <t>2019 Grand List</t>
  </si>
  <si>
    <t>FY21/22</t>
  </si>
  <si>
    <t>Jetty Study &amp; Permitting</t>
  </si>
  <si>
    <t>ROW Survey</t>
  </si>
  <si>
    <t>Prior Year: 20/21</t>
  </si>
  <si>
    <t>Recreation Committee:</t>
  </si>
  <si>
    <t>2018 Grand List</t>
  </si>
  <si>
    <t>Recreation Deposits</t>
  </si>
  <si>
    <t>Total Income</t>
  </si>
  <si>
    <t>Merch. Sales</t>
  </si>
  <si>
    <t>Quarter Ending: September 30, 2021</t>
  </si>
  <si>
    <t>Balance Checking 09/30/21</t>
  </si>
  <si>
    <t xml:space="preserve"> 7/1/2021 - 6/30/2022</t>
  </si>
  <si>
    <t>Interest Income:</t>
  </si>
  <si>
    <t>Transfer in from Checking</t>
  </si>
  <si>
    <t>Savings Acct - Beginning Balance - 7/1/21</t>
  </si>
  <si>
    <t>Kathleen Kelemen</t>
  </si>
  <si>
    <t>CK #1470</t>
  </si>
  <si>
    <t>Docko, Inc.</t>
  </si>
  <si>
    <t>CK#1471</t>
  </si>
  <si>
    <t>Town of Westbrook</t>
  </si>
  <si>
    <t>CK#1472</t>
  </si>
  <si>
    <t>Lombardo Insurance</t>
  </si>
  <si>
    <t>CK#1473</t>
  </si>
  <si>
    <t>CK#1474</t>
  </si>
  <si>
    <t>C N A Surety</t>
  </si>
  <si>
    <t>TG Landscaping</t>
  </si>
  <si>
    <t>CK#1477</t>
  </si>
  <si>
    <t>Andy Calderoni</t>
  </si>
  <si>
    <t>CK#1478</t>
  </si>
  <si>
    <t>Misc.</t>
  </si>
  <si>
    <t>CK#1479</t>
  </si>
  <si>
    <t>Inv. 1210</t>
  </si>
  <si>
    <t>Inv. 1228</t>
  </si>
  <si>
    <t>Inv, 1228</t>
  </si>
  <si>
    <t>Anthonys Property Services</t>
  </si>
  <si>
    <t>CK#1480</t>
  </si>
  <si>
    <t>INV. 2845</t>
  </si>
  <si>
    <t>CK#1476</t>
  </si>
  <si>
    <t>CK#1481</t>
  </si>
  <si>
    <t>Westbrook C O B</t>
  </si>
  <si>
    <t>CK#1482</t>
  </si>
  <si>
    <t>Emergency Storm Fund:</t>
  </si>
  <si>
    <t>Jetty Repair Fund:</t>
  </si>
  <si>
    <t>Transfers to Savings for Capital Projects:</t>
  </si>
  <si>
    <t>Total Transfers:</t>
  </si>
  <si>
    <t>Blue Grass Band</t>
  </si>
  <si>
    <t>CK#1483</t>
  </si>
  <si>
    <t>Total expenditures:</t>
  </si>
  <si>
    <t>Budget remaining:</t>
  </si>
  <si>
    <t>Supplies</t>
  </si>
  <si>
    <t>CK#1484</t>
  </si>
  <si>
    <t>Inv. 1238</t>
  </si>
  <si>
    <t>Fiscal Year 21/22</t>
  </si>
  <si>
    <t>Checking-Beg Bal as of 7/1/21</t>
  </si>
  <si>
    <t>Savings Acct - Balance 9/30/21</t>
  </si>
  <si>
    <t>Total Prior Year FY 20/21: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</si>
</sst>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mm/dd/yy"/>
    <numFmt numFmtId="167" formatCode="mmmm\-yy"/>
    <numFmt numFmtId="168" formatCode="mmm\-yyyy"/>
    <numFmt numFmtId="169" formatCode="_([$$-409]* #,##0.00_);_([$$-409]* \(#,##0.00\);_([$$-409]* &quot;-&quot;??_);_(@_)"/>
    <numFmt numFmtId="170" formatCode="#,##0.00;[Red]#,##0.00"/>
    <numFmt numFmtId="171" formatCode="[$-409]dddd\,\ mmmm\ dd\,\ 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4" fontId="0" fillId="0" borderId="0" xfId="44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44" applyNumberFormat="1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4" fontId="0" fillId="0" borderId="0" xfId="0" applyNumberFormat="1" applyFont="1" applyAlignment="1">
      <alignment horizontal="center"/>
    </xf>
    <xf numFmtId="165" fontId="1" fillId="0" borderId="12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165" fontId="0" fillId="0" borderId="0" xfId="44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44" applyFont="1" applyAlignment="1">
      <alignment horizontal="right"/>
    </xf>
    <xf numFmtId="44" fontId="0" fillId="0" borderId="0" xfId="44" applyFont="1" applyAlignment="1">
      <alignment horizontal="right"/>
    </xf>
    <xf numFmtId="44" fontId="0" fillId="0" borderId="0" xfId="44" applyNumberFormat="1" applyFont="1" applyAlignment="1">
      <alignment horizontal="right"/>
    </xf>
    <xf numFmtId="43" fontId="1" fillId="0" borderId="10" xfId="44" applyNumberFormat="1" applyFont="1" applyBorder="1" applyAlignment="1">
      <alignment horizontal="right"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44" fontId="0" fillId="0" borderId="15" xfId="44" applyFont="1" applyBorder="1" applyAlignment="1">
      <alignment/>
    </xf>
    <xf numFmtId="44" fontId="1" fillId="0" borderId="16" xfId="44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8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8" xfId="0" applyNumberFormat="1" applyFont="1" applyBorder="1" applyAlignment="1">
      <alignment/>
    </xf>
    <xf numFmtId="44" fontId="0" fillId="0" borderId="18" xfId="44" applyFont="1" applyBorder="1" applyAlignment="1">
      <alignment/>
    </xf>
    <xf numFmtId="14" fontId="0" fillId="0" borderId="17" xfId="0" applyNumberFormat="1" applyFont="1" applyBorder="1" applyAlignment="1">
      <alignment/>
    </xf>
    <xf numFmtId="44" fontId="0" fillId="0" borderId="20" xfId="44" applyFont="1" applyBorder="1" applyAlignment="1">
      <alignment/>
    </xf>
    <xf numFmtId="44" fontId="0" fillId="0" borderId="20" xfId="44" applyFont="1" applyBorder="1" applyAlignment="1">
      <alignment/>
    </xf>
    <xf numFmtId="44" fontId="1" fillId="0" borderId="21" xfId="44" applyFont="1" applyBorder="1" applyAlignment="1">
      <alignment/>
    </xf>
    <xf numFmtId="14" fontId="0" fillId="0" borderId="18" xfId="0" applyNumberFormat="1" applyBorder="1" applyAlignment="1">
      <alignment/>
    </xf>
    <xf numFmtId="44" fontId="0" fillId="0" borderId="22" xfId="44" applyFont="1" applyBorder="1" applyAlignment="1">
      <alignment/>
    </xf>
    <xf numFmtId="44" fontId="1" fillId="0" borderId="22" xfId="44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44" fontId="0" fillId="0" borderId="24" xfId="44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44" fontId="0" fillId="0" borderId="26" xfId="44" applyFont="1" applyBorder="1" applyAlignment="1">
      <alignment/>
    </xf>
    <xf numFmtId="44" fontId="1" fillId="0" borderId="27" xfId="44" applyFont="1" applyBorder="1" applyAlignment="1">
      <alignment/>
    </xf>
    <xf numFmtId="0" fontId="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25.7109375" style="0" customWidth="1"/>
    <col min="2" max="6" width="12.7109375" style="0" customWidth="1"/>
  </cols>
  <sheetData>
    <row r="1" spans="1:4" ht="12.75">
      <c r="A1" s="24"/>
      <c r="D1" t="s">
        <v>6</v>
      </c>
    </row>
    <row r="2" spans="1:4" ht="12.75">
      <c r="A2" s="3" t="s">
        <v>70</v>
      </c>
      <c r="D2" s="10" t="s">
        <v>72</v>
      </c>
    </row>
    <row r="3" ht="12.75">
      <c r="A3" t="s">
        <v>22</v>
      </c>
    </row>
    <row r="4" spans="1:6" ht="12.75">
      <c r="A4" s="3" t="s">
        <v>113</v>
      </c>
      <c r="B4" s="4" t="s">
        <v>14</v>
      </c>
      <c r="C4" s="4" t="s">
        <v>15</v>
      </c>
      <c r="D4" t="s">
        <v>0</v>
      </c>
      <c r="E4" s="4" t="s">
        <v>13</v>
      </c>
      <c r="F4" s="4" t="s">
        <v>16</v>
      </c>
    </row>
    <row r="5" ht="12.75">
      <c r="B5" s="5">
        <v>44378</v>
      </c>
    </row>
    <row r="6" ht="12.75">
      <c r="E6" s="1"/>
    </row>
    <row r="7" spans="1:3" ht="12.75">
      <c r="A7" s="3" t="s">
        <v>114</v>
      </c>
      <c r="B7" s="1">
        <v>63333.2</v>
      </c>
      <c r="C7" s="1" t="s">
        <v>22</v>
      </c>
    </row>
    <row r="8" spans="1:3" ht="12.75">
      <c r="A8" s="3" t="s">
        <v>22</v>
      </c>
      <c r="B8" s="1"/>
      <c r="C8" s="7" t="s">
        <v>22</v>
      </c>
    </row>
    <row r="9" spans="1:4" ht="12.75">
      <c r="A9" s="3"/>
      <c r="B9" s="1"/>
      <c r="C9" s="1"/>
      <c r="D9" s="1"/>
    </row>
    <row r="10" spans="1:2" ht="12.75">
      <c r="A10" s="25" t="s">
        <v>3</v>
      </c>
      <c r="B10" s="1"/>
    </row>
    <row r="11" spans="1:5" ht="12.75">
      <c r="A11" s="25"/>
      <c r="B11" s="1"/>
      <c r="C11" s="43" t="s">
        <v>55</v>
      </c>
      <c r="D11" s="43" t="s">
        <v>56</v>
      </c>
      <c r="E11" s="43" t="s">
        <v>57</v>
      </c>
    </row>
    <row r="12" spans="1:5" ht="12.75">
      <c r="A12" s="3" t="s">
        <v>59</v>
      </c>
      <c r="B12" s="1"/>
      <c r="C12" s="46">
        <v>23423.69</v>
      </c>
      <c r="D12" s="46">
        <v>14.47</v>
      </c>
      <c r="E12" s="43"/>
    </row>
    <row r="13" spans="1:5" ht="12.75">
      <c r="A13" s="3" t="s">
        <v>60</v>
      </c>
      <c r="B13" s="1"/>
      <c r="C13" s="44">
        <v>2960.94</v>
      </c>
      <c r="D13" s="44">
        <v>429.67</v>
      </c>
      <c r="E13" s="44">
        <v>24</v>
      </c>
    </row>
    <row r="14" spans="1:5" ht="12.75">
      <c r="A14" s="3" t="s">
        <v>66</v>
      </c>
      <c r="B14" s="1"/>
      <c r="C14" s="44">
        <v>457.92</v>
      </c>
      <c r="D14" s="44">
        <v>106.72</v>
      </c>
      <c r="E14" s="44">
        <v>24</v>
      </c>
    </row>
    <row r="15" spans="1:5" ht="12.75">
      <c r="A15" s="3"/>
      <c r="B15" s="1"/>
      <c r="C15" s="44"/>
      <c r="D15" s="45"/>
      <c r="E15" s="45"/>
    </row>
    <row r="16" spans="2:6" ht="12.75">
      <c r="B16" s="1"/>
      <c r="C16" s="47">
        <f>SUM(C12:C14)</f>
        <v>26842.549999999996</v>
      </c>
      <c r="D16" s="47">
        <f>SUM(D12:D14)</f>
        <v>550.86</v>
      </c>
      <c r="E16" s="47">
        <f>SUM(E12:E14)</f>
        <v>48</v>
      </c>
      <c r="F16" s="48"/>
    </row>
    <row r="17" spans="1:6" ht="12.75">
      <c r="A17" s="2" t="s">
        <v>4</v>
      </c>
      <c r="C17" s="48"/>
      <c r="D17" s="48"/>
      <c r="F17" s="51">
        <f>SUM(C16+D16+E16)</f>
        <v>27441.409999999996</v>
      </c>
    </row>
    <row r="18" spans="1:6" ht="12.75">
      <c r="A18" s="2"/>
      <c r="F18" s="18"/>
    </row>
    <row r="19" spans="1:4" ht="12.75">
      <c r="A19" s="2" t="s">
        <v>67</v>
      </c>
      <c r="C19" s="50">
        <v>400</v>
      </c>
      <c r="D19" s="3" t="s">
        <v>69</v>
      </c>
    </row>
    <row r="20" spans="1:3" ht="12.75">
      <c r="A20" s="2"/>
      <c r="C20" s="50"/>
    </row>
    <row r="21" spans="1:6" ht="12.75">
      <c r="A21" s="2" t="s">
        <v>68</v>
      </c>
      <c r="C21" s="50"/>
      <c r="F21" s="18">
        <f>SUM(F17+C19)</f>
        <v>27841.409999999996</v>
      </c>
    </row>
    <row r="22" spans="1:6" ht="12.75">
      <c r="A22" s="2"/>
      <c r="C22" s="50"/>
      <c r="F22" s="18"/>
    </row>
    <row r="23" spans="1:6" ht="12.75">
      <c r="A23" s="2"/>
      <c r="F23" s="18"/>
    </row>
    <row r="24" spans="1:6" ht="12.75">
      <c r="A24" s="25" t="s">
        <v>5</v>
      </c>
      <c r="B24" s="1"/>
      <c r="C24" s="1"/>
      <c r="D24" s="1"/>
      <c r="E24" s="9" t="s">
        <v>22</v>
      </c>
      <c r="F24" s="3" t="s">
        <v>22</v>
      </c>
    </row>
    <row r="25" spans="1:4" ht="12.75">
      <c r="A25" s="3" t="s">
        <v>53</v>
      </c>
      <c r="C25" s="7">
        <v>24835.38</v>
      </c>
      <c r="D25" s="1"/>
    </row>
    <row r="26" spans="2:6" ht="12.75">
      <c r="B26" s="1"/>
      <c r="C26" s="48"/>
      <c r="D26" s="48"/>
      <c r="E26" s="49"/>
      <c r="F26" s="48"/>
    </row>
    <row r="27" spans="1:6" ht="12.75">
      <c r="A27" s="3" t="s">
        <v>54</v>
      </c>
      <c r="B27" s="1"/>
      <c r="C27" s="48"/>
      <c r="D27" s="48"/>
      <c r="E27" s="49"/>
      <c r="F27" s="48"/>
    </row>
    <row r="28" spans="2:6" ht="12.75">
      <c r="B28" s="1"/>
      <c r="C28" s="48"/>
      <c r="D28" s="48"/>
      <c r="E28" s="49"/>
      <c r="F28" s="48"/>
    </row>
    <row r="29" spans="1:6" ht="12.75">
      <c r="A29" s="3"/>
      <c r="B29" s="1"/>
      <c r="C29" s="48" t="s">
        <v>22</v>
      </c>
      <c r="D29" s="48"/>
      <c r="E29" s="49"/>
      <c r="F29" s="48"/>
    </row>
    <row r="30" spans="1:6" ht="12.75">
      <c r="A30" s="3" t="s">
        <v>71</v>
      </c>
      <c r="B30" s="7" t="s">
        <v>22</v>
      </c>
      <c r="C30" s="49" t="s">
        <v>22</v>
      </c>
      <c r="D30" s="49" t="s">
        <v>22</v>
      </c>
      <c r="E30" s="48"/>
      <c r="F30" s="48">
        <f>SUM(B7+F21-C25)</f>
        <v>66339.22999999998</v>
      </c>
    </row>
    <row r="31" ht="13.5" thickBot="1"/>
    <row r="32" spans="1:6" ht="12.75">
      <c r="A32" s="52" t="s">
        <v>75</v>
      </c>
      <c r="B32" s="53"/>
      <c r="C32" s="54">
        <v>53136.32</v>
      </c>
      <c r="D32" s="54"/>
      <c r="E32" s="54"/>
      <c r="F32" s="55" t="s">
        <v>22</v>
      </c>
    </row>
    <row r="33" spans="1:6" ht="12.75">
      <c r="A33" s="56" t="s">
        <v>73</v>
      </c>
      <c r="B33" s="57"/>
      <c r="C33" s="58"/>
      <c r="D33" s="58"/>
      <c r="E33" s="58"/>
      <c r="F33" s="59"/>
    </row>
    <row r="34" spans="1:6" ht="12.75">
      <c r="A34" s="60">
        <v>44408</v>
      </c>
      <c r="B34" s="61" t="s">
        <v>22</v>
      </c>
      <c r="C34" s="62">
        <v>3.54</v>
      </c>
      <c r="D34" s="58"/>
      <c r="E34" s="58"/>
      <c r="F34" s="59"/>
    </row>
    <row r="35" spans="1:6" ht="12.75">
      <c r="A35" s="63">
        <v>44073</v>
      </c>
      <c r="B35" s="61" t="s">
        <v>22</v>
      </c>
      <c r="C35" s="62">
        <v>3.78</v>
      </c>
      <c r="D35" s="58"/>
      <c r="E35" s="58"/>
      <c r="F35" s="59"/>
    </row>
    <row r="36" spans="1:6" ht="12.75">
      <c r="A36" s="63">
        <v>44469</v>
      </c>
      <c r="B36" s="61" t="s">
        <v>22</v>
      </c>
      <c r="C36" s="62">
        <v>3.96</v>
      </c>
      <c r="D36" s="58"/>
      <c r="E36" s="58"/>
      <c r="F36" s="59"/>
    </row>
    <row r="37" spans="1:6" ht="12.75">
      <c r="A37" s="60">
        <v>44499</v>
      </c>
      <c r="B37" s="61" t="s">
        <v>22</v>
      </c>
      <c r="C37" s="64" t="s">
        <v>22</v>
      </c>
      <c r="D37" s="58"/>
      <c r="E37" s="58"/>
      <c r="F37" s="58"/>
    </row>
    <row r="38" spans="1:6" ht="12.75">
      <c r="A38" s="60">
        <v>44530</v>
      </c>
      <c r="B38" s="61" t="s">
        <v>22</v>
      </c>
      <c r="C38" s="64" t="s">
        <v>22</v>
      </c>
      <c r="D38" s="58"/>
      <c r="E38" s="58"/>
      <c r="F38" s="58"/>
    </row>
    <row r="39" spans="1:6" ht="12.75">
      <c r="A39" s="60">
        <v>44560</v>
      </c>
      <c r="B39" s="61"/>
      <c r="C39" s="64" t="s">
        <v>22</v>
      </c>
      <c r="D39" s="58"/>
      <c r="E39" s="58"/>
      <c r="F39" s="58"/>
    </row>
    <row r="40" spans="1:6" ht="12.75">
      <c r="A40" s="60">
        <v>44592</v>
      </c>
      <c r="B40" s="61"/>
      <c r="C40" s="64" t="s">
        <v>22</v>
      </c>
      <c r="D40" s="58"/>
      <c r="E40" s="58"/>
      <c r="F40" s="58"/>
    </row>
    <row r="41" spans="1:6" ht="12.75">
      <c r="A41" s="60">
        <v>44601</v>
      </c>
      <c r="B41" s="61"/>
      <c r="C41" s="64" t="s">
        <v>22</v>
      </c>
      <c r="D41" s="58"/>
      <c r="E41" s="58"/>
      <c r="F41" s="58"/>
    </row>
    <row r="42" spans="1:6" ht="12.75">
      <c r="A42" s="60">
        <v>44651</v>
      </c>
      <c r="B42" s="61"/>
      <c r="C42" s="64" t="s">
        <v>22</v>
      </c>
      <c r="D42" s="58"/>
      <c r="E42" s="58"/>
      <c r="F42" s="58"/>
    </row>
    <row r="43" spans="1:6" ht="12.75">
      <c r="A43" s="60">
        <v>44681</v>
      </c>
      <c r="B43" s="61"/>
      <c r="C43" s="64" t="s">
        <v>22</v>
      </c>
      <c r="D43" s="58"/>
      <c r="E43" s="58"/>
      <c r="F43" s="58"/>
    </row>
    <row r="44" spans="1:6" ht="12.75">
      <c r="A44" s="60">
        <v>44712</v>
      </c>
      <c r="B44" s="61"/>
      <c r="C44" s="64" t="s">
        <v>22</v>
      </c>
      <c r="D44" s="58"/>
      <c r="E44" s="58"/>
      <c r="F44" s="58"/>
    </row>
    <row r="45" spans="1:6" ht="12.75">
      <c r="A45" s="60">
        <v>44742</v>
      </c>
      <c r="B45" s="61" t="s">
        <v>22</v>
      </c>
      <c r="C45" s="64" t="s">
        <v>22</v>
      </c>
      <c r="D45" s="58"/>
      <c r="E45" s="58"/>
      <c r="F45" s="58"/>
    </row>
    <row r="46" spans="1:6" ht="13.5" thickBot="1">
      <c r="A46" s="56"/>
      <c r="B46" s="57"/>
      <c r="C46" s="66">
        <f>SUM(C34:C45)</f>
        <v>11.280000000000001</v>
      </c>
      <c r="D46" s="58"/>
      <c r="E46" s="58"/>
      <c r="F46" s="66">
        <f>SUM(C34:C45)</f>
        <v>11.280000000000001</v>
      </c>
    </row>
    <row r="47" spans="1:6" ht="13.5" thickTop="1">
      <c r="A47" s="56" t="s">
        <v>74</v>
      </c>
      <c r="B47" s="67">
        <v>44449</v>
      </c>
      <c r="C47" s="68">
        <v>9000</v>
      </c>
      <c r="D47" s="58"/>
      <c r="E47" s="58"/>
      <c r="F47" s="69" t="s">
        <v>22</v>
      </c>
    </row>
    <row r="48" spans="1:6" ht="12.75">
      <c r="A48" s="70"/>
      <c r="B48" s="71"/>
      <c r="C48" s="58"/>
      <c r="D48" s="65"/>
      <c r="E48" s="65"/>
      <c r="F48" s="72"/>
    </row>
    <row r="49" spans="1:6" ht="13.5" thickBot="1">
      <c r="A49" s="73" t="s">
        <v>115</v>
      </c>
      <c r="B49" s="74"/>
      <c r="C49" s="75"/>
      <c r="D49" s="75"/>
      <c r="E49" s="75"/>
      <c r="F49" s="76">
        <f>SUM(C32,F32:F46,C47)</f>
        <v>62147.6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5"/>
  <sheetViews>
    <sheetView zoomScalePageLayoutView="0" workbookViewId="0" topLeftCell="A1">
      <selection activeCell="A190" sqref="A190"/>
    </sheetView>
  </sheetViews>
  <sheetFormatPr defaultColWidth="9.140625" defaultRowHeight="12.75"/>
  <cols>
    <col min="1" max="1" width="23.7109375" style="0" customWidth="1"/>
    <col min="2" max="2" width="10.7109375" style="12" customWidth="1"/>
    <col min="3" max="4" width="10.7109375" style="4" customWidth="1"/>
    <col min="5" max="5" width="10.7109375" style="12" customWidth="1"/>
    <col min="6" max="6" width="11.7109375" style="4" customWidth="1"/>
    <col min="7" max="7" width="11.7109375" style="12" customWidth="1"/>
  </cols>
  <sheetData>
    <row r="2" spans="1:6" ht="17.25">
      <c r="A2" s="29" t="s">
        <v>7</v>
      </c>
      <c r="D2" s="30" t="s">
        <v>61</v>
      </c>
      <c r="F2" s="5"/>
    </row>
    <row r="3" spans="1:2" ht="15">
      <c r="A3" s="28" t="s">
        <v>58</v>
      </c>
      <c r="B3" s="13"/>
    </row>
    <row r="4" spans="1:2" ht="15">
      <c r="A4" s="28"/>
      <c r="B4" s="13"/>
    </row>
    <row r="5" spans="2:7" ht="15">
      <c r="B5" s="31" t="s">
        <v>27</v>
      </c>
      <c r="C5" s="32" t="s">
        <v>33</v>
      </c>
      <c r="D5" s="32" t="s">
        <v>34</v>
      </c>
      <c r="E5" s="31" t="s">
        <v>35</v>
      </c>
      <c r="F5" s="32" t="s">
        <v>36</v>
      </c>
      <c r="G5" s="31" t="s">
        <v>1</v>
      </c>
    </row>
    <row r="6" spans="1:2" ht="15">
      <c r="A6" s="33" t="s">
        <v>8</v>
      </c>
      <c r="B6" s="14"/>
    </row>
    <row r="7" spans="1:2" ht="12.75">
      <c r="A7" s="25" t="s">
        <v>50</v>
      </c>
      <c r="B7" s="14">
        <v>300</v>
      </c>
    </row>
    <row r="8" spans="1:7" ht="12.75">
      <c r="A8" s="25"/>
      <c r="B8" s="14"/>
      <c r="E8" s="17">
        <f>SUM(E6:E7)</f>
        <v>0</v>
      </c>
      <c r="G8" s="17">
        <f>SUM(B7-E8)</f>
        <v>300</v>
      </c>
    </row>
    <row r="9" spans="1:2" ht="12.75">
      <c r="A9" s="25"/>
      <c r="B9" s="14"/>
    </row>
    <row r="10" spans="1:2" ht="12.75">
      <c r="A10" s="25" t="s">
        <v>23</v>
      </c>
      <c r="B10" s="14">
        <v>400</v>
      </c>
    </row>
    <row r="11" spans="1:6" ht="12.75">
      <c r="A11" s="36" t="s">
        <v>22</v>
      </c>
      <c r="B11" s="14"/>
      <c r="C11" s="21" t="s">
        <v>22</v>
      </c>
      <c r="D11" s="8" t="s">
        <v>22</v>
      </c>
      <c r="E11" s="13" t="s">
        <v>22</v>
      </c>
      <c r="F11" s="4" t="s">
        <v>22</v>
      </c>
    </row>
    <row r="12" spans="1:7" ht="12.75">
      <c r="A12" s="2"/>
      <c r="B12" s="14"/>
      <c r="C12" s="5" t="s">
        <v>22</v>
      </c>
      <c r="D12" s="8" t="s">
        <v>22</v>
      </c>
      <c r="E12" s="17">
        <f>SUM(E10:E11)</f>
        <v>0</v>
      </c>
      <c r="G12" s="17">
        <f>SUM(B10-E12)</f>
        <v>400</v>
      </c>
    </row>
    <row r="13" spans="1:5" ht="12.75">
      <c r="A13" s="2"/>
      <c r="B13" s="14" t="s">
        <v>22</v>
      </c>
      <c r="C13" s="5"/>
      <c r="E13" s="14"/>
    </row>
    <row r="14" spans="1:2" ht="12.75">
      <c r="A14" s="25" t="s">
        <v>19</v>
      </c>
      <c r="B14" s="14">
        <v>2600</v>
      </c>
    </row>
    <row r="15" spans="1:6" ht="12.75">
      <c r="A15" s="3" t="s">
        <v>86</v>
      </c>
      <c r="B15" s="13"/>
      <c r="C15" s="21">
        <v>44395</v>
      </c>
      <c r="D15" s="11" t="s">
        <v>87</v>
      </c>
      <c r="E15" s="13">
        <v>300</v>
      </c>
      <c r="F15" s="8" t="s">
        <v>92</v>
      </c>
    </row>
    <row r="16" spans="1:6" ht="12.75">
      <c r="A16" s="3" t="s">
        <v>86</v>
      </c>
      <c r="B16" s="13"/>
      <c r="C16" s="21">
        <v>44410</v>
      </c>
      <c r="D16" s="11" t="s">
        <v>91</v>
      </c>
      <c r="E16" s="13">
        <v>300</v>
      </c>
      <c r="F16" s="8" t="s">
        <v>93</v>
      </c>
    </row>
    <row r="17" spans="1:6" ht="12.75">
      <c r="A17" s="3" t="s">
        <v>86</v>
      </c>
      <c r="B17" s="13"/>
      <c r="C17" s="21">
        <v>44462</v>
      </c>
      <c r="D17" s="11" t="s">
        <v>111</v>
      </c>
      <c r="E17" s="13">
        <v>400</v>
      </c>
      <c r="F17" s="8" t="s">
        <v>112</v>
      </c>
    </row>
    <row r="18" spans="1:6" ht="12.75">
      <c r="A18" s="3" t="s">
        <v>22</v>
      </c>
      <c r="B18" s="13"/>
      <c r="C18" s="21" t="s">
        <v>22</v>
      </c>
      <c r="D18" s="11" t="s">
        <v>22</v>
      </c>
      <c r="E18" s="13" t="s">
        <v>22</v>
      </c>
      <c r="F18" s="8"/>
    </row>
    <row r="19" spans="1:6" ht="12.75">
      <c r="A19" s="3"/>
      <c r="B19" s="13"/>
      <c r="C19" s="21"/>
      <c r="D19" s="11"/>
      <c r="E19" s="13"/>
      <c r="F19" s="8"/>
    </row>
    <row r="20" spans="1:5" ht="12.75">
      <c r="A20" s="2"/>
      <c r="B20" s="14"/>
      <c r="C20" s="5"/>
      <c r="D20" s="8"/>
      <c r="E20" s="17">
        <f>SUM(E15:E19)</f>
        <v>1000</v>
      </c>
    </row>
    <row r="21" spans="1:7" ht="12.75">
      <c r="A21" s="2"/>
      <c r="B21" s="14"/>
      <c r="C21" s="5"/>
      <c r="D21" s="8"/>
      <c r="E21" s="18"/>
      <c r="G21" s="17">
        <f>SUM(B14-E20)</f>
        <v>1600</v>
      </c>
    </row>
    <row r="22" spans="1:4" ht="12.75">
      <c r="A22" s="3"/>
      <c r="B22" s="13"/>
      <c r="C22" s="5"/>
      <c r="D22" s="8"/>
    </row>
    <row r="23" spans="1:3" ht="12.75">
      <c r="A23" s="25" t="s">
        <v>20</v>
      </c>
      <c r="B23" s="14">
        <v>400</v>
      </c>
      <c r="C23" s="5"/>
    </row>
    <row r="24" spans="1:6" ht="12.75">
      <c r="A24" s="3" t="s">
        <v>22</v>
      </c>
      <c r="B24" s="14"/>
      <c r="C24" s="5" t="s">
        <v>22</v>
      </c>
      <c r="D24" s="8" t="s">
        <v>22</v>
      </c>
      <c r="E24" s="12" t="s">
        <v>22</v>
      </c>
      <c r="F24" s="8" t="s">
        <v>22</v>
      </c>
    </row>
    <row r="25" spans="1:6" ht="12.75">
      <c r="A25" s="3" t="s">
        <v>22</v>
      </c>
      <c r="B25" s="14"/>
      <c r="C25" s="5" t="s">
        <v>22</v>
      </c>
      <c r="D25" s="8" t="s">
        <v>22</v>
      </c>
      <c r="E25" s="12" t="s">
        <v>22</v>
      </c>
      <c r="F25" s="8"/>
    </row>
    <row r="26" spans="1:6" ht="12.75">
      <c r="A26" s="3"/>
      <c r="B26" s="14"/>
      <c r="C26" s="5"/>
      <c r="D26" s="8"/>
      <c r="F26" s="8"/>
    </row>
    <row r="27" spans="1:6" ht="12.75">
      <c r="A27" s="3" t="s">
        <v>22</v>
      </c>
      <c r="B27" s="14"/>
      <c r="C27" s="5" t="s">
        <v>22</v>
      </c>
      <c r="D27" s="8" t="s">
        <v>22</v>
      </c>
      <c r="E27" s="12" t="s">
        <v>22</v>
      </c>
      <c r="F27" s="8"/>
    </row>
    <row r="28" spans="1:7" ht="12.75">
      <c r="A28" s="3" t="s">
        <v>22</v>
      </c>
      <c r="B28" s="13"/>
      <c r="C28" s="21" t="s">
        <v>22</v>
      </c>
      <c r="D28" s="8" t="s">
        <v>22</v>
      </c>
      <c r="E28" s="17">
        <f>SUM(E24:E27)</f>
        <v>0</v>
      </c>
      <c r="G28" s="17">
        <f>SUM(B23-E28)</f>
        <v>400</v>
      </c>
    </row>
    <row r="29" spans="1:4" ht="12.75">
      <c r="A29" s="2"/>
      <c r="B29" s="14"/>
      <c r="C29" s="5"/>
      <c r="D29" s="8"/>
    </row>
    <row r="30" spans="1:7" ht="15">
      <c r="A30" s="33" t="s">
        <v>51</v>
      </c>
      <c r="B30" s="19">
        <f>SUM(B7,B10,B14,B23)</f>
        <v>3700</v>
      </c>
      <c r="E30" s="19">
        <f>SUM(E8,E12,E20,E28)</f>
        <v>1000</v>
      </c>
      <c r="G30" s="19">
        <f>SUM(B30-E30)</f>
        <v>2700</v>
      </c>
    </row>
    <row r="31" spans="1:7" ht="12.75">
      <c r="A31" s="2"/>
      <c r="B31" s="14"/>
      <c r="E31" s="18" t="s">
        <v>22</v>
      </c>
      <c r="G31" s="18" t="s">
        <v>22</v>
      </c>
    </row>
    <row r="32" spans="1:2" ht="15">
      <c r="A32" s="33" t="s">
        <v>12</v>
      </c>
      <c r="B32" s="14"/>
    </row>
    <row r="34" spans="1:7" ht="12.75">
      <c r="A34" s="25" t="s">
        <v>9</v>
      </c>
      <c r="B34" s="14">
        <v>1985</v>
      </c>
      <c r="E34" s="15"/>
      <c r="G34" s="14" t="s">
        <v>22</v>
      </c>
    </row>
    <row r="35" spans="1:7" ht="12.75">
      <c r="A35" s="3"/>
      <c r="C35" s="5"/>
      <c r="D35" s="8"/>
      <c r="G35" s="14"/>
    </row>
    <row r="36" spans="1:7" ht="12.75">
      <c r="A36" s="3"/>
      <c r="B36" s="14"/>
      <c r="C36" s="5"/>
      <c r="D36" s="8"/>
      <c r="E36" s="17">
        <f>SUM(E34:E35)</f>
        <v>0</v>
      </c>
      <c r="F36" s="8"/>
      <c r="G36" s="14"/>
    </row>
    <row r="37" ht="12.75">
      <c r="G37" s="19">
        <f>SUM(B34-E36)</f>
        <v>1985</v>
      </c>
    </row>
    <row r="38" spans="1:5" ht="12.75">
      <c r="A38" s="3"/>
      <c r="B38" s="13"/>
      <c r="C38" s="5"/>
      <c r="D38" s="8"/>
      <c r="E38" s="14" t="s">
        <v>22</v>
      </c>
    </row>
    <row r="39" spans="1:3" ht="12.75">
      <c r="A39" s="25" t="s">
        <v>30</v>
      </c>
      <c r="B39" s="14">
        <v>6560</v>
      </c>
      <c r="C39" s="5"/>
    </row>
    <row r="40" spans="1:6" ht="12.75">
      <c r="A40" s="3" t="s">
        <v>86</v>
      </c>
      <c r="B40" s="13"/>
      <c r="C40" s="21">
        <v>44395</v>
      </c>
      <c r="D40" s="8" t="s">
        <v>87</v>
      </c>
      <c r="E40" s="13">
        <v>1660</v>
      </c>
      <c r="F40" s="8" t="s">
        <v>92</v>
      </c>
    </row>
    <row r="41" spans="1:6" ht="12.75">
      <c r="A41" s="3" t="s">
        <v>86</v>
      </c>
      <c r="B41" s="13"/>
      <c r="C41" s="21">
        <v>44410</v>
      </c>
      <c r="D41" s="8" t="s">
        <v>91</v>
      </c>
      <c r="E41" s="13">
        <v>1660</v>
      </c>
      <c r="F41" s="8" t="s">
        <v>94</v>
      </c>
    </row>
    <row r="42" spans="1:6" ht="12.75">
      <c r="A42" s="3" t="s">
        <v>86</v>
      </c>
      <c r="B42" s="13"/>
      <c r="C42" s="21">
        <v>44462</v>
      </c>
      <c r="D42" s="8" t="s">
        <v>111</v>
      </c>
      <c r="E42" s="13">
        <v>1245</v>
      </c>
      <c r="F42" s="8"/>
    </row>
    <row r="43" spans="1:6" ht="12.75">
      <c r="A43" s="3" t="s">
        <v>22</v>
      </c>
      <c r="B43" s="13"/>
      <c r="C43" s="21" t="s">
        <v>22</v>
      </c>
      <c r="D43" s="8" t="s">
        <v>22</v>
      </c>
      <c r="E43" s="13" t="s">
        <v>22</v>
      </c>
      <c r="F43" s="8" t="s">
        <v>22</v>
      </c>
    </row>
    <row r="44" spans="1:6" ht="12.75">
      <c r="A44" s="3" t="s">
        <v>22</v>
      </c>
      <c r="B44" s="13"/>
      <c r="C44" s="21" t="s">
        <v>22</v>
      </c>
      <c r="D44" s="8" t="s">
        <v>22</v>
      </c>
      <c r="E44" s="13" t="s">
        <v>22</v>
      </c>
      <c r="F44" s="8" t="s">
        <v>22</v>
      </c>
    </row>
    <row r="45" spans="1:6" ht="12.75">
      <c r="A45" s="3"/>
      <c r="B45" s="13"/>
      <c r="C45" s="5"/>
      <c r="D45" s="8"/>
      <c r="E45" s="17">
        <f>SUM(E40:E44)</f>
        <v>4565</v>
      </c>
      <c r="F45" s="8"/>
    </row>
    <row r="46" spans="1:7" ht="12.75">
      <c r="A46" s="3"/>
      <c r="B46" s="13"/>
      <c r="C46" s="5"/>
      <c r="D46" s="8"/>
      <c r="F46" s="8"/>
      <c r="G46" s="19">
        <f>SUM(B39-E45)</f>
        <v>1995</v>
      </c>
    </row>
    <row r="47" spans="1:10" ht="12.75">
      <c r="A47" s="25" t="s">
        <v>24</v>
      </c>
      <c r="B47" s="14">
        <v>100</v>
      </c>
      <c r="C47" s="5"/>
      <c r="D47" s="8"/>
      <c r="E47" s="15"/>
      <c r="J47" s="1"/>
    </row>
    <row r="48" spans="1:10" ht="12.75">
      <c r="A48" s="25"/>
      <c r="B48" s="14"/>
      <c r="C48" s="5"/>
      <c r="D48" s="8"/>
      <c r="E48" s="15"/>
      <c r="J48" s="1"/>
    </row>
    <row r="49" spans="1:10" ht="12.75">
      <c r="A49" s="3" t="s">
        <v>22</v>
      </c>
      <c r="B49" s="14"/>
      <c r="C49" s="21" t="s">
        <v>22</v>
      </c>
      <c r="D49" s="8" t="s">
        <v>22</v>
      </c>
      <c r="E49" s="17"/>
      <c r="F49" s="8"/>
      <c r="J49" s="1"/>
    </row>
    <row r="50" spans="1:10" ht="12.75">
      <c r="A50" s="25"/>
      <c r="B50" s="14"/>
      <c r="C50" s="5"/>
      <c r="D50" s="8"/>
      <c r="E50" s="17">
        <f>SUM(E48:E49)</f>
        <v>0</v>
      </c>
      <c r="G50" s="17">
        <f>SUM(B47-E50)</f>
        <v>100</v>
      </c>
      <c r="J50" s="1"/>
    </row>
    <row r="51" spans="1:10" ht="12.75">
      <c r="A51" s="3"/>
      <c r="B51" s="13"/>
      <c r="C51" s="5"/>
      <c r="D51" s="8"/>
      <c r="E51" s="15"/>
      <c r="J51" s="1"/>
    </row>
    <row r="52" spans="1:10" ht="12.75">
      <c r="A52" s="25" t="s">
        <v>17</v>
      </c>
      <c r="B52" s="14">
        <v>250</v>
      </c>
      <c r="J52" s="1"/>
    </row>
    <row r="53" spans="1:10" ht="12.75">
      <c r="A53" s="3"/>
      <c r="B53" s="14"/>
      <c r="C53" s="21"/>
      <c r="D53" s="8"/>
      <c r="E53" s="13"/>
      <c r="F53" s="8" t="s">
        <v>22</v>
      </c>
      <c r="J53" s="1"/>
    </row>
    <row r="54" spans="1:10" ht="12.75">
      <c r="A54" s="3"/>
      <c r="B54" s="14"/>
      <c r="C54" s="21"/>
      <c r="D54" s="8"/>
      <c r="E54" s="13"/>
      <c r="F54" s="8"/>
      <c r="J54" s="1"/>
    </row>
    <row r="55" spans="1:10" ht="12.75">
      <c r="A55" s="2"/>
      <c r="B55" s="14"/>
      <c r="E55" s="17">
        <f>SUM(E53:E54)</f>
        <v>0</v>
      </c>
      <c r="J55" s="1"/>
    </row>
    <row r="56" spans="1:10" ht="12.75">
      <c r="A56" s="2"/>
      <c r="B56" s="14"/>
      <c r="G56" s="17">
        <f>SUM(B52-E55)</f>
        <v>250</v>
      </c>
      <c r="J56" s="1"/>
    </row>
    <row r="57" spans="1:10" ht="12.75">
      <c r="A57" s="3"/>
      <c r="B57" s="13"/>
      <c r="C57" s="5"/>
      <c r="D57" s="8"/>
      <c r="E57" s="14"/>
      <c r="F57" s="8"/>
      <c r="J57" s="1"/>
    </row>
    <row r="58" spans="1:10" ht="15">
      <c r="A58" s="33" t="s">
        <v>49</v>
      </c>
      <c r="B58" s="19">
        <f>SUM(B34,B39,,B47,B52)</f>
        <v>8895</v>
      </c>
      <c r="C58" s="5"/>
      <c r="E58" s="19">
        <f>SUM(E36,E45,E50,E55,E55,)</f>
        <v>4565</v>
      </c>
      <c r="G58" s="19">
        <f>SUM(B58-E58)</f>
        <v>4330</v>
      </c>
      <c r="J58" s="1"/>
    </row>
    <row r="59" spans="1:10" ht="12.75">
      <c r="A59" s="2"/>
      <c r="B59" s="14"/>
      <c r="C59" s="5"/>
      <c r="E59" s="14"/>
      <c r="J59" s="1"/>
    </row>
    <row r="60" spans="1:3" ht="12.75">
      <c r="A60" s="2"/>
      <c r="B60" s="14"/>
      <c r="C60" s="8" t="s">
        <v>22</v>
      </c>
    </row>
    <row r="61" spans="1:3" ht="15">
      <c r="A61" s="33" t="s">
        <v>21</v>
      </c>
      <c r="B61" s="14"/>
      <c r="C61" s="5"/>
    </row>
    <row r="62" spans="1:3" ht="12.75">
      <c r="A62" s="25" t="s">
        <v>40</v>
      </c>
      <c r="B62" s="14">
        <v>2000</v>
      </c>
      <c r="C62" s="5"/>
    </row>
    <row r="63" spans="1:5" ht="12.75">
      <c r="A63" s="3" t="s">
        <v>22</v>
      </c>
      <c r="B63" s="14"/>
      <c r="C63" s="5" t="s">
        <v>22</v>
      </c>
      <c r="D63" s="8" t="s">
        <v>22</v>
      </c>
      <c r="E63" s="15" t="s">
        <v>22</v>
      </c>
    </row>
    <row r="64" spans="1:6" ht="12.75">
      <c r="A64" s="3" t="s">
        <v>22</v>
      </c>
      <c r="B64" s="14"/>
      <c r="C64" s="21" t="s">
        <v>22</v>
      </c>
      <c r="D64" s="8" t="s">
        <v>22</v>
      </c>
      <c r="E64" s="13" t="s">
        <v>22</v>
      </c>
      <c r="F64" s="8" t="s">
        <v>22</v>
      </c>
    </row>
    <row r="65" spans="1:7" ht="12.75">
      <c r="A65" s="25"/>
      <c r="B65" s="14"/>
      <c r="C65" s="21"/>
      <c r="D65" s="8"/>
      <c r="E65" s="17">
        <f>SUM(E62:E64)</f>
        <v>0</v>
      </c>
      <c r="F65" s="8"/>
      <c r="G65" s="17">
        <f>SUM(B62-E65)</f>
        <v>2000</v>
      </c>
    </row>
    <row r="66" spans="1:4" ht="12.75">
      <c r="A66" s="2"/>
      <c r="B66" s="14"/>
      <c r="C66" s="5"/>
      <c r="D66" s="8"/>
    </row>
    <row r="67" spans="1:7" ht="12.75">
      <c r="A67" s="25" t="s">
        <v>62</v>
      </c>
      <c r="B67" s="14">
        <v>14000</v>
      </c>
      <c r="C67" s="5"/>
      <c r="D67" s="8"/>
      <c r="F67" s="38"/>
      <c r="G67" s="14">
        <v>0</v>
      </c>
    </row>
    <row r="68" spans="1:7" ht="12.75">
      <c r="A68" s="3" t="s">
        <v>78</v>
      </c>
      <c r="B68" s="14"/>
      <c r="C68" s="5">
        <v>44385</v>
      </c>
      <c r="D68" s="8" t="s">
        <v>79</v>
      </c>
      <c r="E68" s="12">
        <v>2500</v>
      </c>
      <c r="F68" s="38"/>
      <c r="G68" s="14"/>
    </row>
    <row r="69" spans="1:7" ht="12.75">
      <c r="A69" s="25"/>
      <c r="B69" s="14"/>
      <c r="C69" s="5"/>
      <c r="D69" s="8"/>
      <c r="F69" s="38"/>
      <c r="G69" s="14"/>
    </row>
    <row r="70" spans="1:7" ht="12.75">
      <c r="A70" s="25" t="s">
        <v>63</v>
      </c>
      <c r="B70" s="14">
        <v>11000</v>
      </c>
      <c r="C70" s="5"/>
      <c r="D70" s="8"/>
      <c r="F70" s="38"/>
      <c r="G70" s="14"/>
    </row>
    <row r="71" spans="1:7" ht="12.75">
      <c r="A71" s="25"/>
      <c r="B71" s="14"/>
      <c r="C71" s="5"/>
      <c r="D71" s="8"/>
      <c r="F71" s="38"/>
      <c r="G71" s="14"/>
    </row>
    <row r="72" spans="1:7" ht="12.75">
      <c r="A72" s="25"/>
      <c r="B72" s="14"/>
      <c r="C72" s="5"/>
      <c r="D72" s="8"/>
      <c r="F72" s="38"/>
      <c r="G72" s="14"/>
    </row>
    <row r="73" spans="1:7" ht="12.75">
      <c r="A73" s="3"/>
      <c r="B73" s="13"/>
      <c r="C73" s="5"/>
      <c r="D73" s="8"/>
      <c r="F73" s="38"/>
      <c r="G73" s="14"/>
    </row>
    <row r="74" spans="1:7" ht="15">
      <c r="A74" s="33" t="s">
        <v>52</v>
      </c>
      <c r="B74" s="19">
        <f>SUM(B62,B67,B70)</f>
        <v>27000</v>
      </c>
      <c r="C74" s="5"/>
      <c r="E74" s="19">
        <f>SUM(E68-E73)</f>
        <v>2500</v>
      </c>
      <c r="F74" s="38"/>
      <c r="G74" s="19">
        <f>SUM(B74-E74)</f>
        <v>24500</v>
      </c>
    </row>
    <row r="75" spans="1:2" ht="12.75">
      <c r="A75" s="2"/>
      <c r="B75" s="14"/>
    </row>
    <row r="76" spans="1:6" ht="15">
      <c r="A76" s="33" t="s">
        <v>18</v>
      </c>
      <c r="B76" s="14"/>
      <c r="C76" s="5"/>
      <c r="F76" s="39"/>
    </row>
    <row r="77" spans="1:7" ht="12.75">
      <c r="A77" s="25" t="s">
        <v>26</v>
      </c>
      <c r="B77" s="14">
        <v>2000</v>
      </c>
      <c r="C77" s="5"/>
      <c r="E77" s="13" t="s">
        <v>22</v>
      </c>
      <c r="G77" s="14"/>
    </row>
    <row r="78" spans="1:7" ht="12.75">
      <c r="A78" s="3" t="s">
        <v>22</v>
      </c>
      <c r="C78" s="5" t="s">
        <v>22</v>
      </c>
      <c r="D78" s="8" t="s">
        <v>22</v>
      </c>
      <c r="E78" s="12" t="s">
        <v>22</v>
      </c>
      <c r="F78" s="8"/>
      <c r="G78" s="12" t="s">
        <v>22</v>
      </c>
    </row>
    <row r="79" spans="1:7" ht="12.75">
      <c r="A79" s="3" t="s">
        <v>22</v>
      </c>
      <c r="B79" s="13"/>
      <c r="C79" s="21" t="s">
        <v>22</v>
      </c>
      <c r="D79" s="8" t="s">
        <v>22</v>
      </c>
      <c r="E79" s="13" t="s">
        <v>22</v>
      </c>
      <c r="F79" s="8"/>
      <c r="G79" s="12" t="s">
        <v>22</v>
      </c>
    </row>
    <row r="80" spans="1:7" ht="12.75">
      <c r="A80" s="3"/>
      <c r="B80" s="13"/>
      <c r="C80" s="5"/>
      <c r="D80" s="8" t="s">
        <v>22</v>
      </c>
      <c r="E80" s="13"/>
      <c r="F80" s="8"/>
      <c r="G80" s="12" t="s">
        <v>22</v>
      </c>
    </row>
    <row r="81" spans="1:7" ht="12.75">
      <c r="A81" s="3"/>
      <c r="B81" s="13"/>
      <c r="C81" s="5"/>
      <c r="D81" s="8"/>
      <c r="E81" s="13"/>
      <c r="F81" s="8"/>
      <c r="G81" s="12" t="s">
        <v>22</v>
      </c>
    </row>
    <row r="82" spans="1:6" ht="12.75">
      <c r="A82" s="3"/>
      <c r="B82" s="13"/>
      <c r="C82" s="5"/>
      <c r="D82" s="8"/>
      <c r="E82" s="13"/>
      <c r="F82" s="8"/>
    </row>
    <row r="83" spans="1:7" ht="12.75">
      <c r="A83" s="3" t="s">
        <v>22</v>
      </c>
      <c r="B83" s="13"/>
      <c r="E83" s="17">
        <f>SUM(E78:E82)</f>
        <v>0</v>
      </c>
      <c r="F83" s="8"/>
      <c r="G83" s="14"/>
    </row>
    <row r="84" spans="1:7" ht="12.75">
      <c r="A84" s="2"/>
      <c r="B84" s="14"/>
      <c r="C84" s="5"/>
      <c r="G84" s="17">
        <f>SUM(B77-E83)</f>
        <v>2000</v>
      </c>
    </row>
    <row r="85" spans="1:5" ht="15">
      <c r="A85" s="28" t="s">
        <v>37</v>
      </c>
      <c r="B85" s="19">
        <v>2000</v>
      </c>
      <c r="C85" s="5"/>
      <c r="E85" s="17">
        <f>SUM(E83:E84)</f>
        <v>0</v>
      </c>
    </row>
    <row r="86" spans="1:7" ht="12.75">
      <c r="A86" s="3"/>
      <c r="B86" s="13"/>
      <c r="C86" s="5"/>
      <c r="E86" s="18" t="s">
        <v>22</v>
      </c>
      <c r="G86" s="17">
        <f>SUM(B77-E83)</f>
        <v>2000</v>
      </c>
    </row>
    <row r="87" spans="1:7" ht="12.75">
      <c r="A87" s="3"/>
      <c r="B87" s="13"/>
      <c r="C87" s="5"/>
      <c r="E87" s="18"/>
      <c r="G87" s="18"/>
    </row>
    <row r="88" spans="1:7" ht="15">
      <c r="A88" s="33" t="s">
        <v>2</v>
      </c>
      <c r="B88" s="14"/>
      <c r="C88" s="5"/>
      <c r="G88" s="18" t="s">
        <v>22</v>
      </c>
    </row>
    <row r="89" spans="1:3" ht="12.75">
      <c r="A89" s="27" t="s">
        <v>10</v>
      </c>
      <c r="B89" s="14"/>
      <c r="C89" s="5"/>
    </row>
    <row r="90" spans="1:3" ht="12.75">
      <c r="A90" s="25" t="s">
        <v>40</v>
      </c>
      <c r="B90" s="14">
        <v>700</v>
      </c>
      <c r="C90" s="5"/>
    </row>
    <row r="91" spans="1:6" ht="12.75">
      <c r="A91" s="3" t="s">
        <v>88</v>
      </c>
      <c r="B91" s="14"/>
      <c r="C91" s="5">
        <v>44400</v>
      </c>
      <c r="D91" s="8" t="s">
        <v>89</v>
      </c>
      <c r="E91" s="12">
        <v>420.99</v>
      </c>
      <c r="F91" s="8" t="s">
        <v>90</v>
      </c>
    </row>
    <row r="92" spans="1:6" ht="12.75">
      <c r="A92" s="3" t="s">
        <v>88</v>
      </c>
      <c r="B92" s="14"/>
      <c r="C92" s="21">
        <v>44449</v>
      </c>
      <c r="D92" s="8" t="s">
        <v>107</v>
      </c>
      <c r="E92" s="13">
        <v>64.79</v>
      </c>
      <c r="F92" s="8" t="s">
        <v>110</v>
      </c>
    </row>
    <row r="93" spans="1:6" ht="12.75">
      <c r="A93" s="3" t="s">
        <v>22</v>
      </c>
      <c r="C93" s="21" t="s">
        <v>22</v>
      </c>
      <c r="D93" s="8" t="s">
        <v>22</v>
      </c>
      <c r="E93" s="13" t="s">
        <v>22</v>
      </c>
      <c r="F93" s="8" t="s">
        <v>22</v>
      </c>
    </row>
    <row r="94" spans="1:6" ht="12.75">
      <c r="A94" s="3" t="s">
        <v>22</v>
      </c>
      <c r="C94" s="21" t="s">
        <v>22</v>
      </c>
      <c r="D94" s="8" t="s">
        <v>22</v>
      </c>
      <c r="E94" s="13" t="s">
        <v>22</v>
      </c>
      <c r="F94" s="8" t="s">
        <v>22</v>
      </c>
    </row>
    <row r="95" spans="1:6" ht="12.75">
      <c r="A95" s="3" t="s">
        <v>22</v>
      </c>
      <c r="C95" s="21" t="s">
        <v>22</v>
      </c>
      <c r="D95" s="8" t="s">
        <v>22</v>
      </c>
      <c r="E95" s="13" t="s">
        <v>22</v>
      </c>
      <c r="F95" s="8" t="s">
        <v>22</v>
      </c>
    </row>
    <row r="96" spans="1:6" ht="12.75">
      <c r="A96" s="3"/>
      <c r="C96" s="21"/>
      <c r="D96" s="8"/>
      <c r="E96" s="13"/>
      <c r="F96" s="8"/>
    </row>
    <row r="97" spans="1:6" ht="12.75">
      <c r="A97" s="3"/>
      <c r="C97" s="21"/>
      <c r="D97" s="8"/>
      <c r="E97" s="13"/>
      <c r="F97" s="8"/>
    </row>
    <row r="98" spans="1:6" ht="12.75">
      <c r="A98" s="3" t="s">
        <v>22</v>
      </c>
      <c r="C98" s="21" t="s">
        <v>22</v>
      </c>
      <c r="D98" s="8" t="s">
        <v>22</v>
      </c>
      <c r="E98" s="13" t="s">
        <v>22</v>
      </c>
      <c r="F98" s="8" t="s">
        <v>22</v>
      </c>
    </row>
    <row r="99" spans="1:6" ht="12.75">
      <c r="A99" s="3"/>
      <c r="B99" s="13"/>
      <c r="C99" s="5"/>
      <c r="D99" s="8"/>
      <c r="E99" s="17">
        <f>SUM(E90:E98)</f>
        <v>485.78000000000003</v>
      </c>
      <c r="F99" s="8"/>
    </row>
    <row r="100" spans="1:7" ht="12.75">
      <c r="A100" s="3"/>
      <c r="B100" s="13"/>
      <c r="C100" s="5"/>
      <c r="D100" s="8"/>
      <c r="F100" s="8"/>
      <c r="G100" s="17">
        <f>SUM(B90-E99)</f>
        <v>214.21999999999997</v>
      </c>
    </row>
    <row r="101" spans="1:3" ht="12.75">
      <c r="A101" s="25" t="s">
        <v>41</v>
      </c>
      <c r="B101" s="14">
        <v>400</v>
      </c>
      <c r="C101" s="5"/>
    </row>
    <row r="102" spans="1:6" ht="12.75">
      <c r="A102" s="3"/>
      <c r="B102" s="13"/>
      <c r="C102" s="21"/>
      <c r="D102" s="8"/>
      <c r="E102" s="13"/>
      <c r="F102" s="8"/>
    </row>
    <row r="103" spans="1:6" ht="12.75">
      <c r="A103" s="3"/>
      <c r="B103" s="13"/>
      <c r="C103" s="21"/>
      <c r="D103" s="8"/>
      <c r="E103" s="13"/>
      <c r="F103" s="8"/>
    </row>
    <row r="104" spans="1:5" ht="12.75">
      <c r="A104" s="3"/>
      <c r="B104" s="13"/>
      <c r="C104" s="5"/>
      <c r="D104" s="8"/>
      <c r="E104" s="17">
        <f>SUM(E102:E103)</f>
        <v>0</v>
      </c>
    </row>
    <row r="105" spans="1:7" ht="12.75">
      <c r="A105" s="25" t="s">
        <v>42</v>
      </c>
      <c r="B105" s="14">
        <v>400</v>
      </c>
      <c r="C105" s="5"/>
      <c r="G105" s="17">
        <f>SUM(B101-E104)</f>
        <v>400</v>
      </c>
    </row>
    <row r="106" spans="1:7" ht="12.75">
      <c r="A106" s="3" t="s">
        <v>22</v>
      </c>
      <c r="B106" s="13"/>
      <c r="C106" s="21" t="s">
        <v>22</v>
      </c>
      <c r="D106" s="8" t="s">
        <v>22</v>
      </c>
      <c r="E106" s="13" t="s">
        <v>22</v>
      </c>
      <c r="F106" s="8"/>
      <c r="G106" s="12" t="s">
        <v>22</v>
      </c>
    </row>
    <row r="107" spans="1:7" ht="12.75">
      <c r="A107" s="3" t="s">
        <v>22</v>
      </c>
      <c r="B107" s="13"/>
      <c r="C107" s="21" t="s">
        <v>22</v>
      </c>
      <c r="D107" s="8" t="s">
        <v>22</v>
      </c>
      <c r="E107" s="13" t="s">
        <v>22</v>
      </c>
      <c r="F107" s="8"/>
      <c r="G107" s="35" t="s">
        <v>22</v>
      </c>
    </row>
    <row r="108" spans="1:6" ht="12.75">
      <c r="A108" s="3" t="s">
        <v>22</v>
      </c>
      <c r="B108" s="13"/>
      <c r="C108" s="21" t="s">
        <v>22</v>
      </c>
      <c r="D108" s="8" t="s">
        <v>22</v>
      </c>
      <c r="E108" s="13" t="s">
        <v>22</v>
      </c>
      <c r="F108" s="8"/>
    </row>
    <row r="109" spans="1:5" ht="12.75">
      <c r="A109" s="3"/>
      <c r="B109" s="13"/>
      <c r="C109" s="5"/>
      <c r="D109" s="8"/>
      <c r="E109" s="17">
        <f>SUM(E106:E106)</f>
        <v>0</v>
      </c>
    </row>
    <row r="110" spans="1:7" ht="12.75">
      <c r="A110" s="3"/>
      <c r="B110" s="13"/>
      <c r="C110" s="5"/>
      <c r="D110" s="8"/>
      <c r="E110" s="18"/>
      <c r="G110" s="17">
        <f>SUM(B105-E109)</f>
        <v>400</v>
      </c>
    </row>
    <row r="111" spans="1:7" ht="12.75">
      <c r="A111" s="25" t="s">
        <v>43</v>
      </c>
      <c r="B111" s="14">
        <v>440</v>
      </c>
      <c r="C111" s="5"/>
      <c r="E111" s="23" t="s">
        <v>22</v>
      </c>
      <c r="G111" s="18"/>
    </row>
    <row r="112" spans="1:7" ht="12.75">
      <c r="A112" s="3" t="s">
        <v>76</v>
      </c>
      <c r="B112" s="13"/>
      <c r="C112" s="21">
        <v>44378</v>
      </c>
      <c r="D112" s="8" t="s">
        <v>77</v>
      </c>
      <c r="E112" s="23">
        <v>440</v>
      </c>
      <c r="F112" s="8"/>
      <c r="G112" s="37"/>
    </row>
    <row r="113" spans="1:7" ht="12.75">
      <c r="A113" s="3" t="s">
        <v>22</v>
      </c>
      <c r="B113" s="13"/>
      <c r="C113" s="21" t="s">
        <v>22</v>
      </c>
      <c r="D113" s="8" t="s">
        <v>22</v>
      </c>
      <c r="E113" s="23" t="s">
        <v>22</v>
      </c>
      <c r="F113" s="8" t="s">
        <v>22</v>
      </c>
      <c r="G113" s="18"/>
    </row>
    <row r="114" spans="1:7" ht="12.75">
      <c r="A114" s="3"/>
      <c r="B114" s="13"/>
      <c r="C114" s="5"/>
      <c r="D114" s="8"/>
      <c r="E114" s="17">
        <f>SUM(E112:E113)</f>
        <v>440</v>
      </c>
      <c r="F114" s="8"/>
      <c r="G114" s="18"/>
    </row>
    <row r="115" spans="1:7" ht="12.75">
      <c r="A115" s="3"/>
      <c r="B115" s="13"/>
      <c r="C115" s="5"/>
      <c r="D115" s="8"/>
      <c r="E115" s="18"/>
      <c r="G115" s="17">
        <f>SUM(B111-E114)</f>
        <v>0</v>
      </c>
    </row>
    <row r="116" spans="1:7" ht="12.75">
      <c r="A116" s="3"/>
      <c r="B116" s="13"/>
      <c r="C116" s="5"/>
      <c r="D116" s="8"/>
      <c r="E116" s="18"/>
      <c r="G116" s="18"/>
    </row>
    <row r="117" spans="1:3" ht="12.75">
      <c r="A117" s="2"/>
      <c r="B117" s="14"/>
      <c r="C117" s="5"/>
    </row>
    <row r="118" spans="1:3" ht="12.75">
      <c r="A118" s="25" t="s">
        <v>44</v>
      </c>
      <c r="B118" s="14"/>
      <c r="C118" s="5"/>
    </row>
    <row r="119" spans="1:5" ht="12.75">
      <c r="A119" s="25" t="s">
        <v>31</v>
      </c>
      <c r="B119" s="14">
        <v>2300</v>
      </c>
      <c r="E119" s="15"/>
    </row>
    <row r="120" spans="1:5" ht="12.75">
      <c r="A120" s="3" t="s">
        <v>82</v>
      </c>
      <c r="B120" s="13"/>
      <c r="C120" s="21">
        <v>44390</v>
      </c>
      <c r="D120" s="8" t="s">
        <v>83</v>
      </c>
      <c r="E120" s="26">
        <v>2451.6</v>
      </c>
    </row>
    <row r="121" spans="1:5" ht="12.75">
      <c r="A121" s="3"/>
      <c r="B121" s="13"/>
      <c r="C121" s="21"/>
      <c r="D121" s="8"/>
      <c r="E121" s="26"/>
    </row>
    <row r="122" spans="1:5" ht="12.75">
      <c r="A122" s="3"/>
      <c r="B122" s="13"/>
      <c r="C122" s="21"/>
      <c r="D122" s="8"/>
      <c r="E122" s="26"/>
    </row>
    <row r="123" spans="5:7" ht="12.75">
      <c r="E123" s="17">
        <f>SUM(E120:E122)</f>
        <v>2451.6</v>
      </c>
      <c r="G123" s="14" t="s">
        <v>22</v>
      </c>
    </row>
    <row r="124" spans="1:7" ht="12.75">
      <c r="A124" s="3"/>
      <c r="B124" s="13"/>
      <c r="C124" s="5"/>
      <c r="D124" s="8"/>
      <c r="G124" s="17">
        <f>SUM(B119-E123)</f>
        <v>-151.5999999999999</v>
      </c>
    </row>
    <row r="125" spans="1:4" ht="12.75">
      <c r="A125" s="25" t="s">
        <v>25</v>
      </c>
      <c r="B125" s="14">
        <v>1800</v>
      </c>
      <c r="C125" s="5"/>
      <c r="D125" s="8"/>
    </row>
    <row r="126" spans="1:5" ht="12.75">
      <c r="A126" s="3" t="s">
        <v>82</v>
      </c>
      <c r="B126" s="13"/>
      <c r="C126" s="21">
        <v>44390</v>
      </c>
      <c r="D126" s="8" t="s">
        <v>84</v>
      </c>
      <c r="E126" s="13">
        <v>1800</v>
      </c>
    </row>
    <row r="127" spans="1:7" ht="12.75">
      <c r="A127" s="2"/>
      <c r="B127" s="14"/>
      <c r="C127" s="5"/>
      <c r="D127" s="8"/>
      <c r="E127" s="17">
        <f>SUM(E126:E126)</f>
        <v>1800</v>
      </c>
      <c r="G127" s="18" t="s">
        <v>22</v>
      </c>
    </row>
    <row r="128" spans="1:7" ht="12.75">
      <c r="A128" s="2"/>
      <c r="B128" s="14"/>
      <c r="C128" s="5"/>
      <c r="D128" s="8"/>
      <c r="G128" s="17">
        <f>SUM(B125-E127)</f>
        <v>0</v>
      </c>
    </row>
    <row r="129" spans="1:5" ht="12.75">
      <c r="A129" s="25" t="s">
        <v>32</v>
      </c>
      <c r="B129" s="14">
        <v>500</v>
      </c>
      <c r="C129" s="5"/>
      <c r="E129" s="15"/>
    </row>
    <row r="130" spans="1:7" ht="12.75">
      <c r="A130" s="3" t="s">
        <v>85</v>
      </c>
      <c r="B130" s="13"/>
      <c r="C130" s="21">
        <v>44392</v>
      </c>
      <c r="D130" s="8" t="s">
        <v>98</v>
      </c>
      <c r="E130" s="26">
        <v>257</v>
      </c>
      <c r="G130" s="13"/>
    </row>
    <row r="131" spans="1:7" ht="12.75">
      <c r="A131" s="3" t="s">
        <v>85</v>
      </c>
      <c r="B131" s="13"/>
      <c r="C131" s="21">
        <v>44410</v>
      </c>
      <c r="D131" s="8" t="s">
        <v>99</v>
      </c>
      <c r="E131" s="26">
        <v>102</v>
      </c>
      <c r="G131" s="13"/>
    </row>
    <row r="132" spans="1:7" ht="12.75">
      <c r="A132" s="3"/>
      <c r="B132" s="13"/>
      <c r="C132" s="5"/>
      <c r="D132" s="8"/>
      <c r="E132" s="17">
        <f>SUM(E130:E131)</f>
        <v>359</v>
      </c>
      <c r="G132" s="14" t="s">
        <v>22</v>
      </c>
    </row>
    <row r="133" spans="1:7" ht="12.75">
      <c r="A133" s="6"/>
      <c r="B133" s="13"/>
      <c r="C133" s="5"/>
      <c r="D133" s="8"/>
      <c r="G133" s="17">
        <f>SUM(B129-E132)</f>
        <v>141</v>
      </c>
    </row>
    <row r="134" spans="1:3" ht="12.75">
      <c r="A134" s="25" t="s">
        <v>45</v>
      </c>
      <c r="B134" s="14">
        <v>196</v>
      </c>
      <c r="C134" s="5"/>
    </row>
    <row r="135" spans="1:6" ht="12.75">
      <c r="A135" s="3" t="s">
        <v>100</v>
      </c>
      <c r="B135" s="13"/>
      <c r="C135" s="21">
        <v>44420</v>
      </c>
      <c r="D135" s="8" t="s">
        <v>101</v>
      </c>
      <c r="E135" s="13">
        <v>196</v>
      </c>
      <c r="F135" s="8" t="s">
        <v>22</v>
      </c>
    </row>
    <row r="136" spans="1:7" ht="12.75">
      <c r="A136" s="3"/>
      <c r="B136" s="13"/>
      <c r="C136" s="5"/>
      <c r="D136" s="8"/>
      <c r="E136" s="17">
        <f>SUM(E135:E135)</f>
        <v>196</v>
      </c>
      <c r="F136" s="8"/>
      <c r="G136" s="14" t="s">
        <v>22</v>
      </c>
    </row>
    <row r="137" spans="1:7" ht="12.75">
      <c r="A137" s="2"/>
      <c r="B137" s="14"/>
      <c r="C137" s="5"/>
      <c r="D137" s="8"/>
      <c r="E137" s="14"/>
      <c r="G137" s="17">
        <f>SUM(B134-E136)</f>
        <v>0</v>
      </c>
    </row>
    <row r="138" spans="1:3" ht="12.75">
      <c r="A138" s="25" t="s">
        <v>46</v>
      </c>
      <c r="B138" s="14">
        <v>2100</v>
      </c>
      <c r="C138" s="5"/>
    </row>
    <row r="139" spans="1:6" ht="12.75">
      <c r="A139" s="3" t="s">
        <v>80</v>
      </c>
      <c r="B139" s="13"/>
      <c r="C139" s="21">
        <v>44390</v>
      </c>
      <c r="D139" s="8" t="s">
        <v>81</v>
      </c>
      <c r="E139" s="13">
        <v>998</v>
      </c>
      <c r="F139" s="8"/>
    </row>
    <row r="140" spans="1:6" ht="12.75">
      <c r="A140" s="3"/>
      <c r="B140" s="13"/>
      <c r="C140" s="21"/>
      <c r="D140" s="8"/>
      <c r="E140" s="13"/>
      <c r="F140" s="8"/>
    </row>
    <row r="141" spans="1:6" ht="12.75">
      <c r="A141" s="3"/>
      <c r="B141" s="13"/>
      <c r="C141" s="21"/>
      <c r="D141" s="8"/>
      <c r="E141" s="13"/>
      <c r="F141" s="8"/>
    </row>
    <row r="142" spans="1:6" ht="12.75">
      <c r="A142" s="3" t="s">
        <v>22</v>
      </c>
      <c r="B142" s="13"/>
      <c r="C142" s="21" t="s">
        <v>22</v>
      </c>
      <c r="D142" s="8" t="s">
        <v>22</v>
      </c>
      <c r="E142" s="13" t="s">
        <v>22</v>
      </c>
      <c r="F142" s="8" t="s">
        <v>22</v>
      </c>
    </row>
    <row r="143" spans="1:6" ht="12.75">
      <c r="A143" s="3" t="s">
        <v>22</v>
      </c>
      <c r="B143" s="13"/>
      <c r="C143" s="21" t="s">
        <v>22</v>
      </c>
      <c r="D143" s="8" t="s">
        <v>22</v>
      </c>
      <c r="E143" s="13" t="s">
        <v>22</v>
      </c>
      <c r="F143" s="8" t="s">
        <v>22</v>
      </c>
    </row>
    <row r="144" spans="1:5" ht="12.75">
      <c r="A144" s="3"/>
      <c r="B144" s="13"/>
      <c r="C144" s="5"/>
      <c r="D144" s="8"/>
      <c r="E144" s="17">
        <f>SUM(E139:E143)</f>
        <v>998</v>
      </c>
    </row>
    <row r="145" spans="1:7" ht="12.75">
      <c r="A145" s="3"/>
      <c r="B145" s="13"/>
      <c r="C145" s="5"/>
      <c r="D145" s="8"/>
      <c r="G145" s="17">
        <f>SUM(B138-E144)</f>
        <v>1102</v>
      </c>
    </row>
    <row r="146" spans="1:5" ht="15">
      <c r="A146" s="33" t="s">
        <v>39</v>
      </c>
      <c r="B146" s="19">
        <f>SUM(B90,B101,B105,B111,B119,B125,B129,B134,B138)</f>
        <v>8836</v>
      </c>
      <c r="C146" s="5"/>
      <c r="E146" s="17">
        <f>SUM(E99+E104+E109+E114+E123+E127+E132+E136+E144)</f>
        <v>6730.38</v>
      </c>
    </row>
    <row r="147" spans="1:7" ht="12.75">
      <c r="A147" s="3"/>
      <c r="B147" s="13"/>
      <c r="C147" s="5"/>
      <c r="G147" s="19">
        <f>SUM(B146-E146)</f>
        <v>2105.62</v>
      </c>
    </row>
    <row r="148" spans="1:3" ht="15">
      <c r="A148" s="33" t="s">
        <v>11</v>
      </c>
      <c r="B148" s="14"/>
      <c r="C148" s="5"/>
    </row>
    <row r="149" spans="1:5" ht="12.75">
      <c r="A149" s="25" t="s">
        <v>47</v>
      </c>
      <c r="B149" s="14">
        <v>300</v>
      </c>
      <c r="C149" s="21" t="s">
        <v>22</v>
      </c>
      <c r="D149" s="8" t="s">
        <v>22</v>
      </c>
      <c r="E149" s="13" t="s">
        <v>22</v>
      </c>
    </row>
    <row r="150" spans="1:6" ht="12.75">
      <c r="A150" s="3"/>
      <c r="B150" s="14"/>
      <c r="C150" s="21"/>
      <c r="D150" s="8"/>
      <c r="E150" s="13"/>
      <c r="F150" s="8"/>
    </row>
    <row r="151" spans="1:6" ht="12.75">
      <c r="A151" s="3"/>
      <c r="B151" s="14"/>
      <c r="C151" s="21"/>
      <c r="D151" s="8"/>
      <c r="E151" s="13"/>
      <c r="F151" s="8"/>
    </row>
    <row r="152" spans="1:6" ht="12.75">
      <c r="A152" s="3"/>
      <c r="C152" s="21"/>
      <c r="D152" s="8"/>
      <c r="E152" s="13"/>
      <c r="F152" s="8"/>
    </row>
    <row r="153" spans="1:6" ht="12.75">
      <c r="A153" s="3"/>
      <c r="B153" s="14"/>
      <c r="C153" s="5"/>
      <c r="D153" s="8"/>
      <c r="E153" s="17">
        <f>SUM(E150:E152)</f>
        <v>0</v>
      </c>
      <c r="F153" s="8"/>
    </row>
    <row r="154" spans="1:3" ht="12.75">
      <c r="A154" s="25" t="s">
        <v>48</v>
      </c>
      <c r="B154" s="14">
        <v>100</v>
      </c>
      <c r="C154" s="5"/>
    </row>
    <row r="155" spans="1:6" ht="12.75">
      <c r="A155" s="3"/>
      <c r="B155" s="14"/>
      <c r="C155" s="21"/>
      <c r="D155" s="8"/>
      <c r="E155" s="13"/>
      <c r="F155" s="8" t="s">
        <v>22</v>
      </c>
    </row>
    <row r="156" spans="1:6" ht="12.75">
      <c r="A156" s="3"/>
      <c r="B156" s="14"/>
      <c r="C156" s="5"/>
      <c r="D156" s="8"/>
      <c r="E156" s="17">
        <f>SUM(E155:E155)</f>
        <v>0</v>
      </c>
      <c r="F156" s="8"/>
    </row>
    <row r="157" spans="1:7" ht="12.75">
      <c r="A157" s="3"/>
      <c r="B157" s="13"/>
      <c r="C157" s="5"/>
      <c r="D157" s="8"/>
      <c r="G157" s="17">
        <f>SUM(B154-E156)</f>
        <v>100</v>
      </c>
    </row>
    <row r="158" spans="1:7" ht="12.75">
      <c r="A158" s="3"/>
      <c r="B158" s="13"/>
      <c r="C158" s="5"/>
      <c r="D158" s="8"/>
      <c r="G158" s="18"/>
    </row>
    <row r="159" spans="1:5" ht="15">
      <c r="A159" s="28" t="s">
        <v>38</v>
      </c>
      <c r="B159" s="19">
        <f>SUM(B149,B154)</f>
        <v>400</v>
      </c>
      <c r="C159" s="5"/>
      <c r="D159" s="8"/>
      <c r="E159" s="17">
        <f>SUM(E152+E157)</f>
        <v>0</v>
      </c>
    </row>
    <row r="160" spans="1:7" ht="12.75">
      <c r="A160" s="2"/>
      <c r="B160" s="14"/>
      <c r="C160" s="5"/>
      <c r="D160" s="8"/>
      <c r="E160" s="14"/>
      <c r="G160" s="19">
        <f>SUM(B159-E159)</f>
        <v>400</v>
      </c>
    </row>
    <row r="161" spans="1:7" ht="12.75">
      <c r="A161" s="2"/>
      <c r="B161" s="14"/>
      <c r="C161" s="5"/>
      <c r="D161" s="8"/>
      <c r="E161" s="14"/>
      <c r="G161" s="18"/>
    </row>
    <row r="162" spans="1:7" ht="12.75">
      <c r="A162" s="3"/>
      <c r="B162" s="14"/>
      <c r="C162" s="21"/>
      <c r="D162" s="8"/>
      <c r="E162" s="13"/>
      <c r="F162" s="8"/>
      <c r="G162" s="14"/>
    </row>
    <row r="163" spans="1:7" ht="12.75">
      <c r="A163" s="2"/>
      <c r="B163" s="14"/>
      <c r="C163" s="21"/>
      <c r="D163" s="8"/>
      <c r="E163" s="13"/>
      <c r="F163" s="8"/>
      <c r="G163" s="14"/>
    </row>
    <row r="164" spans="1:7" ht="15">
      <c r="A164" s="28" t="s">
        <v>65</v>
      </c>
      <c r="B164" s="19">
        <v>500</v>
      </c>
      <c r="C164" s="5" t="s">
        <v>22</v>
      </c>
      <c r="D164" s="8" t="s">
        <v>22</v>
      </c>
      <c r="E164" s="13" t="s">
        <v>22</v>
      </c>
      <c r="G164" s="18"/>
    </row>
    <row r="165" spans="1:7" ht="15">
      <c r="A165" s="77" t="s">
        <v>106</v>
      </c>
      <c r="B165" s="18"/>
      <c r="C165" s="5">
        <v>44449</v>
      </c>
      <c r="D165" s="8" t="s">
        <v>107</v>
      </c>
      <c r="E165" s="13">
        <v>500</v>
      </c>
      <c r="G165" s="18"/>
    </row>
    <row r="166" spans="1:7" ht="12.75">
      <c r="A166" s="3"/>
      <c r="B166" s="14"/>
      <c r="C166" s="5"/>
      <c r="D166" s="8"/>
      <c r="E166" s="13"/>
      <c r="G166" s="17">
        <f>SUM(B164-E165)</f>
        <v>0</v>
      </c>
    </row>
    <row r="168" spans="1:5" ht="15">
      <c r="A168" s="33" t="s">
        <v>28</v>
      </c>
      <c r="B168" s="19">
        <f>SUM(B30,B58,B74,B85,B146,B159,B164)</f>
        <v>51331</v>
      </c>
      <c r="E168" s="19">
        <f>SUM(E30,E58,E74,E85,E146,E159,E165)</f>
        <v>15295.380000000001</v>
      </c>
    </row>
    <row r="169" spans="1:5" ht="15">
      <c r="A169" s="33"/>
      <c r="B169" s="18"/>
      <c r="E169" s="18"/>
    </row>
    <row r="170" spans="1:7" ht="15">
      <c r="A170" s="33"/>
      <c r="B170" s="18"/>
      <c r="E170" s="18"/>
      <c r="G170" s="19">
        <f>SUM(B168-E168)</f>
        <v>36035.619999999995</v>
      </c>
    </row>
    <row r="171" spans="1:5" ht="15">
      <c r="A171" s="33"/>
      <c r="B171" s="18"/>
      <c r="E171" s="18"/>
    </row>
    <row r="172" spans="1:5" ht="12.75">
      <c r="A172" s="2" t="s">
        <v>104</v>
      </c>
      <c r="B172" s="14"/>
      <c r="E172" s="14"/>
    </row>
    <row r="173" spans="1:7" ht="12.75">
      <c r="A173" s="3" t="s">
        <v>102</v>
      </c>
      <c r="B173" s="13">
        <v>5000</v>
      </c>
      <c r="D173" s="5">
        <v>44449</v>
      </c>
      <c r="E173" s="13">
        <v>5000</v>
      </c>
      <c r="G173" s="18"/>
    </row>
    <row r="174" spans="1:7" ht="12.75">
      <c r="A174" s="3" t="s">
        <v>103</v>
      </c>
      <c r="B174" s="13">
        <v>4000</v>
      </c>
      <c r="D174" s="5">
        <v>44449</v>
      </c>
      <c r="E174" s="13">
        <v>4000</v>
      </c>
      <c r="G174" s="18"/>
    </row>
    <row r="175" spans="1:7" ht="12.75">
      <c r="A175" s="2" t="s">
        <v>105</v>
      </c>
      <c r="B175" s="19">
        <f>SUM(B173:B174)</f>
        <v>9000</v>
      </c>
      <c r="E175" s="19">
        <f>SUM(E173:E174)</f>
        <v>9000</v>
      </c>
      <c r="G175" s="18">
        <f>SUM(B175-E175)</f>
        <v>0</v>
      </c>
    </row>
    <row r="176" spans="1:7" ht="12.75">
      <c r="A176" s="2"/>
      <c r="B176" s="14"/>
      <c r="E176" s="14"/>
      <c r="G176" s="18"/>
    </row>
    <row r="177" spans="1:7" ht="12.75">
      <c r="A177" s="2"/>
      <c r="B177" s="14"/>
      <c r="C177" s="5"/>
      <c r="D177" s="8"/>
      <c r="E177" s="13"/>
      <c r="G177" s="14"/>
    </row>
    <row r="178" spans="1:5" ht="15">
      <c r="A178" s="33" t="s">
        <v>29</v>
      </c>
      <c r="B178" s="19">
        <f>SUM(B168+B175)</f>
        <v>60331</v>
      </c>
      <c r="C178" s="5"/>
      <c r="E178" s="19">
        <f>SUM(E168+E175)</f>
        <v>24295.38</v>
      </c>
    </row>
    <row r="179" spans="1:7" ht="12.75">
      <c r="A179" s="2" t="s">
        <v>109</v>
      </c>
      <c r="B179" s="14"/>
      <c r="C179" s="5"/>
      <c r="E179" s="14"/>
      <c r="G179" s="19">
        <f>SUM(G170,B175)</f>
        <v>45035.619999999995</v>
      </c>
    </row>
    <row r="180" spans="1:7" ht="12.75">
      <c r="A180" s="2"/>
      <c r="B180" s="14"/>
      <c r="C180" s="5"/>
      <c r="E180" s="14"/>
      <c r="G180" s="18"/>
    </row>
    <row r="181" spans="1:6" ht="12.75">
      <c r="A181" s="2"/>
      <c r="B181" s="14"/>
      <c r="C181" s="5"/>
      <c r="E181" s="18"/>
      <c r="F181" s="42" t="s">
        <v>22</v>
      </c>
    </row>
    <row r="182" spans="1:7" ht="15">
      <c r="A182" s="33" t="s">
        <v>64</v>
      </c>
      <c r="B182" s="14"/>
      <c r="C182" s="5"/>
      <c r="G182" s="18"/>
    </row>
    <row r="183" spans="1:6" ht="12.75">
      <c r="A183" s="3" t="s">
        <v>95</v>
      </c>
      <c r="B183" s="13"/>
      <c r="C183" s="21">
        <v>44410</v>
      </c>
      <c r="D183" s="8" t="s">
        <v>96</v>
      </c>
      <c r="E183" s="13">
        <v>540</v>
      </c>
      <c r="F183" s="8" t="s">
        <v>97</v>
      </c>
    </row>
    <row r="184" spans="1:6" ht="12.75">
      <c r="A184" s="3"/>
      <c r="B184" s="13"/>
      <c r="C184" s="21"/>
      <c r="D184" s="8"/>
      <c r="E184" s="13"/>
      <c r="F184" s="8"/>
    </row>
    <row r="185" spans="1:6" ht="12.75">
      <c r="A185" s="3"/>
      <c r="B185" s="13"/>
      <c r="C185" s="21"/>
      <c r="D185" s="8"/>
      <c r="E185" s="13"/>
      <c r="F185" s="8"/>
    </row>
    <row r="186" spans="1:6" ht="12.75">
      <c r="A186" s="3"/>
      <c r="B186" s="13"/>
      <c r="C186" s="21"/>
      <c r="D186" s="8"/>
      <c r="E186" s="13"/>
      <c r="F186" s="8"/>
    </row>
    <row r="187" spans="1:6" ht="12.75">
      <c r="A187" s="3" t="s">
        <v>22</v>
      </c>
      <c r="B187" s="13"/>
      <c r="C187" s="5" t="s">
        <v>22</v>
      </c>
      <c r="D187" s="8" t="s">
        <v>22</v>
      </c>
      <c r="E187" s="20" t="s">
        <v>22</v>
      </c>
      <c r="F187" s="8" t="s">
        <v>22</v>
      </c>
    </row>
    <row r="188" spans="1:6" ht="12.75">
      <c r="A188" s="3" t="s">
        <v>22</v>
      </c>
      <c r="B188" s="13"/>
      <c r="C188" s="5" t="s">
        <v>22</v>
      </c>
      <c r="D188" s="8" t="s">
        <v>22</v>
      </c>
      <c r="E188" s="34" t="s">
        <v>22</v>
      </c>
      <c r="F188" s="8" t="s">
        <v>22</v>
      </c>
    </row>
    <row r="189" spans="1:5" ht="15.75" thickBot="1">
      <c r="A189" s="28" t="s">
        <v>116</v>
      </c>
      <c r="B189" s="14"/>
      <c r="C189" s="5"/>
      <c r="D189" s="8"/>
      <c r="E189" s="22">
        <f>SUM(E183:E188)</f>
        <v>540</v>
      </c>
    </row>
    <row r="190" ht="13.5" thickTop="1"/>
    <row r="191" spans="1:5" ht="13.5" thickBot="1">
      <c r="A191" s="2" t="s">
        <v>108</v>
      </c>
      <c r="B191" s="14"/>
      <c r="C191" s="5"/>
      <c r="D191" s="8"/>
      <c r="E191" s="22">
        <f>SUM(E178+E189)</f>
        <v>24835.38</v>
      </c>
    </row>
    <row r="192" spans="1:6" ht="13.5" thickTop="1">
      <c r="A192" s="3"/>
      <c r="B192" s="13"/>
      <c r="C192" s="5"/>
      <c r="D192" s="8"/>
      <c r="E192" s="16"/>
      <c r="F192" s="38"/>
    </row>
    <row r="193" spans="1:6" ht="12.75">
      <c r="A193" s="2"/>
      <c r="B193" s="14"/>
      <c r="F193" s="38"/>
    </row>
    <row r="194" spans="3:6" ht="12.75">
      <c r="C194" s="5"/>
      <c r="F194" s="40"/>
    </row>
    <row r="195" spans="1:2" ht="12.75">
      <c r="A195" s="2"/>
      <c r="B195" s="14"/>
    </row>
    <row r="196" spans="3:6" ht="12.75">
      <c r="C196" s="5"/>
      <c r="F196" s="41"/>
    </row>
    <row r="198" spans="3:6" ht="12.75">
      <c r="C198" s="5"/>
      <c r="F198" s="5"/>
    </row>
    <row r="200" spans="3:6" ht="12.75">
      <c r="C200" s="5"/>
      <c r="F200" s="5"/>
    </row>
    <row r="203" spans="1:2" ht="12.75">
      <c r="A203" s="2"/>
      <c r="B203" s="14"/>
    </row>
    <row r="205" spans="1:2" ht="12.75">
      <c r="A205" s="2"/>
      <c r="B205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marybeth</dc:creator>
  <cp:keywords/>
  <dc:description/>
  <cp:lastModifiedBy>KKelemen</cp:lastModifiedBy>
  <cp:lastPrinted>2021-10-14T16:31:22Z</cp:lastPrinted>
  <dcterms:created xsi:type="dcterms:W3CDTF">2004-03-01T15:18:39Z</dcterms:created>
  <dcterms:modified xsi:type="dcterms:W3CDTF">2021-10-14T16:36:30Z</dcterms:modified>
  <cp:category/>
  <cp:version/>
  <cp:contentType/>
  <cp:contentStatus/>
</cp:coreProperties>
</file>