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7496" windowHeight="11016" activeTab="1"/>
  </bookViews>
  <sheets>
    <sheet name="Assessment Calculation" sheetId="5" r:id="rId1"/>
    <sheet name="2020 Approved" sheetId="13" r:id="rId2"/>
    <sheet name="2020 Proposed" sheetId="12" r:id="rId3"/>
    <sheet name="2019 Approved" sheetId="11" r:id="rId4"/>
    <sheet name="2019 Proposed" sheetId="10" r:id="rId5"/>
    <sheet name="2018 Approved" sheetId="9" r:id="rId6"/>
    <sheet name="2018 Proposed" sheetId="8" r:id="rId7"/>
    <sheet name="2017 Approved" sheetId="7" r:id="rId8"/>
    <sheet name="2017 Proposed" sheetId="6" r:id="rId9"/>
    <sheet name="2016 Approved" sheetId="4" r:id="rId10"/>
    <sheet name="2016 Proposed" sheetId="1" r:id="rId11"/>
  </sheets>
  <definedNames>
    <definedName name="_xlnm.Print_Area" localSheetId="9">'2016 Approved'!$A$1:$F$67</definedName>
    <definedName name="_xlnm.Print_Area" localSheetId="7">'2017 Approved'!$A$1:$F$68</definedName>
    <definedName name="_xlnm.Print_Area" localSheetId="3">'2019 Approved'!$A$1:$G$67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13" l="1"/>
  <c r="C25" i="13"/>
  <c r="C34" i="13" l="1"/>
  <c r="C31" i="13"/>
  <c r="C15" i="13"/>
  <c r="C7" i="13"/>
  <c r="C65" i="13" s="1"/>
  <c r="C16" i="13" l="1"/>
  <c r="C61" i="13"/>
  <c r="C64" i="13" s="1"/>
  <c r="P61" i="12" l="1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4" i="12"/>
  <c r="P33" i="12"/>
  <c r="P31" i="12"/>
  <c r="P30" i="12"/>
  <c r="P29" i="12"/>
  <c r="P28" i="12"/>
  <c r="P25" i="12"/>
  <c r="P20" i="12"/>
  <c r="P19" i="12"/>
  <c r="P15" i="12"/>
  <c r="P14" i="12"/>
  <c r="P13" i="12"/>
  <c r="P12" i="12"/>
  <c r="P11" i="12"/>
  <c r="P10" i="12"/>
  <c r="P9" i="12"/>
  <c r="P5" i="12"/>
  <c r="E35" i="5"/>
  <c r="G34" i="5"/>
  <c r="D34" i="5"/>
  <c r="C34" i="5"/>
  <c r="G33" i="5"/>
  <c r="G35" i="5" s="1"/>
  <c r="C33" i="5"/>
  <c r="D33" i="5" s="1"/>
  <c r="N60" i="12"/>
  <c r="N34" i="12"/>
  <c r="N31" i="12"/>
  <c r="N25" i="12"/>
  <c r="N65" i="12" s="1"/>
  <c r="N15" i="12"/>
  <c r="N7" i="12"/>
  <c r="N16" i="12" s="1"/>
  <c r="L30" i="12"/>
  <c r="D31" i="12"/>
  <c r="F31" i="12"/>
  <c r="H31" i="12"/>
  <c r="J31" i="12"/>
  <c r="N61" i="12" l="1"/>
  <c r="N64" i="12" s="1"/>
  <c r="N66" i="12" s="1"/>
  <c r="N62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3" i="12"/>
  <c r="L31" i="12"/>
  <c r="L29" i="12"/>
  <c r="L28" i="12"/>
  <c r="L20" i="12"/>
  <c r="L19" i="12"/>
  <c r="L15" i="12"/>
  <c r="L5" i="12"/>
  <c r="L14" i="12"/>
  <c r="L13" i="12"/>
  <c r="L12" i="12"/>
  <c r="L11" i="12"/>
  <c r="L10" i="12"/>
  <c r="L9" i="12"/>
  <c r="D7" i="12" l="1"/>
  <c r="D60" i="12"/>
  <c r="D34" i="12"/>
  <c r="D25" i="12"/>
  <c r="D15" i="12"/>
  <c r="G65" i="12"/>
  <c r="G66" i="12" s="1"/>
  <c r="E65" i="12"/>
  <c r="E66" i="12" s="1"/>
  <c r="J60" i="12"/>
  <c r="L60" i="12" s="1"/>
  <c r="H60" i="12"/>
  <c r="F60" i="12"/>
  <c r="J34" i="12"/>
  <c r="L34" i="12" s="1"/>
  <c r="H34" i="12"/>
  <c r="F34" i="12"/>
  <c r="J25" i="12"/>
  <c r="L25" i="12" s="1"/>
  <c r="H25" i="12"/>
  <c r="F25" i="12"/>
  <c r="G16" i="12"/>
  <c r="J15" i="12"/>
  <c r="H15" i="12"/>
  <c r="F15" i="12"/>
  <c r="J7" i="12"/>
  <c r="J16" i="12" s="1"/>
  <c r="H7" i="12"/>
  <c r="F7" i="12"/>
  <c r="H16" i="12" l="1"/>
  <c r="F16" i="12"/>
  <c r="D65" i="12"/>
  <c r="D61" i="12"/>
  <c r="D64" i="12" s="1"/>
  <c r="D66" i="12" s="1"/>
  <c r="D16" i="12"/>
  <c r="H65" i="12"/>
  <c r="J61" i="12"/>
  <c r="F65" i="12"/>
  <c r="F61" i="12"/>
  <c r="F64" i="12" s="1"/>
  <c r="H61" i="12"/>
  <c r="H64" i="12" s="1"/>
  <c r="J65" i="12"/>
  <c r="E62" i="11"/>
  <c r="E58" i="11"/>
  <c r="E32" i="11"/>
  <c r="E29" i="11"/>
  <c r="E24" i="11"/>
  <c r="E16" i="11"/>
  <c r="E8" i="11"/>
  <c r="J64" i="12" l="1"/>
  <c r="L61" i="12"/>
  <c r="D62" i="12"/>
  <c r="H66" i="12"/>
  <c r="F62" i="12"/>
  <c r="F66" i="12"/>
  <c r="H62" i="12"/>
  <c r="J66" i="12"/>
  <c r="J62" i="12"/>
  <c r="E59" i="11"/>
  <c r="E63" i="11"/>
  <c r="E17" i="11"/>
  <c r="E60" i="11"/>
  <c r="C16" i="11"/>
  <c r="G16" i="11"/>
  <c r="D63" i="11"/>
  <c r="D64" i="11" s="1"/>
  <c r="G58" i="11"/>
  <c r="C58" i="11"/>
  <c r="G32" i="11"/>
  <c r="C32" i="11"/>
  <c r="G29" i="11"/>
  <c r="C29" i="11"/>
  <c r="G24" i="11"/>
  <c r="C24" i="11"/>
  <c r="G8" i="11"/>
  <c r="C8" i="11"/>
  <c r="E64" i="11" l="1"/>
  <c r="C17" i="11"/>
  <c r="G63" i="11"/>
  <c r="G17" i="11"/>
  <c r="C59" i="11"/>
  <c r="C60" i="11" s="1"/>
  <c r="G59" i="11"/>
  <c r="G60" i="11" s="1"/>
  <c r="C63" i="11"/>
  <c r="E29" i="5"/>
  <c r="G28" i="5"/>
  <c r="C28" i="5"/>
  <c r="D28" i="5" s="1"/>
  <c r="G27" i="5"/>
  <c r="C27" i="5"/>
  <c r="D27" i="5" s="1"/>
  <c r="L59" i="10"/>
  <c r="L33" i="10"/>
  <c r="L30" i="10"/>
  <c r="L25" i="10"/>
  <c r="L17" i="10"/>
  <c r="L8" i="10"/>
  <c r="D59" i="10"/>
  <c r="D33" i="10"/>
  <c r="D30" i="10"/>
  <c r="D25" i="10"/>
  <c r="D64" i="10" s="1"/>
  <c r="D17" i="10"/>
  <c r="D8" i="10"/>
  <c r="G64" i="10"/>
  <c r="G65" i="10" s="1"/>
  <c r="E64" i="10"/>
  <c r="E65" i="10" s="1"/>
  <c r="J59" i="10"/>
  <c r="H59" i="10"/>
  <c r="F59" i="10"/>
  <c r="J33" i="10"/>
  <c r="H33" i="10"/>
  <c r="F33" i="10"/>
  <c r="J30" i="10"/>
  <c r="H30" i="10"/>
  <c r="F30" i="10"/>
  <c r="J25" i="10"/>
  <c r="H25" i="10"/>
  <c r="F25" i="10"/>
  <c r="G18" i="10"/>
  <c r="J17" i="10"/>
  <c r="H17" i="10"/>
  <c r="F17" i="10"/>
  <c r="J8" i="10"/>
  <c r="H8" i="10"/>
  <c r="F8" i="10"/>
  <c r="C62" i="11" l="1"/>
  <c r="C64" i="11" s="1"/>
  <c r="G62" i="11"/>
  <c r="G64" i="11" s="1"/>
  <c r="G29" i="5"/>
  <c r="L60" i="10"/>
  <c r="L61" i="10" s="1"/>
  <c r="F60" i="10"/>
  <c r="L18" i="10"/>
  <c r="L64" i="10"/>
  <c r="H60" i="10"/>
  <c r="H61" i="10" s="1"/>
  <c r="F63" i="10"/>
  <c r="F18" i="10"/>
  <c r="H18" i="10"/>
  <c r="H63" i="10"/>
  <c r="J18" i="10"/>
  <c r="J60" i="10"/>
  <c r="J63" i="10" s="1"/>
  <c r="D18" i="10"/>
  <c r="H64" i="10"/>
  <c r="D60" i="10"/>
  <c r="D61" i="10" s="1"/>
  <c r="F64" i="10"/>
  <c r="F61" i="10"/>
  <c r="J64" i="10"/>
  <c r="D63" i="9"/>
  <c r="D64" i="9" s="1"/>
  <c r="F58" i="9"/>
  <c r="C58" i="9"/>
  <c r="F32" i="9"/>
  <c r="C32" i="9"/>
  <c r="F29" i="9"/>
  <c r="C29" i="9"/>
  <c r="F24" i="9"/>
  <c r="C24" i="9"/>
  <c r="F17" i="9"/>
  <c r="C17" i="9"/>
  <c r="F8" i="9"/>
  <c r="C8" i="9"/>
  <c r="C18" i="9" s="1"/>
  <c r="L63" i="10" l="1"/>
  <c r="L65" i="10" s="1"/>
  <c r="H65" i="10"/>
  <c r="F65" i="10"/>
  <c r="D63" i="10"/>
  <c r="D65" i="10" s="1"/>
  <c r="J61" i="10"/>
  <c r="J65" i="10"/>
  <c r="F18" i="9"/>
  <c r="F59" i="9"/>
  <c r="F62" i="9" s="1"/>
  <c r="F63" i="9"/>
  <c r="C59" i="9"/>
  <c r="C62" i="9" s="1"/>
  <c r="C63" i="9"/>
  <c r="E23" i="5"/>
  <c r="G22" i="5"/>
  <c r="C22" i="5"/>
  <c r="D22" i="5" s="1"/>
  <c r="G21" i="5"/>
  <c r="D21" i="5"/>
  <c r="C21" i="5"/>
  <c r="C64" i="9" l="1"/>
  <c r="C60" i="9"/>
  <c r="F64" i="9"/>
  <c r="F60" i="9"/>
  <c r="G23" i="5"/>
  <c r="D58" i="8"/>
  <c r="D32" i="8"/>
  <c r="D29" i="8"/>
  <c r="D24" i="8"/>
  <c r="D17" i="8"/>
  <c r="D8" i="8"/>
  <c r="G63" i="8"/>
  <c r="G64" i="8" s="1"/>
  <c r="E63" i="8"/>
  <c r="E64" i="8" s="1"/>
  <c r="J58" i="8"/>
  <c r="H58" i="8"/>
  <c r="F58" i="8"/>
  <c r="J32" i="8"/>
  <c r="H32" i="8"/>
  <c r="F32" i="8"/>
  <c r="J29" i="8"/>
  <c r="H29" i="8"/>
  <c r="F29" i="8"/>
  <c r="J24" i="8"/>
  <c r="H24" i="8"/>
  <c r="F24" i="8"/>
  <c r="G18" i="8"/>
  <c r="J17" i="8"/>
  <c r="H17" i="8"/>
  <c r="F17" i="8"/>
  <c r="J8" i="8"/>
  <c r="H8" i="8"/>
  <c r="F8" i="8"/>
  <c r="D24" i="7"/>
  <c r="D7" i="7"/>
  <c r="D59" i="7"/>
  <c r="D32" i="7"/>
  <c r="D29" i="7"/>
  <c r="D17" i="7"/>
  <c r="B68" i="7"/>
  <c r="C64" i="7"/>
  <c r="C65" i="7" s="1"/>
  <c r="F59" i="7"/>
  <c r="B59" i="7"/>
  <c r="F32" i="7"/>
  <c r="F60" i="7" s="1"/>
  <c r="B31" i="7"/>
  <c r="B32" i="7" s="1"/>
  <c r="F29" i="7"/>
  <c r="B29" i="7"/>
  <c r="F24" i="7"/>
  <c r="B24" i="7"/>
  <c r="F17" i="7"/>
  <c r="B16" i="7"/>
  <c r="B17" i="7" s="1"/>
  <c r="F7" i="7"/>
  <c r="B6" i="7"/>
  <c r="B5" i="7"/>
  <c r="E32" i="6"/>
  <c r="E24" i="6"/>
  <c r="G17" i="5"/>
  <c r="C17" i="5"/>
  <c r="D17" i="5" s="1"/>
  <c r="G16" i="5"/>
  <c r="C16" i="5"/>
  <c r="D16" i="5" s="1"/>
  <c r="I7" i="6"/>
  <c r="G7" i="6"/>
  <c r="E7" i="6"/>
  <c r="C68" i="6"/>
  <c r="C59" i="6"/>
  <c r="C31" i="6"/>
  <c r="C32" i="6" s="1"/>
  <c r="C29" i="6"/>
  <c r="C24" i="6"/>
  <c r="C16" i="6"/>
  <c r="C17" i="6" s="1"/>
  <c r="C6" i="6"/>
  <c r="C5" i="6"/>
  <c r="F64" i="6"/>
  <c r="F65" i="6" s="1"/>
  <c r="D64" i="6"/>
  <c r="D65" i="6" s="1"/>
  <c r="I59" i="6"/>
  <c r="G59" i="6"/>
  <c r="G60" i="6" s="1"/>
  <c r="G63" i="6" s="1"/>
  <c r="E59" i="6"/>
  <c r="G32" i="6"/>
  <c r="I32" i="6"/>
  <c r="I29" i="6"/>
  <c r="G29" i="6"/>
  <c r="E29" i="6"/>
  <c r="I24" i="6"/>
  <c r="G24" i="6"/>
  <c r="F18" i="6"/>
  <c r="G17" i="6"/>
  <c r="E17" i="6"/>
  <c r="I17" i="6"/>
  <c r="G11" i="5"/>
  <c r="C11" i="5"/>
  <c r="D11" i="5"/>
  <c r="G10" i="5"/>
  <c r="C10" i="5"/>
  <c r="D10" i="5" s="1"/>
  <c r="G5" i="5"/>
  <c r="C5" i="5"/>
  <c r="D5" i="5" s="1"/>
  <c r="G4" i="5"/>
  <c r="G6" i="5" s="1"/>
  <c r="C4" i="5"/>
  <c r="D4" i="5" s="1"/>
  <c r="D58" i="4"/>
  <c r="D31" i="4"/>
  <c r="D59" i="4" s="1"/>
  <c r="D62" i="4" s="1"/>
  <c r="D28" i="4"/>
  <c r="D23" i="4"/>
  <c r="D16" i="4"/>
  <c r="D7" i="4"/>
  <c r="D17" i="4" s="1"/>
  <c r="F67" i="4"/>
  <c r="F58" i="4"/>
  <c r="F30" i="4"/>
  <c r="F31" i="4"/>
  <c r="F59" i="4" s="1"/>
  <c r="F28" i="4"/>
  <c r="F23" i="4"/>
  <c r="F15" i="4"/>
  <c r="F16" i="4"/>
  <c r="F6" i="4"/>
  <c r="F5" i="4"/>
  <c r="E63" i="4"/>
  <c r="E64" i="4"/>
  <c r="B58" i="4"/>
  <c r="B31" i="4"/>
  <c r="B28" i="4"/>
  <c r="B23" i="4"/>
  <c r="B63" i="4" s="1"/>
  <c r="B13" i="4"/>
  <c r="B16" i="4" s="1"/>
  <c r="B7" i="4"/>
  <c r="C13" i="1"/>
  <c r="C16" i="1" s="1"/>
  <c r="I67" i="1"/>
  <c r="I15" i="1"/>
  <c r="I16" i="1" s="1"/>
  <c r="I5" i="1"/>
  <c r="I6" i="1"/>
  <c r="F63" i="1"/>
  <c r="F64" i="1" s="1"/>
  <c r="D63" i="1"/>
  <c r="D64" i="1" s="1"/>
  <c r="I30" i="1"/>
  <c r="I31" i="1" s="1"/>
  <c r="B59" i="4"/>
  <c r="E58" i="1"/>
  <c r="E59" i="1" s="1"/>
  <c r="E62" i="1" s="1"/>
  <c r="E7" i="1"/>
  <c r="E16" i="1"/>
  <c r="E17" i="1"/>
  <c r="E23" i="1"/>
  <c r="E28" i="1"/>
  <c r="E31" i="1"/>
  <c r="G7" i="1"/>
  <c r="G17" i="1" s="1"/>
  <c r="G16" i="1"/>
  <c r="G23" i="1"/>
  <c r="G28" i="1"/>
  <c r="G31" i="1"/>
  <c r="G58" i="1"/>
  <c r="C58" i="1"/>
  <c r="C31" i="1"/>
  <c r="C28" i="1"/>
  <c r="C23" i="1"/>
  <c r="C7" i="1"/>
  <c r="F17" i="1"/>
  <c r="I28" i="1"/>
  <c r="I58" i="1"/>
  <c r="I23" i="1"/>
  <c r="I18" i="6" l="1"/>
  <c r="C59" i="1"/>
  <c r="G63" i="1"/>
  <c r="I64" i="6"/>
  <c r="I60" i="6"/>
  <c r="C7" i="6"/>
  <c r="C64" i="6" s="1"/>
  <c r="E64" i="6"/>
  <c r="G18" i="5"/>
  <c r="G12" i="5"/>
  <c r="B17" i="4"/>
  <c r="F7" i="4"/>
  <c r="F63" i="4" s="1"/>
  <c r="F64" i="4" s="1"/>
  <c r="C60" i="6"/>
  <c r="C63" i="6" s="1"/>
  <c r="B7" i="7"/>
  <c r="I63" i="6"/>
  <c r="I61" i="6"/>
  <c r="C18" i="6"/>
  <c r="C63" i="1"/>
  <c r="E60" i="1"/>
  <c r="B60" i="4"/>
  <c r="G61" i="6"/>
  <c r="F18" i="7"/>
  <c r="D60" i="7"/>
  <c r="D63" i="7" s="1"/>
  <c r="G59" i="1"/>
  <c r="G60" i="1" s="1"/>
  <c r="C17" i="1"/>
  <c r="E60" i="6"/>
  <c r="E63" i="6" s="1"/>
  <c r="E65" i="6" s="1"/>
  <c r="G18" i="6"/>
  <c r="B60" i="7"/>
  <c r="B61" i="7" s="1"/>
  <c r="D18" i="7"/>
  <c r="D59" i="8"/>
  <c r="D60" i="8" s="1"/>
  <c r="I59" i="1"/>
  <c r="I60" i="1" s="1"/>
  <c r="I7" i="1"/>
  <c r="D63" i="4"/>
  <c r="D64" i="4" s="1"/>
  <c r="G64" i="6"/>
  <c r="G65" i="6" s="1"/>
  <c r="D64" i="7"/>
  <c r="J63" i="8"/>
  <c r="H18" i="8"/>
  <c r="H59" i="8"/>
  <c r="H62" i="8" s="1"/>
  <c r="J59" i="8"/>
  <c r="J62" i="8" s="1"/>
  <c r="D18" i="8"/>
  <c r="F59" i="8"/>
  <c r="F60" i="8" s="1"/>
  <c r="F18" i="8"/>
  <c r="J18" i="8"/>
  <c r="H63" i="8"/>
  <c r="D63" i="8"/>
  <c r="D62" i="8"/>
  <c r="F63" i="8"/>
  <c r="F62" i="4"/>
  <c r="F60" i="4"/>
  <c r="F61" i="7"/>
  <c r="F63" i="7"/>
  <c r="B62" i="4"/>
  <c r="B64" i="4" s="1"/>
  <c r="B64" i="7"/>
  <c r="B18" i="7"/>
  <c r="F17" i="4"/>
  <c r="I62" i="1"/>
  <c r="C62" i="1"/>
  <c r="I63" i="1"/>
  <c r="I17" i="1"/>
  <c r="D60" i="4"/>
  <c r="C60" i="1"/>
  <c r="E18" i="6"/>
  <c r="E63" i="1"/>
  <c r="E64" i="1" s="1"/>
  <c r="F64" i="7"/>
  <c r="C65" i="6" l="1"/>
  <c r="C61" i="6"/>
  <c r="F65" i="7"/>
  <c r="C64" i="1"/>
  <c r="E61" i="6"/>
  <c r="I65" i="6"/>
  <c r="D61" i="7"/>
  <c r="D65" i="7"/>
  <c r="B63" i="7"/>
  <c r="B65" i="7" s="1"/>
  <c r="G62" i="1"/>
  <c r="G64" i="1" s="1"/>
  <c r="J64" i="8"/>
  <c r="H60" i="8"/>
  <c r="H64" i="8"/>
  <c r="J60" i="8"/>
  <c r="F62" i="8"/>
  <c r="F64" i="8" s="1"/>
  <c r="D64" i="8"/>
  <c r="I64" i="1"/>
</calcChain>
</file>

<file path=xl/sharedStrings.xml><?xml version="1.0" encoding="utf-8"?>
<sst xmlns="http://schemas.openxmlformats.org/spreadsheetml/2006/main" count="831" uniqueCount="131">
  <si>
    <t>Assessment</t>
  </si>
  <si>
    <t>Management Collections</t>
  </si>
  <si>
    <t>GENERAL INCOME</t>
  </si>
  <si>
    <t>Townhouse Assessment</t>
  </si>
  <si>
    <t>SUBTOTAL</t>
  </si>
  <si>
    <t>TOTAL INCOME</t>
  </si>
  <si>
    <t>No Increase</t>
  </si>
  <si>
    <t xml:space="preserve">Late Fee, Interest, Legal </t>
  </si>
  <si>
    <t>TOWNHOUSE EXPENSES</t>
  </si>
  <si>
    <t>Allowance for 5% - TH</t>
  </si>
  <si>
    <t>Allowance for Doubtful Accts - TH</t>
  </si>
  <si>
    <t>Electric</t>
  </si>
  <si>
    <t>Parking Reserve Contribution</t>
  </si>
  <si>
    <t>Snow Removal Contract</t>
  </si>
  <si>
    <t>CONTRACTS</t>
  </si>
  <si>
    <t>Lawn Maintenance</t>
  </si>
  <si>
    <t>Trash Removal</t>
  </si>
  <si>
    <t>RESERVE CONTRIBUTION</t>
  </si>
  <si>
    <t>Infrastructure Repair &amp; Maintenance</t>
  </si>
  <si>
    <t>GENERAL &amp; ADMINISTRATIVE</t>
  </si>
  <si>
    <t>Allowance for 5% Discount</t>
  </si>
  <si>
    <t>Allowance for Doubtful Accts</t>
  </si>
  <si>
    <t>Audit</t>
  </si>
  <si>
    <t>Bank Charges</t>
  </si>
  <si>
    <t>CCOC Annual Fee</t>
  </si>
  <si>
    <t>Income Tax</t>
  </si>
  <si>
    <t>Insurance</t>
  </si>
  <si>
    <t>Legal - General</t>
  </si>
  <si>
    <t>Management Fee - Secretarial &amp; Contract</t>
  </si>
  <si>
    <t>Meeting Space</t>
  </si>
  <si>
    <t>Miscellaneous</t>
  </si>
  <si>
    <t>Newsletter/Website</t>
  </si>
  <si>
    <t>PO Box</t>
  </si>
  <si>
    <t>Storage</t>
  </si>
  <si>
    <t>Training/Reference Materials</t>
  </si>
  <si>
    <t>Real Estate Tax (stormwater mgmt fee)</t>
  </si>
  <si>
    <t>BOD - Postage</t>
  </si>
  <si>
    <t>BOD - Printing</t>
  </si>
  <si>
    <t>Landscaping - Non Contract</t>
  </si>
  <si>
    <t>Legal - Collections</t>
  </si>
  <si>
    <t>Management - Collections</t>
  </si>
  <si>
    <t>Management Fee</t>
  </si>
  <si>
    <t>Management - Postage</t>
  </si>
  <si>
    <t>Management - Printing</t>
  </si>
  <si>
    <t>TOTAL EXPENSES</t>
  </si>
  <si>
    <t>SF Quarterly Assessment</t>
  </si>
  <si>
    <t>TH Quarterly Assessment</t>
  </si>
  <si>
    <t>actual</t>
  </si>
  <si>
    <t>estimate</t>
  </si>
  <si>
    <t>Proposed Budget</t>
  </si>
  <si>
    <t>Electrical Repair</t>
  </si>
  <si>
    <t>123 Single family; 56 Townhouses; 179 Total</t>
  </si>
  <si>
    <t>Single Family and Townhouses</t>
  </si>
  <si>
    <t>Delinquencies</t>
  </si>
  <si>
    <t>Monthly electric bill</t>
  </si>
  <si>
    <t>Pak Lawn</t>
  </si>
  <si>
    <t>Unity</t>
  </si>
  <si>
    <t>Audit Only &amp; Tax Forms</t>
  </si>
  <si>
    <t>Flyers regarding meetings/arch. Submissions</t>
  </si>
  <si>
    <t>Taxes only</t>
  </si>
  <si>
    <t>Travelers Insurance for general liability and Directors and Officers (Errors and Omissions)</t>
  </si>
  <si>
    <t>Coupon books, annual meeting call for nominations mailing</t>
  </si>
  <si>
    <t>Demand letters</t>
  </si>
  <si>
    <t>For the BOD to keep up with changes in HOA forms/laws</t>
  </si>
  <si>
    <t>Tree: new and maintenance</t>
  </si>
  <si>
    <t>Community sign; retaining wall</t>
  </si>
  <si>
    <t>as of 11/30/15</t>
  </si>
  <si>
    <t>as of 12/31/15</t>
  </si>
  <si>
    <t>as of 12/09/15 (Patrice)</t>
  </si>
  <si>
    <t>$1,034 (2008), $1,056 (2009); $1,098 (2010); $1142 (2011); $1,182 (2012); $1,223 (2013); $1,248 (2014/2015); $1,275 (2016) per month</t>
  </si>
  <si>
    <t>as of 12/18/15</t>
  </si>
  <si>
    <t>Use of attorney for legal purposes (i.e. documents)</t>
  </si>
  <si>
    <t>GENERAL EXPENSES</t>
  </si>
  <si>
    <t>TOTAL GENERAL INCOME</t>
  </si>
  <si>
    <t>TOTAL GENERAL EXPENSES</t>
  </si>
  <si>
    <t>Parking Lot Improvements</t>
  </si>
  <si>
    <t>No dumping signs, fire lanes, numbers repainted</t>
  </si>
  <si>
    <t>Parking Reserve Withdrawal</t>
  </si>
  <si>
    <t>TOWNHOUSE (TH) SUPPLEMENTAL INCOME</t>
  </si>
  <si>
    <t>TOTAL TH INCOME</t>
  </si>
  <si>
    <t>TOTAL TH EXPENSES</t>
  </si>
  <si>
    <t>TH NET SURPLUS/(DEFICIT)</t>
  </si>
  <si>
    <t>5% Incr. TH Suppl.</t>
  </si>
  <si>
    <t>GENERAL NET SURPLUS/(DEFICIT)</t>
  </si>
  <si>
    <t>TOTAL SURPLUS/(DEFICIT)</t>
  </si>
  <si>
    <t>as of 1/6/2016</t>
  </si>
  <si>
    <t>Approved Budget</t>
  </si>
  <si>
    <t>Actual</t>
  </si>
  <si>
    <t>Current Assessment</t>
  </si>
  <si>
    <t>Percentage Increase</t>
  </si>
  <si>
    <t>Additional Amount</t>
  </si>
  <si>
    <t>New Assessment</t>
  </si>
  <si>
    <t>Rounded</t>
  </si>
  <si>
    <t>No. of Units</t>
  </si>
  <si>
    <t>Total Income</t>
  </si>
  <si>
    <t>as of 12/31/16</t>
  </si>
  <si>
    <t>Parking Management Fee</t>
  </si>
  <si>
    <t>reduced by 1 cent to account for 2015 extra cent</t>
  </si>
  <si>
    <t>as of 12/2/16</t>
  </si>
  <si>
    <t>Parking Pass Replacement</t>
  </si>
  <si>
    <t>as of 12/31/17</t>
  </si>
  <si>
    <t>as of 10/31/17</t>
  </si>
  <si>
    <t>as of 12/31/18</t>
  </si>
  <si>
    <t>Legal Fees Reimbursement</t>
  </si>
  <si>
    <t>Late Fee/NSF/Owner Interest</t>
  </si>
  <si>
    <t>as of 12/12/18</t>
  </si>
  <si>
    <t>as of 8/31/19</t>
  </si>
  <si>
    <t>as of 12/31/19</t>
  </si>
  <si>
    <t>Fines</t>
  </si>
  <si>
    <t>Tax Refund</t>
  </si>
  <si>
    <t>Website Services</t>
  </si>
  <si>
    <t>Miscellaneous Administrative</t>
  </si>
  <si>
    <t>% Change</t>
  </si>
  <si>
    <t>Potomac Disposal - new contract 2019</t>
  </si>
  <si>
    <t>on the record $200 per meeting</t>
  </si>
  <si>
    <t>Taxes only  on interest income</t>
  </si>
  <si>
    <t xml:space="preserve">meeting rooms </t>
  </si>
  <si>
    <t>$84/month</t>
  </si>
  <si>
    <t>Demand letters, attorney transfer</t>
  </si>
  <si>
    <t>mail out supplies, nsf letters</t>
  </si>
  <si>
    <t xml:space="preserve">$5/home </t>
  </si>
  <si>
    <t>$30/month</t>
  </si>
  <si>
    <t>gets coded to Late Fee income</t>
  </si>
  <si>
    <t>removed newsletter from the name</t>
  </si>
  <si>
    <t>Coupon books, annual meeting call for nominations mailing, flyers</t>
  </si>
  <si>
    <t>$1,034 (2008), $1,056 (2009); $1,098 (2010); $1142 (2011); $1,182 (2012); $1,223 (2013); $1,248 (2014/2015); $1,275 (2016/2017/2018) per month; $1315 (2019)</t>
  </si>
  <si>
    <t>Architectural Inspections</t>
  </si>
  <si>
    <t>new 2020 contract with Allied Realty</t>
  </si>
  <si>
    <t>5% Increase</t>
  </si>
  <si>
    <t>2022 Budget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</si>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</sst>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2" borderId="1" xfId="1" applyFont="1" applyFill="1" applyBorder="1"/>
    <xf numFmtId="44" fontId="0" fillId="2" borderId="0" xfId="1" applyFont="1" applyFill="1"/>
    <xf numFmtId="0" fontId="4" fillId="0" borderId="0" xfId="0" applyFont="1" applyAlignment="1">
      <alignment horizontal="right"/>
    </xf>
    <xf numFmtId="44" fontId="3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0" fontId="5" fillId="0" borderId="0" xfId="0" applyFont="1"/>
    <xf numFmtId="0" fontId="5" fillId="2" borderId="0" xfId="0" applyFont="1" applyFill="1" applyBorder="1"/>
    <xf numFmtId="0" fontId="5" fillId="0" borderId="0" xfId="0" applyFont="1" applyAlignment="1">
      <alignment wrapText="1"/>
    </xf>
    <xf numFmtId="0" fontId="0" fillId="3" borderId="0" xfId="0" applyFill="1" applyAlignment="1">
      <alignment horizontal="right"/>
    </xf>
    <xf numFmtId="44" fontId="0" fillId="3" borderId="0" xfId="1" applyFont="1" applyFill="1"/>
    <xf numFmtId="0" fontId="0" fillId="3" borderId="0" xfId="0" applyFill="1"/>
    <xf numFmtId="44" fontId="0" fillId="0" borderId="0" xfId="1" applyFont="1" applyFill="1"/>
    <xf numFmtId="0" fontId="0" fillId="0" borderId="0" xfId="0" applyFill="1"/>
    <xf numFmtId="0" fontId="5" fillId="0" borderId="0" xfId="0" applyFont="1" applyFill="1" applyAlignment="1">
      <alignment wrapText="1"/>
    </xf>
    <xf numFmtId="0" fontId="6" fillId="0" borderId="0" xfId="0" applyFont="1"/>
    <xf numFmtId="0" fontId="0" fillId="2" borderId="0" xfId="0" applyFill="1" applyAlignment="1">
      <alignment horizontal="center"/>
    </xf>
    <xf numFmtId="44" fontId="4" fillId="2" borderId="0" xfId="1" applyFont="1" applyFill="1"/>
    <xf numFmtId="44" fontId="3" fillId="2" borderId="0" xfId="1" applyFont="1" applyFill="1"/>
    <xf numFmtId="0" fontId="0" fillId="2" borderId="0" xfId="0" applyFill="1"/>
    <xf numFmtId="0" fontId="0" fillId="0" borderId="0" xfId="0" applyBorder="1" applyAlignment="1">
      <alignment horizontal="center"/>
    </xf>
    <xf numFmtId="44" fontId="0" fillId="0" borderId="0" xfId="1" applyFont="1" applyBorder="1"/>
    <xf numFmtId="44" fontId="4" fillId="0" borderId="0" xfId="1" applyFont="1" applyBorder="1"/>
    <xf numFmtId="0" fontId="0" fillId="0" borderId="0" xfId="0" applyBorder="1"/>
    <xf numFmtId="44" fontId="4" fillId="0" borderId="0" xfId="1" applyFont="1" applyFill="1" applyBorder="1"/>
    <xf numFmtId="44" fontId="3" fillId="0" borderId="0" xfId="1" applyFont="1" applyBorder="1"/>
    <xf numFmtId="44" fontId="0" fillId="3" borderId="0" xfId="1" applyFont="1" applyFill="1" applyBorder="1"/>
    <xf numFmtId="0" fontId="0" fillId="4" borderId="0" xfId="0" applyFill="1" applyAlignment="1">
      <alignment horizontal="center"/>
    </xf>
    <xf numFmtId="44" fontId="0" fillId="2" borderId="0" xfId="1" applyFont="1" applyFill="1" applyBorder="1"/>
    <xf numFmtId="0" fontId="4" fillId="5" borderId="0" xfId="0" applyFont="1" applyFill="1" applyAlignment="1">
      <alignment horizontal="right"/>
    </xf>
    <xf numFmtId="44" fontId="4" fillId="5" borderId="0" xfId="1" applyFont="1" applyFill="1"/>
    <xf numFmtId="0" fontId="4" fillId="5" borderId="0" xfId="0" applyFont="1" applyFill="1"/>
    <xf numFmtId="44" fontId="4" fillId="5" borderId="0" xfId="1" applyFont="1" applyFill="1" applyBorder="1"/>
    <xf numFmtId="44" fontId="4" fillId="5" borderId="0" xfId="0" applyNumberFormat="1" applyFont="1" applyFill="1"/>
    <xf numFmtId="0" fontId="3" fillId="5" borderId="0" xfId="0" applyFont="1" applyFill="1"/>
    <xf numFmtId="44" fontId="3" fillId="5" borderId="0" xfId="1" applyFont="1" applyFill="1" applyBorder="1"/>
    <xf numFmtId="44" fontId="2" fillId="5" borderId="0" xfId="0" applyNumberFormat="1" applyFont="1" applyFill="1"/>
    <xf numFmtId="44" fontId="2" fillId="5" borderId="0" xfId="0" applyNumberFormat="1" applyFont="1" applyFill="1" applyBorder="1"/>
    <xf numFmtId="44" fontId="0" fillId="0" borderId="1" xfId="1" applyFont="1" applyFill="1" applyBorder="1"/>
    <xf numFmtId="44" fontId="3" fillId="0" borderId="0" xfId="1" applyFont="1" applyFill="1"/>
    <xf numFmtId="44" fontId="2" fillId="3" borderId="0" xfId="1" applyFont="1" applyFill="1"/>
    <xf numFmtId="14" fontId="0" fillId="0" borderId="0" xfId="0" applyNumberFormat="1"/>
    <xf numFmtId="0" fontId="0" fillId="2" borderId="0" xfId="0" applyFill="1" applyBorder="1" applyAlignment="1">
      <alignment horizontal="center"/>
    </xf>
    <xf numFmtId="44" fontId="4" fillId="2" borderId="0" xfId="1" applyFont="1" applyFill="1" applyBorder="1"/>
    <xf numFmtId="44" fontId="0" fillId="0" borderId="0" xfId="1" applyFont="1" applyFill="1" applyBorder="1"/>
    <xf numFmtId="44" fontId="3" fillId="0" borderId="0" xfId="1" applyFont="1" applyFill="1" applyBorder="1"/>
    <xf numFmtId="44" fontId="3" fillId="2" borderId="0" xfId="1" applyFont="1" applyFill="1" applyBorder="1"/>
    <xf numFmtId="44" fontId="4" fillId="5" borderId="0" xfId="0" applyNumberFormat="1" applyFont="1" applyFill="1" applyBorder="1"/>
    <xf numFmtId="44" fontId="2" fillId="3" borderId="0" xfId="1" applyFont="1" applyFill="1" applyBorder="1"/>
    <xf numFmtId="0" fontId="0" fillId="2" borderId="0" xfId="0" applyFill="1" applyBorder="1"/>
    <xf numFmtId="0" fontId="7" fillId="0" borderId="0" xfId="0" applyFont="1"/>
    <xf numFmtId="8" fontId="7" fillId="0" borderId="0" xfId="0" applyNumberFormat="1" applyFont="1"/>
    <xf numFmtId="0" fontId="7" fillId="0" borderId="0" xfId="1" applyNumberFormat="1" applyFont="1"/>
    <xf numFmtId="8" fontId="7" fillId="0" borderId="2" xfId="0" applyNumberFormat="1" applyFont="1" applyBorder="1"/>
    <xf numFmtId="0" fontId="8" fillId="0" borderId="0" xfId="0" applyFont="1"/>
    <xf numFmtId="0" fontId="9" fillId="0" borderId="0" xfId="0" applyFont="1"/>
    <xf numFmtId="16" fontId="0" fillId="0" borderId="0" xfId="0" applyNumberFormat="1" applyAlignment="1">
      <alignment horizontal="center"/>
    </xf>
    <xf numFmtId="8" fontId="7" fillId="0" borderId="3" xfId="0" applyNumberFormat="1" applyFont="1" applyBorder="1"/>
    <xf numFmtId="0" fontId="2" fillId="3" borderId="0" xfId="0" applyFont="1" applyFill="1"/>
    <xf numFmtId="44" fontId="0" fillId="4" borderId="1" xfId="1" applyFont="1" applyFill="1" applyBorder="1"/>
    <xf numFmtId="9" fontId="0" fillId="0" borderId="0" xfId="2" applyFont="1"/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2" borderId="0" xfId="0" applyFont="1" applyFill="1" applyBorder="1" applyAlignment="1">
      <alignment wrapText="1"/>
    </xf>
    <xf numFmtId="164" fontId="0" fillId="0" borderId="0" xfId="0" applyNumberFormat="1"/>
    <xf numFmtId="44" fontId="4" fillId="0" borderId="0" xfId="1" applyFont="1" applyFill="1"/>
    <xf numFmtId="44" fontId="1" fillId="2" borderId="0" xfId="1" applyFont="1" applyFill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opLeftCell="A10" workbookViewId="0">
      <selection activeCell="F33" sqref="F33"/>
    </sheetView>
  </sheetViews>
  <sheetFormatPr defaultRowHeight="14.4" x14ac:dyDescent="0.3"/>
  <cols>
    <col min="1" max="2" width="20.5546875" bestFit="1" customWidth="1"/>
    <col min="3" max="3" width="17.88671875" bestFit="1" customWidth="1"/>
    <col min="4" max="4" width="17.6640625" bestFit="1" customWidth="1"/>
    <col min="5" max="5" width="9.44140625" bestFit="1" customWidth="1"/>
    <col min="6" max="6" width="11.6640625" bestFit="1" customWidth="1"/>
    <col min="7" max="7" width="13.33203125" bestFit="1" customWidth="1"/>
  </cols>
  <sheetData>
    <row r="2" spans="1:7" ht="15" x14ac:dyDescent="0.25">
      <c r="A2" s="62">
        <v>2015</v>
      </c>
      <c r="B2" s="57"/>
      <c r="C2" s="57"/>
      <c r="D2" s="57"/>
      <c r="E2" s="57"/>
      <c r="F2" s="57"/>
      <c r="G2" s="57"/>
    </row>
    <row r="3" spans="1:7" ht="15" x14ac:dyDescent="0.25">
      <c r="A3" s="57" t="s">
        <v>88</v>
      </c>
      <c r="B3" s="57" t="s">
        <v>89</v>
      </c>
      <c r="C3" s="57" t="s">
        <v>90</v>
      </c>
      <c r="D3" s="57" t="s">
        <v>91</v>
      </c>
      <c r="E3" s="57" t="s">
        <v>92</v>
      </c>
      <c r="F3" s="57" t="s">
        <v>93</v>
      </c>
      <c r="G3" s="57" t="s">
        <v>94</v>
      </c>
    </row>
    <row r="4" spans="1:7" ht="15" x14ac:dyDescent="0.25">
      <c r="A4" s="58">
        <v>134.38999999999999</v>
      </c>
      <c r="B4" s="59">
        <v>0.03</v>
      </c>
      <c r="C4" s="58">
        <f>A4*B4</f>
        <v>4.0316999999999998</v>
      </c>
      <c r="D4" s="58">
        <f>A4+C4</f>
        <v>138.42169999999999</v>
      </c>
      <c r="E4" s="58">
        <v>138</v>
      </c>
      <c r="F4" s="57">
        <v>179</v>
      </c>
      <c r="G4" s="58">
        <f>E4*F4*4</f>
        <v>98808</v>
      </c>
    </row>
    <row r="5" spans="1:7" ht="15.75" thickBot="1" x14ac:dyDescent="0.3">
      <c r="A5" s="58">
        <v>42</v>
      </c>
      <c r="B5" s="59">
        <v>0.03</v>
      </c>
      <c r="C5" s="58">
        <f>A5*B5</f>
        <v>1.26</v>
      </c>
      <c r="D5" s="58">
        <f>A5+C5</f>
        <v>43.26</v>
      </c>
      <c r="E5" s="58">
        <v>43</v>
      </c>
      <c r="F5" s="57">
        <v>56</v>
      </c>
      <c r="G5" s="60">
        <f>E5*F5*4</f>
        <v>9632</v>
      </c>
    </row>
    <row r="6" spans="1:7" ht="15" x14ac:dyDescent="0.25">
      <c r="A6" s="57"/>
      <c r="B6" s="57"/>
      <c r="C6" s="57"/>
      <c r="D6" s="57"/>
      <c r="E6" s="57"/>
      <c r="F6" s="57"/>
      <c r="G6" s="58">
        <f>SUM(G4:G5)</f>
        <v>108440</v>
      </c>
    </row>
    <row r="8" spans="1:7" ht="15.75" x14ac:dyDescent="0.25">
      <c r="A8" s="61">
        <v>2016</v>
      </c>
    </row>
    <row r="9" spans="1:7" ht="15" x14ac:dyDescent="0.25">
      <c r="A9" s="57" t="s">
        <v>88</v>
      </c>
      <c r="B9" s="57" t="s">
        <v>89</v>
      </c>
      <c r="C9" s="57" t="s">
        <v>90</v>
      </c>
      <c r="D9" s="57" t="s">
        <v>91</v>
      </c>
      <c r="E9" s="57" t="s">
        <v>92</v>
      </c>
      <c r="F9" s="57" t="s">
        <v>93</v>
      </c>
      <c r="G9" s="57" t="s">
        <v>94</v>
      </c>
    </row>
    <row r="10" spans="1:7" ht="15" x14ac:dyDescent="0.25">
      <c r="A10" s="58">
        <v>134.38999999999999</v>
      </c>
      <c r="B10" s="59">
        <v>0</v>
      </c>
      <c r="C10" s="58">
        <f>A10*B10</f>
        <v>0</v>
      </c>
      <c r="D10" s="58">
        <f>A10+C10</f>
        <v>134.38999999999999</v>
      </c>
      <c r="E10" s="58">
        <v>134.38999999999999</v>
      </c>
      <c r="F10" s="57">
        <v>179</v>
      </c>
      <c r="G10" s="58">
        <f>E10*F10*4</f>
        <v>96223.239999999991</v>
      </c>
    </row>
    <row r="11" spans="1:7" ht="15.75" thickBot="1" x14ac:dyDescent="0.3">
      <c r="A11" s="58">
        <v>42</v>
      </c>
      <c r="B11" s="59">
        <v>0.05</v>
      </c>
      <c r="C11" s="58">
        <f>A11*B11</f>
        <v>2.1</v>
      </c>
      <c r="D11" s="58">
        <f>A11+C11</f>
        <v>44.1</v>
      </c>
      <c r="E11" s="58">
        <v>44.11</v>
      </c>
      <c r="F11" s="57">
        <v>56</v>
      </c>
      <c r="G11" s="60">
        <f>E11*F11*4</f>
        <v>9880.64</v>
      </c>
    </row>
    <row r="12" spans="1:7" ht="15" x14ac:dyDescent="0.25">
      <c r="A12" s="57"/>
      <c r="B12" s="57"/>
      <c r="C12" s="57"/>
      <c r="D12" s="57"/>
      <c r="E12" s="57"/>
      <c r="F12" s="57"/>
      <c r="G12" s="58">
        <f>SUM(G10:G11)</f>
        <v>106103.87999999999</v>
      </c>
    </row>
    <row r="14" spans="1:7" ht="15.75" x14ac:dyDescent="0.25">
      <c r="A14" s="61">
        <v>2017</v>
      </c>
    </row>
    <row r="15" spans="1:7" ht="15" x14ac:dyDescent="0.25">
      <c r="A15" s="57" t="s">
        <v>88</v>
      </c>
      <c r="B15" s="57" t="s">
        <v>89</v>
      </c>
      <c r="C15" s="57" t="s">
        <v>90</v>
      </c>
      <c r="D15" s="57" t="s">
        <v>91</v>
      </c>
      <c r="E15" s="57" t="s">
        <v>92</v>
      </c>
      <c r="F15" s="57" t="s">
        <v>93</v>
      </c>
      <c r="G15" s="57" t="s">
        <v>94</v>
      </c>
    </row>
    <row r="16" spans="1:7" ht="15" x14ac:dyDescent="0.25">
      <c r="A16" s="58">
        <v>134.38999999999999</v>
      </c>
      <c r="B16" s="59">
        <v>0</v>
      </c>
      <c r="C16" s="58">
        <f>A16*B16</f>
        <v>0</v>
      </c>
      <c r="D16" s="58">
        <f>A16+C16</f>
        <v>134.38999999999999</v>
      </c>
      <c r="E16" s="58">
        <v>134.38999999999999</v>
      </c>
      <c r="F16" s="57">
        <v>179</v>
      </c>
      <c r="G16" s="58">
        <f>E16*F16*4</f>
        <v>96223.239999999991</v>
      </c>
    </row>
    <row r="17" spans="1:8" ht="15.75" thickBot="1" x14ac:dyDescent="0.3">
      <c r="A17" s="58">
        <v>44.11</v>
      </c>
      <c r="B17" s="59">
        <v>0.05</v>
      </c>
      <c r="C17" s="58">
        <f>A17*B17</f>
        <v>2.2055000000000002</v>
      </c>
      <c r="D17" s="58">
        <f>A17+C17</f>
        <v>46.3155</v>
      </c>
      <c r="E17" s="58">
        <v>46.31</v>
      </c>
      <c r="F17" s="57">
        <v>56</v>
      </c>
      <c r="G17" s="60">
        <f>E17*F17*4</f>
        <v>10373.44</v>
      </c>
      <c r="H17" t="s">
        <v>97</v>
      </c>
    </row>
    <row r="18" spans="1:8" ht="15" x14ac:dyDescent="0.25">
      <c r="A18" s="57"/>
      <c r="B18" s="57"/>
      <c r="C18" s="57"/>
      <c r="D18" s="57"/>
      <c r="E18" s="57"/>
      <c r="F18" s="57"/>
      <c r="G18" s="58">
        <f>SUM(G16:G17)</f>
        <v>106596.68</v>
      </c>
    </row>
    <row r="19" spans="1:8" ht="15" x14ac:dyDescent="0.25">
      <c r="A19" s="1">
        <v>2018</v>
      </c>
    </row>
    <row r="20" spans="1:8" ht="15" x14ac:dyDescent="0.25">
      <c r="A20" s="57" t="s">
        <v>88</v>
      </c>
      <c r="B20" s="57" t="s">
        <v>89</v>
      </c>
      <c r="C20" s="57" t="s">
        <v>90</v>
      </c>
      <c r="D20" s="57" t="s">
        <v>91</v>
      </c>
      <c r="E20" s="57" t="s">
        <v>92</v>
      </c>
      <c r="F20" s="57" t="s">
        <v>93</v>
      </c>
      <c r="G20" s="57" t="s">
        <v>94</v>
      </c>
    </row>
    <row r="21" spans="1:8" ht="15" x14ac:dyDescent="0.25">
      <c r="A21" s="58">
        <v>134.38999999999999</v>
      </c>
      <c r="B21" s="59">
        <v>0</v>
      </c>
      <c r="C21" s="58">
        <f>A21*B21</f>
        <v>0</v>
      </c>
      <c r="D21" s="58">
        <f>A21+C21</f>
        <v>134.38999999999999</v>
      </c>
      <c r="E21" s="58">
        <v>134.38999999999999</v>
      </c>
      <c r="F21" s="57">
        <v>179</v>
      </c>
      <c r="G21" s="58">
        <f>E21*F21*4</f>
        <v>96223.239999999991</v>
      </c>
    </row>
    <row r="22" spans="1:8" ht="15.75" thickBot="1" x14ac:dyDescent="0.3">
      <c r="A22" s="58">
        <v>46.31</v>
      </c>
      <c r="B22" s="59">
        <v>0.05</v>
      </c>
      <c r="C22" s="58">
        <f>A22*B22</f>
        <v>2.3155000000000001</v>
      </c>
      <c r="D22" s="58">
        <f>A22+C22</f>
        <v>48.625500000000002</v>
      </c>
      <c r="E22" s="64">
        <v>48.63</v>
      </c>
      <c r="F22" s="57">
        <v>56</v>
      </c>
      <c r="G22" s="60">
        <f>E22*F22*4</f>
        <v>10893.12</v>
      </c>
    </row>
    <row r="23" spans="1:8" ht="15" x14ac:dyDescent="0.25">
      <c r="A23" s="57"/>
      <c r="B23" s="57"/>
      <c r="C23" s="57"/>
      <c r="D23" s="57"/>
      <c r="E23" s="58">
        <f>SUM(E21:E22)</f>
        <v>183.01999999999998</v>
      </c>
      <c r="F23" s="57"/>
      <c r="G23" s="58">
        <f>SUM(G21:G22)</f>
        <v>107116.35999999999</v>
      </c>
    </row>
    <row r="25" spans="1:8" ht="15" x14ac:dyDescent="0.25">
      <c r="A25" s="1">
        <v>2019</v>
      </c>
    </row>
    <row r="26" spans="1:8" ht="15" x14ac:dyDescent="0.25">
      <c r="A26" s="57" t="s">
        <v>88</v>
      </c>
      <c r="B26" s="57" t="s">
        <v>89</v>
      </c>
      <c r="C26" s="57" t="s">
        <v>90</v>
      </c>
      <c r="D26" s="57" t="s">
        <v>91</v>
      </c>
      <c r="E26" s="57" t="s">
        <v>92</v>
      </c>
      <c r="F26" s="57" t="s">
        <v>93</v>
      </c>
      <c r="G26" s="57" t="s">
        <v>94</v>
      </c>
    </row>
    <row r="27" spans="1:8" ht="15" x14ac:dyDescent="0.25">
      <c r="A27" s="58">
        <v>134.38999999999999</v>
      </c>
      <c r="B27" s="59">
        <v>0</v>
      </c>
      <c r="C27" s="58">
        <f>A27*B27</f>
        <v>0</v>
      </c>
      <c r="D27" s="58">
        <f>A27+C27</f>
        <v>134.38999999999999</v>
      </c>
      <c r="E27" s="58">
        <v>134.38999999999999</v>
      </c>
      <c r="F27" s="57">
        <v>179</v>
      </c>
      <c r="G27" s="58">
        <f>E27*F27*4</f>
        <v>96223.239999999991</v>
      </c>
    </row>
    <row r="28" spans="1:8" ht="15.75" thickBot="1" x14ac:dyDescent="0.3">
      <c r="A28" s="58">
        <v>48.63</v>
      </c>
      <c r="B28" s="59">
        <v>0.05</v>
      </c>
      <c r="C28" s="58">
        <f>A28*B28</f>
        <v>2.4315000000000002</v>
      </c>
      <c r="D28" s="58">
        <f>A28+C28</f>
        <v>51.061500000000002</v>
      </c>
      <c r="E28" s="64">
        <v>51.06</v>
      </c>
      <c r="F28" s="57">
        <v>56</v>
      </c>
      <c r="G28" s="60">
        <f>E28*F28*4</f>
        <v>11437.44</v>
      </c>
    </row>
    <row r="29" spans="1:8" ht="15" x14ac:dyDescent="0.25">
      <c r="A29" s="57"/>
      <c r="B29" s="57"/>
      <c r="C29" s="57"/>
      <c r="D29" s="57"/>
      <c r="E29" s="58">
        <f>SUM(E27:E28)</f>
        <v>185.45</v>
      </c>
      <c r="F29" s="57"/>
      <c r="G29" s="58">
        <f>SUM(G27:G28)</f>
        <v>107660.68</v>
      </c>
    </row>
    <row r="31" spans="1:8" ht="15" x14ac:dyDescent="0.25">
      <c r="A31" s="1">
        <v>2020</v>
      </c>
    </row>
    <row r="32" spans="1:8" ht="15" x14ac:dyDescent="0.25">
      <c r="A32" s="57" t="s">
        <v>88</v>
      </c>
      <c r="B32" s="57" t="s">
        <v>89</v>
      </c>
      <c r="C32" s="57" t="s">
        <v>90</v>
      </c>
      <c r="D32" s="57" t="s">
        <v>91</v>
      </c>
      <c r="E32" s="57" t="s">
        <v>92</v>
      </c>
      <c r="F32" s="57" t="s">
        <v>93</v>
      </c>
      <c r="G32" s="57" t="s">
        <v>94</v>
      </c>
    </row>
    <row r="33" spans="1:7" x14ac:dyDescent="0.3">
      <c r="A33" s="58">
        <v>134.38999999999999</v>
      </c>
      <c r="B33" s="59">
        <v>0.05</v>
      </c>
      <c r="C33" s="58">
        <f>A33*B33</f>
        <v>6.7195</v>
      </c>
      <c r="D33" s="58">
        <f>A33+C33</f>
        <v>141.1095</v>
      </c>
      <c r="E33" s="58">
        <v>141.11000000000001</v>
      </c>
      <c r="F33" s="57">
        <v>179</v>
      </c>
      <c r="G33" s="58">
        <f>E33*F33*4</f>
        <v>101034.76000000001</v>
      </c>
    </row>
    <row r="34" spans="1:7" ht="15" thickBot="1" x14ac:dyDescent="0.35">
      <c r="A34" s="58">
        <v>48.63</v>
      </c>
      <c r="B34" s="59">
        <v>0.05</v>
      </c>
      <c r="C34" s="58">
        <f>A34*B34</f>
        <v>2.4315000000000002</v>
      </c>
      <c r="D34" s="58">
        <f>A34+C34</f>
        <v>51.061500000000002</v>
      </c>
      <c r="E34" s="64">
        <v>51.06</v>
      </c>
      <c r="F34" s="57">
        <v>56</v>
      </c>
      <c r="G34" s="60">
        <f>E34*F34*4</f>
        <v>11437.44</v>
      </c>
    </row>
    <row r="35" spans="1:7" x14ac:dyDescent="0.3">
      <c r="A35" s="57"/>
      <c r="B35" s="57"/>
      <c r="C35" s="57"/>
      <c r="D35" s="57"/>
      <c r="E35" s="58">
        <f>SUM(E33:E34)</f>
        <v>192.17000000000002</v>
      </c>
      <c r="F35" s="57"/>
      <c r="G35" s="58">
        <f>SUM(G33:G34)</f>
        <v>112472.20000000001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zoomScaleNormal="100" workbookViewId="0">
      <selection activeCell="F1" sqref="F1:F1048576"/>
    </sheetView>
  </sheetViews>
  <sheetFormatPr defaultRowHeight="14.4" x14ac:dyDescent="0.3"/>
  <cols>
    <col min="1" max="1" width="40.44140625" bestFit="1" customWidth="1"/>
    <col min="2" max="2" width="16.5546875" bestFit="1" customWidth="1"/>
    <col min="3" max="3" width="2.109375" customWidth="1"/>
    <col min="4" max="4" width="15.5546875" customWidth="1"/>
    <col min="5" max="5" width="2.44140625" customWidth="1"/>
    <col min="6" max="6" width="16.6640625" style="56" bestFit="1" customWidth="1"/>
  </cols>
  <sheetData>
    <row r="1" spans="1:6" ht="15" x14ac:dyDescent="0.25">
      <c r="B1" s="3">
        <v>2015</v>
      </c>
      <c r="C1" s="3"/>
      <c r="D1" s="3">
        <v>2015</v>
      </c>
      <c r="F1" s="49">
        <v>2016</v>
      </c>
    </row>
    <row r="2" spans="1:6" ht="15" x14ac:dyDescent="0.25">
      <c r="A2" s="48"/>
      <c r="B2" s="3" t="s">
        <v>86</v>
      </c>
      <c r="C2" s="3"/>
      <c r="D2" s="3" t="s">
        <v>87</v>
      </c>
      <c r="F2" s="49" t="s">
        <v>86</v>
      </c>
    </row>
    <row r="3" spans="1:6" ht="15" x14ac:dyDescent="0.25">
      <c r="B3" s="3" t="s">
        <v>6</v>
      </c>
      <c r="C3" s="3"/>
      <c r="D3" s="3" t="s">
        <v>67</v>
      </c>
      <c r="F3" s="49" t="s">
        <v>82</v>
      </c>
    </row>
    <row r="4" spans="1:6" ht="15" x14ac:dyDescent="0.25">
      <c r="A4" s="1" t="s">
        <v>78</v>
      </c>
      <c r="B4" s="4"/>
      <c r="C4" s="4"/>
      <c r="D4" s="4"/>
      <c r="F4" s="35"/>
    </row>
    <row r="5" spans="1:6" ht="15" x14ac:dyDescent="0.25">
      <c r="A5" t="s">
        <v>3</v>
      </c>
      <c r="B5" s="28">
        <v>9408</v>
      </c>
      <c r="C5" s="28"/>
      <c r="D5" s="28">
        <v>9323.59</v>
      </c>
      <c r="E5" s="30"/>
      <c r="F5" s="35">
        <f>9408+472.64</f>
        <v>9880.64</v>
      </c>
    </row>
    <row r="6" spans="1:6" ht="15.75" thickBot="1" x14ac:dyDescent="0.3">
      <c r="A6" t="s">
        <v>77</v>
      </c>
      <c r="B6" s="5"/>
      <c r="C6" s="28"/>
      <c r="D6" s="5"/>
      <c r="F6" s="6">
        <f>3000-1658</f>
        <v>1342</v>
      </c>
    </row>
    <row r="7" spans="1:6" ht="15.75" thickTop="1" x14ac:dyDescent="0.25">
      <c r="A7" s="8" t="s">
        <v>79</v>
      </c>
      <c r="B7" s="11">
        <f>SUM(B5)</f>
        <v>9408</v>
      </c>
      <c r="C7" s="11"/>
      <c r="D7" s="11">
        <f>SUM(D5)</f>
        <v>9323.59</v>
      </c>
      <c r="E7" s="12"/>
      <c r="F7" s="50">
        <f>SUM(F5:F6)</f>
        <v>11222.64</v>
      </c>
    </row>
    <row r="8" spans="1:6" ht="15" x14ac:dyDescent="0.25">
      <c r="A8" s="1" t="s">
        <v>8</v>
      </c>
      <c r="B8" s="4"/>
      <c r="C8" s="4"/>
      <c r="D8" s="4"/>
      <c r="F8" s="35"/>
    </row>
    <row r="9" spans="1:6" ht="15" x14ac:dyDescent="0.25">
      <c r="A9" t="s">
        <v>9</v>
      </c>
      <c r="B9" s="4">
        <v>500</v>
      </c>
      <c r="C9" s="4"/>
      <c r="D9" s="4">
        <v>352.7</v>
      </c>
      <c r="F9" s="35">
        <v>500</v>
      </c>
    </row>
    <row r="10" spans="1:6" ht="15" x14ac:dyDescent="0.25">
      <c r="A10" t="s">
        <v>10</v>
      </c>
      <c r="B10" s="4">
        <v>1000</v>
      </c>
      <c r="C10" s="4"/>
      <c r="D10" s="4">
        <v>1000</v>
      </c>
      <c r="F10" s="35">
        <v>1000</v>
      </c>
    </row>
    <row r="11" spans="1:6" ht="15" x14ac:dyDescent="0.25">
      <c r="A11" t="s">
        <v>11</v>
      </c>
      <c r="B11" s="4">
        <v>750</v>
      </c>
      <c r="C11" s="4"/>
      <c r="D11" s="4">
        <v>1060.6400000000001</v>
      </c>
      <c r="F11" s="51">
        <v>750</v>
      </c>
    </row>
    <row r="12" spans="1:6" ht="15" x14ac:dyDescent="0.25">
      <c r="A12" t="s">
        <v>50</v>
      </c>
      <c r="B12" s="19">
        <v>1000</v>
      </c>
      <c r="C12" s="19"/>
      <c r="D12" s="4">
        <v>3532</v>
      </c>
      <c r="F12" s="51">
        <v>1000</v>
      </c>
    </row>
    <row r="13" spans="1:6" ht="15" x14ac:dyDescent="0.25">
      <c r="A13" t="s">
        <v>12</v>
      </c>
      <c r="B13" s="4">
        <f>4658-3000</f>
        <v>1658</v>
      </c>
      <c r="C13" s="4"/>
      <c r="D13" s="4">
        <v>4658</v>
      </c>
      <c r="F13" s="51">
        <v>0</v>
      </c>
    </row>
    <row r="14" spans="1:6" ht="15" x14ac:dyDescent="0.25">
      <c r="A14" t="s">
        <v>75</v>
      </c>
      <c r="B14" s="4">
        <v>0</v>
      </c>
      <c r="C14" s="4"/>
      <c r="D14" s="4">
        <v>0</v>
      </c>
      <c r="F14" s="51">
        <v>3000</v>
      </c>
    </row>
    <row r="15" spans="1:6" ht="15.75" thickBot="1" x14ac:dyDescent="0.3">
      <c r="A15" t="s">
        <v>13</v>
      </c>
      <c r="B15" s="6">
        <v>4500</v>
      </c>
      <c r="C15" s="35"/>
      <c r="D15" s="5">
        <v>10715</v>
      </c>
      <c r="F15" s="45">
        <f>4500+472.64</f>
        <v>4972.6400000000003</v>
      </c>
    </row>
    <row r="16" spans="1:6" ht="15.75" thickTop="1" x14ac:dyDescent="0.25">
      <c r="A16" s="8" t="s">
        <v>80</v>
      </c>
      <c r="B16" s="11">
        <f>SUM(B9:B15)</f>
        <v>9408</v>
      </c>
      <c r="C16" s="11"/>
      <c r="D16" s="11">
        <f>SUM(D9:D15)</f>
        <v>21318.34</v>
      </c>
      <c r="E16" s="12"/>
      <c r="F16" s="50">
        <f>SUM(F9:F15)</f>
        <v>11222.64</v>
      </c>
    </row>
    <row r="17" spans="1:6" ht="15" x14ac:dyDescent="0.25">
      <c r="A17" s="36" t="s">
        <v>81</v>
      </c>
      <c r="B17" s="37">
        <f>+B7-B16</f>
        <v>0</v>
      </c>
      <c r="C17" s="37"/>
      <c r="D17" s="37">
        <f>+D7-D16</f>
        <v>-11994.75</v>
      </c>
      <c r="E17" s="38"/>
      <c r="F17" s="39">
        <f>+F7-F16</f>
        <v>0</v>
      </c>
    </row>
    <row r="18" spans="1:6" ht="15" x14ac:dyDescent="0.25">
      <c r="A18" s="2"/>
      <c r="B18" s="4"/>
      <c r="C18" s="4"/>
      <c r="D18" s="4"/>
      <c r="F18" s="35"/>
    </row>
    <row r="19" spans="1:6" ht="15" x14ac:dyDescent="0.25">
      <c r="A19" s="1" t="s">
        <v>2</v>
      </c>
      <c r="B19" s="4"/>
      <c r="C19" s="4"/>
      <c r="F19" s="35"/>
    </row>
    <row r="20" spans="1:6" ht="15" x14ac:dyDescent="0.25">
      <c r="A20" t="s">
        <v>0</v>
      </c>
      <c r="B20" s="4">
        <v>96230</v>
      </c>
      <c r="C20" s="4"/>
      <c r="D20" s="4">
        <v>89810.77</v>
      </c>
      <c r="F20" s="35">
        <v>96230</v>
      </c>
    </row>
    <row r="21" spans="1:6" ht="15" x14ac:dyDescent="0.25">
      <c r="A21" t="s">
        <v>7</v>
      </c>
      <c r="B21" s="4">
        <v>1500</v>
      </c>
      <c r="C21" s="4"/>
      <c r="D21" s="4">
        <v>3616.88</v>
      </c>
      <c r="F21" s="35">
        <v>1500</v>
      </c>
    </row>
    <row r="22" spans="1:6" ht="15.75" thickBot="1" x14ac:dyDescent="0.3">
      <c r="A22" t="s">
        <v>1</v>
      </c>
      <c r="B22" s="5">
        <v>600</v>
      </c>
      <c r="C22" s="28"/>
      <c r="D22" s="5">
        <v>882.78</v>
      </c>
      <c r="F22" s="6">
        <v>600</v>
      </c>
    </row>
    <row r="23" spans="1:6" ht="15.75" thickTop="1" x14ac:dyDescent="0.25">
      <c r="A23" s="8" t="s">
        <v>73</v>
      </c>
      <c r="B23" s="11">
        <f>SUM(B20:B22)</f>
        <v>98330</v>
      </c>
      <c r="C23" s="11"/>
      <c r="D23" s="11">
        <f>SUM(D20:D22)</f>
        <v>94310.430000000008</v>
      </c>
      <c r="E23" s="12"/>
      <c r="F23" s="50">
        <f>SUM(F20:F22)</f>
        <v>98330</v>
      </c>
    </row>
    <row r="24" spans="1:6" x14ac:dyDescent="0.3">
      <c r="A24" s="1" t="s">
        <v>72</v>
      </c>
      <c r="B24" s="4"/>
      <c r="C24" s="4"/>
      <c r="D24" s="4"/>
      <c r="F24" s="35"/>
    </row>
    <row r="25" spans="1:6" x14ac:dyDescent="0.3">
      <c r="A25" s="1" t="s">
        <v>14</v>
      </c>
      <c r="B25" s="4"/>
      <c r="C25" s="4"/>
      <c r="D25" s="4"/>
      <c r="F25" s="51"/>
    </row>
    <row r="26" spans="1:6" x14ac:dyDescent="0.3">
      <c r="A26" t="s">
        <v>15</v>
      </c>
      <c r="B26" s="7">
        <v>17000</v>
      </c>
      <c r="C26" s="7"/>
      <c r="D26" s="4">
        <v>15548.5</v>
      </c>
      <c r="F26" s="51">
        <v>17000</v>
      </c>
    </row>
    <row r="27" spans="1:6" ht="15" thickBot="1" x14ac:dyDescent="0.35">
      <c r="A27" s="20" t="s">
        <v>16</v>
      </c>
      <c r="B27" s="6">
        <v>14000</v>
      </c>
      <c r="C27" s="35"/>
      <c r="D27" s="5">
        <v>13943.5</v>
      </c>
      <c r="F27" s="45">
        <v>13000</v>
      </c>
    </row>
    <row r="28" spans="1:6" ht="15" thickTop="1" x14ac:dyDescent="0.3">
      <c r="A28" s="2" t="s">
        <v>4</v>
      </c>
      <c r="B28" s="9">
        <f>SUM(B26:B27)</f>
        <v>31000</v>
      </c>
      <c r="C28" s="9"/>
      <c r="D28" s="9">
        <f>SUM(D26:D27)</f>
        <v>29492</v>
      </c>
      <c r="E28" s="10"/>
      <c r="F28" s="52">
        <f>SUM(F26:F27)</f>
        <v>30000</v>
      </c>
    </row>
    <row r="29" spans="1:6" x14ac:dyDescent="0.3">
      <c r="A29" s="1" t="s">
        <v>17</v>
      </c>
      <c r="B29" s="4"/>
      <c r="C29" s="4"/>
      <c r="D29" s="4"/>
      <c r="F29" s="51"/>
    </row>
    <row r="30" spans="1:6" ht="15" thickBot="1" x14ac:dyDescent="0.35">
      <c r="A30" t="s">
        <v>18</v>
      </c>
      <c r="B30" s="5">
        <v>11316</v>
      </c>
      <c r="C30" s="28"/>
      <c r="D30" s="5">
        <v>11316</v>
      </c>
      <c r="F30" s="45">
        <f>11316+4382</f>
        <v>15698</v>
      </c>
    </row>
    <row r="31" spans="1:6" ht="15" thickTop="1" x14ac:dyDescent="0.3">
      <c r="A31" s="2" t="s">
        <v>4</v>
      </c>
      <c r="B31" s="9">
        <f>SUM(B30)</f>
        <v>11316</v>
      </c>
      <c r="C31" s="9"/>
      <c r="D31" s="9">
        <f>SUM(D30)</f>
        <v>11316</v>
      </c>
      <c r="E31" s="10"/>
      <c r="F31" s="52">
        <f>SUM(F30)</f>
        <v>15698</v>
      </c>
    </row>
    <row r="32" spans="1:6" x14ac:dyDescent="0.3">
      <c r="A32" s="1" t="s">
        <v>19</v>
      </c>
      <c r="B32" s="4"/>
      <c r="C32" s="4"/>
      <c r="D32" s="4"/>
      <c r="F32" s="35"/>
    </row>
    <row r="33" spans="1:6" x14ac:dyDescent="0.3">
      <c r="A33" t="s">
        <v>20</v>
      </c>
      <c r="B33" s="4">
        <v>1500</v>
      </c>
      <c r="C33" s="4"/>
      <c r="D33" s="4">
        <v>1231.8399999999999</v>
      </c>
      <c r="F33" s="35">
        <v>1500</v>
      </c>
    </row>
    <row r="34" spans="1:6" x14ac:dyDescent="0.3">
      <c r="A34" t="s">
        <v>21</v>
      </c>
      <c r="B34" s="4">
        <v>3000</v>
      </c>
      <c r="C34" s="4"/>
      <c r="D34" s="4">
        <v>3328.93</v>
      </c>
      <c r="F34" s="35">
        <v>3000</v>
      </c>
    </row>
    <row r="35" spans="1:6" x14ac:dyDescent="0.3">
      <c r="A35" t="s">
        <v>22</v>
      </c>
      <c r="B35" s="4">
        <v>1800</v>
      </c>
      <c r="C35" s="4"/>
      <c r="D35" s="4">
        <v>1800</v>
      </c>
      <c r="F35" s="35">
        <v>1840</v>
      </c>
    </row>
    <row r="36" spans="1:6" x14ac:dyDescent="0.3">
      <c r="A36" t="s">
        <v>23</v>
      </c>
      <c r="B36" s="4">
        <v>500</v>
      </c>
      <c r="C36" s="4"/>
      <c r="D36" s="4">
        <v>510</v>
      </c>
      <c r="F36" s="35">
        <v>500</v>
      </c>
    </row>
    <row r="37" spans="1:6" x14ac:dyDescent="0.3">
      <c r="A37" t="s">
        <v>36</v>
      </c>
      <c r="B37" s="4">
        <v>150</v>
      </c>
      <c r="C37" s="4"/>
      <c r="D37" s="4">
        <v>193.21</v>
      </c>
      <c r="F37" s="51">
        <v>200</v>
      </c>
    </row>
    <row r="38" spans="1:6" x14ac:dyDescent="0.3">
      <c r="A38" t="s">
        <v>37</v>
      </c>
      <c r="B38" s="4">
        <v>225</v>
      </c>
      <c r="C38" s="4"/>
      <c r="D38" s="4">
        <v>342.07</v>
      </c>
      <c r="F38" s="51">
        <v>350</v>
      </c>
    </row>
    <row r="39" spans="1:6" x14ac:dyDescent="0.3">
      <c r="A39" t="s">
        <v>24</v>
      </c>
      <c r="B39" s="4">
        <v>537</v>
      </c>
      <c r="C39" s="4"/>
      <c r="D39" s="4">
        <v>537</v>
      </c>
      <c r="F39" s="51">
        <v>537</v>
      </c>
    </row>
    <row r="40" spans="1:6" x14ac:dyDescent="0.3">
      <c r="A40" t="s">
        <v>25</v>
      </c>
      <c r="B40" s="4">
        <v>1000</v>
      </c>
      <c r="C40" s="4"/>
      <c r="D40" s="4">
        <v>800</v>
      </c>
      <c r="F40" s="51">
        <v>800</v>
      </c>
    </row>
    <row r="41" spans="1:6" x14ac:dyDescent="0.3">
      <c r="A41" s="20" t="s">
        <v>18</v>
      </c>
      <c r="B41" s="4">
        <v>7500</v>
      </c>
      <c r="C41" s="4"/>
      <c r="D41" s="4">
        <v>0</v>
      </c>
      <c r="F41" s="51">
        <v>6500</v>
      </c>
    </row>
    <row r="42" spans="1:6" x14ac:dyDescent="0.3">
      <c r="A42" t="s">
        <v>26</v>
      </c>
      <c r="B42" s="4">
        <v>2150</v>
      </c>
      <c r="C42" s="4"/>
      <c r="D42" s="4">
        <v>2278.92</v>
      </c>
      <c r="F42" s="51">
        <v>2350</v>
      </c>
    </row>
    <row r="43" spans="1:6" x14ac:dyDescent="0.3">
      <c r="A43" t="s">
        <v>38</v>
      </c>
      <c r="B43" s="4">
        <v>7500</v>
      </c>
      <c r="C43" s="4"/>
      <c r="D43" s="4">
        <v>12145</v>
      </c>
      <c r="F43" s="51">
        <v>7500</v>
      </c>
    </row>
    <row r="44" spans="1:6" x14ac:dyDescent="0.3">
      <c r="A44" t="s">
        <v>27</v>
      </c>
      <c r="B44" s="4">
        <v>1000</v>
      </c>
      <c r="C44" s="4"/>
      <c r="D44" s="4">
        <v>0</v>
      </c>
      <c r="F44" s="35">
        <v>1000</v>
      </c>
    </row>
    <row r="45" spans="1:6" x14ac:dyDescent="0.3">
      <c r="A45" t="s">
        <v>39</v>
      </c>
      <c r="B45" s="4">
        <v>4000</v>
      </c>
      <c r="C45" s="4"/>
      <c r="D45" s="4">
        <v>4069.1</v>
      </c>
      <c r="F45" s="35">
        <v>4000</v>
      </c>
    </row>
    <row r="46" spans="1:6" x14ac:dyDescent="0.3">
      <c r="A46" t="s">
        <v>40</v>
      </c>
      <c r="B46" s="4">
        <v>1600</v>
      </c>
      <c r="C46" s="4"/>
      <c r="D46" s="4">
        <v>1530</v>
      </c>
      <c r="F46" s="35">
        <v>1600</v>
      </c>
    </row>
    <row r="47" spans="1:6" x14ac:dyDescent="0.3">
      <c r="A47" t="s">
        <v>41</v>
      </c>
      <c r="B47" s="4">
        <v>14976</v>
      </c>
      <c r="C47" s="4"/>
      <c r="D47" s="4">
        <v>14976</v>
      </c>
      <c r="F47" s="35">
        <v>15300</v>
      </c>
    </row>
    <row r="48" spans="1:6" x14ac:dyDescent="0.3">
      <c r="A48" t="s">
        <v>28</v>
      </c>
      <c r="B48" s="4">
        <v>1000</v>
      </c>
      <c r="C48" s="4"/>
      <c r="D48" s="4">
        <v>0</v>
      </c>
      <c r="F48" s="35">
        <v>500</v>
      </c>
    </row>
    <row r="49" spans="1:16" x14ac:dyDescent="0.3">
      <c r="A49" t="s">
        <v>42</v>
      </c>
      <c r="B49" s="4">
        <v>400</v>
      </c>
      <c r="C49" s="4"/>
      <c r="D49" s="4">
        <v>212.65</v>
      </c>
      <c r="F49" s="35">
        <v>350</v>
      </c>
    </row>
    <row r="50" spans="1:16" x14ac:dyDescent="0.3">
      <c r="A50" t="s">
        <v>43</v>
      </c>
      <c r="B50" s="4">
        <v>1000</v>
      </c>
      <c r="C50" s="4"/>
      <c r="D50" s="4">
        <v>680.02</v>
      </c>
      <c r="F50" s="35">
        <v>800</v>
      </c>
    </row>
    <row r="51" spans="1:16" x14ac:dyDescent="0.3">
      <c r="A51" t="s">
        <v>29</v>
      </c>
      <c r="B51" s="4">
        <v>450</v>
      </c>
      <c r="C51" s="4"/>
      <c r="D51" s="4">
        <v>439</v>
      </c>
      <c r="F51" s="35">
        <v>450</v>
      </c>
    </row>
    <row r="52" spans="1:16" x14ac:dyDescent="0.3">
      <c r="A52" t="s">
        <v>30</v>
      </c>
      <c r="B52" s="4">
        <v>500</v>
      </c>
      <c r="C52" s="4"/>
      <c r="D52" s="4">
        <v>512.76</v>
      </c>
      <c r="F52" s="35">
        <v>500</v>
      </c>
    </row>
    <row r="53" spans="1:16" x14ac:dyDescent="0.3">
      <c r="A53" t="s">
        <v>31</v>
      </c>
      <c r="B53" s="4">
        <v>123</v>
      </c>
      <c r="C53" s="4"/>
      <c r="D53" s="4">
        <v>359.64</v>
      </c>
      <c r="F53" s="51">
        <v>123</v>
      </c>
    </row>
    <row r="54" spans="1:16" x14ac:dyDescent="0.3">
      <c r="A54" t="s">
        <v>32</v>
      </c>
      <c r="B54" s="4">
        <v>80</v>
      </c>
      <c r="C54" s="4"/>
      <c r="D54" s="4">
        <v>82</v>
      </c>
      <c r="F54" s="35">
        <v>82</v>
      </c>
    </row>
    <row r="55" spans="1:16" x14ac:dyDescent="0.3">
      <c r="A55" t="s">
        <v>35</v>
      </c>
      <c r="B55" s="4">
        <v>1023</v>
      </c>
      <c r="C55" s="4"/>
      <c r="D55" s="4">
        <v>1417.32</v>
      </c>
      <c r="F55" s="35">
        <v>1450</v>
      </c>
    </row>
    <row r="56" spans="1:16" x14ac:dyDescent="0.3">
      <c r="A56" t="s">
        <v>33</v>
      </c>
      <c r="B56" s="4">
        <v>900</v>
      </c>
      <c r="C56" s="4"/>
      <c r="D56" s="4">
        <v>1228.5</v>
      </c>
      <c r="F56" s="35">
        <v>1300</v>
      </c>
    </row>
    <row r="57" spans="1:16" ht="14.4" customHeight="1" thickBot="1" x14ac:dyDescent="0.35">
      <c r="A57" t="s">
        <v>34</v>
      </c>
      <c r="B57" s="5">
        <v>100</v>
      </c>
      <c r="C57" s="28"/>
      <c r="D57" s="5">
        <v>0</v>
      </c>
      <c r="F57" s="6">
        <v>100</v>
      </c>
    </row>
    <row r="58" spans="1:16" ht="15" thickTop="1" x14ac:dyDescent="0.3">
      <c r="A58" s="2" t="s">
        <v>4</v>
      </c>
      <c r="B58" s="9">
        <f>SUM(B33:B57)</f>
        <v>53014</v>
      </c>
      <c r="C58" s="9"/>
      <c r="D58" s="9">
        <f>SUM(D33:D57)</f>
        <v>48673.96</v>
      </c>
      <c r="E58" s="10"/>
      <c r="F58" s="53">
        <f>SUM(F33:F57)</f>
        <v>52632</v>
      </c>
    </row>
    <row r="59" spans="1:16" x14ac:dyDescent="0.3">
      <c r="A59" s="8" t="s">
        <v>74</v>
      </c>
      <c r="B59" s="11">
        <f>SUM(B58,B31,B28)</f>
        <v>95330</v>
      </c>
      <c r="C59" s="11"/>
      <c r="D59" s="11">
        <f>SUM(D58,D31,D28)</f>
        <v>89481.959999999992</v>
      </c>
      <c r="E59" s="10"/>
      <c r="F59" s="29">
        <f>SUM(F58,F31,F28)</f>
        <v>98330</v>
      </c>
    </row>
    <row r="60" spans="1:16" x14ac:dyDescent="0.3">
      <c r="A60" s="36" t="s">
        <v>83</v>
      </c>
      <c r="B60" s="40">
        <f>B23-B59</f>
        <v>3000</v>
      </c>
      <c r="C60" s="40"/>
      <c r="D60" s="40">
        <f>D23-D59</f>
        <v>4828.4700000000157</v>
      </c>
      <c r="E60" s="41"/>
      <c r="F60" s="54">
        <f>F23-F59</f>
        <v>0</v>
      </c>
    </row>
    <row r="61" spans="1:16" x14ac:dyDescent="0.3">
      <c r="B61" s="4"/>
      <c r="C61" s="4"/>
      <c r="D61" s="4"/>
      <c r="F61" s="35"/>
      <c r="P61" s="9"/>
    </row>
    <row r="62" spans="1:16" x14ac:dyDescent="0.3">
      <c r="A62" s="8" t="s">
        <v>44</v>
      </c>
      <c r="B62" s="11">
        <f>SUM(B59,B16)</f>
        <v>104738</v>
      </c>
      <c r="C62" s="11"/>
      <c r="D62" s="11">
        <f>SUM(D59,D16)</f>
        <v>110800.29999999999</v>
      </c>
      <c r="E62" s="10"/>
      <c r="F62" s="29">
        <f>SUM(F59,F16)</f>
        <v>109552.64</v>
      </c>
    </row>
    <row r="63" spans="1:16" x14ac:dyDescent="0.3">
      <c r="A63" s="8" t="s">
        <v>5</v>
      </c>
      <c r="B63" s="24">
        <f>B23+B7</f>
        <v>107738</v>
      </c>
      <c r="C63" s="24"/>
      <c r="D63" s="24">
        <f>D23+D7</f>
        <v>103634.02</v>
      </c>
      <c r="E63" s="24">
        <f>E23+E7</f>
        <v>0</v>
      </c>
      <c r="F63" s="50">
        <f>F23+F7</f>
        <v>109552.64</v>
      </c>
    </row>
    <row r="64" spans="1:16" x14ac:dyDescent="0.3">
      <c r="A64" s="36" t="s">
        <v>84</v>
      </c>
      <c r="B64" s="43">
        <f>B63-B62</f>
        <v>3000</v>
      </c>
      <c r="C64" s="43"/>
      <c r="D64" s="43">
        <f>D63-D62</f>
        <v>-7166.2799999999843</v>
      </c>
      <c r="E64" s="43">
        <f>E63-E62</f>
        <v>0</v>
      </c>
      <c r="F64" s="44">
        <f>F63-F62</f>
        <v>0</v>
      </c>
    </row>
    <row r="65" spans="1:6" x14ac:dyDescent="0.3">
      <c r="B65" s="4"/>
      <c r="C65" s="4"/>
      <c r="D65" s="4"/>
      <c r="F65" s="35"/>
    </row>
    <row r="66" spans="1:6" x14ac:dyDescent="0.3">
      <c r="A66" s="16" t="s">
        <v>45</v>
      </c>
      <c r="B66" s="17">
        <v>134.38999999999999</v>
      </c>
      <c r="C66" s="17"/>
      <c r="D66" s="17"/>
      <c r="E66" s="18"/>
      <c r="F66" s="33">
        <v>134.38999999999999</v>
      </c>
    </row>
    <row r="67" spans="1:6" x14ac:dyDescent="0.3">
      <c r="A67" s="16" t="s">
        <v>46</v>
      </c>
      <c r="B67" s="17">
        <v>176.39</v>
      </c>
      <c r="C67" s="17"/>
      <c r="D67" s="17"/>
      <c r="E67" s="18"/>
      <c r="F67" s="55">
        <f>176.39+2.11</f>
        <v>178.5</v>
      </c>
    </row>
    <row r="68" spans="1:6" x14ac:dyDescent="0.3">
      <c r="B68" s="4"/>
      <c r="C68" s="4"/>
      <c r="F68" s="35"/>
    </row>
    <row r="69" spans="1:6" x14ac:dyDescent="0.3">
      <c r="B69" s="4"/>
      <c r="C69" s="4"/>
      <c r="F69" s="35"/>
    </row>
    <row r="70" spans="1:6" x14ac:dyDescent="0.3">
      <c r="B70" s="4"/>
      <c r="C70" s="4"/>
      <c r="F70" s="35"/>
    </row>
    <row r="71" spans="1:6" x14ac:dyDescent="0.3">
      <c r="B71" s="4"/>
      <c r="C71" s="4"/>
      <c r="F71" s="35"/>
    </row>
    <row r="72" spans="1:6" x14ac:dyDescent="0.3">
      <c r="B72" s="4"/>
      <c r="C72" s="4"/>
      <c r="F72" s="35"/>
    </row>
    <row r="73" spans="1:6" x14ac:dyDescent="0.3">
      <c r="B73" s="4"/>
      <c r="C73" s="4"/>
      <c r="F73" s="35"/>
    </row>
    <row r="74" spans="1:6" x14ac:dyDescent="0.3">
      <c r="B74" s="4"/>
      <c r="C74" s="4"/>
      <c r="F74" s="35"/>
    </row>
    <row r="75" spans="1:6" x14ac:dyDescent="0.3">
      <c r="B75" s="4"/>
      <c r="C75" s="4"/>
      <c r="F75" s="35"/>
    </row>
    <row r="76" spans="1:6" x14ac:dyDescent="0.3">
      <c r="B76" s="4"/>
      <c r="C76" s="4"/>
      <c r="F76" s="35"/>
    </row>
    <row r="77" spans="1:6" x14ac:dyDescent="0.3">
      <c r="B77" s="4"/>
      <c r="C77" s="4"/>
      <c r="F77" s="35"/>
    </row>
    <row r="78" spans="1:6" x14ac:dyDescent="0.3">
      <c r="B78" s="4"/>
      <c r="C78" s="4"/>
      <c r="F78" s="35"/>
    </row>
    <row r="79" spans="1:6" x14ac:dyDescent="0.3">
      <c r="B79" s="4"/>
      <c r="C79" s="4"/>
      <c r="F79" s="35"/>
    </row>
    <row r="80" spans="1:6" x14ac:dyDescent="0.3">
      <c r="B80" s="4"/>
      <c r="C80" s="4"/>
      <c r="F80" s="35"/>
    </row>
    <row r="81" spans="2:6" x14ac:dyDescent="0.3">
      <c r="B81" s="4"/>
      <c r="C81" s="4"/>
      <c r="F81" s="35"/>
    </row>
    <row r="82" spans="2:6" x14ac:dyDescent="0.3">
      <c r="B82" s="4"/>
      <c r="C82" s="4"/>
      <c r="F82" s="35"/>
    </row>
    <row r="83" spans="2:6" x14ac:dyDescent="0.3">
      <c r="B83" s="4"/>
      <c r="C83" s="4"/>
      <c r="F83" s="35"/>
    </row>
    <row r="84" spans="2:6" x14ac:dyDescent="0.3">
      <c r="B84" s="4"/>
      <c r="C84" s="4"/>
      <c r="F84" s="35"/>
    </row>
    <row r="85" spans="2:6" x14ac:dyDescent="0.3">
      <c r="B85" s="4"/>
      <c r="C85" s="4"/>
      <c r="F85" s="35"/>
    </row>
    <row r="86" spans="2:6" x14ac:dyDescent="0.3">
      <c r="B86" s="4"/>
      <c r="C86" s="4"/>
      <c r="F86" s="35"/>
    </row>
    <row r="87" spans="2:6" x14ac:dyDescent="0.3">
      <c r="B87" s="4"/>
      <c r="C87" s="4"/>
      <c r="F87" s="35"/>
    </row>
    <row r="88" spans="2:6" x14ac:dyDescent="0.3">
      <c r="B88" s="4"/>
      <c r="C88" s="4"/>
      <c r="F88" s="35"/>
    </row>
    <row r="89" spans="2:6" x14ac:dyDescent="0.3">
      <c r="B89" s="4"/>
      <c r="C89" s="4"/>
      <c r="F89" s="35"/>
    </row>
    <row r="90" spans="2:6" x14ac:dyDescent="0.3">
      <c r="B90" s="4"/>
      <c r="C90" s="4"/>
      <c r="F90" s="35"/>
    </row>
    <row r="91" spans="2:6" x14ac:dyDescent="0.3">
      <c r="B91" s="4"/>
      <c r="C91" s="4"/>
      <c r="F91" s="35"/>
    </row>
    <row r="92" spans="2:6" x14ac:dyDescent="0.3">
      <c r="B92" s="4"/>
      <c r="C92" s="4"/>
      <c r="F92" s="35"/>
    </row>
    <row r="93" spans="2:6" x14ac:dyDescent="0.3">
      <c r="B93" s="4"/>
      <c r="C93" s="4"/>
      <c r="F93" s="35"/>
    </row>
    <row r="94" spans="2:6" x14ac:dyDescent="0.3">
      <c r="B94" s="4"/>
      <c r="C94" s="4"/>
      <c r="F94" s="35"/>
    </row>
    <row r="95" spans="2:6" x14ac:dyDescent="0.3">
      <c r="B95" s="4"/>
      <c r="C95" s="4"/>
      <c r="F95" s="35"/>
    </row>
    <row r="96" spans="2:6" x14ac:dyDescent="0.3">
      <c r="B96" s="4"/>
      <c r="C96" s="4"/>
      <c r="F96" s="35"/>
    </row>
    <row r="97" spans="2:6" x14ac:dyDescent="0.3">
      <c r="B97" s="4"/>
      <c r="C97" s="4"/>
      <c r="F97" s="35"/>
    </row>
    <row r="98" spans="2:6" x14ac:dyDescent="0.3">
      <c r="B98" s="4"/>
      <c r="C98" s="4"/>
      <c r="F98" s="35"/>
    </row>
    <row r="99" spans="2:6" x14ac:dyDescent="0.3">
      <c r="B99" s="4"/>
      <c r="C99" s="4"/>
      <c r="F99" s="35"/>
    </row>
    <row r="100" spans="2:6" x14ac:dyDescent="0.3">
      <c r="B100" s="4"/>
      <c r="C100" s="4"/>
      <c r="F100" s="35"/>
    </row>
    <row r="101" spans="2:6" x14ac:dyDescent="0.3">
      <c r="B101" s="4"/>
      <c r="C101" s="4"/>
      <c r="F101" s="35"/>
    </row>
    <row r="102" spans="2:6" x14ac:dyDescent="0.3">
      <c r="B102" s="4"/>
      <c r="C102" s="4"/>
      <c r="F102" s="35"/>
    </row>
    <row r="103" spans="2:6" x14ac:dyDescent="0.3">
      <c r="B103" s="4"/>
      <c r="C103" s="4"/>
      <c r="F103" s="35"/>
    </row>
    <row r="104" spans="2:6" x14ac:dyDescent="0.3">
      <c r="B104" s="4"/>
      <c r="C104" s="4"/>
      <c r="F104" s="35"/>
    </row>
    <row r="105" spans="2:6" x14ac:dyDescent="0.3">
      <c r="B105" s="4"/>
      <c r="C105" s="4"/>
      <c r="F105" s="35"/>
    </row>
    <row r="106" spans="2:6" x14ac:dyDescent="0.3">
      <c r="B106" s="4"/>
      <c r="C106" s="4"/>
      <c r="F106" s="35"/>
    </row>
    <row r="107" spans="2:6" x14ac:dyDescent="0.3">
      <c r="B107" s="4"/>
      <c r="C107" s="4"/>
      <c r="F107" s="35"/>
    </row>
    <row r="108" spans="2:6" x14ac:dyDescent="0.3">
      <c r="B108" s="4"/>
      <c r="C108" s="4"/>
      <c r="F108" s="35"/>
    </row>
    <row r="109" spans="2:6" x14ac:dyDescent="0.3">
      <c r="B109" s="4"/>
      <c r="C109" s="4"/>
      <c r="F109" s="35"/>
    </row>
    <row r="110" spans="2:6" x14ac:dyDescent="0.3">
      <c r="B110" s="4"/>
      <c r="C110" s="4"/>
      <c r="F110" s="35"/>
    </row>
    <row r="111" spans="2:6" x14ac:dyDescent="0.3">
      <c r="B111" s="4"/>
      <c r="C111" s="4"/>
      <c r="F111" s="35"/>
    </row>
    <row r="112" spans="2:6" x14ac:dyDescent="0.3">
      <c r="B112" s="4"/>
      <c r="C112" s="4"/>
      <c r="F112" s="35"/>
    </row>
    <row r="113" spans="2:6" x14ac:dyDescent="0.3">
      <c r="B113" s="4"/>
      <c r="C113" s="4"/>
      <c r="F113" s="35"/>
    </row>
    <row r="114" spans="2:6" x14ac:dyDescent="0.3">
      <c r="B114" s="4"/>
      <c r="C114" s="4"/>
      <c r="F114" s="35"/>
    </row>
    <row r="115" spans="2:6" x14ac:dyDescent="0.3">
      <c r="B115" s="4"/>
      <c r="C115" s="4"/>
      <c r="F115" s="35"/>
    </row>
    <row r="116" spans="2:6" x14ac:dyDescent="0.3">
      <c r="B116" s="4"/>
      <c r="C116" s="4"/>
      <c r="F116" s="35"/>
    </row>
    <row r="117" spans="2:6" x14ac:dyDescent="0.3">
      <c r="B117" s="4"/>
      <c r="C117" s="4"/>
      <c r="F117" s="35"/>
    </row>
    <row r="118" spans="2:6" x14ac:dyDescent="0.3">
      <c r="B118" s="4"/>
      <c r="C118" s="4"/>
      <c r="F118" s="35"/>
    </row>
    <row r="119" spans="2:6" x14ac:dyDescent="0.3">
      <c r="B119" s="4"/>
      <c r="C119" s="4"/>
      <c r="F119" s="35"/>
    </row>
    <row r="120" spans="2:6" x14ac:dyDescent="0.3">
      <c r="B120" s="4"/>
      <c r="C120" s="4"/>
      <c r="F120" s="35"/>
    </row>
    <row r="121" spans="2:6" x14ac:dyDescent="0.3">
      <c r="B121" s="4"/>
      <c r="C121" s="4"/>
      <c r="F121" s="35"/>
    </row>
    <row r="122" spans="2:6" x14ac:dyDescent="0.3">
      <c r="B122" s="4"/>
      <c r="C122" s="4"/>
      <c r="F122" s="35"/>
    </row>
    <row r="123" spans="2:6" x14ac:dyDescent="0.3">
      <c r="B123" s="4"/>
      <c r="C123" s="4"/>
      <c r="F123" s="35"/>
    </row>
    <row r="124" spans="2:6" x14ac:dyDescent="0.3">
      <c r="B124" s="4"/>
      <c r="C124" s="4"/>
      <c r="F124" s="35"/>
    </row>
    <row r="125" spans="2:6" x14ac:dyDescent="0.3">
      <c r="B125" s="4"/>
      <c r="C125" s="4"/>
      <c r="F125" s="35"/>
    </row>
    <row r="126" spans="2:6" x14ac:dyDescent="0.3">
      <c r="B126" s="4"/>
      <c r="C126" s="4"/>
      <c r="F126" s="35"/>
    </row>
    <row r="127" spans="2:6" x14ac:dyDescent="0.3">
      <c r="B127" s="4"/>
      <c r="C127" s="4"/>
      <c r="F127" s="35"/>
    </row>
    <row r="128" spans="2:6" x14ac:dyDescent="0.3">
      <c r="B128" s="4"/>
      <c r="C128" s="4"/>
      <c r="F128" s="35"/>
    </row>
    <row r="129" spans="2:6" x14ac:dyDescent="0.3">
      <c r="B129" s="4"/>
      <c r="C129" s="4"/>
      <c r="F129" s="35"/>
    </row>
    <row r="130" spans="2:6" x14ac:dyDescent="0.3">
      <c r="B130" s="4"/>
      <c r="C130" s="4"/>
      <c r="F130" s="35"/>
    </row>
    <row r="131" spans="2:6" x14ac:dyDescent="0.3">
      <c r="B131" s="4"/>
      <c r="C131" s="4"/>
      <c r="F131" s="35"/>
    </row>
  </sheetData>
  <pageMargins left="0.18" right="0.25" top="0.34" bottom="0.15" header="0.12" footer="0.13"/>
  <pageSetup scale="77" orientation="portrait" r:id="rId1"/>
  <headerFooter>
    <oddHeader>&amp;CWALNUT CREEK HOA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1"/>
  <sheetViews>
    <sheetView topLeftCell="B1" zoomScaleNormal="100" workbookViewId="0">
      <selection activeCell="J12" sqref="J12"/>
    </sheetView>
  </sheetViews>
  <sheetFormatPr defaultRowHeight="14.4" x14ac:dyDescent="0.3"/>
  <cols>
    <col min="1" max="1" width="37.5546875" customWidth="1"/>
    <col min="2" max="2" width="40.44140625" bestFit="1" customWidth="1"/>
    <col min="3" max="3" width="16.5546875" bestFit="1" customWidth="1"/>
    <col min="4" max="4" width="2.44140625" customWidth="1"/>
    <col min="5" max="5" width="14" customWidth="1"/>
    <col min="6" max="6" width="1.88671875" customWidth="1"/>
    <col min="7" max="7" width="15.5546875" customWidth="1"/>
    <col min="8" max="8" width="2.44140625" style="30" customWidth="1"/>
    <col min="9" max="9" width="16.6640625" style="26" bestFit="1" customWidth="1"/>
  </cols>
  <sheetData>
    <row r="1" spans="1:9" ht="15" x14ac:dyDescent="0.25">
      <c r="A1" s="10" t="s">
        <v>68</v>
      </c>
      <c r="B1" t="s">
        <v>70</v>
      </c>
      <c r="C1" s="3">
        <v>2015</v>
      </c>
      <c r="E1" s="3">
        <v>2015</v>
      </c>
      <c r="G1" s="3">
        <v>2015</v>
      </c>
      <c r="H1" s="27"/>
      <c r="I1" s="23">
        <v>2016</v>
      </c>
    </row>
    <row r="2" spans="1:9" ht="15" x14ac:dyDescent="0.25">
      <c r="A2" s="13" t="s">
        <v>51</v>
      </c>
      <c r="B2" s="48" t="s">
        <v>85</v>
      </c>
      <c r="C2" s="3" t="s">
        <v>49</v>
      </c>
      <c r="E2" s="3" t="s">
        <v>66</v>
      </c>
      <c r="G2" s="3" t="s">
        <v>67</v>
      </c>
      <c r="H2" s="27"/>
      <c r="I2" s="23" t="s">
        <v>49</v>
      </c>
    </row>
    <row r="3" spans="1:9" ht="15" x14ac:dyDescent="0.25">
      <c r="C3" s="3" t="s">
        <v>6</v>
      </c>
      <c r="E3" s="3" t="s">
        <v>47</v>
      </c>
      <c r="G3" s="3" t="s">
        <v>48</v>
      </c>
      <c r="H3" s="27"/>
      <c r="I3" s="34" t="s">
        <v>82</v>
      </c>
    </row>
    <row r="4" spans="1:9" ht="15" x14ac:dyDescent="0.25">
      <c r="B4" s="1" t="s">
        <v>78</v>
      </c>
      <c r="C4" s="4"/>
      <c r="E4" s="4"/>
      <c r="G4" s="4"/>
      <c r="H4" s="28"/>
      <c r="I4" s="7"/>
    </row>
    <row r="5" spans="1:9" ht="15" x14ac:dyDescent="0.25">
      <c r="B5" t="s">
        <v>3</v>
      </c>
      <c r="C5" s="28">
        <v>9408</v>
      </c>
      <c r="D5" s="30"/>
      <c r="E5" s="28">
        <v>9155.59</v>
      </c>
      <c r="F5" s="30"/>
      <c r="G5" s="28">
        <v>9408</v>
      </c>
      <c r="H5" s="28"/>
      <c r="I5" s="35">
        <f>9408+472.64</f>
        <v>9880.64</v>
      </c>
    </row>
    <row r="6" spans="1:9" ht="15.75" thickBot="1" x14ac:dyDescent="0.3">
      <c r="B6" t="s">
        <v>77</v>
      </c>
      <c r="C6" s="5"/>
      <c r="E6" s="5"/>
      <c r="G6" s="5"/>
      <c r="H6" s="28"/>
      <c r="I6" s="6">
        <f>3000-1658</f>
        <v>1342</v>
      </c>
    </row>
    <row r="7" spans="1:9" ht="15.75" thickTop="1" x14ac:dyDescent="0.25">
      <c r="B7" s="8" t="s">
        <v>79</v>
      </c>
      <c r="C7" s="11">
        <f>SUM(C5)</f>
        <v>9408</v>
      </c>
      <c r="D7" s="12"/>
      <c r="E7" s="11">
        <f>SUM(E5)</f>
        <v>9155.59</v>
      </c>
      <c r="F7" s="12"/>
      <c r="G7" s="11">
        <f>SUM(G5)</f>
        <v>9408</v>
      </c>
      <c r="H7" s="29"/>
      <c r="I7" s="24">
        <f>SUM(I5:I6)</f>
        <v>11222.64</v>
      </c>
    </row>
    <row r="8" spans="1:9" ht="15" x14ac:dyDescent="0.25">
      <c r="B8" s="1" t="s">
        <v>8</v>
      </c>
      <c r="C8" s="4"/>
      <c r="E8" s="4"/>
      <c r="G8" s="4"/>
      <c r="H8" s="28"/>
      <c r="I8" s="7"/>
    </row>
    <row r="9" spans="1:9" ht="15" x14ac:dyDescent="0.25">
      <c r="B9" t="s">
        <v>9</v>
      </c>
      <c r="C9" s="4">
        <v>500</v>
      </c>
      <c r="E9" s="4">
        <v>352.7</v>
      </c>
      <c r="G9" s="4">
        <v>352.7</v>
      </c>
      <c r="H9" s="28"/>
      <c r="I9" s="7">
        <v>500</v>
      </c>
    </row>
    <row r="10" spans="1:9" ht="15" x14ac:dyDescent="0.25">
      <c r="A10" s="13" t="s">
        <v>53</v>
      </c>
      <c r="B10" t="s">
        <v>10</v>
      </c>
      <c r="C10" s="4">
        <v>1000</v>
      </c>
      <c r="E10" s="4">
        <v>1000</v>
      </c>
      <c r="G10" s="4">
        <v>1000</v>
      </c>
      <c r="H10" s="28"/>
      <c r="I10" s="7">
        <v>1000</v>
      </c>
    </row>
    <row r="11" spans="1:9" ht="15" x14ac:dyDescent="0.25">
      <c r="A11" s="14" t="s">
        <v>54</v>
      </c>
      <c r="B11" t="s">
        <v>11</v>
      </c>
      <c r="C11" s="4">
        <v>750</v>
      </c>
      <c r="E11" s="4">
        <v>973.38</v>
      </c>
      <c r="G11" s="4">
        <v>1062</v>
      </c>
      <c r="H11" s="28"/>
      <c r="I11" s="19">
        <v>750</v>
      </c>
    </row>
    <row r="12" spans="1:9" ht="15" x14ac:dyDescent="0.25">
      <c r="B12" t="s">
        <v>50</v>
      </c>
      <c r="C12" s="19">
        <v>1000</v>
      </c>
      <c r="E12" s="4">
        <v>3532</v>
      </c>
      <c r="G12" s="4">
        <v>4000</v>
      </c>
      <c r="H12" s="28"/>
      <c r="I12" s="19">
        <v>1000</v>
      </c>
    </row>
    <row r="13" spans="1:9" ht="15" x14ac:dyDescent="0.25">
      <c r="B13" t="s">
        <v>12</v>
      </c>
      <c r="C13" s="4">
        <f>4658-3000</f>
        <v>1658</v>
      </c>
      <c r="E13" s="4">
        <v>4269.84</v>
      </c>
      <c r="G13" s="4">
        <v>4658</v>
      </c>
      <c r="H13" s="28"/>
      <c r="I13" s="19">
        <v>0</v>
      </c>
    </row>
    <row r="14" spans="1:9" ht="15" x14ac:dyDescent="0.25">
      <c r="A14" t="s">
        <v>76</v>
      </c>
      <c r="B14" t="s">
        <v>75</v>
      </c>
      <c r="C14" s="4"/>
      <c r="E14" s="4"/>
      <c r="G14" s="4"/>
      <c r="H14" s="28"/>
      <c r="I14" s="19">
        <v>3000</v>
      </c>
    </row>
    <row r="15" spans="1:9" ht="15.75" thickBot="1" x14ac:dyDescent="0.3">
      <c r="B15" t="s">
        <v>13</v>
      </c>
      <c r="C15" s="6">
        <v>4500</v>
      </c>
      <c r="E15" s="5">
        <v>10715</v>
      </c>
      <c r="G15" s="5">
        <v>10715</v>
      </c>
      <c r="H15" s="28"/>
      <c r="I15" s="45">
        <f>4500+472.64</f>
        <v>4972.6400000000003</v>
      </c>
    </row>
    <row r="16" spans="1:9" ht="15.75" thickTop="1" x14ac:dyDescent="0.25">
      <c r="B16" s="8" t="s">
        <v>80</v>
      </c>
      <c r="C16" s="11">
        <f>SUM(C9:C15)</f>
        <v>9408</v>
      </c>
      <c r="D16" s="12"/>
      <c r="E16" s="11">
        <f>SUM(E9:E15)</f>
        <v>20842.919999999998</v>
      </c>
      <c r="F16" s="12"/>
      <c r="G16" s="11">
        <f>SUM(G9:G15)</f>
        <v>21787.7</v>
      </c>
      <c r="H16" s="29"/>
      <c r="I16" s="24">
        <f>SUM(I9:I15)</f>
        <v>11222.64</v>
      </c>
    </row>
    <row r="17" spans="1:10" ht="15" x14ac:dyDescent="0.25">
      <c r="B17" s="36" t="s">
        <v>81</v>
      </c>
      <c r="C17" s="37">
        <f>+C7-C16</f>
        <v>0</v>
      </c>
      <c r="D17" s="38"/>
      <c r="E17" s="37">
        <f>+E7-E16</f>
        <v>-11687.329999999998</v>
      </c>
      <c r="F17" s="37">
        <f>+F7-F16</f>
        <v>0</v>
      </c>
      <c r="G17" s="37">
        <f>+G7-G16</f>
        <v>-12379.7</v>
      </c>
      <c r="H17" s="39"/>
      <c r="I17" s="37">
        <f>+I7-I16</f>
        <v>0</v>
      </c>
    </row>
    <row r="18" spans="1:10" ht="15" x14ac:dyDescent="0.25">
      <c r="B18" s="2"/>
      <c r="C18" s="4"/>
      <c r="E18" s="4"/>
      <c r="G18" s="4"/>
      <c r="H18" s="28"/>
      <c r="I18" s="7"/>
    </row>
    <row r="19" spans="1:10" ht="15" x14ac:dyDescent="0.25">
      <c r="B19" s="1" t="s">
        <v>2</v>
      </c>
      <c r="C19" s="4"/>
      <c r="I19" s="7"/>
    </row>
    <row r="20" spans="1:10" ht="15" x14ac:dyDescent="0.25">
      <c r="A20" s="15" t="s">
        <v>52</v>
      </c>
      <c r="B20" t="s">
        <v>0</v>
      </c>
      <c r="C20" s="4">
        <v>96230</v>
      </c>
      <c r="E20" s="4">
        <v>89076.24</v>
      </c>
      <c r="G20" s="4">
        <v>96230</v>
      </c>
      <c r="H20" s="28"/>
      <c r="I20" s="7">
        <v>96230</v>
      </c>
    </row>
    <row r="21" spans="1:10" ht="15" x14ac:dyDescent="0.25">
      <c r="B21" t="s">
        <v>7</v>
      </c>
      <c r="C21" s="4">
        <v>1500</v>
      </c>
      <c r="E21" s="4">
        <v>3167.9</v>
      </c>
      <c r="G21" s="4">
        <v>3300</v>
      </c>
      <c r="H21" s="28"/>
      <c r="I21" s="7">
        <v>1500</v>
      </c>
    </row>
    <row r="22" spans="1:10" ht="15.75" thickBot="1" x14ac:dyDescent="0.3">
      <c r="B22" t="s">
        <v>1</v>
      </c>
      <c r="C22" s="5">
        <v>600</v>
      </c>
      <c r="E22" s="5">
        <v>882.78</v>
      </c>
      <c r="G22" s="5">
        <v>950</v>
      </c>
      <c r="H22" s="28"/>
      <c r="I22" s="6">
        <v>600</v>
      </c>
    </row>
    <row r="23" spans="1:10" ht="15.75" thickTop="1" x14ac:dyDescent="0.25">
      <c r="B23" s="8" t="s">
        <v>73</v>
      </c>
      <c r="C23" s="11">
        <f>SUM(C20:C22)</f>
        <v>98330</v>
      </c>
      <c r="D23" s="12"/>
      <c r="E23" s="11">
        <f>SUM(E20:E22)</f>
        <v>93126.92</v>
      </c>
      <c r="F23" s="12"/>
      <c r="G23" s="11">
        <f>SUM(G20:G22)</f>
        <v>100480</v>
      </c>
      <c r="H23" s="29"/>
      <c r="I23" s="24">
        <f>SUM(I20:I22)</f>
        <v>98330</v>
      </c>
    </row>
    <row r="24" spans="1:10" x14ac:dyDescent="0.3">
      <c r="B24" s="1" t="s">
        <v>72</v>
      </c>
      <c r="C24" s="4"/>
      <c r="E24" s="4"/>
      <c r="G24" s="4"/>
      <c r="H24" s="28"/>
      <c r="I24" s="7"/>
    </row>
    <row r="25" spans="1:10" x14ac:dyDescent="0.3">
      <c r="B25" s="1" t="s">
        <v>14</v>
      </c>
      <c r="C25" s="4"/>
      <c r="E25" s="4"/>
      <c r="G25" s="4"/>
      <c r="H25" s="28"/>
      <c r="I25" s="19"/>
    </row>
    <row r="26" spans="1:10" x14ac:dyDescent="0.3">
      <c r="A26" s="13" t="s">
        <v>55</v>
      </c>
      <c r="B26" t="s">
        <v>15</v>
      </c>
      <c r="C26" s="7">
        <v>17000</v>
      </c>
      <c r="E26" s="4">
        <v>14135</v>
      </c>
      <c r="G26" s="4">
        <v>16962</v>
      </c>
      <c r="H26" s="28"/>
      <c r="I26" s="19">
        <v>17000</v>
      </c>
    </row>
    <row r="27" spans="1:10" ht="15" thickBot="1" x14ac:dyDescent="0.35">
      <c r="A27" s="13" t="s">
        <v>56</v>
      </c>
      <c r="B27" s="20" t="s">
        <v>16</v>
      </c>
      <c r="C27" s="6">
        <v>14000</v>
      </c>
      <c r="E27" s="5">
        <v>11545.5</v>
      </c>
      <c r="G27" s="5">
        <v>12351.5</v>
      </c>
      <c r="H27" s="28"/>
      <c r="I27" s="45">
        <v>13000</v>
      </c>
    </row>
    <row r="28" spans="1:10" ht="15" thickTop="1" x14ac:dyDescent="0.3">
      <c r="B28" s="2" t="s">
        <v>4</v>
      </c>
      <c r="C28" s="9">
        <f>SUM(C26:C27)</f>
        <v>31000</v>
      </c>
      <c r="D28" s="10"/>
      <c r="E28" s="9">
        <f>SUM(E26:E27)</f>
        <v>25680.5</v>
      </c>
      <c r="F28" s="10"/>
      <c r="G28" s="9">
        <f>SUM(G26:G27)</f>
        <v>29313.5</v>
      </c>
      <c r="H28" s="32"/>
      <c r="I28" s="46">
        <f>SUM(I26:I27)</f>
        <v>30000</v>
      </c>
    </row>
    <row r="29" spans="1:10" x14ac:dyDescent="0.3">
      <c r="B29" s="1" t="s">
        <v>17</v>
      </c>
      <c r="C29" s="4"/>
      <c r="E29" s="4"/>
      <c r="G29" s="4"/>
      <c r="H29" s="28"/>
      <c r="I29" s="19"/>
    </row>
    <row r="30" spans="1:10" ht="15" thickBot="1" x14ac:dyDescent="0.35">
      <c r="B30" t="s">
        <v>18</v>
      </c>
      <c r="C30" s="5">
        <v>11316</v>
      </c>
      <c r="E30" s="5">
        <v>10373</v>
      </c>
      <c r="G30" s="5">
        <v>11316</v>
      </c>
      <c r="H30" s="28"/>
      <c r="I30" s="45">
        <f>11316+4382</f>
        <v>15698</v>
      </c>
    </row>
    <row r="31" spans="1:10" ht="15" thickTop="1" x14ac:dyDescent="0.3">
      <c r="B31" s="2" t="s">
        <v>4</v>
      </c>
      <c r="C31" s="9">
        <f>SUM(C30)</f>
        <v>11316</v>
      </c>
      <c r="D31" s="10"/>
      <c r="E31" s="9">
        <f>SUM(E30)</f>
        <v>10373</v>
      </c>
      <c r="F31" s="10"/>
      <c r="G31" s="9">
        <f>SUM(G30)</f>
        <v>11316</v>
      </c>
      <c r="H31" s="32"/>
      <c r="I31" s="46">
        <f>SUM(I30)</f>
        <v>15698</v>
      </c>
      <c r="J31" s="20"/>
    </row>
    <row r="32" spans="1:10" x14ac:dyDescent="0.3">
      <c r="B32" s="1" t="s">
        <v>19</v>
      </c>
      <c r="C32" s="4"/>
      <c r="E32" s="4"/>
      <c r="G32" s="4"/>
      <c r="H32" s="28"/>
      <c r="I32" s="7"/>
    </row>
    <row r="33" spans="1:9" x14ac:dyDescent="0.3">
      <c r="B33" t="s">
        <v>20</v>
      </c>
      <c r="C33" s="4">
        <v>1500</v>
      </c>
      <c r="E33" s="4">
        <v>1231.8399999999999</v>
      </c>
      <c r="G33" s="4">
        <v>1231.8399999999999</v>
      </c>
      <c r="H33" s="28"/>
      <c r="I33" s="7">
        <v>1500</v>
      </c>
    </row>
    <row r="34" spans="1:9" x14ac:dyDescent="0.3">
      <c r="A34" s="13" t="s">
        <v>53</v>
      </c>
      <c r="B34" t="s">
        <v>21</v>
      </c>
      <c r="C34" s="4">
        <v>3000</v>
      </c>
      <c r="E34" s="4">
        <v>3328.93</v>
      </c>
      <c r="G34" s="4">
        <v>3328.93</v>
      </c>
      <c r="H34" s="28"/>
      <c r="I34" s="7">
        <v>3000</v>
      </c>
    </row>
    <row r="35" spans="1:9" x14ac:dyDescent="0.3">
      <c r="A35" s="13" t="s">
        <v>57</v>
      </c>
      <c r="B35" t="s">
        <v>22</v>
      </c>
      <c r="C35" s="4">
        <v>1800</v>
      </c>
      <c r="E35" s="4">
        <v>1800</v>
      </c>
      <c r="G35" s="4">
        <v>1800</v>
      </c>
      <c r="H35" s="28"/>
      <c r="I35" s="7">
        <v>1840</v>
      </c>
    </row>
    <row r="36" spans="1:9" x14ac:dyDescent="0.3">
      <c r="B36" t="s">
        <v>23</v>
      </c>
      <c r="C36" s="4">
        <v>500</v>
      </c>
      <c r="E36" s="4">
        <v>510</v>
      </c>
      <c r="G36" s="4">
        <v>510</v>
      </c>
      <c r="H36" s="28"/>
      <c r="I36" s="7">
        <v>500</v>
      </c>
    </row>
    <row r="37" spans="1:9" x14ac:dyDescent="0.3">
      <c r="B37" t="s">
        <v>36</v>
      </c>
      <c r="C37" s="4">
        <v>150</v>
      </c>
      <c r="E37" s="4">
        <v>193.21</v>
      </c>
      <c r="G37" s="4">
        <v>200</v>
      </c>
      <c r="H37" s="28"/>
      <c r="I37" s="19">
        <v>200</v>
      </c>
    </row>
    <row r="38" spans="1:9" x14ac:dyDescent="0.3">
      <c r="A38" s="15" t="s">
        <v>58</v>
      </c>
      <c r="B38" t="s">
        <v>37</v>
      </c>
      <c r="C38" s="4">
        <v>225</v>
      </c>
      <c r="E38" s="4">
        <v>342.07</v>
      </c>
      <c r="G38" s="4">
        <v>350</v>
      </c>
      <c r="H38" s="28"/>
      <c r="I38" s="19">
        <v>350</v>
      </c>
    </row>
    <row r="39" spans="1:9" x14ac:dyDescent="0.3">
      <c r="B39" t="s">
        <v>24</v>
      </c>
      <c r="C39" s="4">
        <v>537</v>
      </c>
      <c r="E39" s="4">
        <v>537</v>
      </c>
      <c r="G39" s="4">
        <v>537</v>
      </c>
      <c r="H39" s="28"/>
      <c r="I39" s="19">
        <v>537</v>
      </c>
    </row>
    <row r="40" spans="1:9" x14ac:dyDescent="0.3">
      <c r="A40" s="13" t="s">
        <v>59</v>
      </c>
      <c r="B40" t="s">
        <v>25</v>
      </c>
      <c r="C40" s="4">
        <v>1000</v>
      </c>
      <c r="E40" s="4">
        <v>800</v>
      </c>
      <c r="G40" s="4">
        <v>800</v>
      </c>
      <c r="H40" s="28"/>
      <c r="I40" s="19">
        <v>800</v>
      </c>
    </row>
    <row r="41" spans="1:9" x14ac:dyDescent="0.3">
      <c r="A41" s="22" t="s">
        <v>65</v>
      </c>
      <c r="B41" s="20" t="s">
        <v>18</v>
      </c>
      <c r="C41" s="4">
        <v>7500</v>
      </c>
      <c r="E41" s="4">
        <v>0</v>
      </c>
      <c r="G41" s="4">
        <v>0</v>
      </c>
      <c r="H41" s="28"/>
      <c r="I41" s="19">
        <v>6500</v>
      </c>
    </row>
    <row r="42" spans="1:9" ht="21.6" x14ac:dyDescent="0.3">
      <c r="A42" s="15" t="s">
        <v>60</v>
      </c>
      <c r="B42" t="s">
        <v>26</v>
      </c>
      <c r="C42" s="4">
        <v>2150</v>
      </c>
      <c r="E42" s="4">
        <v>2278.92</v>
      </c>
      <c r="G42" s="4">
        <v>2278.92</v>
      </c>
      <c r="H42" s="28"/>
      <c r="I42" s="19">
        <v>2350</v>
      </c>
    </row>
    <row r="43" spans="1:9" x14ac:dyDescent="0.3">
      <c r="A43" s="22" t="s">
        <v>64</v>
      </c>
      <c r="B43" t="s">
        <v>38</v>
      </c>
      <c r="C43" s="4">
        <v>7500</v>
      </c>
      <c r="E43" s="4">
        <v>9895</v>
      </c>
      <c r="G43" s="4">
        <v>9895</v>
      </c>
      <c r="H43" s="28"/>
      <c r="I43" s="19">
        <v>7500</v>
      </c>
    </row>
    <row r="44" spans="1:9" x14ac:dyDescent="0.3">
      <c r="A44" s="22" t="s">
        <v>71</v>
      </c>
      <c r="B44" t="s">
        <v>27</v>
      </c>
      <c r="C44" s="4">
        <v>1000</v>
      </c>
      <c r="E44" s="4">
        <v>0</v>
      </c>
      <c r="G44" s="4">
        <v>0</v>
      </c>
      <c r="H44" s="28"/>
      <c r="I44" s="7">
        <v>1000</v>
      </c>
    </row>
    <row r="45" spans="1:9" x14ac:dyDescent="0.3">
      <c r="B45" t="s">
        <v>39</v>
      </c>
      <c r="C45" s="4">
        <v>4000</v>
      </c>
      <c r="E45" s="4">
        <v>3847.42</v>
      </c>
      <c r="G45" s="4">
        <v>4000</v>
      </c>
      <c r="H45" s="28"/>
      <c r="I45" s="7">
        <v>4000</v>
      </c>
    </row>
    <row r="46" spans="1:9" x14ac:dyDescent="0.3">
      <c r="B46" t="s">
        <v>40</v>
      </c>
      <c r="C46" s="4">
        <v>1600</v>
      </c>
      <c r="E46" s="4">
        <v>1530</v>
      </c>
      <c r="G46" s="4">
        <v>1600</v>
      </c>
      <c r="H46" s="28"/>
      <c r="I46" s="7">
        <v>1600</v>
      </c>
    </row>
    <row r="47" spans="1:9" ht="31.8" x14ac:dyDescent="0.3">
      <c r="A47" s="21" t="s">
        <v>69</v>
      </c>
      <c r="B47" t="s">
        <v>41</v>
      </c>
      <c r="C47" s="4">
        <v>14976</v>
      </c>
      <c r="E47" s="4">
        <v>13728</v>
      </c>
      <c r="G47" s="4">
        <v>14976</v>
      </c>
      <c r="H47" s="28"/>
      <c r="I47" s="7">
        <v>15300</v>
      </c>
    </row>
    <row r="48" spans="1:9" x14ac:dyDescent="0.3">
      <c r="B48" t="s">
        <v>28</v>
      </c>
      <c r="C48" s="4">
        <v>1000</v>
      </c>
      <c r="E48" s="4">
        <v>0</v>
      </c>
      <c r="G48" s="4">
        <v>0</v>
      </c>
      <c r="H48" s="28"/>
      <c r="I48" s="7">
        <v>500</v>
      </c>
    </row>
    <row r="49" spans="1:21" x14ac:dyDescent="0.3">
      <c r="B49" t="s">
        <v>42</v>
      </c>
      <c r="C49" s="4">
        <v>400</v>
      </c>
      <c r="E49" s="4">
        <v>212.65</v>
      </c>
      <c r="G49" s="4">
        <v>275</v>
      </c>
      <c r="H49" s="28"/>
      <c r="I49" s="7">
        <v>350</v>
      </c>
    </row>
    <row r="50" spans="1:21" ht="21.6" x14ac:dyDescent="0.3">
      <c r="A50" s="15" t="s">
        <v>61</v>
      </c>
      <c r="B50" t="s">
        <v>43</v>
      </c>
      <c r="C50" s="4">
        <v>1000</v>
      </c>
      <c r="E50" s="4">
        <v>680.02</v>
      </c>
      <c r="G50" s="4">
        <v>800</v>
      </c>
      <c r="H50" s="28"/>
      <c r="I50" s="7">
        <v>800</v>
      </c>
    </row>
    <row r="51" spans="1:21" x14ac:dyDescent="0.3">
      <c r="B51" t="s">
        <v>29</v>
      </c>
      <c r="C51" s="4">
        <v>450</v>
      </c>
      <c r="E51" s="4">
        <v>439</v>
      </c>
      <c r="G51" s="4">
        <v>439</v>
      </c>
      <c r="H51" s="28"/>
      <c r="I51" s="7">
        <v>450</v>
      </c>
    </row>
    <row r="52" spans="1:21" x14ac:dyDescent="0.3">
      <c r="A52" s="13" t="s">
        <v>62</v>
      </c>
      <c r="B52" t="s">
        <v>30</v>
      </c>
      <c r="C52" s="4">
        <v>500</v>
      </c>
      <c r="E52" s="4">
        <v>487.76</v>
      </c>
      <c r="G52" s="4">
        <v>500</v>
      </c>
      <c r="H52" s="28"/>
      <c r="I52" s="7">
        <v>500</v>
      </c>
    </row>
    <row r="53" spans="1:21" x14ac:dyDescent="0.3">
      <c r="B53" t="s">
        <v>31</v>
      </c>
      <c r="C53" s="4">
        <v>123</v>
      </c>
      <c r="E53" s="4">
        <v>359.64</v>
      </c>
      <c r="G53" s="4">
        <v>359.64</v>
      </c>
      <c r="H53" s="28"/>
      <c r="I53" s="19">
        <v>123</v>
      </c>
    </row>
    <row r="54" spans="1:21" x14ac:dyDescent="0.3">
      <c r="B54" t="s">
        <v>32</v>
      </c>
      <c r="C54" s="4">
        <v>80</v>
      </c>
      <c r="E54" s="4">
        <v>82</v>
      </c>
      <c r="G54" s="4">
        <v>82</v>
      </c>
      <c r="H54" s="28"/>
      <c r="I54" s="7">
        <v>82</v>
      </c>
    </row>
    <row r="55" spans="1:21" x14ac:dyDescent="0.3">
      <c r="B55" t="s">
        <v>35</v>
      </c>
      <c r="C55" s="4">
        <v>1023</v>
      </c>
      <c r="E55" s="4">
        <v>708.66</v>
      </c>
      <c r="G55" s="4">
        <v>1417.32</v>
      </c>
      <c r="H55" s="28"/>
      <c r="I55" s="7">
        <v>1450</v>
      </c>
    </row>
    <row r="56" spans="1:21" x14ac:dyDescent="0.3">
      <c r="B56" t="s">
        <v>33</v>
      </c>
      <c r="C56" s="4">
        <v>900</v>
      </c>
      <c r="E56" s="4">
        <v>1160.5</v>
      </c>
      <c r="G56" s="4">
        <v>1266</v>
      </c>
      <c r="H56" s="28"/>
      <c r="I56" s="7">
        <v>1300</v>
      </c>
    </row>
    <row r="57" spans="1:21" ht="14.4" customHeight="1" thickBot="1" x14ac:dyDescent="0.35">
      <c r="A57" s="15" t="s">
        <v>63</v>
      </c>
      <c r="B57" t="s">
        <v>34</v>
      </c>
      <c r="C57" s="5">
        <v>100</v>
      </c>
      <c r="E57" s="5">
        <v>0</v>
      </c>
      <c r="G57" s="5">
        <v>0</v>
      </c>
      <c r="H57" s="28"/>
      <c r="I57" s="6">
        <v>100</v>
      </c>
    </row>
    <row r="58" spans="1:21" ht="15" thickTop="1" x14ac:dyDescent="0.3">
      <c r="B58" s="2" t="s">
        <v>4</v>
      </c>
      <c r="C58" s="9">
        <f>SUM(C33:C57)</f>
        <v>53014</v>
      </c>
      <c r="D58" s="10"/>
      <c r="E58" s="9">
        <f>SUM(E33:E57)</f>
        <v>44152.62</v>
      </c>
      <c r="F58" s="10"/>
      <c r="G58" s="9">
        <f>SUM(G33:G57)</f>
        <v>46646.65</v>
      </c>
      <c r="H58" s="32"/>
      <c r="I58" s="25">
        <f>SUM(I33:I57)</f>
        <v>52632</v>
      </c>
    </row>
    <row r="59" spans="1:21" x14ac:dyDescent="0.3">
      <c r="B59" s="8" t="s">
        <v>74</v>
      </c>
      <c r="C59" s="11">
        <f>SUM(C58,C31,C28)</f>
        <v>95330</v>
      </c>
      <c r="D59" s="10"/>
      <c r="E59" s="11">
        <f>SUM(E58,E31,E28)</f>
        <v>80206.12</v>
      </c>
      <c r="F59" s="10"/>
      <c r="G59" s="11">
        <f>SUM(G58,G31,G28)</f>
        <v>87276.15</v>
      </c>
      <c r="H59" s="32"/>
      <c r="I59" s="11">
        <f>SUM(I58,I31,I28)</f>
        <v>98330</v>
      </c>
    </row>
    <row r="60" spans="1:21" x14ac:dyDescent="0.3">
      <c r="B60" s="36" t="s">
        <v>83</v>
      </c>
      <c r="C60" s="40">
        <f>C23-C59</f>
        <v>3000</v>
      </c>
      <c r="D60" s="41"/>
      <c r="E60" s="40">
        <f>E23-E59</f>
        <v>12920.800000000003</v>
      </c>
      <c r="F60" s="41"/>
      <c r="G60" s="40">
        <f>G23-G59</f>
        <v>13203.850000000006</v>
      </c>
      <c r="H60" s="42"/>
      <c r="I60" s="40">
        <f>I23-I59</f>
        <v>0</v>
      </c>
    </row>
    <row r="61" spans="1:21" x14ac:dyDescent="0.3">
      <c r="C61" s="4"/>
      <c r="E61" s="4"/>
      <c r="G61" s="4"/>
      <c r="H61" s="28"/>
      <c r="I61" s="7"/>
      <c r="U61" s="9"/>
    </row>
    <row r="62" spans="1:21" x14ac:dyDescent="0.3">
      <c r="B62" s="8" t="s">
        <v>44</v>
      </c>
      <c r="C62" s="11">
        <f>SUM(C59,C16)</f>
        <v>104738</v>
      </c>
      <c r="D62" s="10"/>
      <c r="E62" s="11">
        <f>SUM(E59,E16)</f>
        <v>101049.04</v>
      </c>
      <c r="F62" s="10"/>
      <c r="G62" s="11">
        <f>SUM(G59,G16)</f>
        <v>109063.84999999999</v>
      </c>
      <c r="H62" s="29"/>
      <c r="I62" s="11">
        <f>SUM(I59,I16)</f>
        <v>109552.64</v>
      </c>
    </row>
    <row r="63" spans="1:21" x14ac:dyDescent="0.3">
      <c r="B63" s="8" t="s">
        <v>5</v>
      </c>
      <c r="C63" s="24">
        <f>C23+C7</f>
        <v>107738</v>
      </c>
      <c r="D63" s="24">
        <f>D23+D7</f>
        <v>0</v>
      </c>
      <c r="E63" s="24">
        <f>E23+E7</f>
        <v>102282.51</v>
      </c>
      <c r="F63" s="24">
        <f>F23+F7</f>
        <v>0</v>
      </c>
      <c r="G63" s="24">
        <f>G23+G7</f>
        <v>109888</v>
      </c>
      <c r="H63" s="31"/>
      <c r="I63" s="24">
        <f>I23+I7</f>
        <v>109552.64</v>
      </c>
    </row>
    <row r="64" spans="1:21" x14ac:dyDescent="0.3">
      <c r="B64" s="36" t="s">
        <v>84</v>
      </c>
      <c r="C64" s="43">
        <f>C63-C62</f>
        <v>3000</v>
      </c>
      <c r="D64" s="43">
        <f>D63-D62</f>
        <v>0</v>
      </c>
      <c r="E64" s="43">
        <f>E63-E62</f>
        <v>1233.4700000000012</v>
      </c>
      <c r="F64" s="43">
        <f>F63-F62</f>
        <v>0</v>
      </c>
      <c r="G64" s="43">
        <f>G63-G62</f>
        <v>824.15000000000873</v>
      </c>
      <c r="H64" s="44"/>
      <c r="I64" s="43">
        <f>I63-I62</f>
        <v>0</v>
      </c>
    </row>
    <row r="65" spans="2:9" x14ac:dyDescent="0.3">
      <c r="C65" s="4"/>
      <c r="E65" s="4"/>
      <c r="G65" s="4"/>
      <c r="H65" s="28"/>
      <c r="I65" s="7"/>
    </row>
    <row r="66" spans="2:9" x14ac:dyDescent="0.3">
      <c r="B66" s="16" t="s">
        <v>45</v>
      </c>
      <c r="C66" s="17">
        <v>134.38999999999999</v>
      </c>
      <c r="D66" s="18"/>
      <c r="E66" s="17"/>
      <c r="F66" s="18"/>
      <c r="G66" s="17"/>
      <c r="H66" s="33"/>
      <c r="I66" s="17">
        <v>134.38999999999999</v>
      </c>
    </row>
    <row r="67" spans="2:9" x14ac:dyDescent="0.3">
      <c r="B67" s="16" t="s">
        <v>46</v>
      </c>
      <c r="C67" s="17">
        <v>176.39</v>
      </c>
      <c r="D67" s="18"/>
      <c r="E67" s="17"/>
      <c r="F67" s="18"/>
      <c r="G67" s="17"/>
      <c r="H67" s="33"/>
      <c r="I67" s="47">
        <f>176.39+2.11</f>
        <v>178.5</v>
      </c>
    </row>
    <row r="68" spans="2:9" x14ac:dyDescent="0.3">
      <c r="C68" s="4"/>
      <c r="I68" s="7"/>
    </row>
    <row r="69" spans="2:9" x14ac:dyDescent="0.3">
      <c r="C69" s="4"/>
      <c r="I69" s="7"/>
    </row>
    <row r="70" spans="2:9" x14ac:dyDescent="0.3">
      <c r="C70" s="4"/>
      <c r="I70" s="7"/>
    </row>
    <row r="71" spans="2:9" x14ac:dyDescent="0.3">
      <c r="C71" s="4"/>
      <c r="I71" s="7"/>
    </row>
    <row r="72" spans="2:9" x14ac:dyDescent="0.3">
      <c r="C72" s="4"/>
      <c r="I72" s="7"/>
    </row>
    <row r="73" spans="2:9" x14ac:dyDescent="0.3">
      <c r="C73" s="4"/>
      <c r="I73" s="7"/>
    </row>
    <row r="74" spans="2:9" x14ac:dyDescent="0.3">
      <c r="C74" s="4"/>
      <c r="I74" s="7"/>
    </row>
    <row r="75" spans="2:9" x14ac:dyDescent="0.3">
      <c r="C75" s="4"/>
      <c r="I75" s="7"/>
    </row>
    <row r="76" spans="2:9" x14ac:dyDescent="0.3">
      <c r="C76" s="4"/>
      <c r="I76" s="7"/>
    </row>
    <row r="77" spans="2:9" x14ac:dyDescent="0.3">
      <c r="C77" s="4"/>
      <c r="I77" s="7"/>
    </row>
    <row r="78" spans="2:9" x14ac:dyDescent="0.3">
      <c r="C78" s="4"/>
      <c r="I78" s="7"/>
    </row>
    <row r="79" spans="2:9" x14ac:dyDescent="0.3">
      <c r="C79" s="4"/>
      <c r="I79" s="7"/>
    </row>
    <row r="80" spans="2:9" x14ac:dyDescent="0.3">
      <c r="C80" s="4"/>
      <c r="I80" s="7"/>
    </row>
    <row r="81" spans="3:9" x14ac:dyDescent="0.3">
      <c r="C81" s="4"/>
      <c r="I81" s="7"/>
    </row>
    <row r="82" spans="3:9" x14ac:dyDescent="0.3">
      <c r="C82" s="4"/>
      <c r="I82" s="7"/>
    </row>
    <row r="83" spans="3:9" x14ac:dyDescent="0.3">
      <c r="C83" s="4"/>
      <c r="I83" s="7"/>
    </row>
    <row r="84" spans="3:9" x14ac:dyDescent="0.3">
      <c r="C84" s="4"/>
      <c r="I84" s="7"/>
    </row>
    <row r="85" spans="3:9" x14ac:dyDescent="0.3">
      <c r="C85" s="4"/>
      <c r="I85" s="7"/>
    </row>
    <row r="86" spans="3:9" x14ac:dyDescent="0.3">
      <c r="C86" s="4"/>
      <c r="I86" s="7"/>
    </row>
    <row r="87" spans="3:9" x14ac:dyDescent="0.3">
      <c r="C87" s="4"/>
      <c r="I87" s="7"/>
    </row>
    <row r="88" spans="3:9" x14ac:dyDescent="0.3">
      <c r="C88" s="4"/>
      <c r="I88" s="7"/>
    </row>
    <row r="89" spans="3:9" x14ac:dyDescent="0.3">
      <c r="C89" s="4"/>
      <c r="I89" s="7"/>
    </row>
    <row r="90" spans="3:9" x14ac:dyDescent="0.3">
      <c r="C90" s="4"/>
      <c r="I90" s="7"/>
    </row>
    <row r="91" spans="3:9" x14ac:dyDescent="0.3">
      <c r="C91" s="4"/>
      <c r="I91" s="7"/>
    </row>
    <row r="92" spans="3:9" x14ac:dyDescent="0.3">
      <c r="C92" s="4"/>
      <c r="I92" s="7"/>
    </row>
    <row r="93" spans="3:9" x14ac:dyDescent="0.3">
      <c r="C93" s="4"/>
      <c r="I93" s="7"/>
    </row>
    <row r="94" spans="3:9" x14ac:dyDescent="0.3">
      <c r="C94" s="4"/>
      <c r="I94" s="7"/>
    </row>
    <row r="95" spans="3:9" x14ac:dyDescent="0.3">
      <c r="C95" s="4"/>
      <c r="I95" s="7"/>
    </row>
    <row r="96" spans="3:9" x14ac:dyDescent="0.3">
      <c r="C96" s="4"/>
      <c r="I96" s="7"/>
    </row>
    <row r="97" spans="3:9" x14ac:dyDescent="0.3">
      <c r="C97" s="4"/>
      <c r="I97" s="7"/>
    </row>
    <row r="98" spans="3:9" x14ac:dyDescent="0.3">
      <c r="C98" s="4"/>
      <c r="I98" s="7"/>
    </row>
    <row r="99" spans="3:9" x14ac:dyDescent="0.3">
      <c r="C99" s="4"/>
      <c r="I99" s="7"/>
    </row>
    <row r="100" spans="3:9" x14ac:dyDescent="0.3">
      <c r="C100" s="4"/>
      <c r="I100" s="7"/>
    </row>
    <row r="101" spans="3:9" x14ac:dyDescent="0.3">
      <c r="C101" s="4"/>
      <c r="I101" s="7"/>
    </row>
    <row r="102" spans="3:9" x14ac:dyDescent="0.3">
      <c r="C102" s="4"/>
      <c r="I102" s="7"/>
    </row>
    <row r="103" spans="3:9" x14ac:dyDescent="0.3">
      <c r="C103" s="4"/>
      <c r="I103" s="7"/>
    </row>
    <row r="104" spans="3:9" x14ac:dyDescent="0.3">
      <c r="C104" s="4"/>
      <c r="I104" s="7"/>
    </row>
    <row r="105" spans="3:9" x14ac:dyDescent="0.3">
      <c r="C105" s="4"/>
      <c r="I105" s="7"/>
    </row>
    <row r="106" spans="3:9" x14ac:dyDescent="0.3">
      <c r="C106" s="4"/>
      <c r="I106" s="7"/>
    </row>
    <row r="107" spans="3:9" x14ac:dyDescent="0.3">
      <c r="C107" s="4"/>
      <c r="I107" s="7"/>
    </row>
    <row r="108" spans="3:9" x14ac:dyDescent="0.3">
      <c r="C108" s="4"/>
      <c r="I108" s="7"/>
    </row>
    <row r="109" spans="3:9" x14ac:dyDescent="0.3">
      <c r="C109" s="4"/>
      <c r="I109" s="7"/>
    </row>
    <row r="110" spans="3:9" x14ac:dyDescent="0.3">
      <c r="C110" s="4"/>
      <c r="I110" s="7"/>
    </row>
    <row r="111" spans="3:9" x14ac:dyDescent="0.3">
      <c r="C111" s="4"/>
      <c r="I111" s="7"/>
    </row>
    <row r="112" spans="3:9" x14ac:dyDescent="0.3">
      <c r="C112" s="4"/>
      <c r="I112" s="7"/>
    </row>
    <row r="113" spans="3:9" x14ac:dyDescent="0.3">
      <c r="C113" s="4"/>
      <c r="I113" s="7"/>
    </row>
    <row r="114" spans="3:9" x14ac:dyDescent="0.3">
      <c r="C114" s="4"/>
      <c r="I114" s="7"/>
    </row>
    <row r="115" spans="3:9" x14ac:dyDescent="0.3">
      <c r="C115" s="4"/>
      <c r="I115" s="7"/>
    </row>
    <row r="116" spans="3:9" x14ac:dyDescent="0.3">
      <c r="C116" s="4"/>
      <c r="I116" s="7"/>
    </row>
    <row r="117" spans="3:9" x14ac:dyDescent="0.3">
      <c r="C117" s="4"/>
      <c r="I117" s="7"/>
    </row>
    <row r="118" spans="3:9" x14ac:dyDescent="0.3">
      <c r="C118" s="4"/>
      <c r="I118" s="7"/>
    </row>
    <row r="119" spans="3:9" x14ac:dyDescent="0.3">
      <c r="C119" s="4"/>
      <c r="I119" s="7"/>
    </row>
    <row r="120" spans="3:9" x14ac:dyDescent="0.3">
      <c r="C120" s="4"/>
      <c r="I120" s="7"/>
    </row>
    <row r="121" spans="3:9" x14ac:dyDescent="0.3">
      <c r="C121" s="4"/>
      <c r="I121" s="7"/>
    </row>
    <row r="122" spans="3:9" x14ac:dyDescent="0.3">
      <c r="C122" s="4"/>
      <c r="I122" s="7"/>
    </row>
    <row r="123" spans="3:9" x14ac:dyDescent="0.3">
      <c r="C123" s="4"/>
      <c r="I123" s="7"/>
    </row>
    <row r="124" spans="3:9" x14ac:dyDescent="0.3">
      <c r="C124" s="4"/>
      <c r="I124" s="7"/>
    </row>
    <row r="125" spans="3:9" x14ac:dyDescent="0.3">
      <c r="C125" s="4"/>
      <c r="I125" s="7"/>
    </row>
    <row r="126" spans="3:9" x14ac:dyDescent="0.3">
      <c r="C126" s="4"/>
      <c r="I126" s="7"/>
    </row>
    <row r="127" spans="3:9" x14ac:dyDescent="0.3">
      <c r="C127" s="4"/>
      <c r="I127" s="7"/>
    </row>
    <row r="128" spans="3:9" x14ac:dyDescent="0.3">
      <c r="C128" s="4"/>
      <c r="I128" s="7"/>
    </row>
    <row r="129" spans="3:9" x14ac:dyDescent="0.3">
      <c r="C129" s="4"/>
      <c r="I129" s="7"/>
    </row>
    <row r="130" spans="3:9" x14ac:dyDescent="0.3">
      <c r="C130" s="4"/>
      <c r="I130" s="7"/>
    </row>
    <row r="131" spans="3:9" x14ac:dyDescent="0.3">
      <c r="C131" s="4"/>
      <c r="I131" s="7"/>
    </row>
  </sheetData>
  <pageMargins left="0.18" right="0.25" top="0.34" bottom="0.15" header="0.12" footer="0.13"/>
  <pageSetup scale="71" fitToHeight="2" orientation="portrait" r:id="rId1"/>
  <headerFooter>
    <oddHeader>&amp;CWALNUT CREEK HOA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view="pageLayout" topLeftCell="A55" zoomScaleNormal="100" workbookViewId="0">
      <selection activeCell="C60" sqref="C60"/>
    </sheetView>
  </sheetViews>
  <sheetFormatPr defaultRowHeight="14.4" x14ac:dyDescent="0.3"/>
  <cols>
    <col min="1" max="1" width="3" customWidth="1"/>
    <col min="2" max="2" width="40.44140625" bestFit="1" customWidth="1"/>
    <col min="3" max="3" width="13.33203125" customWidth="1"/>
  </cols>
  <sheetData>
    <row r="1" spans="1:3" x14ac:dyDescent="0.3">
      <c r="C1" t="s">
        <v>130</v>
      </c>
    </row>
    <row r="2" spans="1:3" x14ac:dyDescent="0.3">
      <c r="B2" s="48"/>
      <c r="C2" t="s">
        <v>129</v>
      </c>
    </row>
    <row r="4" spans="1:3" x14ac:dyDescent="0.3">
      <c r="A4">
        <v>1</v>
      </c>
      <c r="B4" s="1" t="s">
        <v>78</v>
      </c>
    </row>
    <row r="5" spans="1:3" x14ac:dyDescent="0.3">
      <c r="A5">
        <v>2</v>
      </c>
      <c r="B5" t="s">
        <v>3</v>
      </c>
      <c r="C5" s="35">
        <v>10893.12</v>
      </c>
    </row>
    <row r="6" spans="1:3" ht="15" thickBot="1" x14ac:dyDescent="0.35">
      <c r="A6">
        <v>3</v>
      </c>
      <c r="B6" t="s">
        <v>99</v>
      </c>
      <c r="C6" s="6">
        <v>0</v>
      </c>
    </row>
    <row r="7" spans="1:3" ht="15" thickTop="1" x14ac:dyDescent="0.3">
      <c r="A7">
        <v>4</v>
      </c>
      <c r="B7" s="8" t="s">
        <v>79</v>
      </c>
      <c r="C7" s="50">
        <f>SUM(C5:C6)</f>
        <v>10893.12</v>
      </c>
    </row>
    <row r="8" spans="1:3" x14ac:dyDescent="0.3">
      <c r="A8">
        <v>5</v>
      </c>
      <c r="B8" s="1" t="s">
        <v>8</v>
      </c>
      <c r="C8" s="7"/>
    </row>
    <row r="9" spans="1:3" x14ac:dyDescent="0.3">
      <c r="A9">
        <v>6</v>
      </c>
      <c r="B9" t="s">
        <v>9</v>
      </c>
      <c r="C9" s="7">
        <v>600</v>
      </c>
    </row>
    <row r="10" spans="1:3" x14ac:dyDescent="0.3">
      <c r="A10">
        <v>7</v>
      </c>
      <c r="B10" t="s">
        <v>10</v>
      </c>
      <c r="C10" s="7">
        <v>1000</v>
      </c>
    </row>
    <row r="11" spans="1:3" x14ac:dyDescent="0.3">
      <c r="A11">
        <v>8</v>
      </c>
      <c r="B11" t="s">
        <v>11</v>
      </c>
      <c r="C11" s="19">
        <v>1100</v>
      </c>
    </row>
    <row r="12" spans="1:3" x14ac:dyDescent="0.3">
      <c r="A12">
        <v>9</v>
      </c>
      <c r="B12" t="s">
        <v>50</v>
      </c>
      <c r="C12" s="19">
        <v>1000</v>
      </c>
    </row>
    <row r="13" spans="1:3" x14ac:dyDescent="0.3">
      <c r="A13">
        <v>10</v>
      </c>
      <c r="B13" t="s">
        <v>96</v>
      </c>
      <c r="C13" s="19">
        <v>360</v>
      </c>
    </row>
    <row r="14" spans="1:3" ht="15" thickBot="1" x14ac:dyDescent="0.35">
      <c r="A14">
        <v>11</v>
      </c>
      <c r="B14" t="s">
        <v>13</v>
      </c>
      <c r="C14" s="45">
        <v>6833.12</v>
      </c>
    </row>
    <row r="15" spans="1:3" ht="15" thickTop="1" x14ac:dyDescent="0.3">
      <c r="A15">
        <v>12</v>
      </c>
      <c r="B15" s="8" t="s">
        <v>80</v>
      </c>
      <c r="C15" s="24">
        <f>SUM(C9:C14)</f>
        <v>10893.119999999999</v>
      </c>
    </row>
    <row r="16" spans="1:3" x14ac:dyDescent="0.3">
      <c r="A16">
        <v>13</v>
      </c>
      <c r="B16" s="36" t="s">
        <v>81</v>
      </c>
      <c r="C16" s="37">
        <f>SUM(C7-C15)</f>
        <v>1.8189894035458565E-12</v>
      </c>
    </row>
    <row r="17" spans="1:3" x14ac:dyDescent="0.3">
      <c r="A17">
        <v>14</v>
      </c>
      <c r="B17" s="2"/>
      <c r="C17" s="7"/>
    </row>
    <row r="18" spans="1:3" x14ac:dyDescent="0.3">
      <c r="A18">
        <v>15</v>
      </c>
      <c r="B18" s="1" t="s">
        <v>2</v>
      </c>
      <c r="C18" s="7"/>
    </row>
    <row r="19" spans="1:3" x14ac:dyDescent="0.3">
      <c r="A19">
        <v>16</v>
      </c>
      <c r="B19" t="s">
        <v>0</v>
      </c>
      <c r="C19" s="7">
        <v>96230</v>
      </c>
    </row>
    <row r="20" spans="1:3" x14ac:dyDescent="0.3">
      <c r="A20">
        <v>17</v>
      </c>
      <c r="B20" t="s">
        <v>104</v>
      </c>
      <c r="C20" s="7">
        <v>1800</v>
      </c>
    </row>
    <row r="21" spans="1:3" x14ac:dyDescent="0.3">
      <c r="A21">
        <v>18</v>
      </c>
      <c r="B21" t="s">
        <v>103</v>
      </c>
      <c r="C21" s="7">
        <v>0</v>
      </c>
    </row>
    <row r="22" spans="1:3" x14ac:dyDescent="0.3">
      <c r="A22">
        <v>19</v>
      </c>
      <c r="B22" t="s">
        <v>108</v>
      </c>
      <c r="C22" s="7">
        <v>0</v>
      </c>
    </row>
    <row r="23" spans="1:3" x14ac:dyDescent="0.3">
      <c r="A23">
        <v>20</v>
      </c>
      <c r="B23" t="s">
        <v>109</v>
      </c>
      <c r="C23" s="7">
        <v>0</v>
      </c>
    </row>
    <row r="24" spans="1:3" ht="15" thickBot="1" x14ac:dyDescent="0.35">
      <c r="A24">
        <v>21</v>
      </c>
      <c r="B24" t="s">
        <v>1</v>
      </c>
      <c r="C24" s="6">
        <v>0</v>
      </c>
    </row>
    <row r="25" spans="1:3" ht="15" thickTop="1" x14ac:dyDescent="0.3">
      <c r="A25">
        <v>22</v>
      </c>
      <c r="B25" s="8" t="s">
        <v>73</v>
      </c>
      <c r="C25" s="24">
        <f>SUM(C19:C24)</f>
        <v>98030</v>
      </c>
    </row>
    <row r="26" spans="1:3" x14ac:dyDescent="0.3">
      <c r="A26">
        <v>23</v>
      </c>
      <c r="B26" s="1" t="s">
        <v>72</v>
      </c>
      <c r="C26" s="7"/>
    </row>
    <row r="27" spans="1:3" x14ac:dyDescent="0.3">
      <c r="A27">
        <v>24</v>
      </c>
      <c r="B27" s="1" t="s">
        <v>14</v>
      </c>
      <c r="C27" s="19"/>
    </row>
    <row r="28" spans="1:3" x14ac:dyDescent="0.3">
      <c r="A28">
        <v>25</v>
      </c>
      <c r="B28" t="s">
        <v>15</v>
      </c>
      <c r="C28" s="19">
        <v>17000</v>
      </c>
    </row>
    <row r="29" spans="1:3" x14ac:dyDescent="0.3">
      <c r="A29">
        <v>26</v>
      </c>
      <c r="B29" s="20" t="s">
        <v>16</v>
      </c>
      <c r="C29" s="51">
        <v>13962</v>
      </c>
    </row>
    <row r="30" spans="1:3" ht="15" thickBot="1" x14ac:dyDescent="0.35">
      <c r="A30">
        <v>27</v>
      </c>
      <c r="B30" s="20" t="s">
        <v>126</v>
      </c>
      <c r="C30" s="45">
        <v>7160</v>
      </c>
    </row>
    <row r="31" spans="1:3" ht="15" thickTop="1" x14ac:dyDescent="0.3">
      <c r="A31">
        <v>28</v>
      </c>
      <c r="B31" s="2" t="s">
        <v>4</v>
      </c>
      <c r="C31" s="74">
        <f>SUM(C28:C30)</f>
        <v>38122</v>
      </c>
    </row>
    <row r="32" spans="1:3" x14ac:dyDescent="0.3">
      <c r="A32">
        <v>29</v>
      </c>
      <c r="B32" s="1" t="s">
        <v>17</v>
      </c>
      <c r="C32" s="19"/>
    </row>
    <row r="33" spans="1:3" ht="15" thickBot="1" x14ac:dyDescent="0.35">
      <c r="A33">
        <v>30</v>
      </c>
      <c r="B33" t="s">
        <v>18</v>
      </c>
      <c r="C33" s="45">
        <v>396</v>
      </c>
    </row>
    <row r="34" spans="1:3" ht="15" thickTop="1" x14ac:dyDescent="0.3">
      <c r="A34">
        <v>31</v>
      </c>
      <c r="B34" s="2" t="s">
        <v>4</v>
      </c>
      <c r="C34" s="74">
        <f>SUM(C33)</f>
        <v>396</v>
      </c>
    </row>
    <row r="35" spans="1:3" x14ac:dyDescent="0.3">
      <c r="A35">
        <v>32</v>
      </c>
      <c r="B35" s="1" t="s">
        <v>19</v>
      </c>
      <c r="C35" s="7"/>
    </row>
    <row r="36" spans="1:3" x14ac:dyDescent="0.3">
      <c r="A36">
        <v>33</v>
      </c>
      <c r="B36" t="s">
        <v>20</v>
      </c>
      <c r="C36" s="7">
        <v>1500</v>
      </c>
    </row>
    <row r="37" spans="1:3" x14ac:dyDescent="0.3">
      <c r="A37">
        <v>34</v>
      </c>
      <c r="B37" t="s">
        <v>21</v>
      </c>
      <c r="C37" s="7">
        <v>2500</v>
      </c>
    </row>
    <row r="38" spans="1:3" x14ac:dyDescent="0.3">
      <c r="A38">
        <v>35</v>
      </c>
      <c r="B38" t="s">
        <v>22</v>
      </c>
      <c r="C38" s="19">
        <v>1955</v>
      </c>
    </row>
    <row r="39" spans="1:3" x14ac:dyDescent="0.3">
      <c r="A39">
        <v>36</v>
      </c>
      <c r="B39" t="s">
        <v>23</v>
      </c>
      <c r="C39" s="7">
        <v>150</v>
      </c>
    </row>
    <row r="40" spans="1:3" x14ac:dyDescent="0.3">
      <c r="A40">
        <v>37</v>
      </c>
      <c r="B40" t="s">
        <v>36</v>
      </c>
      <c r="C40" s="19">
        <v>100</v>
      </c>
    </row>
    <row r="41" spans="1:3" x14ac:dyDescent="0.3">
      <c r="A41">
        <v>38</v>
      </c>
      <c r="B41" t="s">
        <v>37</v>
      </c>
      <c r="C41" s="19">
        <v>150</v>
      </c>
    </row>
    <row r="42" spans="1:3" x14ac:dyDescent="0.3">
      <c r="A42">
        <v>39</v>
      </c>
      <c r="B42" t="s">
        <v>24</v>
      </c>
      <c r="C42" s="19">
        <v>895</v>
      </c>
    </row>
    <row r="43" spans="1:3" x14ac:dyDescent="0.3">
      <c r="A43">
        <v>40</v>
      </c>
      <c r="B43" t="s">
        <v>25</v>
      </c>
      <c r="C43" s="19">
        <v>1300</v>
      </c>
    </row>
    <row r="44" spans="1:3" x14ac:dyDescent="0.3">
      <c r="A44">
        <v>41</v>
      </c>
      <c r="B44" s="20" t="s">
        <v>18</v>
      </c>
      <c r="C44" s="19">
        <v>4500</v>
      </c>
    </row>
    <row r="45" spans="1:3" ht="15" customHeight="1" x14ac:dyDescent="0.3">
      <c r="A45">
        <v>42</v>
      </c>
      <c r="B45" t="s">
        <v>26</v>
      </c>
      <c r="C45" s="19">
        <v>3900</v>
      </c>
    </row>
    <row r="46" spans="1:3" x14ac:dyDescent="0.3">
      <c r="A46">
        <v>43</v>
      </c>
      <c r="B46" t="s">
        <v>38</v>
      </c>
      <c r="C46" s="19">
        <v>4700</v>
      </c>
    </row>
    <row r="47" spans="1:3" x14ac:dyDescent="0.3">
      <c r="A47">
        <v>44</v>
      </c>
      <c r="B47" t="s">
        <v>27</v>
      </c>
      <c r="C47" s="19">
        <v>1000</v>
      </c>
    </row>
    <row r="48" spans="1:3" x14ac:dyDescent="0.3">
      <c r="A48">
        <v>45</v>
      </c>
      <c r="B48" t="s">
        <v>39</v>
      </c>
      <c r="C48" s="19">
        <v>10000</v>
      </c>
    </row>
    <row r="49" spans="1:5" x14ac:dyDescent="0.3">
      <c r="A49">
        <v>46</v>
      </c>
      <c r="B49" t="s">
        <v>40</v>
      </c>
      <c r="C49" s="19">
        <v>1000</v>
      </c>
    </row>
    <row r="50" spans="1:5" x14ac:dyDescent="0.3">
      <c r="A50">
        <v>47</v>
      </c>
      <c r="B50" t="s">
        <v>41</v>
      </c>
      <c r="C50" s="19">
        <v>20400</v>
      </c>
    </row>
    <row r="51" spans="1:5" x14ac:dyDescent="0.3">
      <c r="A51">
        <v>48</v>
      </c>
      <c r="B51" t="s">
        <v>28</v>
      </c>
      <c r="C51" s="19">
        <v>0</v>
      </c>
    </row>
    <row r="52" spans="1:5" x14ac:dyDescent="0.3">
      <c r="A52">
        <v>49</v>
      </c>
      <c r="B52" t="s">
        <v>42</v>
      </c>
      <c r="C52" s="19">
        <v>375</v>
      </c>
    </row>
    <row r="53" spans="1:5" ht="15" customHeight="1" x14ac:dyDescent="0.3">
      <c r="A53">
        <v>50</v>
      </c>
      <c r="B53" t="s">
        <v>43</v>
      </c>
      <c r="C53" s="7">
        <v>850</v>
      </c>
    </row>
    <row r="54" spans="1:5" x14ac:dyDescent="0.3">
      <c r="A54">
        <v>51</v>
      </c>
      <c r="B54" t="s">
        <v>29</v>
      </c>
      <c r="C54" s="7">
        <v>500</v>
      </c>
    </row>
    <row r="55" spans="1:5" x14ac:dyDescent="0.3">
      <c r="A55">
        <v>52</v>
      </c>
      <c r="B55" t="s">
        <v>111</v>
      </c>
      <c r="C55" s="7">
        <v>750</v>
      </c>
    </row>
    <row r="56" spans="1:5" x14ac:dyDescent="0.3">
      <c r="A56">
        <v>53</v>
      </c>
      <c r="B56" t="s">
        <v>110</v>
      </c>
      <c r="C56" s="19">
        <v>420</v>
      </c>
    </row>
    <row r="57" spans="1:5" x14ac:dyDescent="0.3">
      <c r="A57">
        <v>54</v>
      </c>
      <c r="B57" t="s">
        <v>32</v>
      </c>
      <c r="C57" s="7">
        <v>106</v>
      </c>
    </row>
    <row r="58" spans="1:5" x14ac:dyDescent="0.3">
      <c r="A58">
        <v>55</v>
      </c>
      <c r="B58" t="s">
        <v>35</v>
      </c>
      <c r="C58" s="7">
        <v>2203</v>
      </c>
    </row>
    <row r="59" spans="1:5" ht="15" thickBot="1" x14ac:dyDescent="0.35">
      <c r="A59">
        <v>56</v>
      </c>
      <c r="B59" t="s">
        <v>33</v>
      </c>
      <c r="C59" s="6">
        <v>258</v>
      </c>
    </row>
    <row r="60" spans="1:5" ht="15" thickTop="1" x14ac:dyDescent="0.3">
      <c r="A60">
        <v>57</v>
      </c>
      <c r="B60" s="2" t="s">
        <v>4</v>
      </c>
      <c r="C60" s="75">
        <f>SUM(C36:C59)</f>
        <v>59512</v>
      </c>
    </row>
    <row r="61" spans="1:5" x14ac:dyDescent="0.3">
      <c r="A61">
        <v>58</v>
      </c>
      <c r="B61" s="8" t="s">
        <v>74</v>
      </c>
      <c r="C61" s="11">
        <f>SUM(C60,C34,C31)</f>
        <v>98030</v>
      </c>
    </row>
    <row r="62" spans="1:5" x14ac:dyDescent="0.3">
      <c r="A62">
        <v>59</v>
      </c>
      <c r="B62" s="36" t="s">
        <v>83</v>
      </c>
    </row>
    <row r="63" spans="1:5" x14ac:dyDescent="0.3">
      <c r="A63">
        <v>60</v>
      </c>
      <c r="E63" s="9"/>
    </row>
    <row r="64" spans="1:5" x14ac:dyDescent="0.3">
      <c r="A64">
        <v>61</v>
      </c>
      <c r="B64" s="8" t="s">
        <v>44</v>
      </c>
      <c r="C64" s="76">
        <f>C61+C15</f>
        <v>108923.12</v>
      </c>
    </row>
    <row r="65" spans="1:3" x14ac:dyDescent="0.3">
      <c r="A65">
        <v>62</v>
      </c>
      <c r="B65" s="8" t="s">
        <v>5</v>
      </c>
      <c r="C65" s="76">
        <f>C7+C25</f>
        <v>108923.12</v>
      </c>
    </row>
    <row r="66" spans="1:3" x14ac:dyDescent="0.3">
      <c r="A66">
        <v>63</v>
      </c>
      <c r="B66" s="36" t="s">
        <v>84</v>
      </c>
    </row>
    <row r="67" spans="1:3" x14ac:dyDescent="0.3">
      <c r="A67">
        <v>64</v>
      </c>
    </row>
    <row r="68" spans="1:3" x14ac:dyDescent="0.3">
      <c r="A68">
        <v>65</v>
      </c>
      <c r="B68" s="16" t="s">
        <v>45</v>
      </c>
      <c r="C68" s="73">
        <v>134.38999999999999</v>
      </c>
    </row>
    <row r="69" spans="1:3" x14ac:dyDescent="0.3">
      <c r="A69">
        <v>66</v>
      </c>
      <c r="B69" s="16" t="s">
        <v>46</v>
      </c>
      <c r="C69" s="73">
        <v>183.02</v>
      </c>
    </row>
  </sheetData>
  <printOptions horizontalCentered="1" verticalCentered="1" gridLines="1"/>
  <pageMargins left="0.25" right="0.25" top="0.75" bottom="0.75" header="0.3" footer="0.3"/>
  <pageSetup scale="67" orientation="portrait" r:id="rId1"/>
  <headerFooter>
    <oddHeader>&amp;CWALNUT CREEK HOA 2022 BUDGET</oddHeader>
    <oddFooter>&amp;Crevised 1.10.22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3"/>
  <sheetViews>
    <sheetView topLeftCell="A52" zoomScaleNormal="100" workbookViewId="0">
      <selection activeCell="J34" sqref="J34"/>
    </sheetView>
  </sheetViews>
  <sheetFormatPr defaultRowHeight="14.4" x14ac:dyDescent="0.3"/>
  <cols>
    <col min="1" max="1" width="3" customWidth="1"/>
    <col min="2" max="2" width="42" style="71" customWidth="1"/>
    <col min="3" max="3" width="40.44140625" bestFit="1" customWidth="1"/>
    <col min="4" max="4" width="16.6640625" style="26" bestFit="1" customWidth="1"/>
    <col min="5" max="5" width="2.44140625" customWidth="1"/>
    <col min="6" max="6" width="14" customWidth="1"/>
    <col min="7" max="7" width="1.88671875" customWidth="1"/>
    <col min="8" max="8" width="15.5546875" customWidth="1"/>
    <col min="9" max="9" width="2.44140625" style="30" customWidth="1"/>
    <col min="10" max="10" width="16.6640625" style="26" bestFit="1" customWidth="1"/>
    <col min="11" max="11" width="3" customWidth="1"/>
    <col min="12" max="12" width="9.5546875" style="67" bestFit="1" customWidth="1"/>
    <col min="13" max="13" width="3" style="67" customWidth="1"/>
    <col min="14" max="14" width="16.6640625" style="26" bestFit="1" customWidth="1"/>
    <col min="15" max="15" width="4.33203125" style="26" customWidth="1"/>
    <col min="16" max="16" width="9.5546875" style="67" bestFit="1" customWidth="1"/>
  </cols>
  <sheetData>
    <row r="1" spans="1:16" ht="15" x14ac:dyDescent="0.25">
      <c r="B1" s="70"/>
      <c r="D1" s="23">
        <v>2019</v>
      </c>
      <c r="F1" s="3">
        <v>2019</v>
      </c>
      <c r="H1" s="3">
        <v>2019</v>
      </c>
      <c r="I1" s="27"/>
      <c r="J1" s="23">
        <v>2020</v>
      </c>
      <c r="L1" s="67" t="s">
        <v>112</v>
      </c>
      <c r="N1" s="23">
        <v>2020</v>
      </c>
      <c r="O1" s="23"/>
      <c r="P1" s="67" t="s">
        <v>112</v>
      </c>
    </row>
    <row r="2" spans="1:16" ht="15" x14ac:dyDescent="0.25">
      <c r="B2" s="68" t="s">
        <v>51</v>
      </c>
      <c r="C2" s="48"/>
      <c r="D2" s="23" t="s">
        <v>86</v>
      </c>
      <c r="F2" s="63" t="s">
        <v>106</v>
      </c>
      <c r="H2" s="3" t="s">
        <v>107</v>
      </c>
      <c r="I2" s="27"/>
      <c r="J2" s="23" t="s">
        <v>49</v>
      </c>
      <c r="N2" s="23" t="s">
        <v>49</v>
      </c>
      <c r="O2" s="23"/>
    </row>
    <row r="3" spans="1:16" ht="15" x14ac:dyDescent="0.25">
      <c r="D3" s="49" t="s">
        <v>6</v>
      </c>
      <c r="F3" s="3" t="s">
        <v>47</v>
      </c>
      <c r="H3" s="3" t="s">
        <v>48</v>
      </c>
      <c r="I3" s="27"/>
      <c r="J3" s="49" t="s">
        <v>6</v>
      </c>
      <c r="N3" s="49" t="s">
        <v>128</v>
      </c>
      <c r="O3" s="49"/>
    </row>
    <row r="4" spans="1:16" ht="15" x14ac:dyDescent="0.25">
      <c r="A4">
        <v>1</v>
      </c>
      <c r="C4" s="1" t="s">
        <v>78</v>
      </c>
      <c r="D4" s="7"/>
      <c r="F4" s="4"/>
      <c r="H4" s="4"/>
      <c r="I4" s="28"/>
      <c r="J4" s="7"/>
      <c r="N4" s="7"/>
      <c r="O4" s="7"/>
    </row>
    <row r="5" spans="1:16" ht="15" x14ac:dyDescent="0.25">
      <c r="A5">
        <v>2</v>
      </c>
      <c r="C5" t="s">
        <v>3</v>
      </c>
      <c r="D5" s="35">
        <v>10893.12</v>
      </c>
      <c r="E5" s="30"/>
      <c r="F5" s="28">
        <v>8666.49</v>
      </c>
      <c r="G5" s="30"/>
      <c r="H5" s="28">
        <v>10893.12</v>
      </c>
      <c r="I5" s="28">
        <v>9982.91</v>
      </c>
      <c r="J5" s="35">
        <v>10893.12</v>
      </c>
      <c r="L5" s="67">
        <f>(J5-D5)/J5</f>
        <v>0</v>
      </c>
      <c r="N5" s="35">
        <v>10893.12</v>
      </c>
      <c r="O5" s="35"/>
      <c r="P5" s="67">
        <f>(N5-D5)/N5</f>
        <v>0</v>
      </c>
    </row>
    <row r="6" spans="1:16" ht="15.75" thickBot="1" x14ac:dyDescent="0.3">
      <c r="A6">
        <v>3</v>
      </c>
      <c r="C6" t="s">
        <v>99</v>
      </c>
      <c r="D6" s="6">
        <v>0</v>
      </c>
      <c r="E6" s="30"/>
      <c r="F6" s="5">
        <v>25</v>
      </c>
      <c r="G6" s="30"/>
      <c r="H6" s="5">
        <v>25</v>
      </c>
      <c r="I6" s="28"/>
      <c r="J6" s="6">
        <v>0</v>
      </c>
      <c r="N6" s="6">
        <v>0</v>
      </c>
      <c r="O6" s="35"/>
    </row>
    <row r="7" spans="1:16" ht="15.75" thickTop="1" x14ac:dyDescent="0.25">
      <c r="A7">
        <v>4</v>
      </c>
      <c r="C7" s="8" t="s">
        <v>79</v>
      </c>
      <c r="D7" s="50">
        <f>SUM(D5:D6)</f>
        <v>10893.12</v>
      </c>
      <c r="E7" s="12"/>
      <c r="F7" s="50">
        <f>SUM(F5:F6)</f>
        <v>8691.49</v>
      </c>
      <c r="G7" s="12"/>
      <c r="H7" s="50">
        <f>SUM(H5:H6)</f>
        <v>10918.12</v>
      </c>
      <c r="I7" s="29"/>
      <c r="J7" s="50">
        <f>SUM(J5:J6)</f>
        <v>10893.12</v>
      </c>
      <c r="N7" s="50">
        <f>SUM(N5:N6)</f>
        <v>10893.12</v>
      </c>
      <c r="O7" s="50"/>
    </row>
    <row r="8" spans="1:16" ht="15" x14ac:dyDescent="0.25">
      <c r="A8">
        <v>5</v>
      </c>
      <c r="C8" s="1" t="s">
        <v>8</v>
      </c>
      <c r="D8" s="7"/>
      <c r="F8" s="4"/>
      <c r="H8" s="4"/>
      <c r="I8" s="28"/>
      <c r="J8" s="7"/>
      <c r="N8" s="7"/>
      <c r="O8" s="7"/>
    </row>
    <row r="9" spans="1:16" ht="15" x14ac:dyDescent="0.25">
      <c r="A9">
        <v>6</v>
      </c>
      <c r="C9" t="s">
        <v>9</v>
      </c>
      <c r="D9" s="7">
        <v>600</v>
      </c>
      <c r="F9" s="4">
        <v>511.4</v>
      </c>
      <c r="H9" s="4">
        <v>511.4</v>
      </c>
      <c r="I9" s="28"/>
      <c r="J9" s="7">
        <v>600</v>
      </c>
      <c r="L9" s="67">
        <f t="shared" ref="L9:L15" si="0">(J9-D9)/J9</f>
        <v>0</v>
      </c>
      <c r="N9" s="7">
        <v>600</v>
      </c>
      <c r="O9" s="7"/>
      <c r="P9" s="67">
        <f t="shared" ref="P9:P15" si="1">(N9-D9)/N9</f>
        <v>0</v>
      </c>
    </row>
    <row r="10" spans="1:16" ht="15" x14ac:dyDescent="0.25">
      <c r="A10">
        <v>7</v>
      </c>
      <c r="B10" s="68" t="s">
        <v>53</v>
      </c>
      <c r="C10" t="s">
        <v>10</v>
      </c>
      <c r="D10" s="7">
        <v>1000</v>
      </c>
      <c r="F10" s="4">
        <v>0</v>
      </c>
      <c r="H10" s="4">
        <v>1000</v>
      </c>
      <c r="I10" s="28"/>
      <c r="J10" s="7">
        <v>1000</v>
      </c>
      <c r="L10" s="67">
        <f t="shared" si="0"/>
        <v>0</v>
      </c>
      <c r="N10" s="7">
        <v>1000</v>
      </c>
      <c r="O10" s="7"/>
      <c r="P10" s="67">
        <f t="shared" si="1"/>
        <v>0</v>
      </c>
    </row>
    <row r="11" spans="1:16" ht="15" x14ac:dyDescent="0.25">
      <c r="A11">
        <v>8</v>
      </c>
      <c r="B11" s="72" t="s">
        <v>54</v>
      </c>
      <c r="C11" t="s">
        <v>11</v>
      </c>
      <c r="D11" s="19">
        <v>1100</v>
      </c>
      <c r="F11" s="4">
        <v>579.46</v>
      </c>
      <c r="H11" s="4">
        <v>870</v>
      </c>
      <c r="I11" s="28"/>
      <c r="J11" s="19">
        <v>1100</v>
      </c>
      <c r="L11" s="67">
        <f t="shared" si="0"/>
        <v>0</v>
      </c>
      <c r="N11" s="19">
        <v>1100</v>
      </c>
      <c r="O11" s="19"/>
      <c r="P11" s="67">
        <f t="shared" si="1"/>
        <v>0</v>
      </c>
    </row>
    <row r="12" spans="1:16" ht="15" x14ac:dyDescent="0.25">
      <c r="A12">
        <v>9</v>
      </c>
      <c r="C12" t="s">
        <v>50</v>
      </c>
      <c r="D12" s="19">
        <v>1000</v>
      </c>
      <c r="F12" s="4">
        <v>0</v>
      </c>
      <c r="H12" s="4">
        <v>0</v>
      </c>
      <c r="I12" s="28"/>
      <c r="J12" s="19">
        <v>1000</v>
      </c>
      <c r="L12" s="67">
        <f t="shared" si="0"/>
        <v>0</v>
      </c>
      <c r="N12" s="19">
        <v>1000</v>
      </c>
      <c r="O12" s="19"/>
      <c r="P12" s="67">
        <f t="shared" si="1"/>
        <v>0</v>
      </c>
    </row>
    <row r="13" spans="1:16" ht="15" x14ac:dyDescent="0.25">
      <c r="A13">
        <v>10</v>
      </c>
      <c r="B13" s="71" t="s">
        <v>121</v>
      </c>
      <c r="C13" t="s">
        <v>96</v>
      </c>
      <c r="D13" s="19">
        <v>360</v>
      </c>
      <c r="F13" s="4">
        <v>240</v>
      </c>
      <c r="H13" s="4">
        <v>360</v>
      </c>
      <c r="I13" s="28"/>
      <c r="J13" s="19">
        <v>360</v>
      </c>
      <c r="L13" s="67">
        <f t="shared" si="0"/>
        <v>0</v>
      </c>
      <c r="N13" s="19">
        <v>360</v>
      </c>
      <c r="O13" s="19"/>
      <c r="P13" s="67">
        <f t="shared" si="1"/>
        <v>0</v>
      </c>
    </row>
    <row r="14" spans="1:16" ht="15.75" thickBot="1" x14ac:dyDescent="0.3">
      <c r="A14">
        <v>11</v>
      </c>
      <c r="C14" t="s">
        <v>13</v>
      </c>
      <c r="D14" s="45">
        <v>6833.12</v>
      </c>
      <c r="F14" s="5">
        <v>3770</v>
      </c>
      <c r="H14" s="5">
        <v>3770</v>
      </c>
      <c r="I14" s="28"/>
      <c r="J14" s="45">
        <v>6833.12</v>
      </c>
      <c r="L14" s="67">
        <f t="shared" si="0"/>
        <v>0</v>
      </c>
      <c r="N14" s="45">
        <v>6833.12</v>
      </c>
      <c r="O14" s="51"/>
      <c r="P14" s="67">
        <f t="shared" si="1"/>
        <v>0</v>
      </c>
    </row>
    <row r="15" spans="1:16" ht="15.75" thickTop="1" x14ac:dyDescent="0.25">
      <c r="A15">
        <v>12</v>
      </c>
      <c r="C15" s="8" t="s">
        <v>80</v>
      </c>
      <c r="D15" s="24">
        <f>SUM(D9:D14)</f>
        <v>10893.119999999999</v>
      </c>
      <c r="E15" s="12"/>
      <c r="F15" s="11">
        <f>SUM(F9:F14)</f>
        <v>5100.8600000000006</v>
      </c>
      <c r="G15" s="12"/>
      <c r="H15" s="11">
        <f>SUM(H9:H14)</f>
        <v>6511.4</v>
      </c>
      <c r="I15" s="29"/>
      <c r="J15" s="24">
        <f>SUM(J9:J14)</f>
        <v>10893.119999999999</v>
      </c>
      <c r="L15" s="67">
        <f t="shared" si="0"/>
        <v>0</v>
      </c>
      <c r="N15" s="24">
        <f>SUM(N9:N14)</f>
        <v>10893.119999999999</v>
      </c>
      <c r="O15" s="24"/>
      <c r="P15" s="67">
        <f t="shared" si="1"/>
        <v>0</v>
      </c>
    </row>
    <row r="16" spans="1:16" ht="15" x14ac:dyDescent="0.25">
      <c r="A16">
        <v>13</v>
      </c>
      <c r="C16" s="36" t="s">
        <v>81</v>
      </c>
      <c r="D16" s="37">
        <f>+D7-D15</f>
        <v>0</v>
      </c>
      <c r="E16" s="38"/>
      <c r="F16" s="37">
        <f>+F7-F15</f>
        <v>3590.6299999999992</v>
      </c>
      <c r="G16" s="37">
        <f>+G7-G15</f>
        <v>0</v>
      </c>
      <c r="H16" s="37">
        <f>+H7-H15</f>
        <v>4406.7200000000012</v>
      </c>
      <c r="I16" s="39"/>
      <c r="J16" s="37">
        <f>+J7-J15</f>
        <v>0</v>
      </c>
      <c r="N16" s="37">
        <f>+N7-N15</f>
        <v>0</v>
      </c>
      <c r="O16" s="37"/>
    </row>
    <row r="17" spans="1:16" ht="15" x14ac:dyDescent="0.25">
      <c r="A17">
        <v>14</v>
      </c>
      <c r="C17" s="2"/>
      <c r="D17" s="7"/>
      <c r="F17" s="4"/>
      <c r="H17" s="4"/>
      <c r="I17" s="28"/>
      <c r="J17" s="7"/>
      <c r="N17" s="7"/>
      <c r="O17" s="7"/>
    </row>
    <row r="18" spans="1:16" ht="15" x14ac:dyDescent="0.25">
      <c r="A18">
        <v>15</v>
      </c>
      <c r="C18" s="1" t="s">
        <v>2</v>
      </c>
      <c r="D18" s="7"/>
      <c r="J18" s="7"/>
      <c r="N18" s="7"/>
      <c r="O18" s="7"/>
    </row>
    <row r="19" spans="1:16" ht="15" x14ac:dyDescent="0.25">
      <c r="A19">
        <v>16</v>
      </c>
      <c r="B19" s="68" t="s">
        <v>52</v>
      </c>
      <c r="C19" t="s">
        <v>0</v>
      </c>
      <c r="D19" s="7">
        <v>96230</v>
      </c>
      <c r="F19" s="4">
        <v>70180.75</v>
      </c>
      <c r="H19" s="4">
        <v>96230</v>
      </c>
      <c r="I19" s="28"/>
      <c r="J19" s="7">
        <v>96230</v>
      </c>
      <c r="L19" s="67">
        <f t="shared" ref="L19:L25" si="2">(J19-D19)/J19</f>
        <v>0</v>
      </c>
      <c r="N19" s="7">
        <v>101034.76</v>
      </c>
      <c r="O19" s="7"/>
      <c r="P19" s="67">
        <f t="shared" ref="P19:P20" si="3">(N19-D19)/N19</f>
        <v>4.7555514557564099E-2</v>
      </c>
    </row>
    <row r="20" spans="1:16" ht="15" x14ac:dyDescent="0.25">
      <c r="A20">
        <v>17</v>
      </c>
      <c r="C20" t="s">
        <v>104</v>
      </c>
      <c r="D20" s="7">
        <v>1500</v>
      </c>
      <c r="F20" s="4">
        <v>1878.71</v>
      </c>
      <c r="H20" s="4">
        <v>2000</v>
      </c>
      <c r="I20" s="28"/>
      <c r="J20" s="7">
        <v>2500</v>
      </c>
      <c r="L20" s="67">
        <f t="shared" si="2"/>
        <v>0.4</v>
      </c>
      <c r="N20" s="7">
        <v>2500</v>
      </c>
      <c r="O20" s="7"/>
      <c r="P20" s="67">
        <f t="shared" si="3"/>
        <v>0.4</v>
      </c>
    </row>
    <row r="21" spans="1:16" ht="15" x14ac:dyDescent="0.25">
      <c r="A21">
        <v>18</v>
      </c>
      <c r="C21" t="s">
        <v>103</v>
      </c>
      <c r="D21" s="7">
        <v>0</v>
      </c>
      <c r="F21" s="4">
        <v>6318.88</v>
      </c>
      <c r="H21" s="4">
        <v>7000</v>
      </c>
      <c r="I21" s="28"/>
      <c r="J21" s="7">
        <v>0</v>
      </c>
      <c r="N21" s="7">
        <v>0</v>
      </c>
      <c r="O21" s="7"/>
    </row>
    <row r="22" spans="1:16" ht="15" x14ac:dyDescent="0.25">
      <c r="A22">
        <v>19</v>
      </c>
      <c r="C22" t="s">
        <v>108</v>
      </c>
      <c r="D22" s="7">
        <v>0</v>
      </c>
      <c r="F22" s="4">
        <v>500</v>
      </c>
      <c r="H22" s="4">
        <v>500</v>
      </c>
      <c r="I22" s="28"/>
      <c r="J22" s="7">
        <v>0</v>
      </c>
      <c r="N22" s="7">
        <v>0</v>
      </c>
      <c r="O22" s="7"/>
    </row>
    <row r="23" spans="1:16" ht="15" x14ac:dyDescent="0.25">
      <c r="A23">
        <v>20</v>
      </c>
      <c r="C23" t="s">
        <v>109</v>
      </c>
      <c r="D23" s="7"/>
      <c r="F23" s="4">
        <v>692.73</v>
      </c>
      <c r="H23" s="4">
        <v>692.73</v>
      </c>
      <c r="I23" s="28"/>
      <c r="J23" s="7">
        <v>0</v>
      </c>
      <c r="N23" s="7">
        <v>0</v>
      </c>
      <c r="O23" s="7"/>
    </row>
    <row r="24" spans="1:16" ht="15.75" thickBot="1" x14ac:dyDescent="0.3">
      <c r="A24">
        <v>21</v>
      </c>
      <c r="B24" s="71" t="s">
        <v>122</v>
      </c>
      <c r="C24" t="s">
        <v>1</v>
      </c>
      <c r="D24" s="6">
        <v>800</v>
      </c>
      <c r="F24" s="5">
        <v>0</v>
      </c>
      <c r="H24" s="5">
        <v>0</v>
      </c>
      <c r="I24" s="28"/>
      <c r="J24" s="6">
        <v>0</v>
      </c>
      <c r="L24" s="67">
        <v>-1</v>
      </c>
      <c r="N24" s="6">
        <v>0</v>
      </c>
      <c r="O24" s="35"/>
    </row>
    <row r="25" spans="1:16" ht="15.75" thickTop="1" x14ac:dyDescent="0.25">
      <c r="A25">
        <v>22</v>
      </c>
      <c r="C25" s="8" t="s">
        <v>73</v>
      </c>
      <c r="D25" s="24">
        <f>SUM(D19:D24)</f>
        <v>98530</v>
      </c>
      <c r="E25" s="12"/>
      <c r="F25" s="11">
        <f>SUM(F19:F24)</f>
        <v>79571.070000000007</v>
      </c>
      <c r="G25" s="12"/>
      <c r="H25" s="11">
        <f>SUM(H19:H24)</f>
        <v>106422.73</v>
      </c>
      <c r="I25" s="29"/>
      <c r="J25" s="24">
        <f>SUM(J19:J24)</f>
        <v>98730</v>
      </c>
      <c r="L25" s="67">
        <f t="shared" si="2"/>
        <v>2.0257267294641955E-3</v>
      </c>
      <c r="N25" s="24">
        <f>SUM(N19:N24)</f>
        <v>103534.76</v>
      </c>
      <c r="O25" s="24"/>
      <c r="P25" s="67">
        <f>(N25-D25)/N25</f>
        <v>4.8338934672761062E-2</v>
      </c>
    </row>
    <row r="26" spans="1:16" ht="15" x14ac:dyDescent="0.25">
      <c r="A26">
        <v>23</v>
      </c>
      <c r="C26" s="1" t="s">
        <v>72</v>
      </c>
      <c r="D26" s="7"/>
      <c r="F26" s="4"/>
      <c r="H26" s="4"/>
      <c r="I26" s="28"/>
      <c r="J26" s="7"/>
      <c r="N26" s="7"/>
      <c r="O26" s="7"/>
    </row>
    <row r="27" spans="1:16" ht="15" x14ac:dyDescent="0.25">
      <c r="A27">
        <v>24</v>
      </c>
      <c r="C27" s="1" t="s">
        <v>14</v>
      </c>
      <c r="D27" s="19"/>
      <c r="F27" s="4"/>
      <c r="H27" s="4"/>
      <c r="I27" s="28"/>
      <c r="J27" s="19"/>
      <c r="N27" s="19"/>
      <c r="O27" s="19"/>
    </row>
    <row r="28" spans="1:16" ht="15" x14ac:dyDescent="0.25">
      <c r="A28">
        <v>25</v>
      </c>
      <c r="B28" s="68" t="s">
        <v>55</v>
      </c>
      <c r="C28" t="s">
        <v>15</v>
      </c>
      <c r="D28" s="19">
        <v>17000</v>
      </c>
      <c r="F28" s="4">
        <v>11308</v>
      </c>
      <c r="H28" s="4">
        <v>16962</v>
      </c>
      <c r="I28" s="28"/>
      <c r="J28" s="19">
        <v>17000</v>
      </c>
      <c r="L28" s="67">
        <f t="shared" ref="L28:L31" si="4">(J28-D28)/J28</f>
        <v>0</v>
      </c>
      <c r="N28" s="19">
        <v>17000</v>
      </c>
      <c r="O28" s="19"/>
      <c r="P28" s="67">
        <f t="shared" ref="P28:P31" si="5">(N28-D28)/N28</f>
        <v>0</v>
      </c>
    </row>
    <row r="29" spans="1:16" ht="15" x14ac:dyDescent="0.25">
      <c r="A29">
        <v>26</v>
      </c>
      <c r="B29" s="68" t="s">
        <v>113</v>
      </c>
      <c r="C29" s="20" t="s">
        <v>16</v>
      </c>
      <c r="D29" s="51">
        <v>12000</v>
      </c>
      <c r="E29" s="30"/>
      <c r="F29" s="28">
        <v>8199.6299999999992</v>
      </c>
      <c r="G29" s="30"/>
      <c r="H29" s="28">
        <v>12854</v>
      </c>
      <c r="I29" s="28"/>
      <c r="J29" s="51">
        <v>13962</v>
      </c>
      <c r="L29" s="67">
        <f t="shared" si="4"/>
        <v>0.14052428018908467</v>
      </c>
      <c r="N29" s="51">
        <v>13962</v>
      </c>
      <c r="O29" s="51"/>
      <c r="P29" s="67">
        <f t="shared" si="5"/>
        <v>0.14052428018908467</v>
      </c>
    </row>
    <row r="30" spans="1:16" ht="15.75" thickBot="1" x14ac:dyDescent="0.3">
      <c r="A30">
        <v>27</v>
      </c>
      <c r="B30" s="68" t="s">
        <v>127</v>
      </c>
      <c r="C30" s="20" t="s">
        <v>126</v>
      </c>
      <c r="D30" s="45">
        <v>0</v>
      </c>
      <c r="F30" s="5">
        <v>0</v>
      </c>
      <c r="H30" s="5">
        <v>0</v>
      </c>
      <c r="I30" s="28"/>
      <c r="J30" s="45">
        <v>7160</v>
      </c>
      <c r="L30" s="67">
        <f t="shared" si="4"/>
        <v>1</v>
      </c>
      <c r="N30" s="45">
        <v>7160</v>
      </c>
      <c r="O30" s="51"/>
      <c r="P30" s="67">
        <f t="shared" si="5"/>
        <v>1</v>
      </c>
    </row>
    <row r="31" spans="1:16" ht="15.75" thickTop="1" x14ac:dyDescent="0.25">
      <c r="A31">
        <v>28</v>
      </c>
      <c r="C31" s="2" t="s">
        <v>4</v>
      </c>
      <c r="D31" s="46">
        <f>SUM(D28:D30)</f>
        <v>29000</v>
      </c>
      <c r="E31" s="10"/>
      <c r="F31" s="46">
        <f>SUM(F28:F30)</f>
        <v>19507.629999999997</v>
      </c>
      <c r="G31" s="10"/>
      <c r="H31" s="46">
        <f>SUM(H28:H30)</f>
        <v>29816</v>
      </c>
      <c r="I31" s="32"/>
      <c r="J31" s="46">
        <f>SUM(J28:J30)</f>
        <v>38122</v>
      </c>
      <c r="L31" s="67">
        <f t="shared" si="4"/>
        <v>0.23928440270709828</v>
      </c>
      <c r="N31" s="46">
        <f>SUM(N28:N30)</f>
        <v>38122</v>
      </c>
      <c r="O31" s="46"/>
      <c r="P31" s="67">
        <f t="shared" si="5"/>
        <v>0.23928440270709828</v>
      </c>
    </row>
    <row r="32" spans="1:16" ht="15" x14ac:dyDescent="0.25">
      <c r="A32">
        <v>29</v>
      </c>
      <c r="C32" s="1" t="s">
        <v>17</v>
      </c>
      <c r="D32" s="19"/>
      <c r="F32" s="4"/>
      <c r="H32" s="4"/>
      <c r="I32" s="28"/>
      <c r="J32" s="19"/>
      <c r="N32" s="19"/>
      <c r="O32" s="19"/>
    </row>
    <row r="33" spans="1:16" ht="15.75" thickBot="1" x14ac:dyDescent="0.3">
      <c r="A33">
        <v>30</v>
      </c>
      <c r="C33" t="s">
        <v>18</v>
      </c>
      <c r="D33" s="45">
        <v>9433</v>
      </c>
      <c r="F33" s="5">
        <v>6288.64</v>
      </c>
      <c r="H33" s="5">
        <v>9433</v>
      </c>
      <c r="I33" s="28"/>
      <c r="J33" s="45">
        <v>2366</v>
      </c>
      <c r="L33" s="67">
        <f t="shared" ref="L33:L34" si="6">(J33-D33)/J33</f>
        <v>-2.9868977176669484</v>
      </c>
      <c r="N33" s="45">
        <v>9570.76</v>
      </c>
      <c r="O33" s="51"/>
      <c r="P33" s="67">
        <f t="shared" ref="P33:P34" si="7">(N33-D33)/N33</f>
        <v>1.4393841241447932E-2</v>
      </c>
    </row>
    <row r="34" spans="1:16" ht="15.75" thickTop="1" x14ac:dyDescent="0.25">
      <c r="A34">
        <v>31</v>
      </c>
      <c r="C34" s="2" t="s">
        <v>4</v>
      </c>
      <c r="D34" s="46">
        <f>SUM(D33)</f>
        <v>9433</v>
      </c>
      <c r="E34" s="10"/>
      <c r="F34" s="9">
        <f>SUM(F33)</f>
        <v>6288.64</v>
      </c>
      <c r="G34" s="10"/>
      <c r="H34" s="9">
        <f>SUM(H33)</f>
        <v>9433</v>
      </c>
      <c r="I34" s="32"/>
      <c r="J34" s="46">
        <f>SUM(J33)</f>
        <v>2366</v>
      </c>
      <c r="K34" s="20"/>
      <c r="L34" s="67">
        <f t="shared" si="6"/>
        <v>-2.9868977176669484</v>
      </c>
      <c r="N34" s="46">
        <f>SUM(N33)</f>
        <v>9570.76</v>
      </c>
      <c r="O34" s="46"/>
      <c r="P34" s="67">
        <f t="shared" si="7"/>
        <v>1.4393841241447932E-2</v>
      </c>
    </row>
    <row r="35" spans="1:16" ht="15" x14ac:dyDescent="0.25">
      <c r="A35">
        <v>32</v>
      </c>
      <c r="C35" s="1" t="s">
        <v>19</v>
      </c>
      <c r="D35" s="7"/>
      <c r="F35" s="4"/>
      <c r="H35" s="4"/>
      <c r="I35" s="28"/>
      <c r="J35" s="7"/>
      <c r="N35" s="7"/>
      <c r="O35" s="7"/>
    </row>
    <row r="36" spans="1:16" ht="15" x14ac:dyDescent="0.25">
      <c r="A36">
        <v>33</v>
      </c>
      <c r="C36" t="s">
        <v>20</v>
      </c>
      <c r="D36" s="7">
        <v>1500</v>
      </c>
      <c r="F36" s="4">
        <v>1365.37</v>
      </c>
      <c r="H36" s="4">
        <v>1365.37</v>
      </c>
      <c r="I36" s="28"/>
      <c r="J36" s="7">
        <v>1500</v>
      </c>
      <c r="L36" s="67">
        <f t="shared" ref="L36:L61" si="8">(J36-D36)/J36</f>
        <v>0</v>
      </c>
      <c r="N36" s="7">
        <v>1500</v>
      </c>
      <c r="O36" s="7"/>
      <c r="P36" s="67">
        <f t="shared" ref="P36:P61" si="9">(N36-D36)/N36</f>
        <v>0</v>
      </c>
    </row>
    <row r="37" spans="1:16" ht="15" x14ac:dyDescent="0.25">
      <c r="A37">
        <v>34</v>
      </c>
      <c r="B37" s="68" t="s">
        <v>53</v>
      </c>
      <c r="C37" t="s">
        <v>21</v>
      </c>
      <c r="D37" s="7">
        <v>2722</v>
      </c>
      <c r="F37" s="4">
        <v>0</v>
      </c>
      <c r="H37" s="4">
        <v>2722</v>
      </c>
      <c r="I37" s="28"/>
      <c r="J37" s="7">
        <v>2500</v>
      </c>
      <c r="L37" s="67">
        <f t="shared" si="8"/>
        <v>-8.8800000000000004E-2</v>
      </c>
      <c r="N37" s="7">
        <v>2500</v>
      </c>
      <c r="O37" s="7"/>
      <c r="P37" s="67">
        <f t="shared" si="9"/>
        <v>-8.8800000000000004E-2</v>
      </c>
    </row>
    <row r="38" spans="1:16" ht="15" x14ac:dyDescent="0.25">
      <c r="A38">
        <v>35</v>
      </c>
      <c r="B38" s="68" t="s">
        <v>57</v>
      </c>
      <c r="C38" t="s">
        <v>22</v>
      </c>
      <c r="D38" s="19">
        <v>1955</v>
      </c>
      <c r="F38" s="19">
        <v>0</v>
      </c>
      <c r="H38" s="19">
        <v>1955</v>
      </c>
      <c r="I38" s="28"/>
      <c r="J38" s="19">
        <v>1955</v>
      </c>
      <c r="L38" s="67">
        <f t="shared" si="8"/>
        <v>0</v>
      </c>
      <c r="N38" s="19">
        <v>1955</v>
      </c>
      <c r="O38" s="19"/>
      <c r="P38" s="67">
        <f t="shared" si="9"/>
        <v>0</v>
      </c>
    </row>
    <row r="39" spans="1:16" ht="15" x14ac:dyDescent="0.25">
      <c r="A39">
        <v>36</v>
      </c>
      <c r="C39" t="s">
        <v>23</v>
      </c>
      <c r="D39" s="7">
        <v>150</v>
      </c>
      <c r="F39" s="4">
        <v>50</v>
      </c>
      <c r="H39" s="4">
        <v>80</v>
      </c>
      <c r="I39" s="28"/>
      <c r="J39" s="7">
        <v>150</v>
      </c>
      <c r="L39" s="67">
        <f t="shared" si="8"/>
        <v>0</v>
      </c>
      <c r="N39" s="7">
        <v>150</v>
      </c>
      <c r="O39" s="7"/>
      <c r="P39" s="67">
        <f t="shared" si="9"/>
        <v>0</v>
      </c>
    </row>
    <row r="40" spans="1:16" ht="15" x14ac:dyDescent="0.25">
      <c r="A40">
        <v>37</v>
      </c>
      <c r="C40" t="s">
        <v>36</v>
      </c>
      <c r="D40" s="19">
        <v>100</v>
      </c>
      <c r="F40" s="4">
        <v>0</v>
      </c>
      <c r="H40" s="4">
        <v>0</v>
      </c>
      <c r="I40" s="28"/>
      <c r="J40" s="19">
        <v>100</v>
      </c>
      <c r="L40" s="67">
        <f t="shared" si="8"/>
        <v>0</v>
      </c>
      <c r="N40" s="19">
        <v>100</v>
      </c>
      <c r="O40" s="19"/>
      <c r="P40" s="67">
        <f t="shared" si="9"/>
        <v>0</v>
      </c>
    </row>
    <row r="41" spans="1:16" ht="15" x14ac:dyDescent="0.25">
      <c r="A41">
        <v>38</v>
      </c>
      <c r="B41" s="68" t="s">
        <v>58</v>
      </c>
      <c r="C41" t="s">
        <v>37</v>
      </c>
      <c r="D41" s="19">
        <v>250</v>
      </c>
      <c r="F41" s="4">
        <v>40.86</v>
      </c>
      <c r="H41" s="4">
        <v>50</v>
      </c>
      <c r="I41" s="28"/>
      <c r="J41" s="19">
        <v>150</v>
      </c>
      <c r="L41" s="67">
        <f t="shared" si="8"/>
        <v>-0.66666666666666663</v>
      </c>
      <c r="N41" s="19">
        <v>150</v>
      </c>
      <c r="O41" s="19"/>
      <c r="P41" s="67">
        <f t="shared" si="9"/>
        <v>-0.66666666666666663</v>
      </c>
    </row>
    <row r="42" spans="1:16" ht="15" x14ac:dyDescent="0.25">
      <c r="A42">
        <v>39</v>
      </c>
      <c r="B42" s="71" t="s">
        <v>120</v>
      </c>
      <c r="C42" t="s">
        <v>24</v>
      </c>
      <c r="D42" s="19">
        <v>895</v>
      </c>
      <c r="F42" s="4">
        <v>895</v>
      </c>
      <c r="H42" s="4">
        <v>895</v>
      </c>
      <c r="I42" s="28"/>
      <c r="J42" s="19">
        <v>895</v>
      </c>
      <c r="L42" s="67">
        <f t="shared" si="8"/>
        <v>0</v>
      </c>
      <c r="N42" s="19">
        <v>895</v>
      </c>
      <c r="O42" s="19"/>
      <c r="P42" s="67">
        <f t="shared" si="9"/>
        <v>0</v>
      </c>
    </row>
    <row r="43" spans="1:16" ht="15" x14ac:dyDescent="0.25">
      <c r="A43">
        <v>40</v>
      </c>
      <c r="B43" s="68" t="s">
        <v>115</v>
      </c>
      <c r="C43" t="s">
        <v>25</v>
      </c>
      <c r="D43" s="19">
        <v>1000</v>
      </c>
      <c r="F43" s="4">
        <v>0</v>
      </c>
      <c r="H43" s="19">
        <v>0</v>
      </c>
      <c r="I43" s="28"/>
      <c r="J43" s="19">
        <v>500</v>
      </c>
      <c r="L43" s="67">
        <f t="shared" si="8"/>
        <v>-1</v>
      </c>
      <c r="N43" s="19">
        <v>500</v>
      </c>
      <c r="O43" s="19"/>
      <c r="P43" s="67">
        <f t="shared" si="9"/>
        <v>-1</v>
      </c>
    </row>
    <row r="44" spans="1:16" ht="15" x14ac:dyDescent="0.25">
      <c r="A44">
        <v>41</v>
      </c>
      <c r="B44" s="71" t="s">
        <v>65</v>
      </c>
      <c r="C44" s="20" t="s">
        <v>18</v>
      </c>
      <c r="D44" s="19">
        <v>6500</v>
      </c>
      <c r="F44" s="4">
        <v>0</v>
      </c>
      <c r="H44" s="4">
        <v>0</v>
      </c>
      <c r="I44" s="28"/>
      <c r="J44" s="19">
        <v>5500</v>
      </c>
      <c r="K44" s="20"/>
      <c r="L44" s="67">
        <f t="shared" si="8"/>
        <v>-0.18181818181818182</v>
      </c>
      <c r="N44" s="19">
        <v>3800</v>
      </c>
      <c r="O44" s="19"/>
      <c r="P44" s="67">
        <f t="shared" si="9"/>
        <v>-0.71052631578947367</v>
      </c>
    </row>
    <row r="45" spans="1:16" ht="15" customHeight="1" x14ac:dyDescent="0.25">
      <c r="A45">
        <v>42</v>
      </c>
      <c r="B45" s="68" t="s">
        <v>60</v>
      </c>
      <c r="C45" t="s">
        <v>26</v>
      </c>
      <c r="D45" s="19">
        <v>3500</v>
      </c>
      <c r="F45" s="19">
        <v>2829.42</v>
      </c>
      <c r="H45" s="19">
        <v>3779</v>
      </c>
      <c r="I45" s="28"/>
      <c r="J45" s="19">
        <v>3900</v>
      </c>
      <c r="K45" s="20"/>
      <c r="L45" s="67">
        <f t="shared" si="8"/>
        <v>0.10256410256410256</v>
      </c>
      <c r="N45" s="19">
        <v>3900</v>
      </c>
      <c r="O45" s="19"/>
      <c r="P45" s="67">
        <f t="shared" si="9"/>
        <v>0.10256410256410256</v>
      </c>
    </row>
    <row r="46" spans="1:16" ht="15" x14ac:dyDescent="0.25">
      <c r="A46">
        <v>43</v>
      </c>
      <c r="B46" s="71" t="s">
        <v>64</v>
      </c>
      <c r="C46" t="s">
        <v>38</v>
      </c>
      <c r="D46" s="19">
        <v>7500</v>
      </c>
      <c r="F46" s="4">
        <v>1960</v>
      </c>
      <c r="H46" s="4">
        <v>1960</v>
      </c>
      <c r="I46" s="28"/>
      <c r="J46" s="19">
        <v>4700</v>
      </c>
      <c r="K46" s="20"/>
      <c r="L46" s="67">
        <f t="shared" si="8"/>
        <v>-0.5957446808510638</v>
      </c>
      <c r="N46" s="19">
        <v>4000</v>
      </c>
      <c r="O46" s="19"/>
      <c r="P46" s="67">
        <f t="shared" si="9"/>
        <v>-0.875</v>
      </c>
    </row>
    <row r="47" spans="1:16" ht="15" x14ac:dyDescent="0.25">
      <c r="A47">
        <v>44</v>
      </c>
      <c r="B47" s="71" t="s">
        <v>71</v>
      </c>
      <c r="C47" t="s">
        <v>27</v>
      </c>
      <c r="D47" s="19">
        <v>1000</v>
      </c>
      <c r="F47" s="4">
        <v>0</v>
      </c>
      <c r="H47" s="4">
        <v>0</v>
      </c>
      <c r="I47" s="28"/>
      <c r="J47" s="19">
        <v>1000</v>
      </c>
      <c r="K47" s="20"/>
      <c r="L47" s="67">
        <f t="shared" si="8"/>
        <v>0</v>
      </c>
      <c r="N47" s="19">
        <v>1000</v>
      </c>
      <c r="O47" s="19"/>
      <c r="P47" s="67">
        <f t="shared" si="9"/>
        <v>0</v>
      </c>
    </row>
    <row r="48" spans="1:16" ht="15" x14ac:dyDescent="0.25">
      <c r="A48">
        <v>45</v>
      </c>
      <c r="C48" t="s">
        <v>39</v>
      </c>
      <c r="D48" s="19">
        <v>10000</v>
      </c>
      <c r="F48" s="4">
        <v>7764.35</v>
      </c>
      <c r="H48" s="4">
        <v>10000</v>
      </c>
      <c r="I48" s="28"/>
      <c r="J48" s="19">
        <v>10000</v>
      </c>
      <c r="K48" s="20"/>
      <c r="L48" s="67">
        <f t="shared" si="8"/>
        <v>0</v>
      </c>
      <c r="N48" s="19">
        <v>10000</v>
      </c>
      <c r="O48" s="19"/>
      <c r="P48" s="67">
        <f t="shared" si="9"/>
        <v>0</v>
      </c>
    </row>
    <row r="49" spans="1:22" ht="15" x14ac:dyDescent="0.25">
      <c r="A49">
        <v>46</v>
      </c>
      <c r="B49" s="68" t="s">
        <v>118</v>
      </c>
      <c r="C49" t="s">
        <v>40</v>
      </c>
      <c r="D49" s="19">
        <v>1000</v>
      </c>
      <c r="F49" s="4">
        <v>450</v>
      </c>
      <c r="H49" s="4">
        <v>800</v>
      </c>
      <c r="I49" s="28"/>
      <c r="J49" s="19">
        <v>1000</v>
      </c>
      <c r="K49" s="20"/>
      <c r="L49" s="67">
        <f t="shared" si="8"/>
        <v>0</v>
      </c>
      <c r="N49" s="19">
        <v>1000</v>
      </c>
      <c r="O49" s="19"/>
      <c r="P49" s="67">
        <f t="shared" si="9"/>
        <v>0</v>
      </c>
    </row>
    <row r="50" spans="1:22" ht="51.75" x14ac:dyDescent="0.25">
      <c r="A50">
        <v>47</v>
      </c>
      <c r="B50" s="69" t="s">
        <v>125</v>
      </c>
      <c r="C50" t="s">
        <v>41</v>
      </c>
      <c r="D50" s="19">
        <v>15420</v>
      </c>
      <c r="F50" s="4">
        <v>10280</v>
      </c>
      <c r="H50" s="4">
        <v>15420</v>
      </c>
      <c r="I50" s="28"/>
      <c r="J50" s="19">
        <v>15780</v>
      </c>
      <c r="K50" s="20"/>
      <c r="L50" s="67">
        <f t="shared" si="8"/>
        <v>2.2813688212927757E-2</v>
      </c>
      <c r="N50" s="19">
        <v>15780</v>
      </c>
      <c r="O50" s="19"/>
      <c r="P50" s="67">
        <f t="shared" si="9"/>
        <v>2.2813688212927757E-2</v>
      </c>
    </row>
    <row r="51" spans="1:22" ht="15" x14ac:dyDescent="0.25">
      <c r="A51">
        <v>48</v>
      </c>
      <c r="B51" s="71" t="s">
        <v>114</v>
      </c>
      <c r="C51" t="s">
        <v>28</v>
      </c>
      <c r="D51" s="19">
        <v>1200</v>
      </c>
      <c r="F51" s="4">
        <v>1325</v>
      </c>
      <c r="H51" s="4">
        <v>2125</v>
      </c>
      <c r="I51" s="28"/>
      <c r="J51" s="19">
        <v>2400</v>
      </c>
      <c r="K51" s="20"/>
      <c r="L51" s="67">
        <f t="shared" si="8"/>
        <v>0.5</v>
      </c>
      <c r="N51" s="19">
        <v>2400</v>
      </c>
      <c r="O51" s="19"/>
      <c r="P51" s="67">
        <f t="shared" si="9"/>
        <v>0.5</v>
      </c>
    </row>
    <row r="52" spans="1:22" ht="15" x14ac:dyDescent="0.25">
      <c r="A52">
        <v>49</v>
      </c>
      <c r="C52" t="s">
        <v>42</v>
      </c>
      <c r="D52" s="19">
        <v>375</v>
      </c>
      <c r="F52" s="4">
        <v>314.08999999999997</v>
      </c>
      <c r="H52" s="4">
        <v>375</v>
      </c>
      <c r="I52" s="28"/>
      <c r="J52" s="19">
        <v>375</v>
      </c>
      <c r="K52" s="20"/>
      <c r="L52" s="67">
        <f t="shared" si="8"/>
        <v>0</v>
      </c>
      <c r="N52" s="19">
        <v>375</v>
      </c>
      <c r="O52" s="19"/>
      <c r="P52" s="67">
        <f t="shared" si="9"/>
        <v>0</v>
      </c>
    </row>
    <row r="53" spans="1:22" ht="15" customHeight="1" x14ac:dyDescent="0.25">
      <c r="A53">
        <v>50</v>
      </c>
      <c r="B53" s="68" t="s">
        <v>124</v>
      </c>
      <c r="C53" t="s">
        <v>43</v>
      </c>
      <c r="D53" s="7">
        <v>850</v>
      </c>
      <c r="F53" s="4">
        <v>700.67</v>
      </c>
      <c r="H53" s="4">
        <v>850</v>
      </c>
      <c r="I53" s="28"/>
      <c r="J53" s="7">
        <v>850</v>
      </c>
      <c r="L53" s="67">
        <f t="shared" si="8"/>
        <v>0</v>
      </c>
      <c r="N53" s="7">
        <v>850</v>
      </c>
      <c r="O53" s="7"/>
      <c r="P53" s="67">
        <f t="shared" si="9"/>
        <v>0</v>
      </c>
    </row>
    <row r="54" spans="1:22" ht="15" x14ac:dyDescent="0.25">
      <c r="A54">
        <v>51</v>
      </c>
      <c r="B54" s="71" t="s">
        <v>116</v>
      </c>
      <c r="C54" t="s">
        <v>29</v>
      </c>
      <c r="D54" s="7">
        <v>500</v>
      </c>
      <c r="F54" s="4">
        <v>80</v>
      </c>
      <c r="H54" s="4">
        <v>500</v>
      </c>
      <c r="I54" s="28"/>
      <c r="J54" s="7">
        <v>500</v>
      </c>
      <c r="L54" s="67">
        <f t="shared" si="8"/>
        <v>0</v>
      </c>
      <c r="N54" s="7">
        <v>500</v>
      </c>
      <c r="O54" s="7"/>
      <c r="P54" s="67">
        <f t="shared" si="9"/>
        <v>0</v>
      </c>
    </row>
    <row r="55" spans="1:22" ht="15" x14ac:dyDescent="0.25">
      <c r="A55">
        <v>52</v>
      </c>
      <c r="B55" s="71" t="s">
        <v>119</v>
      </c>
      <c r="C55" t="s">
        <v>111</v>
      </c>
      <c r="D55" s="7">
        <v>600</v>
      </c>
      <c r="F55" s="19">
        <v>524.79999999999995</v>
      </c>
      <c r="H55" s="4">
        <v>750</v>
      </c>
      <c r="I55" s="28"/>
      <c r="J55" s="7">
        <v>750</v>
      </c>
      <c r="L55" s="67">
        <f t="shared" si="8"/>
        <v>0.2</v>
      </c>
      <c r="N55" s="7">
        <v>750</v>
      </c>
      <c r="O55" s="7"/>
      <c r="P55" s="67">
        <f t="shared" si="9"/>
        <v>0.2</v>
      </c>
    </row>
    <row r="56" spans="1:22" ht="15" x14ac:dyDescent="0.25">
      <c r="A56">
        <v>53</v>
      </c>
      <c r="B56" s="71" t="s">
        <v>123</v>
      </c>
      <c r="C56" t="s">
        <v>110</v>
      </c>
      <c r="D56" s="19">
        <v>420</v>
      </c>
      <c r="F56" s="4">
        <v>300</v>
      </c>
      <c r="H56" s="4">
        <v>300</v>
      </c>
      <c r="I56" s="28"/>
      <c r="J56" s="19">
        <v>420</v>
      </c>
      <c r="L56" s="67">
        <f t="shared" si="8"/>
        <v>0</v>
      </c>
      <c r="N56" s="19">
        <v>420</v>
      </c>
      <c r="O56" s="19"/>
      <c r="P56" s="67">
        <f t="shared" si="9"/>
        <v>0</v>
      </c>
    </row>
    <row r="57" spans="1:22" ht="15" x14ac:dyDescent="0.25">
      <c r="A57">
        <v>54</v>
      </c>
      <c r="C57" t="s">
        <v>32</v>
      </c>
      <c r="D57" s="7">
        <v>100</v>
      </c>
      <c r="F57" s="4">
        <v>106</v>
      </c>
      <c r="H57" s="4">
        <v>106</v>
      </c>
      <c r="I57" s="28"/>
      <c r="J57" s="7">
        <v>106</v>
      </c>
      <c r="L57" s="67">
        <f t="shared" si="8"/>
        <v>5.6603773584905662E-2</v>
      </c>
      <c r="N57" s="7">
        <v>106</v>
      </c>
      <c r="O57" s="7"/>
      <c r="P57" s="67">
        <f t="shared" si="9"/>
        <v>5.6603773584905662E-2</v>
      </c>
    </row>
    <row r="58" spans="1:22" ht="15" x14ac:dyDescent="0.25">
      <c r="A58">
        <v>55</v>
      </c>
      <c r="C58" t="s">
        <v>35</v>
      </c>
      <c r="D58" s="7">
        <v>1672</v>
      </c>
      <c r="F58" s="4">
        <v>0</v>
      </c>
      <c r="H58" s="4">
        <v>2203</v>
      </c>
      <c r="I58" s="28"/>
      <c r="J58" s="7">
        <v>2203</v>
      </c>
      <c r="L58" s="67">
        <f t="shared" si="8"/>
        <v>0.24103495233772129</v>
      </c>
      <c r="N58" s="7">
        <v>2203</v>
      </c>
      <c r="O58" s="7"/>
      <c r="P58" s="67">
        <f t="shared" si="9"/>
        <v>0.24103495233772129</v>
      </c>
    </row>
    <row r="59" spans="1:22" ht="15.75" thickBot="1" x14ac:dyDescent="0.3">
      <c r="A59">
        <v>56</v>
      </c>
      <c r="B59" s="71" t="s">
        <v>117</v>
      </c>
      <c r="C59" t="s">
        <v>33</v>
      </c>
      <c r="D59" s="6">
        <v>888</v>
      </c>
      <c r="F59" s="5">
        <v>672</v>
      </c>
      <c r="H59" s="5">
        <v>1008</v>
      </c>
      <c r="I59" s="28"/>
      <c r="J59" s="6">
        <v>1008</v>
      </c>
      <c r="L59" s="67">
        <f t="shared" si="8"/>
        <v>0.11904761904761904</v>
      </c>
      <c r="N59" s="6">
        <v>1008</v>
      </c>
      <c r="O59" s="35"/>
      <c r="P59" s="67">
        <f t="shared" si="9"/>
        <v>0.11904761904761904</v>
      </c>
    </row>
    <row r="60" spans="1:22" ht="15.75" thickTop="1" x14ac:dyDescent="0.25">
      <c r="A60">
        <v>57</v>
      </c>
      <c r="C60" s="2" t="s">
        <v>4</v>
      </c>
      <c r="D60" s="25">
        <f>SUM(D36:D59)</f>
        <v>60097</v>
      </c>
      <c r="E60" s="10"/>
      <c r="F60" s="9">
        <f>SUM(F36:F59)</f>
        <v>29657.559999999998</v>
      </c>
      <c r="G60" s="10"/>
      <c r="H60" s="9">
        <f>SUM(H36:H59)</f>
        <v>47243.369999999995</v>
      </c>
      <c r="I60" s="32"/>
      <c r="J60" s="25">
        <f>SUM(J36:J59)</f>
        <v>58242</v>
      </c>
      <c r="L60" s="67">
        <f t="shared" si="8"/>
        <v>-3.1849867793001613E-2</v>
      </c>
      <c r="N60" s="25">
        <f>SUM(N36:N59)</f>
        <v>55842</v>
      </c>
      <c r="O60" s="25"/>
      <c r="P60" s="67">
        <f t="shared" si="9"/>
        <v>-7.6197127610042617E-2</v>
      </c>
    </row>
    <row r="61" spans="1:22" ht="15" x14ac:dyDescent="0.25">
      <c r="A61">
        <v>58</v>
      </c>
      <c r="C61" s="8" t="s">
        <v>74</v>
      </c>
      <c r="D61" s="11">
        <f>SUM(D60,D34,D31)</f>
        <v>98530</v>
      </c>
      <c r="E61" s="10"/>
      <c r="F61" s="11">
        <f>SUM(F60,F34,F31)</f>
        <v>55453.829999999994</v>
      </c>
      <c r="G61" s="10"/>
      <c r="H61" s="11">
        <f>SUM(H60,H34,H31)</f>
        <v>86492.37</v>
      </c>
      <c r="I61" s="32"/>
      <c r="J61" s="11">
        <f>SUM(J60,J34,J31)</f>
        <v>98730</v>
      </c>
      <c r="L61" s="67">
        <f t="shared" si="8"/>
        <v>2.0257267294641955E-3</v>
      </c>
      <c r="N61" s="11">
        <f>SUM(N60,N34,N31)</f>
        <v>103534.76000000001</v>
      </c>
      <c r="O61" s="11"/>
      <c r="P61" s="67">
        <f t="shared" si="9"/>
        <v>4.8338934672761194E-2</v>
      </c>
    </row>
    <row r="62" spans="1:22" ht="15" x14ac:dyDescent="0.25">
      <c r="A62">
        <v>59</v>
      </c>
      <c r="C62" s="36" t="s">
        <v>83</v>
      </c>
      <c r="D62" s="40">
        <f>D25-D61</f>
        <v>0</v>
      </c>
      <c r="E62" s="41"/>
      <c r="F62" s="40">
        <f>F25-F61</f>
        <v>24117.240000000013</v>
      </c>
      <c r="G62" s="41"/>
      <c r="H62" s="40">
        <f>H25-H61</f>
        <v>19930.36</v>
      </c>
      <c r="I62" s="42"/>
      <c r="J62" s="40">
        <f>J25-J61</f>
        <v>0</v>
      </c>
      <c r="N62" s="40">
        <f>N25-N61</f>
        <v>0</v>
      </c>
      <c r="O62" s="40"/>
    </row>
    <row r="63" spans="1:22" ht="15" x14ac:dyDescent="0.25">
      <c r="A63">
        <v>60</v>
      </c>
      <c r="D63" s="7"/>
      <c r="F63" s="4"/>
      <c r="H63" s="4"/>
      <c r="I63" s="28"/>
      <c r="J63" s="7"/>
      <c r="N63" s="7"/>
      <c r="O63" s="7"/>
      <c r="V63" s="9"/>
    </row>
    <row r="64" spans="1:22" ht="15" x14ac:dyDescent="0.25">
      <c r="A64">
        <v>61</v>
      </c>
      <c r="C64" s="8" t="s">
        <v>44</v>
      </c>
      <c r="D64" s="11">
        <f>SUM(D61,D15)</f>
        <v>109423.12</v>
      </c>
      <c r="E64" s="10"/>
      <c r="F64" s="11">
        <f>SUM(F61,F15)</f>
        <v>60554.689999999995</v>
      </c>
      <c r="G64" s="10"/>
      <c r="H64" s="11">
        <f>SUM(H61,H15)</f>
        <v>93003.76999999999</v>
      </c>
      <c r="I64" s="29"/>
      <c r="J64" s="11">
        <f>SUM(J61,J15)</f>
        <v>109623.12</v>
      </c>
      <c r="N64" s="11">
        <f>SUM(N61,N15)</f>
        <v>114427.88</v>
      </c>
      <c r="O64" s="11"/>
    </row>
    <row r="65" spans="1:15" ht="15" x14ac:dyDescent="0.25">
      <c r="A65">
        <v>62</v>
      </c>
      <c r="C65" s="8" t="s">
        <v>5</v>
      </c>
      <c r="D65" s="24">
        <f>D25+D7</f>
        <v>109423.12</v>
      </c>
      <c r="E65" s="24">
        <f>E25+E7</f>
        <v>0</v>
      </c>
      <c r="F65" s="24">
        <f>F25+F7</f>
        <v>88262.560000000012</v>
      </c>
      <c r="G65" s="24">
        <f>G25+G7</f>
        <v>0</v>
      </c>
      <c r="H65" s="24">
        <f>H25+H7</f>
        <v>117340.84999999999</v>
      </c>
      <c r="I65" s="31"/>
      <c r="J65" s="24">
        <f>J25+J7</f>
        <v>109623.12</v>
      </c>
      <c r="N65" s="24">
        <f>N25+N7</f>
        <v>114427.87999999999</v>
      </c>
      <c r="O65" s="24"/>
    </row>
    <row r="66" spans="1:15" ht="15" x14ac:dyDescent="0.25">
      <c r="A66">
        <v>63</v>
      </c>
      <c r="C66" s="36" t="s">
        <v>84</v>
      </c>
      <c r="D66" s="43">
        <f>D65-D64</f>
        <v>0</v>
      </c>
      <c r="E66" s="43">
        <f>E65-E64</f>
        <v>0</v>
      </c>
      <c r="F66" s="43">
        <f>F65-F64</f>
        <v>27707.870000000017</v>
      </c>
      <c r="G66" s="43">
        <f>G65-G64</f>
        <v>0</v>
      </c>
      <c r="H66" s="43">
        <f>H65-H64</f>
        <v>24337.08</v>
      </c>
      <c r="I66" s="44"/>
      <c r="J66" s="43">
        <f>J65-J64</f>
        <v>0</v>
      </c>
      <c r="N66" s="43">
        <f>N65-N64</f>
        <v>0</v>
      </c>
      <c r="O66" s="43"/>
    </row>
    <row r="67" spans="1:15" ht="15" x14ac:dyDescent="0.25">
      <c r="A67">
        <v>64</v>
      </c>
      <c r="D67" s="7"/>
      <c r="F67" s="4"/>
      <c r="H67" s="4"/>
      <c r="I67" s="28"/>
      <c r="J67" s="7"/>
      <c r="N67" s="7"/>
      <c r="O67" s="7"/>
    </row>
    <row r="68" spans="1:15" ht="15" x14ac:dyDescent="0.25">
      <c r="A68">
        <v>65</v>
      </c>
      <c r="C68" s="16" t="s">
        <v>45</v>
      </c>
      <c r="D68" s="47">
        <v>134.38999999999999</v>
      </c>
      <c r="E68" s="65"/>
      <c r="F68" s="47"/>
      <c r="G68" s="65"/>
      <c r="H68" s="47"/>
      <c r="I68" s="55"/>
      <c r="J68" s="47">
        <v>134.38999999999999</v>
      </c>
      <c r="K68" s="1"/>
      <c r="N68" s="47">
        <v>141.11000000000001</v>
      </c>
      <c r="O68" s="47"/>
    </row>
    <row r="69" spans="1:15" ht="15" x14ac:dyDescent="0.25">
      <c r="A69">
        <v>66</v>
      </c>
      <c r="C69" s="16" t="s">
        <v>46</v>
      </c>
      <c r="D69" s="47">
        <v>183.02</v>
      </c>
      <c r="E69" s="18"/>
      <c r="F69" s="17"/>
      <c r="G69" s="18"/>
      <c r="H69" s="17"/>
      <c r="I69" s="33"/>
      <c r="J69" s="47">
        <v>183.02</v>
      </c>
      <c r="N69" s="47">
        <v>192.17</v>
      </c>
      <c r="O69" s="47"/>
    </row>
    <row r="70" spans="1:15" ht="15" x14ac:dyDescent="0.25">
      <c r="D70" s="7"/>
      <c r="J70" s="7"/>
      <c r="N70" s="7"/>
      <c r="O70" s="7"/>
    </row>
    <row r="71" spans="1:15" ht="15" x14ac:dyDescent="0.25">
      <c r="D71" s="7"/>
      <c r="J71" s="7"/>
      <c r="N71" s="7"/>
      <c r="O71" s="7"/>
    </row>
    <row r="72" spans="1:15" ht="15" x14ac:dyDescent="0.25">
      <c r="D72" s="7"/>
      <c r="J72" s="7"/>
      <c r="N72" s="7"/>
      <c r="O72" s="7"/>
    </row>
    <row r="73" spans="1:15" ht="15" x14ac:dyDescent="0.25">
      <c r="D73" s="7"/>
      <c r="J73" s="7"/>
      <c r="N73" s="7"/>
      <c r="O73" s="7"/>
    </row>
    <row r="74" spans="1:15" ht="15" x14ac:dyDescent="0.25">
      <c r="D74" s="7"/>
      <c r="J74" s="7"/>
      <c r="N74" s="7"/>
      <c r="O74" s="7"/>
    </row>
    <row r="75" spans="1:15" x14ac:dyDescent="0.3">
      <c r="D75" s="7"/>
      <c r="J75" s="7"/>
      <c r="N75" s="7"/>
      <c r="O75" s="7"/>
    </row>
    <row r="76" spans="1:15" x14ac:dyDescent="0.3">
      <c r="D76" s="7"/>
      <c r="J76" s="7"/>
      <c r="N76" s="7"/>
      <c r="O76" s="7"/>
    </row>
    <row r="77" spans="1:15" x14ac:dyDescent="0.3">
      <c r="D77" s="7"/>
      <c r="J77" s="7"/>
      <c r="N77" s="7"/>
      <c r="O77" s="7"/>
    </row>
    <row r="78" spans="1:15" x14ac:dyDescent="0.3">
      <c r="D78" s="7"/>
      <c r="J78" s="7"/>
      <c r="N78" s="7"/>
      <c r="O78" s="7"/>
    </row>
    <row r="79" spans="1:15" x14ac:dyDescent="0.3">
      <c r="D79" s="7"/>
      <c r="J79" s="7"/>
      <c r="N79" s="7"/>
      <c r="O79" s="7"/>
    </row>
    <row r="80" spans="1:15" x14ac:dyDescent="0.3">
      <c r="D80" s="7"/>
      <c r="J80" s="7"/>
      <c r="N80" s="7"/>
      <c r="O80" s="7"/>
    </row>
    <row r="81" spans="4:15" x14ac:dyDescent="0.3">
      <c r="D81" s="7"/>
      <c r="J81" s="7"/>
      <c r="N81" s="7"/>
      <c r="O81" s="7"/>
    </row>
    <row r="82" spans="4:15" x14ac:dyDescent="0.3">
      <c r="D82" s="7"/>
      <c r="J82" s="7"/>
      <c r="N82" s="7"/>
      <c r="O82" s="7"/>
    </row>
    <row r="83" spans="4:15" x14ac:dyDescent="0.3">
      <c r="D83" s="7"/>
      <c r="J83" s="7"/>
      <c r="N83" s="7"/>
      <c r="O83" s="7"/>
    </row>
    <row r="84" spans="4:15" x14ac:dyDescent="0.3">
      <c r="D84" s="7"/>
      <c r="J84" s="7"/>
      <c r="N84" s="7"/>
      <c r="O84" s="7"/>
    </row>
    <row r="85" spans="4:15" x14ac:dyDescent="0.3">
      <c r="D85" s="7"/>
      <c r="J85" s="7"/>
      <c r="N85" s="7"/>
      <c r="O85" s="7"/>
    </row>
    <row r="86" spans="4:15" x14ac:dyDescent="0.3">
      <c r="D86" s="7"/>
      <c r="J86" s="7"/>
      <c r="N86" s="7"/>
      <c r="O86" s="7"/>
    </row>
    <row r="87" spans="4:15" x14ac:dyDescent="0.3">
      <c r="D87" s="7"/>
      <c r="J87" s="7"/>
      <c r="N87" s="7"/>
      <c r="O87" s="7"/>
    </row>
    <row r="88" spans="4:15" x14ac:dyDescent="0.3">
      <c r="D88" s="7"/>
      <c r="J88" s="7"/>
      <c r="N88" s="7"/>
      <c r="O88" s="7"/>
    </row>
    <row r="89" spans="4:15" x14ac:dyDescent="0.3">
      <c r="D89" s="7"/>
      <c r="J89" s="7"/>
      <c r="N89" s="7"/>
      <c r="O89" s="7"/>
    </row>
    <row r="90" spans="4:15" x14ac:dyDescent="0.3">
      <c r="D90" s="7"/>
      <c r="J90" s="7"/>
      <c r="N90" s="7"/>
      <c r="O90" s="7"/>
    </row>
    <row r="91" spans="4:15" x14ac:dyDescent="0.3">
      <c r="D91" s="7"/>
      <c r="J91" s="7"/>
      <c r="N91" s="7"/>
      <c r="O91" s="7"/>
    </row>
    <row r="92" spans="4:15" x14ac:dyDescent="0.3">
      <c r="D92" s="7"/>
      <c r="J92" s="7"/>
      <c r="N92" s="7"/>
      <c r="O92" s="7"/>
    </row>
    <row r="93" spans="4:15" x14ac:dyDescent="0.3">
      <c r="D93" s="7"/>
      <c r="J93" s="7"/>
      <c r="N93" s="7"/>
      <c r="O93" s="7"/>
    </row>
    <row r="94" spans="4:15" x14ac:dyDescent="0.3">
      <c r="D94" s="7"/>
      <c r="J94" s="7"/>
      <c r="N94" s="7"/>
      <c r="O94" s="7"/>
    </row>
    <row r="95" spans="4:15" x14ac:dyDescent="0.3">
      <c r="D95" s="7"/>
      <c r="J95" s="7"/>
      <c r="N95" s="7"/>
      <c r="O95" s="7"/>
    </row>
    <row r="96" spans="4:15" x14ac:dyDescent="0.3">
      <c r="D96" s="7"/>
      <c r="J96" s="7"/>
      <c r="N96" s="7"/>
      <c r="O96" s="7"/>
    </row>
    <row r="97" spans="4:15" x14ac:dyDescent="0.3">
      <c r="D97" s="7"/>
      <c r="J97" s="7"/>
      <c r="N97" s="7"/>
      <c r="O97" s="7"/>
    </row>
    <row r="98" spans="4:15" x14ac:dyDescent="0.3">
      <c r="D98" s="7"/>
      <c r="J98" s="7"/>
      <c r="N98" s="7"/>
      <c r="O98" s="7"/>
    </row>
    <row r="99" spans="4:15" x14ac:dyDescent="0.3">
      <c r="D99" s="7"/>
      <c r="J99" s="7"/>
      <c r="N99" s="7"/>
      <c r="O99" s="7"/>
    </row>
    <row r="100" spans="4:15" x14ac:dyDescent="0.3">
      <c r="D100" s="7"/>
      <c r="J100" s="7"/>
      <c r="N100" s="7"/>
      <c r="O100" s="7"/>
    </row>
    <row r="101" spans="4:15" x14ac:dyDescent="0.3">
      <c r="D101" s="7"/>
      <c r="J101" s="7"/>
      <c r="N101" s="7"/>
      <c r="O101" s="7"/>
    </row>
    <row r="102" spans="4:15" x14ac:dyDescent="0.3">
      <c r="D102" s="7"/>
      <c r="J102" s="7"/>
      <c r="N102" s="7"/>
      <c r="O102" s="7"/>
    </row>
    <row r="103" spans="4:15" x14ac:dyDescent="0.3">
      <c r="D103" s="7"/>
      <c r="J103" s="7"/>
      <c r="N103" s="7"/>
      <c r="O103" s="7"/>
    </row>
    <row r="104" spans="4:15" x14ac:dyDescent="0.3">
      <c r="D104" s="7"/>
      <c r="J104" s="7"/>
      <c r="N104" s="7"/>
      <c r="O104" s="7"/>
    </row>
    <row r="105" spans="4:15" x14ac:dyDescent="0.3">
      <c r="D105" s="7"/>
      <c r="J105" s="7"/>
      <c r="N105" s="7"/>
      <c r="O105" s="7"/>
    </row>
    <row r="106" spans="4:15" x14ac:dyDescent="0.3">
      <c r="D106" s="7"/>
      <c r="J106" s="7"/>
      <c r="N106" s="7"/>
      <c r="O106" s="7"/>
    </row>
    <row r="107" spans="4:15" x14ac:dyDescent="0.3">
      <c r="D107" s="7"/>
      <c r="J107" s="7"/>
      <c r="N107" s="7"/>
      <c r="O107" s="7"/>
    </row>
    <row r="108" spans="4:15" x14ac:dyDescent="0.3">
      <c r="D108" s="7"/>
      <c r="J108" s="7"/>
      <c r="N108" s="7"/>
      <c r="O108" s="7"/>
    </row>
    <row r="109" spans="4:15" x14ac:dyDescent="0.3">
      <c r="D109" s="7"/>
      <c r="J109" s="7"/>
      <c r="N109" s="7"/>
      <c r="O109" s="7"/>
    </row>
    <row r="110" spans="4:15" x14ac:dyDescent="0.3">
      <c r="D110" s="7"/>
      <c r="J110" s="7"/>
      <c r="N110" s="7"/>
      <c r="O110" s="7"/>
    </row>
    <row r="111" spans="4:15" x14ac:dyDescent="0.3">
      <c r="D111" s="7"/>
      <c r="J111" s="7"/>
      <c r="N111" s="7"/>
      <c r="O111" s="7"/>
    </row>
    <row r="112" spans="4:15" x14ac:dyDescent="0.3">
      <c r="D112" s="7"/>
      <c r="J112" s="7"/>
      <c r="N112" s="7"/>
      <c r="O112" s="7"/>
    </row>
    <row r="113" spans="4:15" x14ac:dyDescent="0.3">
      <c r="D113" s="7"/>
      <c r="J113" s="7"/>
      <c r="N113" s="7"/>
      <c r="O113" s="7"/>
    </row>
    <row r="114" spans="4:15" x14ac:dyDescent="0.3">
      <c r="D114" s="7"/>
      <c r="J114" s="7"/>
      <c r="N114" s="7"/>
      <c r="O114" s="7"/>
    </row>
    <row r="115" spans="4:15" x14ac:dyDescent="0.3">
      <c r="D115" s="7"/>
      <c r="J115" s="7"/>
      <c r="N115" s="7"/>
      <c r="O115" s="7"/>
    </row>
    <row r="116" spans="4:15" x14ac:dyDescent="0.3">
      <c r="D116" s="7"/>
      <c r="J116" s="7"/>
      <c r="N116" s="7"/>
      <c r="O116" s="7"/>
    </row>
    <row r="117" spans="4:15" x14ac:dyDescent="0.3">
      <c r="D117" s="7"/>
      <c r="J117" s="7"/>
      <c r="N117" s="7"/>
      <c r="O117" s="7"/>
    </row>
    <row r="118" spans="4:15" x14ac:dyDescent="0.3">
      <c r="D118" s="7"/>
      <c r="J118" s="7"/>
      <c r="N118" s="7"/>
      <c r="O118" s="7"/>
    </row>
    <row r="119" spans="4:15" x14ac:dyDescent="0.3">
      <c r="D119" s="7"/>
      <c r="J119" s="7"/>
      <c r="N119" s="7"/>
      <c r="O119" s="7"/>
    </row>
    <row r="120" spans="4:15" x14ac:dyDescent="0.3">
      <c r="D120" s="7"/>
      <c r="J120" s="7"/>
      <c r="N120" s="7"/>
      <c r="O120" s="7"/>
    </row>
    <row r="121" spans="4:15" x14ac:dyDescent="0.3">
      <c r="D121" s="7"/>
      <c r="J121" s="7"/>
      <c r="N121" s="7"/>
      <c r="O121" s="7"/>
    </row>
    <row r="122" spans="4:15" x14ac:dyDescent="0.3">
      <c r="D122" s="7"/>
      <c r="J122" s="7"/>
      <c r="N122" s="7"/>
      <c r="O122" s="7"/>
    </row>
    <row r="123" spans="4:15" x14ac:dyDescent="0.3">
      <c r="D123" s="7"/>
      <c r="J123" s="7"/>
      <c r="N123" s="7"/>
      <c r="O123" s="7"/>
    </row>
    <row r="124" spans="4:15" x14ac:dyDescent="0.3">
      <c r="D124" s="7"/>
      <c r="J124" s="7"/>
      <c r="N124" s="7"/>
      <c r="O124" s="7"/>
    </row>
    <row r="125" spans="4:15" x14ac:dyDescent="0.3">
      <c r="D125" s="7"/>
      <c r="J125" s="7"/>
      <c r="N125" s="7"/>
      <c r="O125" s="7"/>
    </row>
    <row r="126" spans="4:15" x14ac:dyDescent="0.3">
      <c r="D126" s="7"/>
      <c r="J126" s="7"/>
      <c r="N126" s="7"/>
      <c r="O126" s="7"/>
    </row>
    <row r="127" spans="4:15" x14ac:dyDescent="0.3">
      <c r="D127" s="7"/>
      <c r="J127" s="7"/>
      <c r="N127" s="7"/>
      <c r="O127" s="7"/>
    </row>
    <row r="128" spans="4:15" x14ac:dyDescent="0.3">
      <c r="D128" s="7"/>
      <c r="J128" s="7"/>
      <c r="N128" s="7"/>
      <c r="O128" s="7"/>
    </row>
    <row r="129" spans="4:15" x14ac:dyDescent="0.3">
      <c r="D129" s="7"/>
      <c r="J129" s="7"/>
      <c r="N129" s="7"/>
      <c r="O129" s="7"/>
    </row>
    <row r="130" spans="4:15" x14ac:dyDescent="0.3">
      <c r="D130" s="7"/>
      <c r="J130" s="7"/>
      <c r="N130" s="7"/>
      <c r="O130" s="7"/>
    </row>
    <row r="131" spans="4:15" x14ac:dyDescent="0.3">
      <c r="D131" s="7"/>
      <c r="J131" s="7"/>
      <c r="N131" s="7"/>
      <c r="O131" s="7"/>
    </row>
    <row r="132" spans="4:15" x14ac:dyDescent="0.3">
      <c r="D132" s="7"/>
      <c r="J132" s="7"/>
      <c r="N132" s="7"/>
      <c r="O132" s="7"/>
    </row>
    <row r="133" spans="4:15" x14ac:dyDescent="0.3">
      <c r="D133" s="7"/>
      <c r="J133" s="7"/>
      <c r="N133" s="7"/>
      <c r="O133" s="7"/>
    </row>
  </sheetData>
  <pageMargins left="0.18" right="0.25" top="0.34" bottom="0.15" header="0.12" footer="0.13"/>
  <pageSetup scale="71" fitToHeight="2" orientation="portrait" r:id="rId1"/>
  <headerFooter>
    <oddHeader>&amp;CWALNUT CREEK HOA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1"/>
  <sheetViews>
    <sheetView zoomScaleNormal="100" workbookViewId="0">
      <selection activeCell="G1" sqref="G1:G1048576"/>
    </sheetView>
  </sheetViews>
  <sheetFormatPr defaultRowHeight="14.4" x14ac:dyDescent="0.3"/>
  <cols>
    <col min="1" max="1" width="3" customWidth="1"/>
    <col min="2" max="2" width="43.109375" bestFit="1" customWidth="1"/>
    <col min="3" max="3" width="16.6640625" style="26" bestFit="1" customWidth="1"/>
    <col min="4" max="4" width="2.44140625" customWidth="1"/>
    <col min="5" max="5" width="14" customWidth="1"/>
    <col min="6" max="6" width="2.44140625" style="30" customWidth="1"/>
    <col min="7" max="7" width="16.6640625" style="26" bestFit="1" customWidth="1"/>
    <col min="8" max="8" width="3" customWidth="1"/>
  </cols>
  <sheetData>
    <row r="1" spans="2:8" ht="15" x14ac:dyDescent="0.25">
      <c r="C1" s="23">
        <v>2018</v>
      </c>
      <c r="E1" s="3">
        <v>2018</v>
      </c>
      <c r="F1" s="27"/>
      <c r="G1" s="23">
        <v>2019</v>
      </c>
    </row>
    <row r="2" spans="2:8" ht="15" x14ac:dyDescent="0.25">
      <c r="B2" s="48"/>
      <c r="C2" s="23" t="s">
        <v>86</v>
      </c>
      <c r="E2" s="63" t="s">
        <v>102</v>
      </c>
      <c r="F2" s="27"/>
      <c r="G2" s="23" t="s">
        <v>86</v>
      </c>
    </row>
    <row r="3" spans="2:8" ht="15" x14ac:dyDescent="0.25">
      <c r="C3" s="49" t="s">
        <v>82</v>
      </c>
      <c r="E3" s="3" t="s">
        <v>47</v>
      </c>
      <c r="F3" s="27"/>
      <c r="G3" s="49" t="s">
        <v>6</v>
      </c>
    </row>
    <row r="4" spans="2:8" ht="15" x14ac:dyDescent="0.25">
      <c r="B4" s="1" t="s">
        <v>78</v>
      </c>
      <c r="C4" s="7"/>
      <c r="E4" s="4"/>
      <c r="F4" s="28"/>
      <c r="G4" s="7"/>
    </row>
    <row r="5" spans="2:8" ht="15" x14ac:dyDescent="0.25">
      <c r="B5" t="s">
        <v>3</v>
      </c>
      <c r="C5" s="35">
        <v>10893.12</v>
      </c>
      <c r="D5" s="30"/>
      <c r="E5" s="28">
        <v>8684.9</v>
      </c>
      <c r="F5" s="28">
        <v>9982.91</v>
      </c>
      <c r="G5" s="35">
        <v>10893.12</v>
      </c>
    </row>
    <row r="6" spans="2:8" ht="15" x14ac:dyDescent="0.25">
      <c r="B6" t="s">
        <v>99</v>
      </c>
      <c r="C6" s="35">
        <v>0</v>
      </c>
      <c r="D6" s="30"/>
      <c r="E6" s="28">
        <v>0</v>
      </c>
      <c r="F6" s="28"/>
      <c r="G6" s="35">
        <v>0</v>
      </c>
    </row>
    <row r="7" spans="2:8" ht="15.75" thickBot="1" x14ac:dyDescent="0.3">
      <c r="B7" t="s">
        <v>77</v>
      </c>
      <c r="C7" s="6"/>
      <c r="E7" s="5">
        <v>0</v>
      </c>
      <c r="F7" s="28"/>
      <c r="G7" s="6"/>
    </row>
    <row r="8" spans="2:8" ht="15.75" thickTop="1" x14ac:dyDescent="0.25">
      <c r="B8" s="8" t="s">
        <v>79</v>
      </c>
      <c r="C8" s="50">
        <f>SUM(C5:C7)</f>
        <v>10893.12</v>
      </c>
      <c r="D8" s="12"/>
      <c r="E8" s="50">
        <f>SUM(E5:E7)</f>
        <v>8684.9</v>
      </c>
      <c r="F8" s="29"/>
      <c r="G8" s="50">
        <f>SUM(G5:G7)</f>
        <v>10893.12</v>
      </c>
    </row>
    <row r="9" spans="2:8" ht="15" x14ac:dyDescent="0.25">
      <c r="B9" s="1" t="s">
        <v>8</v>
      </c>
      <c r="C9" s="7"/>
      <c r="E9" s="4"/>
      <c r="F9" s="28"/>
      <c r="G9" s="7"/>
    </row>
    <row r="10" spans="2:8" ht="15" x14ac:dyDescent="0.25">
      <c r="B10" t="s">
        <v>9</v>
      </c>
      <c r="C10" s="7">
        <v>600</v>
      </c>
      <c r="E10" s="4">
        <v>366</v>
      </c>
      <c r="F10" s="28"/>
      <c r="G10" s="7">
        <v>600</v>
      </c>
    </row>
    <row r="11" spans="2:8" ht="15" x14ac:dyDescent="0.25">
      <c r="B11" t="s">
        <v>10</v>
      </c>
      <c r="C11" s="7">
        <v>1000</v>
      </c>
      <c r="E11" s="4">
        <v>0</v>
      </c>
      <c r="F11" s="28"/>
      <c r="G11" s="7">
        <v>1000</v>
      </c>
    </row>
    <row r="12" spans="2:8" ht="15" x14ac:dyDescent="0.25">
      <c r="B12" t="s">
        <v>11</v>
      </c>
      <c r="C12" s="19">
        <v>1100</v>
      </c>
      <c r="E12" s="4">
        <v>920.06</v>
      </c>
      <c r="F12" s="28"/>
      <c r="G12" s="19">
        <v>1100</v>
      </c>
    </row>
    <row r="13" spans="2:8" ht="15" x14ac:dyDescent="0.25">
      <c r="B13" t="s">
        <v>50</v>
      </c>
      <c r="C13" s="19">
        <v>1000</v>
      </c>
      <c r="E13" s="4">
        <v>431</v>
      </c>
      <c r="F13" s="28"/>
      <c r="G13" s="19">
        <v>1000</v>
      </c>
    </row>
    <row r="14" spans="2:8" ht="15" x14ac:dyDescent="0.25">
      <c r="B14" t="s">
        <v>96</v>
      </c>
      <c r="C14" s="19">
        <v>360</v>
      </c>
      <c r="E14" s="4"/>
      <c r="F14" s="28"/>
      <c r="G14" s="19">
        <v>360</v>
      </c>
    </row>
    <row r="15" spans="2:8" ht="15.75" thickBot="1" x14ac:dyDescent="0.3">
      <c r="B15" t="s">
        <v>13</v>
      </c>
      <c r="C15" s="45">
        <v>6833.12</v>
      </c>
      <c r="D15" s="30"/>
      <c r="E15" s="5">
        <v>2370</v>
      </c>
      <c r="F15" s="28"/>
      <c r="G15" s="45">
        <v>6833.12</v>
      </c>
      <c r="H15" s="30"/>
    </row>
    <row r="16" spans="2:8" ht="15.75" thickTop="1" x14ac:dyDescent="0.25">
      <c r="B16" s="8" t="s">
        <v>80</v>
      </c>
      <c r="C16" s="24">
        <f>SUM(C10:C15)</f>
        <v>10893.119999999999</v>
      </c>
      <c r="D16" s="12"/>
      <c r="E16" s="11">
        <f>SUM(E10:E15)</f>
        <v>4087.06</v>
      </c>
      <c r="F16" s="29"/>
      <c r="G16" s="24">
        <f>SUM(G10:G15)</f>
        <v>10893.119999999999</v>
      </c>
    </row>
    <row r="17" spans="2:8" ht="15" x14ac:dyDescent="0.25">
      <c r="B17" s="36" t="s">
        <v>81</v>
      </c>
      <c r="C17" s="37">
        <f>+C8-C16</f>
        <v>0</v>
      </c>
      <c r="D17" s="38"/>
      <c r="E17" s="37">
        <f>+E8-E16</f>
        <v>4597.84</v>
      </c>
      <c r="F17" s="39"/>
      <c r="G17" s="37">
        <f>+G8-G16</f>
        <v>0</v>
      </c>
    </row>
    <row r="18" spans="2:8" ht="15" x14ac:dyDescent="0.25">
      <c r="B18" s="2"/>
      <c r="C18" s="7"/>
      <c r="F18" s="28"/>
      <c r="G18" s="7"/>
    </row>
    <row r="19" spans="2:8" ht="15" x14ac:dyDescent="0.25">
      <c r="B19" s="1" t="s">
        <v>2</v>
      </c>
      <c r="C19" s="7"/>
      <c r="E19" s="4"/>
      <c r="G19" s="7"/>
    </row>
    <row r="20" spans="2:8" ht="15" x14ac:dyDescent="0.25">
      <c r="B20" t="s">
        <v>0</v>
      </c>
      <c r="C20" s="7">
        <v>96230</v>
      </c>
      <c r="E20" s="4">
        <v>80731.899999999994</v>
      </c>
      <c r="F20" s="28"/>
      <c r="G20" s="7">
        <v>96230</v>
      </c>
    </row>
    <row r="21" spans="2:8" ht="15" x14ac:dyDescent="0.25">
      <c r="B21" t="s">
        <v>104</v>
      </c>
      <c r="C21" s="7">
        <v>1500</v>
      </c>
      <c r="E21" s="4">
        <v>1637.77</v>
      </c>
      <c r="F21" s="28"/>
      <c r="G21" s="7">
        <v>1500</v>
      </c>
    </row>
    <row r="22" spans="2:8" ht="15" x14ac:dyDescent="0.25">
      <c r="B22" t="s">
        <v>103</v>
      </c>
      <c r="C22" s="7">
        <v>0</v>
      </c>
      <c r="E22" s="4">
        <v>1240.92</v>
      </c>
      <c r="F22" s="28"/>
      <c r="G22" s="7">
        <v>0</v>
      </c>
    </row>
    <row r="23" spans="2:8" ht="15.75" thickBot="1" x14ac:dyDescent="0.3">
      <c r="B23" t="s">
        <v>1</v>
      </c>
      <c r="C23" s="6">
        <v>800</v>
      </c>
      <c r="E23" s="5">
        <v>0</v>
      </c>
      <c r="F23" s="28"/>
      <c r="G23" s="6">
        <v>800</v>
      </c>
    </row>
    <row r="24" spans="2:8" ht="15" thickTop="1" x14ac:dyDescent="0.3">
      <c r="B24" s="8" t="s">
        <v>73</v>
      </c>
      <c r="C24" s="24">
        <f>SUM(C20:C23)</f>
        <v>98530</v>
      </c>
      <c r="D24" s="12"/>
      <c r="E24" s="11">
        <f>SUM(E20:E23)</f>
        <v>83610.59</v>
      </c>
      <c r="F24" s="29"/>
      <c r="G24" s="24">
        <f>SUM(G20:G23)</f>
        <v>98530</v>
      </c>
    </row>
    <row r="25" spans="2:8" x14ac:dyDescent="0.3">
      <c r="B25" s="1" t="s">
        <v>72</v>
      </c>
      <c r="C25" s="7"/>
      <c r="E25" s="4"/>
      <c r="F25" s="28"/>
      <c r="G25" s="7"/>
    </row>
    <row r="26" spans="2:8" x14ac:dyDescent="0.3">
      <c r="B26" s="1" t="s">
        <v>14</v>
      </c>
      <c r="C26" s="19"/>
      <c r="E26" s="4"/>
      <c r="F26" s="28"/>
      <c r="G26" s="19"/>
    </row>
    <row r="27" spans="2:8" x14ac:dyDescent="0.3">
      <c r="B27" t="s">
        <v>15</v>
      </c>
      <c r="C27" s="19">
        <v>17000</v>
      </c>
      <c r="E27" s="4">
        <v>16962</v>
      </c>
      <c r="F27" s="28"/>
      <c r="G27" s="19">
        <v>17000</v>
      </c>
    </row>
    <row r="28" spans="2:8" ht="15" thickBot="1" x14ac:dyDescent="0.35">
      <c r="B28" s="20" t="s">
        <v>16</v>
      </c>
      <c r="C28" s="45">
        <v>12000</v>
      </c>
      <c r="E28" s="5">
        <v>11814</v>
      </c>
      <c r="F28" s="28"/>
      <c r="G28" s="45">
        <v>12000</v>
      </c>
    </row>
    <row r="29" spans="2:8" ht="15" thickTop="1" x14ac:dyDescent="0.3">
      <c r="B29" s="2" t="s">
        <v>4</v>
      </c>
      <c r="C29" s="46">
        <f>SUM(C27:C28)</f>
        <v>29000</v>
      </c>
      <c r="D29" s="10"/>
      <c r="E29" s="9">
        <f>SUM(E27:E28)</f>
        <v>28776</v>
      </c>
      <c r="F29" s="32"/>
      <c r="G29" s="46">
        <f>SUM(G27:G28)</f>
        <v>29000</v>
      </c>
    </row>
    <row r="30" spans="2:8" x14ac:dyDescent="0.3">
      <c r="B30" s="1" t="s">
        <v>17</v>
      </c>
      <c r="C30" s="19"/>
      <c r="E30" s="4"/>
      <c r="F30" s="28"/>
      <c r="G30" s="19"/>
    </row>
    <row r="31" spans="2:8" ht="15" thickBot="1" x14ac:dyDescent="0.35">
      <c r="B31" t="s">
        <v>18</v>
      </c>
      <c r="C31" s="45">
        <v>14606</v>
      </c>
      <c r="D31" s="20"/>
      <c r="E31" s="5">
        <v>14606</v>
      </c>
      <c r="F31" s="51"/>
      <c r="G31" s="45">
        <v>9433</v>
      </c>
    </row>
    <row r="32" spans="2:8" ht="15" thickTop="1" x14ac:dyDescent="0.3">
      <c r="B32" s="2" t="s">
        <v>4</v>
      </c>
      <c r="C32" s="46">
        <f>SUM(C31)</f>
        <v>14606</v>
      </c>
      <c r="D32" s="10"/>
      <c r="E32" s="9">
        <f>SUM(E31)</f>
        <v>14606</v>
      </c>
      <c r="F32" s="32"/>
      <c r="G32" s="46">
        <f>SUM(G31)</f>
        <v>9433</v>
      </c>
      <c r="H32" s="20"/>
    </row>
    <row r="33" spans="2:8" x14ac:dyDescent="0.3">
      <c r="B33" s="1" t="s">
        <v>19</v>
      </c>
      <c r="C33" s="7"/>
      <c r="E33" s="4"/>
      <c r="F33" s="28"/>
      <c r="G33" s="7"/>
    </row>
    <row r="34" spans="2:8" x14ac:dyDescent="0.3">
      <c r="B34" t="s">
        <v>20</v>
      </c>
      <c r="C34" s="7">
        <v>1500</v>
      </c>
      <c r="E34" s="4">
        <v>1182.28</v>
      </c>
      <c r="F34" s="28"/>
      <c r="G34" s="7">
        <v>1500</v>
      </c>
    </row>
    <row r="35" spans="2:8" x14ac:dyDescent="0.3">
      <c r="B35" t="s">
        <v>21</v>
      </c>
      <c r="C35" s="7">
        <v>2239</v>
      </c>
      <c r="E35" s="4">
        <v>0</v>
      </c>
      <c r="F35" s="28"/>
      <c r="G35" s="7">
        <v>2722</v>
      </c>
    </row>
    <row r="36" spans="2:8" x14ac:dyDescent="0.3">
      <c r="B36" t="s">
        <v>22</v>
      </c>
      <c r="C36" s="19">
        <v>1910</v>
      </c>
      <c r="E36" s="4">
        <v>1910</v>
      </c>
      <c r="F36" s="28"/>
      <c r="G36" s="19">
        <v>1955</v>
      </c>
    </row>
    <row r="37" spans="2:8" x14ac:dyDescent="0.3">
      <c r="B37" t="s">
        <v>23</v>
      </c>
      <c r="C37" s="7">
        <v>250</v>
      </c>
      <c r="E37" s="4">
        <v>20</v>
      </c>
      <c r="F37" s="28"/>
      <c r="G37" s="7">
        <v>150</v>
      </c>
    </row>
    <row r="38" spans="2:8" x14ac:dyDescent="0.3">
      <c r="B38" t="s">
        <v>36</v>
      </c>
      <c r="C38" s="19">
        <v>200</v>
      </c>
      <c r="E38" s="4">
        <v>41.99</v>
      </c>
      <c r="F38" s="28"/>
      <c r="G38" s="19">
        <v>100</v>
      </c>
    </row>
    <row r="39" spans="2:8" x14ac:dyDescent="0.3">
      <c r="B39" t="s">
        <v>37</v>
      </c>
      <c r="C39" s="19">
        <v>350</v>
      </c>
      <c r="E39" s="4">
        <v>13.99</v>
      </c>
      <c r="F39" s="28"/>
      <c r="G39" s="19">
        <v>250</v>
      </c>
    </row>
    <row r="40" spans="2:8" x14ac:dyDescent="0.3">
      <c r="B40" t="s">
        <v>24</v>
      </c>
      <c r="C40" s="19">
        <v>895</v>
      </c>
      <c r="E40" s="4">
        <v>895</v>
      </c>
      <c r="F40" s="28"/>
      <c r="G40" s="19">
        <v>895</v>
      </c>
    </row>
    <row r="41" spans="2:8" x14ac:dyDescent="0.3">
      <c r="B41" t="s">
        <v>25</v>
      </c>
      <c r="C41" s="19">
        <v>1190</v>
      </c>
      <c r="E41" s="4">
        <v>525</v>
      </c>
      <c r="F41" s="28"/>
      <c r="G41" s="19">
        <v>1000</v>
      </c>
    </row>
    <row r="42" spans="2:8" x14ac:dyDescent="0.3">
      <c r="B42" s="20" t="s">
        <v>18</v>
      </c>
      <c r="C42" s="19">
        <v>6500</v>
      </c>
      <c r="E42" s="4">
        <v>0</v>
      </c>
      <c r="F42" s="28"/>
      <c r="G42" s="19">
        <v>6500</v>
      </c>
      <c r="H42" s="20"/>
    </row>
    <row r="43" spans="2:8" ht="15" customHeight="1" x14ac:dyDescent="0.3">
      <c r="B43" t="s">
        <v>26</v>
      </c>
      <c r="C43" s="19">
        <v>3200</v>
      </c>
      <c r="E43" s="19">
        <v>3433.46</v>
      </c>
      <c r="F43" s="28"/>
      <c r="G43" s="19">
        <v>3500</v>
      </c>
      <c r="H43" s="20"/>
    </row>
    <row r="44" spans="2:8" x14ac:dyDescent="0.3">
      <c r="B44" t="s">
        <v>38</v>
      </c>
      <c r="C44" s="19">
        <v>7500</v>
      </c>
      <c r="E44" s="4">
        <v>12663.5</v>
      </c>
      <c r="F44" s="28"/>
      <c r="G44" s="19">
        <v>7500</v>
      </c>
      <c r="H44" s="20"/>
    </row>
    <row r="45" spans="2:8" x14ac:dyDescent="0.3">
      <c r="B45" t="s">
        <v>27</v>
      </c>
      <c r="C45" s="19">
        <v>1000</v>
      </c>
      <c r="E45" s="4">
        <v>252.5</v>
      </c>
      <c r="F45" s="28"/>
      <c r="G45" s="19">
        <v>1000</v>
      </c>
      <c r="H45" s="20"/>
    </row>
    <row r="46" spans="2:8" x14ac:dyDescent="0.3">
      <c r="B46" t="s">
        <v>39</v>
      </c>
      <c r="C46" s="19">
        <v>6000</v>
      </c>
      <c r="E46" s="4">
        <v>9291.0300000000007</v>
      </c>
      <c r="F46" s="28"/>
      <c r="G46" s="19">
        <v>10000</v>
      </c>
      <c r="H46" s="20"/>
    </row>
    <row r="47" spans="2:8" x14ac:dyDescent="0.3">
      <c r="B47" t="s">
        <v>40</v>
      </c>
      <c r="C47" s="19">
        <v>950</v>
      </c>
      <c r="E47" s="4">
        <v>1165</v>
      </c>
      <c r="F47" s="28"/>
      <c r="G47" s="19">
        <v>1000</v>
      </c>
      <c r="H47" s="20"/>
    </row>
    <row r="48" spans="2:8" x14ac:dyDescent="0.3">
      <c r="B48" t="s">
        <v>41</v>
      </c>
      <c r="C48" s="19">
        <v>16020</v>
      </c>
      <c r="E48" s="4">
        <v>11604</v>
      </c>
      <c r="F48" s="28"/>
      <c r="G48" s="19">
        <v>15420</v>
      </c>
      <c r="H48" s="20"/>
    </row>
    <row r="49" spans="2:18" x14ac:dyDescent="0.3">
      <c r="B49" t="s">
        <v>28</v>
      </c>
      <c r="C49" s="19">
        <v>0</v>
      </c>
      <c r="E49" s="4">
        <v>0</v>
      </c>
      <c r="F49" s="28"/>
      <c r="G49" s="19">
        <v>1200</v>
      </c>
      <c r="H49" s="20"/>
    </row>
    <row r="50" spans="2:18" x14ac:dyDescent="0.3">
      <c r="B50" t="s">
        <v>42</v>
      </c>
      <c r="C50" s="7">
        <v>350</v>
      </c>
      <c r="E50" s="4">
        <v>302.13</v>
      </c>
      <c r="F50" s="28"/>
      <c r="G50" s="19">
        <v>375</v>
      </c>
      <c r="H50" s="20"/>
    </row>
    <row r="51" spans="2:18" ht="15" customHeight="1" x14ac:dyDescent="0.3">
      <c r="B51" t="s">
        <v>43</v>
      </c>
      <c r="C51" s="7">
        <v>850</v>
      </c>
      <c r="E51" s="4">
        <v>726.12</v>
      </c>
      <c r="F51" s="28"/>
      <c r="G51" s="7">
        <v>850</v>
      </c>
    </row>
    <row r="52" spans="2:18" x14ac:dyDescent="0.3">
      <c r="B52" t="s">
        <v>29</v>
      </c>
      <c r="C52" s="7">
        <v>481</v>
      </c>
      <c r="E52" s="4">
        <v>407</v>
      </c>
      <c r="F52" s="28"/>
      <c r="G52" s="7">
        <v>500</v>
      </c>
    </row>
    <row r="53" spans="2:18" x14ac:dyDescent="0.3">
      <c r="B53" t="s">
        <v>30</v>
      </c>
      <c r="C53" s="7">
        <v>600</v>
      </c>
      <c r="E53" s="19">
        <v>456.74</v>
      </c>
      <c r="F53" s="28"/>
      <c r="G53" s="7">
        <v>600</v>
      </c>
    </row>
    <row r="54" spans="2:18" x14ac:dyDescent="0.3">
      <c r="B54" t="s">
        <v>31</v>
      </c>
      <c r="C54" s="19">
        <v>369</v>
      </c>
      <c r="E54" s="4">
        <v>419.4</v>
      </c>
      <c r="F54" s="28"/>
      <c r="G54" s="19">
        <v>420</v>
      </c>
    </row>
    <row r="55" spans="2:18" x14ac:dyDescent="0.3">
      <c r="B55" t="s">
        <v>32</v>
      </c>
      <c r="C55" s="7">
        <v>90</v>
      </c>
      <c r="E55" s="4">
        <v>96</v>
      </c>
      <c r="F55" s="28"/>
      <c r="G55" s="7">
        <v>100</v>
      </c>
    </row>
    <row r="56" spans="2:18" x14ac:dyDescent="0.3">
      <c r="B56" t="s">
        <v>35</v>
      </c>
      <c r="C56" s="7">
        <v>1750</v>
      </c>
      <c r="E56" s="4">
        <v>1671.42</v>
      </c>
      <c r="F56" s="28"/>
      <c r="G56" s="7">
        <v>1672</v>
      </c>
    </row>
    <row r="57" spans="2:18" ht="15" thickBot="1" x14ac:dyDescent="0.35">
      <c r="B57" t="s">
        <v>33</v>
      </c>
      <c r="C57" s="6">
        <v>730</v>
      </c>
      <c r="E57" s="5">
        <v>878</v>
      </c>
      <c r="F57" s="28"/>
      <c r="G57" s="6">
        <v>888</v>
      </c>
    </row>
    <row r="58" spans="2:18" ht="15" thickTop="1" x14ac:dyDescent="0.3">
      <c r="B58" s="2" t="s">
        <v>4</v>
      </c>
      <c r="C58" s="25">
        <f>SUM(C34:C57)</f>
        <v>54924</v>
      </c>
      <c r="D58" s="10"/>
      <c r="E58" s="9">
        <f>SUM(E34:E57)</f>
        <v>47954.559999999998</v>
      </c>
      <c r="F58" s="32"/>
      <c r="G58" s="25">
        <f>SUM(G34:G57)</f>
        <v>60097</v>
      </c>
    </row>
    <row r="59" spans="2:18" x14ac:dyDescent="0.3">
      <c r="B59" s="8" t="s">
        <v>74</v>
      </c>
      <c r="C59" s="11">
        <f>SUM(C58,C32,C29)</f>
        <v>98530</v>
      </c>
      <c r="D59" s="10"/>
      <c r="E59" s="11">
        <f>SUM(E58,E32,E29)</f>
        <v>91336.56</v>
      </c>
      <c r="F59" s="32"/>
      <c r="G59" s="11">
        <f>SUM(G58,G32,G29)</f>
        <v>98530</v>
      </c>
    </row>
    <row r="60" spans="2:18" x14ac:dyDescent="0.3">
      <c r="B60" s="36" t="s">
        <v>83</v>
      </c>
      <c r="C60" s="40">
        <f>C24-C59</f>
        <v>0</v>
      </c>
      <c r="D60" s="41"/>
      <c r="E60" s="40">
        <f>E24-E59</f>
        <v>-7725.9700000000012</v>
      </c>
      <c r="F60" s="42"/>
      <c r="G60" s="40">
        <f>G24-G59</f>
        <v>0</v>
      </c>
    </row>
    <row r="61" spans="2:18" x14ac:dyDescent="0.3">
      <c r="C61" s="7"/>
      <c r="E61" s="4"/>
      <c r="F61" s="28"/>
      <c r="G61" s="7"/>
      <c r="R61" s="9"/>
    </row>
    <row r="62" spans="2:18" x14ac:dyDescent="0.3">
      <c r="B62" s="8" t="s">
        <v>44</v>
      </c>
      <c r="C62" s="11">
        <f>SUM(C59,C16)</f>
        <v>109423.12</v>
      </c>
      <c r="D62" s="10"/>
      <c r="E62" s="11">
        <f>SUM(E59,E16)</f>
        <v>95423.62</v>
      </c>
      <c r="F62" s="29"/>
      <c r="G62" s="11">
        <f>SUM(G59,G16)</f>
        <v>109423.12</v>
      </c>
    </row>
    <row r="63" spans="2:18" x14ac:dyDescent="0.3">
      <c r="B63" s="8" t="s">
        <v>5</v>
      </c>
      <c r="C63" s="24">
        <f>C24+C8</f>
        <v>109423.12</v>
      </c>
      <c r="D63" s="24">
        <f>D24+D8</f>
        <v>0</v>
      </c>
      <c r="E63" s="24">
        <f>E24+E8</f>
        <v>92295.489999999991</v>
      </c>
      <c r="F63" s="31"/>
      <c r="G63" s="24">
        <f>G24+G8</f>
        <v>109423.12</v>
      </c>
    </row>
    <row r="64" spans="2:18" x14ac:dyDescent="0.3">
      <c r="B64" s="36" t="s">
        <v>84</v>
      </c>
      <c r="C64" s="43">
        <f>C63-C62</f>
        <v>0</v>
      </c>
      <c r="D64" s="43">
        <f>D63-D62</f>
        <v>0</v>
      </c>
      <c r="E64" s="43">
        <f>E63-E62</f>
        <v>-3128.1300000000047</v>
      </c>
      <c r="F64" s="44"/>
      <c r="G64" s="43">
        <f>G63-G62</f>
        <v>0</v>
      </c>
    </row>
    <row r="65" spans="2:8" x14ac:dyDescent="0.3">
      <c r="E65" s="4"/>
      <c r="F65" s="28"/>
      <c r="G65" s="7"/>
    </row>
    <row r="66" spans="2:8" x14ac:dyDescent="0.3">
      <c r="B66" s="16" t="s">
        <v>45</v>
      </c>
      <c r="C66" s="47">
        <v>134.38999999999999</v>
      </c>
      <c r="D66" s="65"/>
      <c r="E66" s="47"/>
      <c r="F66" s="55"/>
      <c r="G66" s="47">
        <v>134.38999999999999</v>
      </c>
      <c r="H66" s="1"/>
    </row>
    <row r="67" spans="2:8" x14ac:dyDescent="0.3">
      <c r="B67" s="16" t="s">
        <v>46</v>
      </c>
      <c r="C67" s="47">
        <v>183.02</v>
      </c>
      <c r="D67" s="18"/>
      <c r="E67" s="17"/>
      <c r="F67" s="33"/>
      <c r="G67" s="47">
        <v>183.02</v>
      </c>
    </row>
    <row r="68" spans="2:8" x14ac:dyDescent="0.3">
      <c r="C68" s="7"/>
      <c r="G68" s="7"/>
    </row>
    <row r="69" spans="2:8" x14ac:dyDescent="0.3">
      <c r="C69" s="7"/>
      <c r="G69" s="7"/>
    </row>
    <row r="70" spans="2:8" x14ac:dyDescent="0.3">
      <c r="C70" s="7"/>
      <c r="G70" s="7"/>
    </row>
    <row r="71" spans="2:8" x14ac:dyDescent="0.3">
      <c r="C71" s="7"/>
      <c r="G71" s="7"/>
    </row>
    <row r="72" spans="2:8" x14ac:dyDescent="0.3">
      <c r="C72" s="7"/>
      <c r="G72" s="7"/>
    </row>
    <row r="73" spans="2:8" x14ac:dyDescent="0.3">
      <c r="C73" s="7"/>
      <c r="G73" s="7"/>
    </row>
    <row r="74" spans="2:8" x14ac:dyDescent="0.3">
      <c r="C74" s="7"/>
      <c r="G74" s="7"/>
    </row>
    <row r="75" spans="2:8" x14ac:dyDescent="0.3">
      <c r="C75" s="7"/>
      <c r="G75" s="7"/>
    </row>
    <row r="76" spans="2:8" x14ac:dyDescent="0.3">
      <c r="C76" s="7"/>
      <c r="G76" s="7"/>
    </row>
    <row r="77" spans="2:8" x14ac:dyDescent="0.3">
      <c r="C77" s="7"/>
      <c r="G77" s="7"/>
    </row>
    <row r="78" spans="2:8" x14ac:dyDescent="0.3">
      <c r="C78" s="7"/>
      <c r="G78" s="7"/>
    </row>
    <row r="79" spans="2:8" x14ac:dyDescent="0.3">
      <c r="C79" s="7"/>
      <c r="G79" s="7"/>
    </row>
    <row r="80" spans="2:8" x14ac:dyDescent="0.3">
      <c r="C80" s="7"/>
      <c r="G80" s="7"/>
    </row>
    <row r="81" spans="3:7" x14ac:dyDescent="0.3">
      <c r="C81" s="7"/>
      <c r="G81" s="7"/>
    </row>
    <row r="82" spans="3:7" x14ac:dyDescent="0.3">
      <c r="C82" s="7"/>
      <c r="G82" s="7"/>
    </row>
    <row r="83" spans="3:7" x14ac:dyDescent="0.3">
      <c r="C83" s="7"/>
      <c r="G83" s="7"/>
    </row>
    <row r="84" spans="3:7" x14ac:dyDescent="0.3">
      <c r="C84" s="7"/>
      <c r="G84" s="7"/>
    </row>
    <row r="85" spans="3:7" x14ac:dyDescent="0.3">
      <c r="C85" s="7"/>
      <c r="G85" s="7"/>
    </row>
    <row r="86" spans="3:7" x14ac:dyDescent="0.3">
      <c r="C86" s="7"/>
      <c r="G86" s="7"/>
    </row>
    <row r="87" spans="3:7" x14ac:dyDescent="0.3">
      <c r="C87" s="7"/>
      <c r="G87" s="7"/>
    </row>
    <row r="88" spans="3:7" x14ac:dyDescent="0.3">
      <c r="C88" s="7"/>
      <c r="G88" s="7"/>
    </row>
    <row r="89" spans="3:7" x14ac:dyDescent="0.3">
      <c r="C89" s="7"/>
      <c r="G89" s="7"/>
    </row>
    <row r="90" spans="3:7" x14ac:dyDescent="0.3">
      <c r="C90" s="7"/>
      <c r="G90" s="7"/>
    </row>
    <row r="91" spans="3:7" x14ac:dyDescent="0.3">
      <c r="C91" s="7"/>
      <c r="G91" s="7"/>
    </row>
    <row r="92" spans="3:7" x14ac:dyDescent="0.3">
      <c r="C92" s="7"/>
      <c r="G92" s="7"/>
    </row>
    <row r="93" spans="3:7" x14ac:dyDescent="0.3">
      <c r="C93" s="7"/>
      <c r="G93" s="7"/>
    </row>
    <row r="94" spans="3:7" x14ac:dyDescent="0.3">
      <c r="C94" s="7"/>
      <c r="G94" s="7"/>
    </row>
    <row r="95" spans="3:7" x14ac:dyDescent="0.3">
      <c r="C95" s="7"/>
      <c r="G95" s="7"/>
    </row>
    <row r="96" spans="3:7" x14ac:dyDescent="0.3">
      <c r="C96" s="7"/>
      <c r="G96" s="7"/>
    </row>
    <row r="97" spans="3:7" x14ac:dyDescent="0.3">
      <c r="C97" s="7"/>
      <c r="G97" s="7"/>
    </row>
    <row r="98" spans="3:7" x14ac:dyDescent="0.3">
      <c r="C98" s="7"/>
      <c r="G98" s="7"/>
    </row>
    <row r="99" spans="3:7" x14ac:dyDescent="0.3">
      <c r="C99" s="7"/>
      <c r="G99" s="7"/>
    </row>
    <row r="100" spans="3:7" x14ac:dyDescent="0.3">
      <c r="C100" s="7"/>
      <c r="G100" s="7"/>
    </row>
    <row r="101" spans="3:7" x14ac:dyDescent="0.3">
      <c r="C101" s="7"/>
      <c r="G101" s="7"/>
    </row>
    <row r="102" spans="3:7" x14ac:dyDescent="0.3">
      <c r="C102" s="7"/>
      <c r="G102" s="7"/>
    </row>
    <row r="103" spans="3:7" x14ac:dyDescent="0.3">
      <c r="C103" s="7"/>
      <c r="G103" s="7"/>
    </row>
    <row r="104" spans="3:7" x14ac:dyDescent="0.3">
      <c r="C104" s="7"/>
      <c r="G104" s="7"/>
    </row>
    <row r="105" spans="3:7" x14ac:dyDescent="0.3">
      <c r="C105" s="7"/>
      <c r="G105" s="7"/>
    </row>
    <row r="106" spans="3:7" x14ac:dyDescent="0.3">
      <c r="C106" s="7"/>
      <c r="G106" s="7"/>
    </row>
    <row r="107" spans="3:7" x14ac:dyDescent="0.3">
      <c r="C107" s="7"/>
      <c r="G107" s="7"/>
    </row>
    <row r="108" spans="3:7" x14ac:dyDescent="0.3">
      <c r="C108" s="7"/>
      <c r="G108" s="7"/>
    </row>
    <row r="109" spans="3:7" x14ac:dyDescent="0.3">
      <c r="C109" s="7"/>
      <c r="G109" s="7"/>
    </row>
    <row r="110" spans="3:7" x14ac:dyDescent="0.3">
      <c r="C110" s="7"/>
      <c r="G110" s="7"/>
    </row>
    <row r="111" spans="3:7" x14ac:dyDescent="0.3">
      <c r="C111" s="7"/>
      <c r="G111" s="7"/>
    </row>
    <row r="112" spans="3:7" x14ac:dyDescent="0.3">
      <c r="C112" s="7"/>
      <c r="G112" s="7"/>
    </row>
    <row r="113" spans="3:7" x14ac:dyDescent="0.3">
      <c r="C113" s="7"/>
      <c r="G113" s="7"/>
    </row>
    <row r="114" spans="3:7" x14ac:dyDescent="0.3">
      <c r="C114" s="7"/>
      <c r="G114" s="7"/>
    </row>
    <row r="115" spans="3:7" x14ac:dyDescent="0.3">
      <c r="C115" s="7"/>
      <c r="G115" s="7"/>
    </row>
    <row r="116" spans="3:7" x14ac:dyDescent="0.3">
      <c r="C116" s="7"/>
      <c r="G116" s="7"/>
    </row>
    <row r="117" spans="3:7" x14ac:dyDescent="0.3">
      <c r="C117" s="7"/>
      <c r="G117" s="7"/>
    </row>
    <row r="118" spans="3:7" x14ac:dyDescent="0.3">
      <c r="C118" s="7"/>
      <c r="G118" s="7"/>
    </row>
    <row r="119" spans="3:7" x14ac:dyDescent="0.3">
      <c r="C119" s="7"/>
      <c r="G119" s="7"/>
    </row>
    <row r="120" spans="3:7" x14ac:dyDescent="0.3">
      <c r="C120" s="7"/>
      <c r="G120" s="7"/>
    </row>
    <row r="121" spans="3:7" x14ac:dyDescent="0.3">
      <c r="C121" s="7"/>
      <c r="G121" s="7"/>
    </row>
    <row r="122" spans="3:7" x14ac:dyDescent="0.3">
      <c r="C122" s="7"/>
      <c r="G122" s="7"/>
    </row>
    <row r="123" spans="3:7" x14ac:dyDescent="0.3">
      <c r="C123" s="7"/>
      <c r="G123" s="7"/>
    </row>
    <row r="124" spans="3:7" x14ac:dyDescent="0.3">
      <c r="C124" s="7"/>
      <c r="G124" s="7"/>
    </row>
    <row r="125" spans="3:7" x14ac:dyDescent="0.3">
      <c r="C125" s="7"/>
      <c r="G125" s="7"/>
    </row>
    <row r="126" spans="3:7" x14ac:dyDescent="0.3">
      <c r="C126" s="7"/>
      <c r="G126" s="7"/>
    </row>
    <row r="127" spans="3:7" x14ac:dyDescent="0.3">
      <c r="C127" s="7"/>
      <c r="G127" s="7"/>
    </row>
    <row r="128" spans="3:7" x14ac:dyDescent="0.3">
      <c r="C128" s="7"/>
      <c r="G128" s="7"/>
    </row>
    <row r="129" spans="3:7" x14ac:dyDescent="0.3">
      <c r="C129" s="7"/>
      <c r="G129" s="7"/>
    </row>
    <row r="130" spans="3:7" x14ac:dyDescent="0.3">
      <c r="C130" s="7"/>
      <c r="G130" s="7"/>
    </row>
    <row r="131" spans="3:7" x14ac:dyDescent="0.3">
      <c r="G131" s="7"/>
    </row>
  </sheetData>
  <pageMargins left="0.18" right="0.25" top="0.34" bottom="0.15" header="0.12" footer="0.13"/>
  <pageSetup fitToHeight="2" orientation="portrait" r:id="rId1"/>
  <headerFooter>
    <oddHeader>&amp;CWALNUT CREEK HOA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2"/>
  <sheetViews>
    <sheetView zoomScaleNormal="100" workbookViewId="0">
      <selection activeCell="A14" sqref="A14:XFD14"/>
    </sheetView>
  </sheetViews>
  <sheetFormatPr defaultRowHeight="14.4" x14ac:dyDescent="0.3"/>
  <cols>
    <col min="1" max="1" width="3" customWidth="1"/>
    <col min="2" max="2" width="37.5546875" customWidth="1"/>
    <col min="3" max="3" width="40.44140625" bestFit="1" customWidth="1"/>
    <col min="4" max="4" width="16.6640625" style="26" bestFit="1" customWidth="1"/>
    <col min="5" max="5" width="2.44140625" customWidth="1"/>
    <col min="6" max="6" width="14" customWidth="1"/>
    <col min="7" max="7" width="1.88671875" customWidth="1"/>
    <col min="8" max="8" width="15.5546875" customWidth="1"/>
    <col min="9" max="9" width="2.44140625" style="30" customWidth="1"/>
    <col min="10" max="10" width="16.6640625" style="26" bestFit="1" customWidth="1"/>
    <col min="11" max="11" width="3" customWidth="1"/>
    <col min="12" max="12" width="16.6640625" style="26" bestFit="1" customWidth="1"/>
  </cols>
  <sheetData>
    <row r="1" spans="1:12" ht="15" x14ac:dyDescent="0.25">
      <c r="B1" s="10"/>
      <c r="D1" s="23">
        <v>2018</v>
      </c>
      <c r="F1" s="3">
        <v>2018</v>
      </c>
      <c r="H1" s="3">
        <v>2018</v>
      </c>
      <c r="I1" s="27"/>
      <c r="J1" s="23">
        <v>2019</v>
      </c>
      <c r="L1" s="23">
        <v>2019</v>
      </c>
    </row>
    <row r="2" spans="1:12" ht="15" x14ac:dyDescent="0.25">
      <c r="B2" s="13" t="s">
        <v>51</v>
      </c>
      <c r="C2" s="48"/>
      <c r="D2" s="23" t="s">
        <v>86</v>
      </c>
      <c r="F2" s="63" t="s">
        <v>105</v>
      </c>
      <c r="H2" s="3" t="s">
        <v>102</v>
      </c>
      <c r="I2" s="27"/>
      <c r="J2" s="23" t="s">
        <v>49</v>
      </c>
      <c r="L2" s="23" t="s">
        <v>49</v>
      </c>
    </row>
    <row r="3" spans="1:12" ht="15" x14ac:dyDescent="0.25">
      <c r="D3" s="49" t="s">
        <v>82</v>
      </c>
      <c r="F3" s="3" t="s">
        <v>47</v>
      </c>
      <c r="H3" s="3" t="s">
        <v>48</v>
      </c>
      <c r="I3" s="27"/>
      <c r="J3" s="49" t="s">
        <v>6</v>
      </c>
      <c r="L3" s="49" t="s">
        <v>82</v>
      </c>
    </row>
    <row r="4" spans="1:12" ht="15" x14ac:dyDescent="0.25">
      <c r="A4">
        <v>1</v>
      </c>
      <c r="C4" s="1" t="s">
        <v>78</v>
      </c>
      <c r="D4" s="7"/>
      <c r="F4" s="4"/>
      <c r="H4" s="4"/>
      <c r="I4" s="28"/>
      <c r="J4" s="7"/>
      <c r="L4" s="7"/>
    </row>
    <row r="5" spans="1:12" ht="15" x14ac:dyDescent="0.25">
      <c r="A5">
        <v>2</v>
      </c>
      <c r="C5" t="s">
        <v>3</v>
      </c>
      <c r="D5" s="35">
        <v>10893.12</v>
      </c>
      <c r="E5" s="30"/>
      <c r="F5" s="28">
        <v>8582.8799999999992</v>
      </c>
      <c r="G5" s="30"/>
      <c r="H5" s="28">
        <v>10893.12</v>
      </c>
      <c r="I5" s="28">
        <v>9982.91</v>
      </c>
      <c r="J5" s="35">
        <v>10893.12</v>
      </c>
      <c r="L5" s="35">
        <v>11437.44</v>
      </c>
    </row>
    <row r="6" spans="1:12" ht="15" x14ac:dyDescent="0.25">
      <c r="A6">
        <v>3</v>
      </c>
      <c r="C6" t="s">
        <v>99</v>
      </c>
      <c r="D6" s="35">
        <v>0</v>
      </c>
      <c r="E6" s="30"/>
      <c r="F6" s="28">
        <v>0</v>
      </c>
      <c r="G6" s="30"/>
      <c r="H6" s="28">
        <v>0</v>
      </c>
      <c r="I6" s="28"/>
      <c r="J6" s="35">
        <v>0</v>
      </c>
      <c r="L6" s="35">
        <v>0</v>
      </c>
    </row>
    <row r="7" spans="1:12" ht="15.75" thickBot="1" x14ac:dyDescent="0.3">
      <c r="A7">
        <v>4</v>
      </c>
      <c r="C7" t="s">
        <v>77</v>
      </c>
      <c r="D7" s="6"/>
      <c r="F7" s="5">
        <v>0</v>
      </c>
      <c r="H7" s="5">
        <v>0</v>
      </c>
      <c r="I7" s="28"/>
      <c r="J7" s="6"/>
      <c r="L7" s="6"/>
    </row>
    <row r="8" spans="1:12" ht="15.75" thickTop="1" x14ac:dyDescent="0.25">
      <c r="A8">
        <v>5</v>
      </c>
      <c r="C8" s="8" t="s">
        <v>79</v>
      </c>
      <c r="D8" s="50">
        <f>SUM(D5:D7)</f>
        <v>10893.12</v>
      </c>
      <c r="E8" s="12"/>
      <c r="F8" s="50">
        <f>SUM(F5:F7)</f>
        <v>8582.8799999999992</v>
      </c>
      <c r="G8" s="12"/>
      <c r="H8" s="50">
        <f>SUM(H5:H7)</f>
        <v>10893.12</v>
      </c>
      <c r="I8" s="29"/>
      <c r="J8" s="50">
        <f>SUM(J5:J7)</f>
        <v>10893.12</v>
      </c>
      <c r="L8" s="50">
        <f>SUM(L5:L7)</f>
        <v>11437.44</v>
      </c>
    </row>
    <row r="9" spans="1:12" ht="15" x14ac:dyDescent="0.25">
      <c r="A9">
        <v>6</v>
      </c>
      <c r="C9" s="1" t="s">
        <v>8</v>
      </c>
      <c r="D9" s="7"/>
      <c r="F9" s="4"/>
      <c r="H9" s="4"/>
      <c r="I9" s="28"/>
      <c r="J9" s="7"/>
      <c r="L9" s="7"/>
    </row>
    <row r="10" spans="1:12" ht="15" x14ac:dyDescent="0.25">
      <c r="A10">
        <v>7</v>
      </c>
      <c r="C10" t="s">
        <v>9</v>
      </c>
      <c r="D10" s="7">
        <v>600</v>
      </c>
      <c r="F10" s="4">
        <v>366</v>
      </c>
      <c r="H10" s="4">
        <v>366</v>
      </c>
      <c r="I10" s="28"/>
      <c r="J10" s="7">
        <v>600</v>
      </c>
      <c r="L10" s="7">
        <v>600</v>
      </c>
    </row>
    <row r="11" spans="1:12" ht="15" x14ac:dyDescent="0.25">
      <c r="A11">
        <v>8</v>
      </c>
      <c r="B11" s="13" t="s">
        <v>53</v>
      </c>
      <c r="C11" t="s">
        <v>10</v>
      </c>
      <c r="D11" s="7">
        <v>1000</v>
      </c>
      <c r="F11" s="4">
        <v>0</v>
      </c>
      <c r="H11" s="4">
        <v>0</v>
      </c>
      <c r="I11" s="28"/>
      <c r="J11" s="7">
        <v>1000</v>
      </c>
      <c r="L11" s="7">
        <v>1000</v>
      </c>
    </row>
    <row r="12" spans="1:12" ht="15" x14ac:dyDescent="0.25">
      <c r="A12">
        <v>9</v>
      </c>
      <c r="B12" s="14" t="s">
        <v>54</v>
      </c>
      <c r="C12" t="s">
        <v>11</v>
      </c>
      <c r="D12" s="19">
        <v>1100</v>
      </c>
      <c r="F12" s="4">
        <v>920.06</v>
      </c>
      <c r="H12" s="4">
        <v>950</v>
      </c>
      <c r="I12" s="28"/>
      <c r="J12" s="19">
        <v>1100</v>
      </c>
      <c r="L12" s="19">
        <v>1100</v>
      </c>
    </row>
    <row r="13" spans="1:12" ht="15" x14ac:dyDescent="0.25">
      <c r="A13">
        <v>10</v>
      </c>
      <c r="C13" t="s">
        <v>50</v>
      </c>
      <c r="D13" s="19">
        <v>1000</v>
      </c>
      <c r="F13" s="4">
        <v>431</v>
      </c>
      <c r="H13" s="4">
        <v>431</v>
      </c>
      <c r="I13" s="28"/>
      <c r="J13" s="19">
        <v>1000</v>
      </c>
      <c r="L13" s="19">
        <v>1000</v>
      </c>
    </row>
    <row r="14" spans="1:12" ht="15" x14ac:dyDescent="0.25">
      <c r="A14">
        <v>11</v>
      </c>
      <c r="C14" t="s">
        <v>12</v>
      </c>
      <c r="D14" s="19">
        <v>0</v>
      </c>
      <c r="F14" s="4">
        <v>0</v>
      </c>
      <c r="H14" s="4">
        <v>0</v>
      </c>
      <c r="I14" s="28"/>
      <c r="J14" s="19">
        <v>0</v>
      </c>
      <c r="L14" s="19">
        <v>0</v>
      </c>
    </row>
    <row r="15" spans="1:12" ht="15" x14ac:dyDescent="0.25">
      <c r="A15">
        <v>12</v>
      </c>
      <c r="C15" t="s">
        <v>96</v>
      </c>
      <c r="D15" s="19">
        <v>360</v>
      </c>
      <c r="F15" s="4">
        <v>0</v>
      </c>
      <c r="H15" s="4">
        <v>0</v>
      </c>
      <c r="I15" s="28"/>
      <c r="J15" s="19">
        <v>360</v>
      </c>
      <c r="L15" s="19">
        <v>360</v>
      </c>
    </row>
    <row r="16" spans="1:12" ht="15.75" thickBot="1" x14ac:dyDescent="0.3">
      <c r="A16">
        <v>13</v>
      </c>
      <c r="C16" t="s">
        <v>13</v>
      </c>
      <c r="D16" s="45">
        <v>6833.12</v>
      </c>
      <c r="F16" s="5">
        <v>2370</v>
      </c>
      <c r="H16" s="5">
        <v>2370</v>
      </c>
      <c r="I16" s="28"/>
      <c r="J16" s="45">
        <v>6833.12</v>
      </c>
      <c r="L16" s="45">
        <v>7377.44</v>
      </c>
    </row>
    <row r="17" spans="1:12" ht="15.75" thickTop="1" x14ac:dyDescent="0.25">
      <c r="A17">
        <v>14</v>
      </c>
      <c r="C17" s="8" t="s">
        <v>80</v>
      </c>
      <c r="D17" s="24">
        <f>SUM(D10:D16)</f>
        <v>10893.119999999999</v>
      </c>
      <c r="E17" s="12"/>
      <c r="F17" s="11">
        <f>SUM(F10:F16)</f>
        <v>4087.06</v>
      </c>
      <c r="G17" s="12"/>
      <c r="H17" s="11">
        <f>SUM(H10:H16)</f>
        <v>4117</v>
      </c>
      <c r="I17" s="29"/>
      <c r="J17" s="24">
        <f>SUM(J10:J16)</f>
        <v>10893.119999999999</v>
      </c>
      <c r="L17" s="24">
        <f>SUM(L10:L16)</f>
        <v>11437.439999999999</v>
      </c>
    </row>
    <row r="18" spans="1:12" ht="15" x14ac:dyDescent="0.25">
      <c r="A18">
        <v>15</v>
      </c>
      <c r="C18" s="36" t="s">
        <v>81</v>
      </c>
      <c r="D18" s="37">
        <f>+D8-D17</f>
        <v>0</v>
      </c>
      <c r="E18" s="38"/>
      <c r="F18" s="37">
        <f>+F8-F17</f>
        <v>4495.82</v>
      </c>
      <c r="G18" s="37">
        <f>+G8-G17</f>
        <v>0</v>
      </c>
      <c r="H18" s="37">
        <f>+H8-H17</f>
        <v>6776.1200000000008</v>
      </c>
      <c r="I18" s="39"/>
      <c r="J18" s="37">
        <f>+J8-J17</f>
        <v>0</v>
      </c>
      <c r="L18" s="37">
        <f>+L8-L17</f>
        <v>0</v>
      </c>
    </row>
    <row r="19" spans="1:12" ht="15" x14ac:dyDescent="0.25">
      <c r="A19">
        <v>16</v>
      </c>
      <c r="C19" s="2"/>
      <c r="D19" s="7"/>
      <c r="F19" s="4"/>
      <c r="H19" s="4"/>
      <c r="I19" s="28"/>
      <c r="J19" s="7"/>
      <c r="L19" s="7"/>
    </row>
    <row r="20" spans="1:12" ht="15" x14ac:dyDescent="0.25">
      <c r="A20">
        <v>17</v>
      </c>
      <c r="C20" s="1" t="s">
        <v>2</v>
      </c>
      <c r="D20" s="7"/>
      <c r="J20" s="7"/>
      <c r="L20" s="7"/>
    </row>
    <row r="21" spans="1:12" ht="15" x14ac:dyDescent="0.25">
      <c r="A21">
        <v>18</v>
      </c>
      <c r="B21" s="15" t="s">
        <v>52</v>
      </c>
      <c r="C21" t="s">
        <v>0</v>
      </c>
      <c r="D21" s="7">
        <v>96230</v>
      </c>
      <c r="F21" s="4">
        <v>75571.17</v>
      </c>
      <c r="H21" s="4">
        <v>96230</v>
      </c>
      <c r="I21" s="28"/>
      <c r="J21" s="7">
        <v>96230</v>
      </c>
      <c r="L21" s="7">
        <v>96230</v>
      </c>
    </row>
    <row r="22" spans="1:12" ht="15" x14ac:dyDescent="0.25">
      <c r="A22">
        <v>19</v>
      </c>
      <c r="C22" t="s">
        <v>104</v>
      </c>
      <c r="D22" s="7">
        <v>1500</v>
      </c>
      <c r="F22" s="4">
        <v>1412.77</v>
      </c>
      <c r="H22" s="4">
        <v>1500</v>
      </c>
      <c r="I22" s="28"/>
      <c r="J22" s="7">
        <v>1500</v>
      </c>
      <c r="L22" s="7">
        <v>1500</v>
      </c>
    </row>
    <row r="23" spans="1:12" ht="15" x14ac:dyDescent="0.25">
      <c r="A23">
        <v>20</v>
      </c>
      <c r="C23" t="s">
        <v>103</v>
      </c>
      <c r="D23" s="7">
        <v>0</v>
      </c>
      <c r="F23" s="4">
        <v>1240.92</v>
      </c>
      <c r="H23" s="4">
        <v>1500</v>
      </c>
      <c r="I23" s="28"/>
      <c r="J23" s="7">
        <v>0</v>
      </c>
      <c r="L23" s="7">
        <v>0</v>
      </c>
    </row>
    <row r="24" spans="1:12" ht="15" thickBot="1" x14ac:dyDescent="0.35">
      <c r="A24">
        <v>21</v>
      </c>
      <c r="C24" t="s">
        <v>1</v>
      </c>
      <c r="D24" s="6">
        <v>800</v>
      </c>
      <c r="F24" s="5">
        <v>0</v>
      </c>
      <c r="H24" s="5">
        <v>0</v>
      </c>
      <c r="I24" s="28"/>
      <c r="J24" s="6">
        <v>800</v>
      </c>
      <c r="L24" s="6">
        <v>800</v>
      </c>
    </row>
    <row r="25" spans="1:12" ht="15" thickTop="1" x14ac:dyDescent="0.3">
      <c r="A25">
        <v>22</v>
      </c>
      <c r="C25" s="8" t="s">
        <v>73</v>
      </c>
      <c r="D25" s="24">
        <f>SUM(D21:D24)</f>
        <v>98530</v>
      </c>
      <c r="E25" s="12"/>
      <c r="F25" s="11">
        <f>SUM(F21:F24)</f>
        <v>78224.86</v>
      </c>
      <c r="G25" s="12"/>
      <c r="H25" s="11">
        <f>SUM(H21:H24)</f>
        <v>99230</v>
      </c>
      <c r="I25" s="29"/>
      <c r="J25" s="24">
        <f>SUM(J21:J24)</f>
        <v>98530</v>
      </c>
      <c r="L25" s="24">
        <f>SUM(L21:L24)</f>
        <v>98530</v>
      </c>
    </row>
    <row r="26" spans="1:12" x14ac:dyDescent="0.3">
      <c r="A26">
        <v>23</v>
      </c>
      <c r="C26" s="1" t="s">
        <v>72</v>
      </c>
      <c r="D26" s="7"/>
      <c r="F26" s="4"/>
      <c r="H26" s="4"/>
      <c r="I26" s="28"/>
      <c r="J26" s="7"/>
      <c r="L26" s="7"/>
    </row>
    <row r="27" spans="1:12" x14ac:dyDescent="0.3">
      <c r="A27">
        <v>24</v>
      </c>
      <c r="C27" s="1" t="s">
        <v>14</v>
      </c>
      <c r="D27" s="19"/>
      <c r="F27" s="4"/>
      <c r="H27" s="4"/>
      <c r="I27" s="28"/>
      <c r="J27" s="19"/>
      <c r="L27" s="19"/>
    </row>
    <row r="28" spans="1:12" x14ac:dyDescent="0.3">
      <c r="A28">
        <v>25</v>
      </c>
      <c r="B28" s="13" t="s">
        <v>55</v>
      </c>
      <c r="C28" t="s">
        <v>15</v>
      </c>
      <c r="D28" s="19">
        <v>17000</v>
      </c>
      <c r="F28" s="4">
        <v>14135</v>
      </c>
      <c r="H28" s="4">
        <v>16962</v>
      </c>
      <c r="I28" s="28"/>
      <c r="J28" s="19">
        <v>17000</v>
      </c>
      <c r="L28" s="19">
        <v>17000</v>
      </c>
    </row>
    <row r="29" spans="1:12" ht="15" thickBot="1" x14ac:dyDescent="0.35">
      <c r="A29">
        <v>26</v>
      </c>
      <c r="B29" s="13" t="s">
        <v>56</v>
      </c>
      <c r="C29" s="20" t="s">
        <v>16</v>
      </c>
      <c r="D29" s="45">
        <v>12000</v>
      </c>
      <c r="F29" s="5">
        <v>9845</v>
      </c>
      <c r="H29" s="5">
        <v>11814</v>
      </c>
      <c r="I29" s="28"/>
      <c r="J29" s="45">
        <v>12000</v>
      </c>
      <c r="L29" s="45">
        <v>12000</v>
      </c>
    </row>
    <row r="30" spans="1:12" ht="15" thickTop="1" x14ac:dyDescent="0.3">
      <c r="A30">
        <v>27</v>
      </c>
      <c r="C30" s="2" t="s">
        <v>4</v>
      </c>
      <c r="D30" s="46">
        <f>SUM(D28:D29)</f>
        <v>29000</v>
      </c>
      <c r="E30" s="10"/>
      <c r="F30" s="9">
        <f>SUM(F28:F29)</f>
        <v>23980</v>
      </c>
      <c r="G30" s="10"/>
      <c r="H30" s="9">
        <f>SUM(H28:H29)</f>
        <v>28776</v>
      </c>
      <c r="I30" s="32"/>
      <c r="J30" s="46">
        <f>SUM(J28:J29)</f>
        <v>29000</v>
      </c>
      <c r="L30" s="46">
        <f>SUM(L28:L29)</f>
        <v>29000</v>
      </c>
    </row>
    <row r="31" spans="1:12" x14ac:dyDescent="0.3">
      <c r="A31">
        <v>28</v>
      </c>
      <c r="C31" s="1" t="s">
        <v>17</v>
      </c>
      <c r="D31" s="19"/>
      <c r="F31" s="4"/>
      <c r="H31" s="4"/>
      <c r="I31" s="28"/>
      <c r="J31" s="19"/>
      <c r="L31" s="19"/>
    </row>
    <row r="32" spans="1:12" ht="15" thickBot="1" x14ac:dyDescent="0.35">
      <c r="A32">
        <v>29</v>
      </c>
      <c r="C32" t="s">
        <v>18</v>
      </c>
      <c r="D32" s="66">
        <v>14606</v>
      </c>
      <c r="F32" s="5">
        <v>12171.7</v>
      </c>
      <c r="H32" s="5">
        <v>14606</v>
      </c>
      <c r="I32" s="28"/>
      <c r="J32" s="66">
        <v>9433</v>
      </c>
      <c r="L32" s="66">
        <v>9549</v>
      </c>
    </row>
    <row r="33" spans="1:12" ht="15" thickTop="1" x14ac:dyDescent="0.3">
      <c r="A33">
        <v>30</v>
      </c>
      <c r="C33" s="2" t="s">
        <v>4</v>
      </c>
      <c r="D33" s="46">
        <f>SUM(D32)</f>
        <v>14606</v>
      </c>
      <c r="E33" s="10"/>
      <c r="F33" s="9">
        <f>SUM(F32)</f>
        <v>12171.7</v>
      </c>
      <c r="G33" s="10"/>
      <c r="H33" s="9">
        <f>SUM(H32)</f>
        <v>14606</v>
      </c>
      <c r="I33" s="32"/>
      <c r="J33" s="46">
        <f>SUM(J32)</f>
        <v>9433</v>
      </c>
      <c r="K33" s="20"/>
      <c r="L33" s="46">
        <f>SUM(L32)</f>
        <v>9549</v>
      </c>
    </row>
    <row r="34" spans="1:12" x14ac:dyDescent="0.3">
      <c r="A34">
        <v>31</v>
      </c>
      <c r="C34" s="1" t="s">
        <v>19</v>
      </c>
      <c r="D34" s="7"/>
      <c r="F34" s="4"/>
      <c r="H34" s="4"/>
      <c r="I34" s="28"/>
      <c r="J34" s="7"/>
      <c r="L34" s="7"/>
    </row>
    <row r="35" spans="1:12" x14ac:dyDescent="0.3">
      <c r="A35">
        <v>32</v>
      </c>
      <c r="C35" t="s">
        <v>20</v>
      </c>
      <c r="D35" s="7">
        <v>1500</v>
      </c>
      <c r="F35" s="4">
        <v>1182.28</v>
      </c>
      <c r="H35" s="4">
        <v>1182.28</v>
      </c>
      <c r="I35" s="28"/>
      <c r="J35" s="7">
        <v>1500</v>
      </c>
      <c r="L35" s="7">
        <v>1500</v>
      </c>
    </row>
    <row r="36" spans="1:12" x14ac:dyDescent="0.3">
      <c r="A36">
        <v>33</v>
      </c>
      <c r="B36" s="13" t="s">
        <v>53</v>
      </c>
      <c r="C36" t="s">
        <v>21</v>
      </c>
      <c r="D36" s="7">
        <v>2239</v>
      </c>
      <c r="F36" s="4">
        <v>0</v>
      </c>
      <c r="H36" s="4">
        <v>0</v>
      </c>
      <c r="I36" s="28"/>
      <c r="J36" s="7">
        <v>2722</v>
      </c>
      <c r="L36" s="7">
        <v>2606</v>
      </c>
    </row>
    <row r="37" spans="1:12" x14ac:dyDescent="0.3">
      <c r="A37">
        <v>34</v>
      </c>
      <c r="B37" s="13" t="s">
        <v>57</v>
      </c>
      <c r="C37" t="s">
        <v>22</v>
      </c>
      <c r="D37" s="19">
        <v>1910</v>
      </c>
      <c r="F37" s="4">
        <v>0</v>
      </c>
      <c r="H37" s="19">
        <v>1910</v>
      </c>
      <c r="I37" s="28"/>
      <c r="J37" s="19">
        <v>1955</v>
      </c>
      <c r="L37" s="19">
        <v>1955</v>
      </c>
    </row>
    <row r="38" spans="1:12" x14ac:dyDescent="0.3">
      <c r="A38">
        <v>35</v>
      </c>
      <c r="C38" t="s">
        <v>23</v>
      </c>
      <c r="D38" s="7">
        <v>250</v>
      </c>
      <c r="F38" s="4">
        <v>10</v>
      </c>
      <c r="H38" s="4">
        <v>50</v>
      </c>
      <c r="I38" s="28"/>
      <c r="J38" s="7">
        <v>150</v>
      </c>
      <c r="L38" s="7">
        <v>150</v>
      </c>
    </row>
    <row r="39" spans="1:12" x14ac:dyDescent="0.3">
      <c r="A39">
        <v>36</v>
      </c>
      <c r="C39" t="s">
        <v>36</v>
      </c>
      <c r="D39" s="19">
        <v>200</v>
      </c>
      <c r="F39" s="4">
        <v>41.99</v>
      </c>
      <c r="H39" s="4">
        <v>100</v>
      </c>
      <c r="I39" s="28"/>
      <c r="J39" s="19">
        <v>100</v>
      </c>
      <c r="L39" s="19">
        <v>100</v>
      </c>
    </row>
    <row r="40" spans="1:12" x14ac:dyDescent="0.3">
      <c r="A40">
        <v>37</v>
      </c>
      <c r="B40" s="15" t="s">
        <v>58</v>
      </c>
      <c r="C40" t="s">
        <v>37</v>
      </c>
      <c r="D40" s="19">
        <v>350</v>
      </c>
      <c r="F40" s="4">
        <v>13.99</v>
      </c>
      <c r="H40" s="4">
        <v>100</v>
      </c>
      <c r="I40" s="28"/>
      <c r="J40" s="19">
        <v>250</v>
      </c>
      <c r="L40" s="19">
        <v>250</v>
      </c>
    </row>
    <row r="41" spans="1:12" x14ac:dyDescent="0.3">
      <c r="A41">
        <v>38</v>
      </c>
      <c r="C41" t="s">
        <v>24</v>
      </c>
      <c r="D41" s="19">
        <v>895</v>
      </c>
      <c r="F41" s="4">
        <v>895</v>
      </c>
      <c r="H41" s="4">
        <v>895</v>
      </c>
      <c r="I41" s="28"/>
      <c r="J41" s="19">
        <v>895</v>
      </c>
      <c r="L41" s="19">
        <v>895</v>
      </c>
    </row>
    <row r="42" spans="1:12" x14ac:dyDescent="0.3">
      <c r="A42">
        <v>39</v>
      </c>
      <c r="B42" s="13" t="s">
        <v>59</v>
      </c>
      <c r="C42" t="s">
        <v>25</v>
      </c>
      <c r="D42" s="19">
        <v>1190</v>
      </c>
      <c r="F42" s="4">
        <v>525</v>
      </c>
      <c r="H42" s="19">
        <v>525</v>
      </c>
      <c r="I42" s="28"/>
      <c r="J42" s="19">
        <v>1000</v>
      </c>
      <c r="L42" s="19">
        <v>1000</v>
      </c>
    </row>
    <row r="43" spans="1:12" x14ac:dyDescent="0.3">
      <c r="A43">
        <v>40</v>
      </c>
      <c r="B43" s="22" t="s">
        <v>65</v>
      </c>
      <c r="C43" s="20" t="s">
        <v>18</v>
      </c>
      <c r="D43" s="19">
        <v>6500</v>
      </c>
      <c r="F43" s="4">
        <v>0</v>
      </c>
      <c r="H43" s="4">
        <v>0</v>
      </c>
      <c r="I43" s="28"/>
      <c r="J43" s="19">
        <v>6500</v>
      </c>
      <c r="K43" s="20"/>
      <c r="L43" s="19">
        <v>6500</v>
      </c>
    </row>
    <row r="44" spans="1:12" ht="15" customHeight="1" x14ac:dyDescent="0.3">
      <c r="A44">
        <v>41</v>
      </c>
      <c r="B44" s="15" t="s">
        <v>60</v>
      </c>
      <c r="C44" t="s">
        <v>26</v>
      </c>
      <c r="D44" s="19">
        <v>3200</v>
      </c>
      <c r="F44" s="19">
        <v>3433.46</v>
      </c>
      <c r="H44" s="19">
        <v>3433.46</v>
      </c>
      <c r="I44" s="28"/>
      <c r="J44" s="19">
        <v>3500</v>
      </c>
      <c r="K44" s="20"/>
      <c r="L44" s="19">
        <v>3500</v>
      </c>
    </row>
    <row r="45" spans="1:12" x14ac:dyDescent="0.3">
      <c r="A45">
        <v>42</v>
      </c>
      <c r="B45" s="22" t="s">
        <v>64</v>
      </c>
      <c r="C45" t="s">
        <v>38</v>
      </c>
      <c r="D45" s="19">
        <v>7500</v>
      </c>
      <c r="F45" s="4">
        <v>4853.5</v>
      </c>
      <c r="H45" s="4">
        <v>5000</v>
      </c>
      <c r="I45" s="28"/>
      <c r="J45" s="19">
        <v>7500</v>
      </c>
      <c r="K45" s="20"/>
      <c r="L45" s="19">
        <v>7500</v>
      </c>
    </row>
    <row r="46" spans="1:12" x14ac:dyDescent="0.3">
      <c r="A46">
        <v>43</v>
      </c>
      <c r="B46" s="22" t="s">
        <v>71</v>
      </c>
      <c r="C46" t="s">
        <v>27</v>
      </c>
      <c r="D46" s="19">
        <v>1000</v>
      </c>
      <c r="F46" s="4">
        <v>252.5</v>
      </c>
      <c r="H46" s="4">
        <v>252.5</v>
      </c>
      <c r="I46" s="28"/>
      <c r="J46" s="19">
        <v>1000</v>
      </c>
      <c r="K46" s="20"/>
      <c r="L46" s="19">
        <v>1000</v>
      </c>
    </row>
    <row r="47" spans="1:12" x14ac:dyDescent="0.3">
      <c r="A47">
        <v>44</v>
      </c>
      <c r="C47" t="s">
        <v>39</v>
      </c>
      <c r="D47" s="19">
        <v>6000</v>
      </c>
      <c r="F47" s="4">
        <v>8107.77</v>
      </c>
      <c r="H47" s="4">
        <v>10000</v>
      </c>
      <c r="I47" s="28"/>
      <c r="J47" s="19">
        <v>10000</v>
      </c>
      <c r="K47" s="20"/>
      <c r="L47" s="19">
        <v>10000</v>
      </c>
    </row>
    <row r="48" spans="1:12" x14ac:dyDescent="0.3">
      <c r="A48">
        <v>45</v>
      </c>
      <c r="C48" t="s">
        <v>40</v>
      </c>
      <c r="D48" s="19">
        <v>950</v>
      </c>
      <c r="F48" s="4">
        <v>1035</v>
      </c>
      <c r="H48" s="4">
        <v>1200</v>
      </c>
      <c r="I48" s="28"/>
      <c r="J48" s="19">
        <v>1000</v>
      </c>
      <c r="K48" s="20"/>
      <c r="L48" s="19">
        <v>1000</v>
      </c>
    </row>
    <row r="49" spans="1:22" ht="31.8" x14ac:dyDescent="0.3">
      <c r="A49">
        <v>46</v>
      </c>
      <c r="B49" s="21" t="s">
        <v>69</v>
      </c>
      <c r="C49" t="s">
        <v>41</v>
      </c>
      <c r="D49" s="19">
        <v>16020</v>
      </c>
      <c r="F49" s="4">
        <v>9670</v>
      </c>
      <c r="H49" s="4">
        <v>11604</v>
      </c>
      <c r="I49" s="28"/>
      <c r="J49" s="19">
        <v>15420</v>
      </c>
      <c r="K49" s="20"/>
      <c r="L49" s="19">
        <v>15420</v>
      </c>
    </row>
    <row r="50" spans="1:22" x14ac:dyDescent="0.3">
      <c r="A50">
        <v>47</v>
      </c>
      <c r="C50" t="s">
        <v>28</v>
      </c>
      <c r="D50" s="19">
        <v>0</v>
      </c>
      <c r="F50" s="4">
        <v>0</v>
      </c>
      <c r="H50" s="4">
        <v>0</v>
      </c>
      <c r="I50" s="28"/>
      <c r="J50" s="19">
        <v>1200</v>
      </c>
      <c r="K50" s="20"/>
      <c r="L50" s="19">
        <v>1200</v>
      </c>
    </row>
    <row r="51" spans="1:22" x14ac:dyDescent="0.3">
      <c r="A51">
        <v>48</v>
      </c>
      <c r="C51" t="s">
        <v>42</v>
      </c>
      <c r="D51" s="7">
        <v>350</v>
      </c>
      <c r="F51" s="4">
        <v>302.13</v>
      </c>
      <c r="H51" s="4">
        <v>350</v>
      </c>
      <c r="I51" s="28"/>
      <c r="J51" s="19">
        <v>375</v>
      </c>
      <c r="K51" s="20"/>
      <c r="L51" s="19">
        <v>375</v>
      </c>
    </row>
    <row r="52" spans="1:22" ht="15" customHeight="1" x14ac:dyDescent="0.3">
      <c r="A52">
        <v>49</v>
      </c>
      <c r="B52" s="15" t="s">
        <v>61</v>
      </c>
      <c r="C52" t="s">
        <v>43</v>
      </c>
      <c r="D52" s="7">
        <v>850</v>
      </c>
      <c r="F52" s="4">
        <v>726.12</v>
      </c>
      <c r="H52" s="4">
        <v>850</v>
      </c>
      <c r="I52" s="28"/>
      <c r="J52" s="7">
        <v>850</v>
      </c>
      <c r="L52" s="7">
        <v>850</v>
      </c>
    </row>
    <row r="53" spans="1:22" x14ac:dyDescent="0.3">
      <c r="A53">
        <v>50</v>
      </c>
      <c r="C53" t="s">
        <v>29</v>
      </c>
      <c r="D53" s="7">
        <v>481</v>
      </c>
      <c r="F53" s="4">
        <v>407</v>
      </c>
      <c r="H53" s="4">
        <v>407</v>
      </c>
      <c r="I53" s="28"/>
      <c r="J53" s="7">
        <v>500</v>
      </c>
      <c r="L53" s="7">
        <v>500</v>
      </c>
    </row>
    <row r="54" spans="1:22" x14ac:dyDescent="0.3">
      <c r="A54">
        <v>51</v>
      </c>
      <c r="B54" s="13" t="s">
        <v>62</v>
      </c>
      <c r="C54" t="s">
        <v>30</v>
      </c>
      <c r="D54" s="7">
        <v>600</v>
      </c>
      <c r="F54" s="19">
        <v>428.15</v>
      </c>
      <c r="H54" s="4">
        <v>600</v>
      </c>
      <c r="I54" s="28"/>
      <c r="J54" s="7">
        <v>600</v>
      </c>
      <c r="L54" s="7">
        <v>600</v>
      </c>
    </row>
    <row r="55" spans="1:22" x14ac:dyDescent="0.3">
      <c r="A55">
        <v>52</v>
      </c>
      <c r="C55" t="s">
        <v>31</v>
      </c>
      <c r="D55" s="19">
        <v>369</v>
      </c>
      <c r="F55" s="4">
        <v>419.4</v>
      </c>
      <c r="H55" s="4">
        <v>419.4</v>
      </c>
      <c r="I55" s="28"/>
      <c r="J55" s="19">
        <v>420</v>
      </c>
      <c r="L55" s="19">
        <v>420</v>
      </c>
    </row>
    <row r="56" spans="1:22" x14ac:dyDescent="0.3">
      <c r="A56">
        <v>53</v>
      </c>
      <c r="C56" t="s">
        <v>32</v>
      </c>
      <c r="D56" s="7">
        <v>90</v>
      </c>
      <c r="F56" s="4">
        <v>96</v>
      </c>
      <c r="H56" s="4">
        <v>96</v>
      </c>
      <c r="I56" s="28"/>
      <c r="J56" s="7">
        <v>100</v>
      </c>
      <c r="L56" s="7">
        <v>100</v>
      </c>
    </row>
    <row r="57" spans="1:22" x14ac:dyDescent="0.3">
      <c r="A57">
        <v>54</v>
      </c>
      <c r="C57" t="s">
        <v>35</v>
      </c>
      <c r="D57" s="7">
        <v>1750</v>
      </c>
      <c r="F57" s="4">
        <v>1671.42</v>
      </c>
      <c r="H57" s="4">
        <v>1672</v>
      </c>
      <c r="I57" s="28"/>
      <c r="J57" s="7">
        <v>1672</v>
      </c>
      <c r="L57" s="7">
        <v>1672</v>
      </c>
    </row>
    <row r="58" spans="1:22" ht="15" thickBot="1" x14ac:dyDescent="0.35">
      <c r="A58">
        <v>55</v>
      </c>
      <c r="C58" t="s">
        <v>33</v>
      </c>
      <c r="D58" s="6">
        <v>730</v>
      </c>
      <c r="F58" s="5">
        <v>720</v>
      </c>
      <c r="H58" s="5">
        <v>868</v>
      </c>
      <c r="I58" s="28"/>
      <c r="J58" s="6">
        <v>888</v>
      </c>
      <c r="L58" s="6">
        <v>888</v>
      </c>
    </row>
    <row r="59" spans="1:22" ht="15" thickTop="1" x14ac:dyDescent="0.3">
      <c r="A59">
        <v>56</v>
      </c>
      <c r="C59" s="2" t="s">
        <v>4</v>
      </c>
      <c r="D59" s="25">
        <f>SUM(D35:D58)</f>
        <v>54924</v>
      </c>
      <c r="E59" s="10"/>
      <c r="F59" s="9">
        <f>SUM(F35:F58)</f>
        <v>34790.710000000006</v>
      </c>
      <c r="G59" s="10"/>
      <c r="H59" s="9">
        <f>SUM(H35:H58)</f>
        <v>41514.639999999999</v>
      </c>
      <c r="I59" s="32"/>
      <c r="J59" s="25">
        <f>SUM(J35:J58)</f>
        <v>60097</v>
      </c>
      <c r="L59" s="25">
        <f>SUM(L35:L58)</f>
        <v>59981</v>
      </c>
    </row>
    <row r="60" spans="1:22" x14ac:dyDescent="0.3">
      <c r="A60">
        <v>57</v>
      </c>
      <c r="C60" s="8" t="s">
        <v>74</v>
      </c>
      <c r="D60" s="11">
        <f>SUM(D59,D33,D30)</f>
        <v>98530</v>
      </c>
      <c r="E60" s="10"/>
      <c r="F60" s="11">
        <f>SUM(F59,F33,F30)</f>
        <v>70942.41</v>
      </c>
      <c r="G60" s="10"/>
      <c r="H60" s="11">
        <f>SUM(H59,H33,H30)</f>
        <v>84896.639999999999</v>
      </c>
      <c r="I60" s="32"/>
      <c r="J60" s="11">
        <f>SUM(J59,J33,J30)</f>
        <v>98530</v>
      </c>
      <c r="L60" s="11">
        <f>SUM(L59,L33,L30)</f>
        <v>98530</v>
      </c>
    </row>
    <row r="61" spans="1:22" x14ac:dyDescent="0.3">
      <c r="A61">
        <v>58</v>
      </c>
      <c r="C61" s="36" t="s">
        <v>83</v>
      </c>
      <c r="D61" s="40">
        <f>D25-D60</f>
        <v>0</v>
      </c>
      <c r="E61" s="41"/>
      <c r="F61" s="40">
        <f>F25-F60</f>
        <v>7282.4499999999971</v>
      </c>
      <c r="G61" s="41"/>
      <c r="H61" s="40">
        <f>H25-H60</f>
        <v>14333.36</v>
      </c>
      <c r="I61" s="42"/>
      <c r="J61" s="40">
        <f>J25-J60</f>
        <v>0</v>
      </c>
      <c r="L61" s="40">
        <f>L25-L60</f>
        <v>0</v>
      </c>
    </row>
    <row r="62" spans="1:22" x14ac:dyDescent="0.3">
      <c r="A62">
        <v>59</v>
      </c>
      <c r="D62" s="7"/>
      <c r="F62" s="4"/>
      <c r="H62" s="4"/>
      <c r="I62" s="28"/>
      <c r="J62" s="7"/>
      <c r="L62" s="7"/>
      <c r="V62" s="9"/>
    </row>
    <row r="63" spans="1:22" x14ac:dyDescent="0.3">
      <c r="A63">
        <v>60</v>
      </c>
      <c r="C63" s="8" t="s">
        <v>44</v>
      </c>
      <c r="D63" s="11">
        <f>SUM(D60,D17)</f>
        <v>109423.12</v>
      </c>
      <c r="E63" s="10"/>
      <c r="F63" s="11">
        <f>SUM(F60,F17)</f>
        <v>75029.47</v>
      </c>
      <c r="G63" s="10"/>
      <c r="H63" s="11">
        <f>SUM(H60,H17)</f>
        <v>89013.64</v>
      </c>
      <c r="I63" s="29"/>
      <c r="J63" s="11">
        <f>SUM(J60,J17)</f>
        <v>109423.12</v>
      </c>
      <c r="L63" s="11">
        <f>SUM(L60,L17)</f>
        <v>109967.44</v>
      </c>
    </row>
    <row r="64" spans="1:22" x14ac:dyDescent="0.3">
      <c r="A64">
        <v>61</v>
      </c>
      <c r="C64" s="8" t="s">
        <v>5</v>
      </c>
      <c r="D64" s="24">
        <f>D25+D8</f>
        <v>109423.12</v>
      </c>
      <c r="E64" s="24">
        <f>E25+E8</f>
        <v>0</v>
      </c>
      <c r="F64" s="24">
        <f>F25+F8</f>
        <v>86807.74</v>
      </c>
      <c r="G64" s="24">
        <f>G25+G8</f>
        <v>0</v>
      </c>
      <c r="H64" s="24">
        <f>H25+H8</f>
        <v>110123.12</v>
      </c>
      <c r="I64" s="31"/>
      <c r="J64" s="24">
        <f>J25+J8</f>
        <v>109423.12</v>
      </c>
      <c r="L64" s="24">
        <f>L25+L8</f>
        <v>109967.44</v>
      </c>
    </row>
    <row r="65" spans="1:12" x14ac:dyDescent="0.3">
      <c r="A65">
        <v>62</v>
      </c>
      <c r="C65" s="36" t="s">
        <v>84</v>
      </c>
      <c r="D65" s="43">
        <f>D64-D63</f>
        <v>0</v>
      </c>
      <c r="E65" s="43">
        <f>E64-E63</f>
        <v>0</v>
      </c>
      <c r="F65" s="43">
        <f>F64-F63</f>
        <v>11778.270000000004</v>
      </c>
      <c r="G65" s="43">
        <f>G64-G63</f>
        <v>0</v>
      </c>
      <c r="H65" s="43">
        <f>H64-H63</f>
        <v>21109.479999999996</v>
      </c>
      <c r="I65" s="44"/>
      <c r="J65" s="43">
        <f>J64-J63</f>
        <v>0</v>
      </c>
      <c r="L65" s="43">
        <f>L64-L63</f>
        <v>0</v>
      </c>
    </row>
    <row r="66" spans="1:12" x14ac:dyDescent="0.3">
      <c r="A66">
        <v>63</v>
      </c>
      <c r="F66" s="4"/>
      <c r="H66" s="4"/>
      <c r="I66" s="28"/>
      <c r="J66" s="7"/>
      <c r="L66" s="7"/>
    </row>
    <row r="67" spans="1:12" x14ac:dyDescent="0.3">
      <c r="A67">
        <v>64</v>
      </c>
      <c r="C67" s="16" t="s">
        <v>45</v>
      </c>
      <c r="D67" s="47">
        <v>134.38999999999999</v>
      </c>
      <c r="E67" s="65"/>
      <c r="F67" s="47"/>
      <c r="G67" s="65"/>
      <c r="H67" s="47"/>
      <c r="I67" s="55"/>
      <c r="J67" s="47">
        <v>134.38999999999999</v>
      </c>
      <c r="K67" s="1"/>
      <c r="L67" s="47">
        <v>134.38999999999999</v>
      </c>
    </row>
    <row r="68" spans="1:12" x14ac:dyDescent="0.3">
      <c r="A68">
        <v>65</v>
      </c>
      <c r="C68" s="16" t="s">
        <v>46</v>
      </c>
      <c r="D68" s="47">
        <v>183.02</v>
      </c>
      <c r="E68" s="18"/>
      <c r="F68" s="17"/>
      <c r="G68" s="18"/>
      <c r="H68" s="17"/>
      <c r="I68" s="33"/>
      <c r="J68" s="47">
        <v>183.02</v>
      </c>
      <c r="L68" s="47">
        <v>185.45</v>
      </c>
    </row>
    <row r="69" spans="1:12" x14ac:dyDescent="0.3">
      <c r="D69" s="7"/>
      <c r="J69" s="7"/>
      <c r="L69" s="7"/>
    </row>
    <row r="70" spans="1:12" x14ac:dyDescent="0.3">
      <c r="D70" s="7"/>
      <c r="J70" s="7"/>
      <c r="L70" s="7"/>
    </row>
    <row r="71" spans="1:12" x14ac:dyDescent="0.3">
      <c r="D71" s="7"/>
      <c r="J71" s="7"/>
      <c r="L71" s="7"/>
    </row>
    <row r="72" spans="1:12" x14ac:dyDescent="0.3">
      <c r="D72" s="7"/>
      <c r="J72" s="7"/>
      <c r="L72" s="7"/>
    </row>
    <row r="73" spans="1:12" x14ac:dyDescent="0.3">
      <c r="D73" s="7"/>
      <c r="J73" s="7"/>
      <c r="L73" s="7"/>
    </row>
    <row r="74" spans="1:12" x14ac:dyDescent="0.3">
      <c r="D74" s="7"/>
      <c r="J74" s="7"/>
      <c r="L74" s="7"/>
    </row>
    <row r="75" spans="1:12" x14ac:dyDescent="0.3">
      <c r="D75" s="7"/>
      <c r="J75" s="7"/>
      <c r="L75" s="7"/>
    </row>
    <row r="76" spans="1:12" x14ac:dyDescent="0.3">
      <c r="D76" s="7"/>
      <c r="J76" s="7"/>
      <c r="L76" s="7"/>
    </row>
    <row r="77" spans="1:12" x14ac:dyDescent="0.3">
      <c r="D77" s="7"/>
      <c r="J77" s="7"/>
      <c r="L77" s="7"/>
    </row>
    <row r="78" spans="1:12" x14ac:dyDescent="0.3">
      <c r="D78" s="7"/>
      <c r="J78" s="7"/>
      <c r="L78" s="7"/>
    </row>
    <row r="79" spans="1:12" x14ac:dyDescent="0.3">
      <c r="D79" s="7"/>
      <c r="J79" s="7"/>
      <c r="L79" s="7"/>
    </row>
    <row r="80" spans="1:12" x14ac:dyDescent="0.3">
      <c r="D80" s="7"/>
      <c r="J80" s="7"/>
      <c r="L80" s="7"/>
    </row>
    <row r="81" spans="4:12" x14ac:dyDescent="0.3">
      <c r="D81" s="7"/>
      <c r="J81" s="7"/>
      <c r="L81" s="7"/>
    </row>
    <row r="82" spans="4:12" x14ac:dyDescent="0.3">
      <c r="D82" s="7"/>
      <c r="J82" s="7"/>
      <c r="L82" s="7"/>
    </row>
    <row r="83" spans="4:12" x14ac:dyDescent="0.3">
      <c r="D83" s="7"/>
      <c r="J83" s="7"/>
      <c r="L83" s="7"/>
    </row>
    <row r="84" spans="4:12" x14ac:dyDescent="0.3">
      <c r="D84" s="7"/>
      <c r="J84" s="7"/>
      <c r="L84" s="7"/>
    </row>
    <row r="85" spans="4:12" x14ac:dyDescent="0.3">
      <c r="D85" s="7"/>
      <c r="J85" s="7"/>
      <c r="L85" s="7"/>
    </row>
    <row r="86" spans="4:12" x14ac:dyDescent="0.3">
      <c r="D86" s="7"/>
      <c r="J86" s="7"/>
      <c r="L86" s="7"/>
    </row>
    <row r="87" spans="4:12" x14ac:dyDescent="0.3">
      <c r="D87" s="7"/>
      <c r="J87" s="7"/>
      <c r="L87" s="7"/>
    </row>
    <row r="88" spans="4:12" x14ac:dyDescent="0.3">
      <c r="D88" s="7"/>
      <c r="J88" s="7"/>
      <c r="L88" s="7"/>
    </row>
    <row r="89" spans="4:12" x14ac:dyDescent="0.3">
      <c r="D89" s="7"/>
      <c r="J89" s="7"/>
      <c r="L89" s="7"/>
    </row>
    <row r="90" spans="4:12" x14ac:dyDescent="0.3">
      <c r="D90" s="7"/>
      <c r="J90" s="7"/>
      <c r="L90" s="7"/>
    </row>
    <row r="91" spans="4:12" x14ac:dyDescent="0.3">
      <c r="D91" s="7"/>
      <c r="J91" s="7"/>
      <c r="L91" s="7"/>
    </row>
    <row r="92" spans="4:12" x14ac:dyDescent="0.3">
      <c r="D92" s="7"/>
      <c r="J92" s="7"/>
      <c r="L92" s="7"/>
    </row>
    <row r="93" spans="4:12" x14ac:dyDescent="0.3">
      <c r="D93" s="7"/>
      <c r="J93" s="7"/>
      <c r="L93" s="7"/>
    </row>
    <row r="94" spans="4:12" x14ac:dyDescent="0.3">
      <c r="D94" s="7"/>
      <c r="J94" s="7"/>
      <c r="L94" s="7"/>
    </row>
    <row r="95" spans="4:12" x14ac:dyDescent="0.3">
      <c r="D95" s="7"/>
      <c r="J95" s="7"/>
      <c r="L95" s="7"/>
    </row>
    <row r="96" spans="4:12" x14ac:dyDescent="0.3">
      <c r="D96" s="7"/>
      <c r="J96" s="7"/>
      <c r="L96" s="7"/>
    </row>
    <row r="97" spans="4:12" x14ac:dyDescent="0.3">
      <c r="D97" s="7"/>
      <c r="J97" s="7"/>
      <c r="L97" s="7"/>
    </row>
    <row r="98" spans="4:12" x14ac:dyDescent="0.3">
      <c r="D98" s="7"/>
      <c r="J98" s="7"/>
      <c r="L98" s="7"/>
    </row>
    <row r="99" spans="4:12" x14ac:dyDescent="0.3">
      <c r="D99" s="7"/>
      <c r="J99" s="7"/>
      <c r="L99" s="7"/>
    </row>
    <row r="100" spans="4:12" x14ac:dyDescent="0.3">
      <c r="D100" s="7"/>
      <c r="J100" s="7"/>
      <c r="L100" s="7"/>
    </row>
    <row r="101" spans="4:12" x14ac:dyDescent="0.3">
      <c r="D101" s="7"/>
      <c r="J101" s="7"/>
      <c r="L101" s="7"/>
    </row>
    <row r="102" spans="4:12" x14ac:dyDescent="0.3">
      <c r="D102" s="7"/>
      <c r="J102" s="7"/>
      <c r="L102" s="7"/>
    </row>
    <row r="103" spans="4:12" x14ac:dyDescent="0.3">
      <c r="D103" s="7"/>
      <c r="J103" s="7"/>
      <c r="L103" s="7"/>
    </row>
    <row r="104" spans="4:12" x14ac:dyDescent="0.3">
      <c r="D104" s="7"/>
      <c r="J104" s="7"/>
      <c r="L104" s="7"/>
    </row>
    <row r="105" spans="4:12" x14ac:dyDescent="0.3">
      <c r="D105" s="7"/>
      <c r="J105" s="7"/>
      <c r="L105" s="7"/>
    </row>
    <row r="106" spans="4:12" x14ac:dyDescent="0.3">
      <c r="D106" s="7"/>
      <c r="J106" s="7"/>
      <c r="L106" s="7"/>
    </row>
    <row r="107" spans="4:12" x14ac:dyDescent="0.3">
      <c r="D107" s="7"/>
      <c r="J107" s="7"/>
      <c r="L107" s="7"/>
    </row>
    <row r="108" spans="4:12" x14ac:dyDescent="0.3">
      <c r="D108" s="7"/>
      <c r="J108" s="7"/>
      <c r="L108" s="7"/>
    </row>
    <row r="109" spans="4:12" x14ac:dyDescent="0.3">
      <c r="D109" s="7"/>
      <c r="J109" s="7"/>
      <c r="L109" s="7"/>
    </row>
    <row r="110" spans="4:12" x14ac:dyDescent="0.3">
      <c r="D110" s="7"/>
      <c r="J110" s="7"/>
      <c r="L110" s="7"/>
    </row>
    <row r="111" spans="4:12" x14ac:dyDescent="0.3">
      <c r="D111" s="7"/>
      <c r="J111" s="7"/>
      <c r="L111" s="7"/>
    </row>
    <row r="112" spans="4:12" x14ac:dyDescent="0.3">
      <c r="D112" s="7"/>
      <c r="J112" s="7"/>
      <c r="L112" s="7"/>
    </row>
    <row r="113" spans="4:12" x14ac:dyDescent="0.3">
      <c r="D113" s="7"/>
      <c r="J113" s="7"/>
      <c r="L113" s="7"/>
    </row>
    <row r="114" spans="4:12" x14ac:dyDescent="0.3">
      <c r="D114" s="7"/>
      <c r="J114" s="7"/>
      <c r="L114" s="7"/>
    </row>
    <row r="115" spans="4:12" x14ac:dyDescent="0.3">
      <c r="D115" s="7"/>
      <c r="J115" s="7"/>
      <c r="L115" s="7"/>
    </row>
    <row r="116" spans="4:12" x14ac:dyDescent="0.3">
      <c r="D116" s="7"/>
      <c r="J116" s="7"/>
      <c r="L116" s="7"/>
    </row>
    <row r="117" spans="4:12" x14ac:dyDescent="0.3">
      <c r="D117" s="7"/>
      <c r="J117" s="7"/>
      <c r="L117" s="7"/>
    </row>
    <row r="118" spans="4:12" x14ac:dyDescent="0.3">
      <c r="D118" s="7"/>
      <c r="J118" s="7"/>
      <c r="L118" s="7"/>
    </row>
    <row r="119" spans="4:12" x14ac:dyDescent="0.3">
      <c r="D119" s="7"/>
      <c r="J119" s="7"/>
      <c r="L119" s="7"/>
    </row>
    <row r="120" spans="4:12" x14ac:dyDescent="0.3">
      <c r="D120" s="7"/>
      <c r="J120" s="7"/>
      <c r="L120" s="7"/>
    </row>
    <row r="121" spans="4:12" x14ac:dyDescent="0.3">
      <c r="D121" s="7"/>
      <c r="J121" s="7"/>
      <c r="L121" s="7"/>
    </row>
    <row r="122" spans="4:12" x14ac:dyDescent="0.3">
      <c r="D122" s="7"/>
      <c r="J122" s="7"/>
      <c r="L122" s="7"/>
    </row>
    <row r="123" spans="4:12" x14ac:dyDescent="0.3">
      <c r="D123" s="7"/>
      <c r="J123" s="7"/>
      <c r="L123" s="7"/>
    </row>
    <row r="124" spans="4:12" x14ac:dyDescent="0.3">
      <c r="D124" s="7"/>
      <c r="J124" s="7"/>
      <c r="L124" s="7"/>
    </row>
    <row r="125" spans="4:12" x14ac:dyDescent="0.3">
      <c r="D125" s="7"/>
      <c r="J125" s="7"/>
      <c r="L125" s="7"/>
    </row>
    <row r="126" spans="4:12" x14ac:dyDescent="0.3">
      <c r="D126" s="7"/>
      <c r="J126" s="7"/>
      <c r="L126" s="7"/>
    </row>
    <row r="127" spans="4:12" x14ac:dyDescent="0.3">
      <c r="D127" s="7"/>
      <c r="J127" s="7"/>
      <c r="L127" s="7"/>
    </row>
    <row r="128" spans="4:12" x14ac:dyDescent="0.3">
      <c r="D128" s="7"/>
      <c r="J128" s="7"/>
      <c r="L128" s="7"/>
    </row>
    <row r="129" spans="4:12" x14ac:dyDescent="0.3">
      <c r="D129" s="7"/>
      <c r="J129" s="7"/>
      <c r="L129" s="7"/>
    </row>
    <row r="130" spans="4:12" x14ac:dyDescent="0.3">
      <c r="D130" s="7"/>
      <c r="J130" s="7"/>
      <c r="L130" s="7"/>
    </row>
    <row r="131" spans="4:12" x14ac:dyDescent="0.3">
      <c r="D131" s="7"/>
      <c r="J131" s="7"/>
      <c r="L131" s="7"/>
    </row>
    <row r="132" spans="4:12" x14ac:dyDescent="0.3">
      <c r="J132" s="7"/>
      <c r="L132" s="7"/>
    </row>
  </sheetData>
  <pageMargins left="0.18" right="0.25" top="0.34" bottom="0.15" header="0.12" footer="0.13"/>
  <pageSetup scale="71" fitToHeight="2" orientation="portrait" r:id="rId1"/>
  <headerFooter>
    <oddHeader>&amp;CWALNUT CREEK HOA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F15" sqref="F15"/>
    </sheetView>
  </sheetViews>
  <sheetFormatPr defaultRowHeight="14.4" x14ac:dyDescent="0.3"/>
  <cols>
    <col min="1" max="1" width="3" customWidth="1"/>
    <col min="2" max="2" width="40.44140625" bestFit="1" customWidth="1"/>
    <col min="3" max="3" width="16.6640625" style="56" bestFit="1" customWidth="1"/>
    <col min="4" max="4" width="2.44140625" customWidth="1"/>
    <col min="5" max="5" width="2.44140625" style="30" customWidth="1"/>
    <col min="6" max="6" width="16.6640625" style="26" bestFit="1" customWidth="1"/>
  </cols>
  <sheetData>
    <row r="1" spans="1:6" ht="15" x14ac:dyDescent="0.25">
      <c r="C1" s="23">
        <v>2017</v>
      </c>
      <c r="E1" s="27"/>
      <c r="F1" s="23">
        <v>2018</v>
      </c>
    </row>
    <row r="2" spans="1:6" ht="15" x14ac:dyDescent="0.25">
      <c r="B2" s="48"/>
      <c r="C2" s="23" t="s">
        <v>86</v>
      </c>
      <c r="E2" s="27"/>
      <c r="F2" s="23" t="s">
        <v>86</v>
      </c>
    </row>
    <row r="3" spans="1:6" ht="15" x14ac:dyDescent="0.25">
      <c r="C3" s="49" t="s">
        <v>82</v>
      </c>
      <c r="E3" s="27"/>
      <c r="F3" s="49" t="s">
        <v>82</v>
      </c>
    </row>
    <row r="4" spans="1:6" ht="15" x14ac:dyDescent="0.25">
      <c r="A4">
        <v>1</v>
      </c>
      <c r="B4" s="1" t="s">
        <v>78</v>
      </c>
      <c r="C4" s="7"/>
      <c r="E4" s="28"/>
      <c r="F4" s="7"/>
    </row>
    <row r="5" spans="1:6" ht="15" x14ac:dyDescent="0.25">
      <c r="A5">
        <v>2</v>
      </c>
      <c r="B5" t="s">
        <v>3</v>
      </c>
      <c r="C5" s="35">
        <v>10373.44</v>
      </c>
      <c r="D5" s="30"/>
      <c r="E5" s="28">
        <v>9982.91</v>
      </c>
      <c r="F5" s="35">
        <v>10893.12</v>
      </c>
    </row>
    <row r="6" spans="1:6" ht="15" x14ac:dyDescent="0.25">
      <c r="A6">
        <v>3</v>
      </c>
      <c r="B6" t="s">
        <v>99</v>
      </c>
      <c r="C6" s="35">
        <v>0</v>
      </c>
      <c r="D6" s="30"/>
      <c r="E6" s="28"/>
      <c r="F6" s="35">
        <v>0</v>
      </c>
    </row>
    <row r="7" spans="1:6" ht="15.75" thickBot="1" x14ac:dyDescent="0.3">
      <c r="A7">
        <v>4</v>
      </c>
      <c r="B7" t="s">
        <v>77</v>
      </c>
      <c r="C7" s="6"/>
      <c r="E7" s="28"/>
      <c r="F7" s="6"/>
    </row>
    <row r="8" spans="1:6" ht="15.75" thickTop="1" x14ac:dyDescent="0.25">
      <c r="A8">
        <v>5</v>
      </c>
      <c r="B8" s="8" t="s">
        <v>79</v>
      </c>
      <c r="C8" s="50">
        <f>SUM(C5:C7)</f>
        <v>10373.44</v>
      </c>
      <c r="D8" s="12"/>
      <c r="E8" s="29"/>
      <c r="F8" s="50">
        <f>SUM(F5:F7)</f>
        <v>10893.12</v>
      </c>
    </row>
    <row r="9" spans="1:6" ht="15" x14ac:dyDescent="0.25">
      <c r="A9">
        <v>6</v>
      </c>
      <c r="B9" s="1" t="s">
        <v>8</v>
      </c>
      <c r="C9" s="7"/>
      <c r="E9" s="28"/>
      <c r="F9" s="7"/>
    </row>
    <row r="10" spans="1:6" ht="15" x14ac:dyDescent="0.25">
      <c r="A10">
        <v>7</v>
      </c>
      <c r="B10" t="s">
        <v>9</v>
      </c>
      <c r="C10" s="7">
        <v>500</v>
      </c>
      <c r="E10" s="28"/>
      <c r="F10" s="7">
        <v>600</v>
      </c>
    </row>
    <row r="11" spans="1:6" ht="15" x14ac:dyDescent="0.25">
      <c r="A11">
        <v>8</v>
      </c>
      <c r="B11" t="s">
        <v>10</v>
      </c>
      <c r="C11" s="7">
        <v>1000</v>
      </c>
      <c r="E11" s="28"/>
      <c r="F11" s="7">
        <v>1000</v>
      </c>
    </row>
    <row r="12" spans="1:6" ht="15" x14ac:dyDescent="0.25">
      <c r="A12">
        <v>9</v>
      </c>
      <c r="B12" t="s">
        <v>11</v>
      </c>
      <c r="C12" s="19">
        <v>1100</v>
      </c>
      <c r="E12" s="28"/>
      <c r="F12" s="19">
        <v>1100</v>
      </c>
    </row>
    <row r="13" spans="1:6" ht="15" x14ac:dyDescent="0.25">
      <c r="A13">
        <v>10</v>
      </c>
      <c r="B13" t="s">
        <v>50</v>
      </c>
      <c r="C13" s="19">
        <v>1000</v>
      </c>
      <c r="E13" s="28"/>
      <c r="F13" s="19">
        <v>1000</v>
      </c>
    </row>
    <row r="14" spans="1:6" ht="15" x14ac:dyDescent="0.25">
      <c r="A14">
        <v>11</v>
      </c>
      <c r="B14" t="s">
        <v>12</v>
      </c>
      <c r="C14" s="19">
        <v>0</v>
      </c>
      <c r="E14" s="28"/>
      <c r="F14" s="19">
        <v>0</v>
      </c>
    </row>
    <row r="15" spans="1:6" ht="15" x14ac:dyDescent="0.25">
      <c r="A15">
        <v>12</v>
      </c>
      <c r="B15" t="s">
        <v>96</v>
      </c>
      <c r="C15" s="19">
        <v>952</v>
      </c>
      <c r="E15" s="28"/>
      <c r="F15" s="19">
        <v>360</v>
      </c>
    </row>
    <row r="16" spans="1:6" ht="15.75" thickBot="1" x14ac:dyDescent="0.3">
      <c r="A16">
        <v>13</v>
      </c>
      <c r="B16" t="s">
        <v>13</v>
      </c>
      <c r="C16" s="45">
        <v>5821.44</v>
      </c>
      <c r="E16" s="28"/>
      <c r="F16" s="45">
        <v>6833.12</v>
      </c>
    </row>
    <row r="17" spans="1:7" ht="15.75" thickTop="1" x14ac:dyDescent="0.25">
      <c r="A17">
        <v>14</v>
      </c>
      <c r="B17" s="8" t="s">
        <v>80</v>
      </c>
      <c r="C17" s="24">
        <f>SUM(C10:C16)</f>
        <v>10373.439999999999</v>
      </c>
      <c r="D17" s="12"/>
      <c r="E17" s="29"/>
      <c r="F17" s="24">
        <f>SUM(F10:F16)</f>
        <v>10893.119999999999</v>
      </c>
    </row>
    <row r="18" spans="1:7" ht="15" x14ac:dyDescent="0.25">
      <c r="A18">
        <v>15</v>
      </c>
      <c r="B18" s="36" t="s">
        <v>81</v>
      </c>
      <c r="C18" s="37">
        <f>+C8-C17</f>
        <v>0</v>
      </c>
      <c r="D18" s="38"/>
      <c r="E18" s="39"/>
      <c r="F18" s="37">
        <f>+F8-F17</f>
        <v>0</v>
      </c>
    </row>
    <row r="19" spans="1:7" ht="15" x14ac:dyDescent="0.25">
      <c r="A19">
        <v>16</v>
      </c>
      <c r="B19" s="2"/>
      <c r="C19" s="7"/>
      <c r="E19" s="28"/>
      <c r="F19" s="7"/>
    </row>
    <row r="20" spans="1:7" ht="15" x14ac:dyDescent="0.25">
      <c r="A20">
        <v>17</v>
      </c>
      <c r="B20" s="1" t="s">
        <v>2</v>
      </c>
      <c r="C20" s="7"/>
      <c r="F20" s="7"/>
    </row>
    <row r="21" spans="1:7" ht="15" x14ac:dyDescent="0.25">
      <c r="A21">
        <v>18</v>
      </c>
      <c r="B21" t="s">
        <v>0</v>
      </c>
      <c r="C21" s="7">
        <v>96230</v>
      </c>
      <c r="E21" s="28"/>
      <c r="F21" s="7">
        <v>96230</v>
      </c>
    </row>
    <row r="22" spans="1:7" ht="15" x14ac:dyDescent="0.25">
      <c r="A22">
        <v>19</v>
      </c>
      <c r="B22" t="s">
        <v>7</v>
      </c>
      <c r="C22" s="7">
        <v>1500</v>
      </c>
      <c r="E22" s="28"/>
      <c r="F22" s="7">
        <v>1500</v>
      </c>
    </row>
    <row r="23" spans="1:7" ht="15.75" thickBot="1" x14ac:dyDescent="0.3">
      <c r="A23">
        <v>20</v>
      </c>
      <c r="B23" t="s">
        <v>1</v>
      </c>
      <c r="C23" s="6">
        <v>600</v>
      </c>
      <c r="E23" s="28"/>
      <c r="F23" s="6">
        <v>800</v>
      </c>
    </row>
    <row r="24" spans="1:7" ht="15" thickTop="1" x14ac:dyDescent="0.3">
      <c r="A24">
        <v>21</v>
      </c>
      <c r="B24" s="8" t="s">
        <v>73</v>
      </c>
      <c r="C24" s="24">
        <f>SUM(C21:C23)</f>
        <v>98330</v>
      </c>
      <c r="D24" s="12"/>
      <c r="E24" s="29"/>
      <c r="F24" s="24">
        <f>SUM(F21:F23)</f>
        <v>98530</v>
      </c>
    </row>
    <row r="25" spans="1:7" x14ac:dyDescent="0.3">
      <c r="A25">
        <v>22</v>
      </c>
      <c r="B25" s="1" t="s">
        <v>72</v>
      </c>
      <c r="C25" s="7"/>
      <c r="E25" s="28"/>
      <c r="F25" s="7"/>
    </row>
    <row r="26" spans="1:7" x14ac:dyDescent="0.3">
      <c r="A26">
        <v>23</v>
      </c>
      <c r="B26" s="1" t="s">
        <v>14</v>
      </c>
      <c r="C26" s="19"/>
      <c r="E26" s="28"/>
      <c r="F26" s="19"/>
    </row>
    <row r="27" spans="1:7" x14ac:dyDescent="0.3">
      <c r="A27">
        <v>24</v>
      </c>
      <c r="B27" t="s">
        <v>15</v>
      </c>
      <c r="C27" s="19">
        <v>17000</v>
      </c>
      <c r="E27" s="28"/>
      <c r="F27" s="19">
        <v>17000</v>
      </c>
    </row>
    <row r="28" spans="1:7" ht="15" thickBot="1" x14ac:dyDescent="0.35">
      <c r="A28">
        <v>25</v>
      </c>
      <c r="B28" s="20" t="s">
        <v>16</v>
      </c>
      <c r="C28" s="45">
        <v>12000</v>
      </c>
      <c r="E28" s="28"/>
      <c r="F28" s="45">
        <v>12000</v>
      </c>
    </row>
    <row r="29" spans="1:7" ht="15" thickTop="1" x14ac:dyDescent="0.3">
      <c r="A29">
        <v>26</v>
      </c>
      <c r="B29" s="2" t="s">
        <v>4</v>
      </c>
      <c r="C29" s="46">
        <f>SUM(C27:C28)</f>
        <v>29000</v>
      </c>
      <c r="D29" s="10"/>
      <c r="E29" s="32"/>
      <c r="F29" s="46">
        <f>SUM(F27:F28)</f>
        <v>29000</v>
      </c>
    </row>
    <row r="30" spans="1:7" x14ac:dyDescent="0.3">
      <c r="A30">
        <v>27</v>
      </c>
      <c r="B30" s="1" t="s">
        <v>17</v>
      </c>
      <c r="C30" s="19"/>
      <c r="E30" s="28"/>
      <c r="F30" s="19"/>
    </row>
    <row r="31" spans="1:7" ht="15" thickBot="1" x14ac:dyDescent="0.35">
      <c r="A31">
        <v>28</v>
      </c>
      <c r="B31" t="s">
        <v>18</v>
      </c>
      <c r="C31" s="45">
        <v>14975</v>
      </c>
      <c r="E31" s="28"/>
      <c r="F31" s="45">
        <v>14606</v>
      </c>
    </row>
    <row r="32" spans="1:7" ht="15" thickTop="1" x14ac:dyDescent="0.3">
      <c r="A32">
        <v>29</v>
      </c>
      <c r="B32" s="2" t="s">
        <v>4</v>
      </c>
      <c r="C32" s="46">
        <f>SUM(C31)</f>
        <v>14975</v>
      </c>
      <c r="D32" s="10"/>
      <c r="E32" s="32"/>
      <c r="F32" s="46">
        <f>SUM(F31)</f>
        <v>14606</v>
      </c>
      <c r="G32" s="20"/>
    </row>
    <row r="33" spans="1:6" x14ac:dyDescent="0.3">
      <c r="A33">
        <v>30</v>
      </c>
      <c r="B33" s="1" t="s">
        <v>19</v>
      </c>
      <c r="C33" s="7"/>
      <c r="E33" s="28"/>
      <c r="F33" s="7"/>
    </row>
    <row r="34" spans="1:6" x14ac:dyDescent="0.3">
      <c r="A34">
        <v>31</v>
      </c>
      <c r="B34" t="s">
        <v>20</v>
      </c>
      <c r="C34" s="7">
        <v>1500</v>
      </c>
      <c r="E34" s="28"/>
      <c r="F34" s="7">
        <v>1500</v>
      </c>
    </row>
    <row r="35" spans="1:6" x14ac:dyDescent="0.3">
      <c r="A35">
        <v>32</v>
      </c>
      <c r="B35" t="s">
        <v>21</v>
      </c>
      <c r="C35" s="7">
        <v>3000</v>
      </c>
      <c r="E35" s="28"/>
      <c r="F35" s="7">
        <v>2239</v>
      </c>
    </row>
    <row r="36" spans="1:6" x14ac:dyDescent="0.3">
      <c r="A36">
        <v>33</v>
      </c>
      <c r="B36" t="s">
        <v>22</v>
      </c>
      <c r="C36" s="7">
        <v>1870</v>
      </c>
      <c r="E36" s="28"/>
      <c r="F36" s="19">
        <v>1910</v>
      </c>
    </row>
    <row r="37" spans="1:6" x14ac:dyDescent="0.3">
      <c r="A37">
        <v>34</v>
      </c>
      <c r="B37" t="s">
        <v>23</v>
      </c>
      <c r="C37" s="7">
        <v>500</v>
      </c>
      <c r="E37" s="28"/>
      <c r="F37" s="7">
        <v>250</v>
      </c>
    </row>
    <row r="38" spans="1:6" x14ac:dyDescent="0.3">
      <c r="A38">
        <v>35</v>
      </c>
      <c r="B38" t="s">
        <v>36</v>
      </c>
      <c r="C38" s="19">
        <v>200</v>
      </c>
      <c r="E38" s="28"/>
      <c r="F38" s="19">
        <v>200</v>
      </c>
    </row>
    <row r="39" spans="1:6" x14ac:dyDescent="0.3">
      <c r="A39">
        <v>36</v>
      </c>
      <c r="B39" t="s">
        <v>37</v>
      </c>
      <c r="C39" s="19">
        <v>350</v>
      </c>
      <c r="E39" s="28"/>
      <c r="F39" s="19">
        <v>350</v>
      </c>
    </row>
    <row r="40" spans="1:6" x14ac:dyDescent="0.3">
      <c r="A40">
        <v>37</v>
      </c>
      <c r="B40" t="s">
        <v>24</v>
      </c>
      <c r="C40" s="19">
        <v>895</v>
      </c>
      <c r="E40" s="28"/>
      <c r="F40" s="19">
        <v>895</v>
      </c>
    </row>
    <row r="41" spans="1:6" x14ac:dyDescent="0.3">
      <c r="A41">
        <v>38</v>
      </c>
      <c r="B41" t="s">
        <v>25</v>
      </c>
      <c r="C41" s="19">
        <v>2000</v>
      </c>
      <c r="E41" s="28"/>
      <c r="F41" s="19">
        <v>1190</v>
      </c>
    </row>
    <row r="42" spans="1:6" x14ac:dyDescent="0.3">
      <c r="A42">
        <v>39</v>
      </c>
      <c r="B42" s="20" t="s">
        <v>18</v>
      </c>
      <c r="C42" s="19">
        <v>6500</v>
      </c>
      <c r="E42" s="28"/>
      <c r="F42" s="19">
        <v>6500</v>
      </c>
    </row>
    <row r="43" spans="1:6" ht="15" customHeight="1" x14ac:dyDescent="0.3">
      <c r="A43">
        <v>40</v>
      </c>
      <c r="B43" t="s">
        <v>26</v>
      </c>
      <c r="C43" s="19">
        <v>3400</v>
      </c>
      <c r="E43" s="28"/>
      <c r="F43" s="19">
        <v>3200</v>
      </c>
    </row>
    <row r="44" spans="1:6" x14ac:dyDescent="0.3">
      <c r="A44">
        <v>41</v>
      </c>
      <c r="B44" t="s">
        <v>38</v>
      </c>
      <c r="C44" s="19">
        <v>7500</v>
      </c>
      <c r="E44" s="28"/>
      <c r="F44" s="19">
        <v>7500</v>
      </c>
    </row>
    <row r="45" spans="1:6" x14ac:dyDescent="0.3">
      <c r="A45">
        <v>42</v>
      </c>
      <c r="B45" t="s">
        <v>27</v>
      </c>
      <c r="C45" s="7">
        <v>1000</v>
      </c>
      <c r="E45" s="28"/>
      <c r="F45" s="7">
        <v>1000</v>
      </c>
    </row>
    <row r="46" spans="1:6" x14ac:dyDescent="0.3">
      <c r="A46">
        <v>43</v>
      </c>
      <c r="B46" t="s">
        <v>39</v>
      </c>
      <c r="C46" s="7">
        <v>4000</v>
      </c>
      <c r="E46" s="28"/>
      <c r="F46" s="7">
        <v>6000</v>
      </c>
    </row>
    <row r="47" spans="1:6" x14ac:dyDescent="0.3">
      <c r="A47">
        <v>44</v>
      </c>
      <c r="B47" t="s">
        <v>40</v>
      </c>
      <c r="C47" s="7">
        <v>800</v>
      </c>
      <c r="E47" s="28"/>
      <c r="F47" s="7">
        <v>950</v>
      </c>
    </row>
    <row r="48" spans="1:6" ht="15.75" customHeight="1" x14ac:dyDescent="0.3">
      <c r="A48">
        <v>45</v>
      </c>
      <c r="B48" t="s">
        <v>41</v>
      </c>
      <c r="C48" s="7">
        <v>15300</v>
      </c>
      <c r="E48" s="28"/>
      <c r="F48" s="7">
        <v>16020</v>
      </c>
    </row>
    <row r="49" spans="1:18" x14ac:dyDescent="0.3">
      <c r="A49">
        <v>46</v>
      </c>
      <c r="B49" t="s">
        <v>28</v>
      </c>
      <c r="C49" s="7">
        <v>0</v>
      </c>
      <c r="E49" s="28"/>
      <c r="F49" s="7">
        <v>0</v>
      </c>
    </row>
    <row r="50" spans="1:18" x14ac:dyDescent="0.3">
      <c r="A50">
        <v>47</v>
      </c>
      <c r="B50" t="s">
        <v>42</v>
      </c>
      <c r="C50" s="7">
        <v>350</v>
      </c>
      <c r="E50" s="28"/>
      <c r="F50" s="7">
        <v>350</v>
      </c>
    </row>
    <row r="51" spans="1:18" ht="15" customHeight="1" x14ac:dyDescent="0.3">
      <c r="A51">
        <v>48</v>
      </c>
      <c r="B51" t="s">
        <v>43</v>
      </c>
      <c r="C51" s="7">
        <v>800</v>
      </c>
      <c r="E51" s="28"/>
      <c r="F51" s="7">
        <v>850</v>
      </c>
    </row>
    <row r="52" spans="1:18" x14ac:dyDescent="0.3">
      <c r="A52">
        <v>49</v>
      </c>
      <c r="B52" t="s">
        <v>29</v>
      </c>
      <c r="C52" s="7">
        <v>481</v>
      </c>
      <c r="E52" s="28"/>
      <c r="F52" s="7">
        <v>481</v>
      </c>
    </row>
    <row r="53" spans="1:18" x14ac:dyDescent="0.3">
      <c r="A53">
        <v>50</v>
      </c>
      <c r="B53" t="s">
        <v>30</v>
      </c>
      <c r="C53" s="7">
        <v>500</v>
      </c>
      <c r="E53" s="28"/>
      <c r="F53" s="7">
        <v>600</v>
      </c>
    </row>
    <row r="54" spans="1:18" x14ac:dyDescent="0.3">
      <c r="A54">
        <v>51</v>
      </c>
      <c r="B54" t="s">
        <v>31</v>
      </c>
      <c r="C54" s="19">
        <v>123</v>
      </c>
      <c r="E54" s="28"/>
      <c r="F54" s="19">
        <v>369</v>
      </c>
    </row>
    <row r="55" spans="1:18" x14ac:dyDescent="0.3">
      <c r="A55">
        <v>52</v>
      </c>
      <c r="B55" t="s">
        <v>32</v>
      </c>
      <c r="C55" s="7">
        <v>86</v>
      </c>
      <c r="E55" s="28"/>
      <c r="F55" s="7">
        <v>90</v>
      </c>
    </row>
    <row r="56" spans="1:18" x14ac:dyDescent="0.3">
      <c r="A56">
        <v>53</v>
      </c>
      <c r="B56" t="s">
        <v>35</v>
      </c>
      <c r="C56" s="7">
        <v>1600</v>
      </c>
      <c r="E56" s="28"/>
      <c r="F56" s="7">
        <v>1750</v>
      </c>
    </row>
    <row r="57" spans="1:18" ht="15" thickBot="1" x14ac:dyDescent="0.35">
      <c r="A57">
        <v>54</v>
      </c>
      <c r="B57" t="s">
        <v>33</v>
      </c>
      <c r="C57" s="6">
        <v>1600</v>
      </c>
      <c r="E57" s="28"/>
      <c r="F57" s="6">
        <v>730</v>
      </c>
    </row>
    <row r="58" spans="1:18" ht="15" thickTop="1" x14ac:dyDescent="0.3">
      <c r="A58">
        <v>55</v>
      </c>
      <c r="B58" s="2" t="s">
        <v>4</v>
      </c>
      <c r="C58" s="25">
        <f>SUM(C34:C57)</f>
        <v>54355</v>
      </c>
      <c r="D58" s="10"/>
      <c r="E58" s="32"/>
      <c r="F58" s="25">
        <f>SUM(F34:F57)</f>
        <v>54924</v>
      </c>
    </row>
    <row r="59" spans="1:18" x14ac:dyDescent="0.3">
      <c r="A59">
        <v>56</v>
      </c>
      <c r="B59" s="8" t="s">
        <v>74</v>
      </c>
      <c r="C59" s="11">
        <f>SUM(C58,C32,C29)</f>
        <v>98330</v>
      </c>
      <c r="D59" s="10"/>
      <c r="E59" s="32"/>
      <c r="F59" s="11">
        <f>SUM(F58,F32,F29)</f>
        <v>98530</v>
      </c>
    </row>
    <row r="60" spans="1:18" x14ac:dyDescent="0.3">
      <c r="A60">
        <v>57</v>
      </c>
      <c r="B60" s="36" t="s">
        <v>83</v>
      </c>
      <c r="C60" s="40">
        <f>C24-C59</f>
        <v>0</v>
      </c>
      <c r="D60" s="41"/>
      <c r="E60" s="42"/>
      <c r="F60" s="40">
        <f>F24-F59</f>
        <v>0</v>
      </c>
    </row>
    <row r="61" spans="1:18" x14ac:dyDescent="0.3">
      <c r="A61">
        <v>58</v>
      </c>
      <c r="C61" s="7"/>
      <c r="E61" s="28"/>
      <c r="F61" s="7"/>
      <c r="R61" s="9"/>
    </row>
    <row r="62" spans="1:18" x14ac:dyDescent="0.3">
      <c r="A62">
        <v>59</v>
      </c>
      <c r="B62" s="8" t="s">
        <v>44</v>
      </c>
      <c r="C62" s="11">
        <f>SUM(C59,C17)</f>
        <v>108703.44</v>
      </c>
      <c r="D62" s="10"/>
      <c r="E62" s="29"/>
      <c r="F62" s="11">
        <f>SUM(F59,F17)</f>
        <v>109423.12</v>
      </c>
    </row>
    <row r="63" spans="1:18" x14ac:dyDescent="0.3">
      <c r="A63">
        <v>60</v>
      </c>
      <c r="B63" s="8" t="s">
        <v>5</v>
      </c>
      <c r="C63" s="24">
        <f>C24+C8</f>
        <v>108703.44</v>
      </c>
      <c r="D63" s="24">
        <f>D24+D8</f>
        <v>0</v>
      </c>
      <c r="E63" s="31"/>
      <c r="F63" s="24">
        <f>F24+F8</f>
        <v>109423.12</v>
      </c>
    </row>
    <row r="64" spans="1:18" x14ac:dyDescent="0.3">
      <c r="A64">
        <v>61</v>
      </c>
      <c r="B64" s="36" t="s">
        <v>84</v>
      </c>
      <c r="C64" s="43">
        <f>C63-C62</f>
        <v>0</v>
      </c>
      <c r="D64" s="43">
        <f>D63-D62</f>
        <v>0</v>
      </c>
      <c r="E64" s="44"/>
      <c r="F64" s="43">
        <f>F63-F62</f>
        <v>0</v>
      </c>
    </row>
    <row r="65" spans="1:6" x14ac:dyDescent="0.3">
      <c r="A65">
        <v>62</v>
      </c>
      <c r="B65" s="16" t="s">
        <v>45</v>
      </c>
      <c r="C65" s="17">
        <v>134.38999999999999</v>
      </c>
      <c r="D65" s="18"/>
      <c r="E65" s="33"/>
      <c r="F65" s="17">
        <v>134.38999999999999</v>
      </c>
    </row>
    <row r="66" spans="1:6" x14ac:dyDescent="0.3">
      <c r="A66">
        <v>63</v>
      </c>
      <c r="B66" s="16" t="s">
        <v>46</v>
      </c>
      <c r="C66" s="47">
        <v>180.7</v>
      </c>
      <c r="D66" s="18"/>
      <c r="E66" s="33"/>
      <c r="F66" s="47">
        <v>183.02</v>
      </c>
    </row>
    <row r="67" spans="1:6" x14ac:dyDescent="0.3">
      <c r="C67" s="35"/>
      <c r="F67" s="7"/>
    </row>
    <row r="68" spans="1:6" x14ac:dyDescent="0.3">
      <c r="C68" s="35"/>
      <c r="F68" s="7"/>
    </row>
    <row r="69" spans="1:6" x14ac:dyDescent="0.3">
      <c r="C69" s="35"/>
      <c r="F69" s="7"/>
    </row>
    <row r="70" spans="1:6" x14ac:dyDescent="0.3">
      <c r="C70" s="35"/>
      <c r="F70" s="7"/>
    </row>
    <row r="71" spans="1:6" x14ac:dyDescent="0.3">
      <c r="C71" s="35"/>
      <c r="F71" s="7"/>
    </row>
    <row r="72" spans="1:6" x14ac:dyDescent="0.3">
      <c r="C72" s="35"/>
      <c r="F72" s="7"/>
    </row>
    <row r="73" spans="1:6" x14ac:dyDescent="0.3">
      <c r="C73" s="35"/>
      <c r="F73" s="7"/>
    </row>
    <row r="74" spans="1:6" x14ac:dyDescent="0.3">
      <c r="C74" s="35"/>
      <c r="F74" s="7"/>
    </row>
    <row r="75" spans="1:6" x14ac:dyDescent="0.3">
      <c r="C75" s="35"/>
      <c r="F75" s="7"/>
    </row>
    <row r="76" spans="1:6" x14ac:dyDescent="0.3">
      <c r="C76" s="35"/>
      <c r="F76" s="7"/>
    </row>
    <row r="77" spans="1:6" x14ac:dyDescent="0.3">
      <c r="C77" s="35"/>
      <c r="F77" s="7"/>
    </row>
    <row r="78" spans="1:6" x14ac:dyDescent="0.3">
      <c r="C78" s="35"/>
      <c r="F78" s="7"/>
    </row>
    <row r="79" spans="1:6" x14ac:dyDescent="0.3">
      <c r="C79" s="35"/>
      <c r="F79" s="7"/>
    </row>
    <row r="80" spans="1:6" x14ac:dyDescent="0.3">
      <c r="C80" s="35"/>
      <c r="F80" s="7"/>
    </row>
    <row r="81" spans="3:6" x14ac:dyDescent="0.3">
      <c r="C81" s="35"/>
      <c r="F81" s="7"/>
    </row>
    <row r="82" spans="3:6" x14ac:dyDescent="0.3">
      <c r="C82" s="35"/>
      <c r="F82" s="7"/>
    </row>
    <row r="83" spans="3:6" x14ac:dyDescent="0.3">
      <c r="C83" s="35"/>
      <c r="F83" s="7"/>
    </row>
    <row r="84" spans="3:6" x14ac:dyDescent="0.3">
      <c r="C84" s="35"/>
      <c r="F84" s="7"/>
    </row>
    <row r="85" spans="3:6" x14ac:dyDescent="0.3">
      <c r="C85" s="35"/>
      <c r="F85" s="7"/>
    </row>
    <row r="86" spans="3:6" x14ac:dyDescent="0.3">
      <c r="C86" s="35"/>
      <c r="F86" s="7"/>
    </row>
    <row r="87" spans="3:6" x14ac:dyDescent="0.3">
      <c r="C87" s="35"/>
      <c r="F87" s="7"/>
    </row>
    <row r="88" spans="3:6" x14ac:dyDescent="0.3">
      <c r="C88" s="35"/>
      <c r="F88" s="7"/>
    </row>
    <row r="89" spans="3:6" x14ac:dyDescent="0.3">
      <c r="C89" s="35"/>
      <c r="F89" s="7"/>
    </row>
    <row r="90" spans="3:6" x14ac:dyDescent="0.3">
      <c r="C90" s="35"/>
      <c r="F90" s="7"/>
    </row>
    <row r="91" spans="3:6" x14ac:dyDescent="0.3">
      <c r="C91" s="35"/>
      <c r="F91" s="7"/>
    </row>
    <row r="92" spans="3:6" x14ac:dyDescent="0.3">
      <c r="C92" s="35"/>
      <c r="F92" s="7"/>
    </row>
    <row r="93" spans="3:6" x14ac:dyDescent="0.3">
      <c r="C93" s="35"/>
      <c r="F93" s="7"/>
    </row>
    <row r="94" spans="3:6" x14ac:dyDescent="0.3">
      <c r="C94" s="35"/>
      <c r="F94" s="7"/>
    </row>
    <row r="95" spans="3:6" x14ac:dyDescent="0.3">
      <c r="C95" s="35"/>
      <c r="F95" s="7"/>
    </row>
    <row r="96" spans="3:6" x14ac:dyDescent="0.3">
      <c r="C96" s="35"/>
      <c r="F96" s="7"/>
    </row>
    <row r="97" spans="3:6" x14ac:dyDescent="0.3">
      <c r="C97" s="35"/>
      <c r="F97" s="7"/>
    </row>
    <row r="98" spans="3:6" x14ac:dyDescent="0.3">
      <c r="C98" s="35"/>
      <c r="F98" s="7"/>
    </row>
    <row r="99" spans="3:6" x14ac:dyDescent="0.3">
      <c r="C99" s="35"/>
      <c r="F99" s="7"/>
    </row>
    <row r="100" spans="3:6" x14ac:dyDescent="0.3">
      <c r="C100" s="35"/>
      <c r="F100" s="7"/>
    </row>
    <row r="101" spans="3:6" x14ac:dyDescent="0.3">
      <c r="C101" s="35"/>
      <c r="F101" s="7"/>
    </row>
    <row r="102" spans="3:6" x14ac:dyDescent="0.3">
      <c r="C102" s="35"/>
      <c r="F102" s="7"/>
    </row>
    <row r="103" spans="3:6" x14ac:dyDescent="0.3">
      <c r="C103" s="35"/>
      <c r="F103" s="7"/>
    </row>
    <row r="104" spans="3:6" x14ac:dyDescent="0.3">
      <c r="C104" s="35"/>
      <c r="F104" s="7"/>
    </row>
    <row r="105" spans="3:6" x14ac:dyDescent="0.3">
      <c r="C105" s="35"/>
      <c r="F105" s="7"/>
    </row>
    <row r="106" spans="3:6" x14ac:dyDescent="0.3">
      <c r="C106" s="35"/>
      <c r="F106" s="7"/>
    </row>
    <row r="107" spans="3:6" x14ac:dyDescent="0.3">
      <c r="C107" s="35"/>
      <c r="F107" s="7"/>
    </row>
    <row r="108" spans="3:6" x14ac:dyDescent="0.3">
      <c r="C108" s="35"/>
      <c r="F108" s="7"/>
    </row>
    <row r="109" spans="3:6" x14ac:dyDescent="0.3">
      <c r="C109" s="35"/>
      <c r="F109" s="7"/>
    </row>
    <row r="110" spans="3:6" x14ac:dyDescent="0.3">
      <c r="C110" s="35"/>
      <c r="F110" s="7"/>
    </row>
    <row r="111" spans="3:6" x14ac:dyDescent="0.3">
      <c r="C111" s="35"/>
      <c r="F111" s="7"/>
    </row>
    <row r="112" spans="3:6" x14ac:dyDescent="0.3">
      <c r="C112" s="35"/>
      <c r="F112" s="7"/>
    </row>
    <row r="113" spans="3:6" x14ac:dyDescent="0.3">
      <c r="C113" s="35"/>
      <c r="F113" s="7"/>
    </row>
    <row r="114" spans="3:6" x14ac:dyDescent="0.3">
      <c r="C114" s="35"/>
      <c r="F114" s="7"/>
    </row>
    <row r="115" spans="3:6" x14ac:dyDescent="0.3">
      <c r="C115" s="35"/>
      <c r="F115" s="7"/>
    </row>
    <row r="116" spans="3:6" x14ac:dyDescent="0.3">
      <c r="C116" s="35"/>
      <c r="F116" s="7"/>
    </row>
    <row r="117" spans="3:6" x14ac:dyDescent="0.3">
      <c r="C117" s="35"/>
      <c r="F117" s="7"/>
    </row>
    <row r="118" spans="3:6" x14ac:dyDescent="0.3">
      <c r="C118" s="35"/>
      <c r="F118" s="7"/>
    </row>
    <row r="119" spans="3:6" x14ac:dyDescent="0.3">
      <c r="C119" s="35"/>
      <c r="F119" s="7"/>
    </row>
    <row r="120" spans="3:6" x14ac:dyDescent="0.3">
      <c r="C120" s="35"/>
      <c r="F120" s="7"/>
    </row>
    <row r="121" spans="3:6" x14ac:dyDescent="0.3">
      <c r="C121" s="35"/>
      <c r="F121" s="7"/>
    </row>
    <row r="122" spans="3:6" x14ac:dyDescent="0.3">
      <c r="C122" s="35"/>
      <c r="F122" s="7"/>
    </row>
    <row r="123" spans="3:6" x14ac:dyDescent="0.3">
      <c r="C123" s="35"/>
      <c r="F123" s="7"/>
    </row>
    <row r="124" spans="3:6" x14ac:dyDescent="0.3">
      <c r="C124" s="35"/>
      <c r="F124" s="7"/>
    </row>
    <row r="125" spans="3:6" x14ac:dyDescent="0.3">
      <c r="C125" s="35"/>
      <c r="F125" s="7"/>
    </row>
    <row r="126" spans="3:6" x14ac:dyDescent="0.3">
      <c r="C126" s="35"/>
      <c r="F126" s="7"/>
    </row>
    <row r="127" spans="3:6" x14ac:dyDescent="0.3">
      <c r="C127" s="35"/>
      <c r="F127" s="7"/>
    </row>
    <row r="128" spans="3:6" x14ac:dyDescent="0.3">
      <c r="C128" s="35"/>
      <c r="F128" s="7"/>
    </row>
    <row r="129" spans="3:6" x14ac:dyDescent="0.3">
      <c r="C129" s="35"/>
      <c r="F129" s="7"/>
    </row>
    <row r="130" spans="3:6" x14ac:dyDescent="0.3">
      <c r="C130" s="35"/>
      <c r="F130" s="7"/>
    </row>
  </sheetData>
  <pageMargins left="0.18" right="0.25" top="0.34" bottom="0.15" header="0.12" footer="0.13"/>
  <pageSetup scale="78" fitToHeight="2" orientation="portrait" r:id="rId1"/>
  <headerFooter>
    <oddHeader>&amp;CWALNUT CREEK HOA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1"/>
  <sheetViews>
    <sheetView topLeftCell="A22" zoomScaleNormal="100" workbookViewId="0">
      <selection activeCell="L34" sqref="L34"/>
    </sheetView>
  </sheetViews>
  <sheetFormatPr defaultRowHeight="14.4" x14ac:dyDescent="0.3"/>
  <cols>
    <col min="1" max="1" width="3" customWidth="1"/>
    <col min="2" max="2" width="37.5546875" customWidth="1"/>
    <col min="3" max="3" width="40.44140625" bestFit="1" customWidth="1"/>
    <col min="4" max="4" width="16.6640625" style="56" bestFit="1" customWidth="1"/>
    <col min="5" max="5" width="2.44140625" customWidth="1"/>
    <col min="6" max="6" width="14" customWidth="1"/>
    <col min="7" max="7" width="1.88671875" customWidth="1"/>
    <col min="8" max="8" width="15.5546875" customWidth="1"/>
    <col min="9" max="9" width="2.44140625" style="30" customWidth="1"/>
    <col min="10" max="10" width="16.6640625" style="26" bestFit="1" customWidth="1"/>
  </cols>
  <sheetData>
    <row r="1" spans="1:10" ht="15" x14ac:dyDescent="0.25">
      <c r="B1" s="10"/>
      <c r="D1" s="23">
        <v>2017</v>
      </c>
      <c r="F1" s="3">
        <v>2017</v>
      </c>
      <c r="H1" s="3">
        <v>2017</v>
      </c>
      <c r="I1" s="27"/>
      <c r="J1" s="23">
        <v>2018</v>
      </c>
    </row>
    <row r="2" spans="1:10" ht="15" x14ac:dyDescent="0.25">
      <c r="B2" s="13" t="s">
        <v>51</v>
      </c>
      <c r="C2" s="48"/>
      <c r="D2" s="23" t="s">
        <v>86</v>
      </c>
      <c r="F2" s="63" t="s">
        <v>101</v>
      </c>
      <c r="H2" s="3" t="s">
        <v>100</v>
      </c>
      <c r="I2" s="27"/>
      <c r="J2" s="23" t="s">
        <v>49</v>
      </c>
    </row>
    <row r="3" spans="1:10" ht="15" x14ac:dyDescent="0.25">
      <c r="D3" s="49" t="s">
        <v>82</v>
      </c>
      <c r="F3" s="3" t="s">
        <v>47</v>
      </c>
      <c r="H3" s="3" t="s">
        <v>48</v>
      </c>
      <c r="I3" s="27"/>
      <c r="J3" s="49" t="s">
        <v>82</v>
      </c>
    </row>
    <row r="4" spans="1:10" ht="15" x14ac:dyDescent="0.25">
      <c r="A4">
        <v>1</v>
      </c>
      <c r="C4" s="1" t="s">
        <v>78</v>
      </c>
      <c r="D4" s="7"/>
      <c r="F4" s="4"/>
      <c r="H4" s="4"/>
      <c r="I4" s="28"/>
      <c r="J4" s="7"/>
    </row>
    <row r="5" spans="1:10" ht="15" x14ac:dyDescent="0.25">
      <c r="A5">
        <v>2</v>
      </c>
      <c r="C5" t="s">
        <v>3</v>
      </c>
      <c r="D5" s="35">
        <v>10373.44</v>
      </c>
      <c r="E5" s="30"/>
      <c r="F5" s="28">
        <v>10198.34</v>
      </c>
      <c r="G5" s="30"/>
      <c r="H5" s="28">
        <v>10737.44</v>
      </c>
      <c r="I5" s="28">
        <v>9982.91</v>
      </c>
      <c r="J5" s="35">
        <v>10893.12</v>
      </c>
    </row>
    <row r="6" spans="1:10" ht="15" x14ac:dyDescent="0.25">
      <c r="A6">
        <v>3</v>
      </c>
      <c r="C6" t="s">
        <v>99</v>
      </c>
      <c r="D6" s="35">
        <v>0</v>
      </c>
      <c r="E6" s="30"/>
      <c r="F6" s="28">
        <v>25</v>
      </c>
      <c r="G6" s="30"/>
      <c r="H6" s="28">
        <v>25</v>
      </c>
      <c r="I6" s="28"/>
      <c r="J6" s="35">
        <v>0</v>
      </c>
    </row>
    <row r="7" spans="1:10" ht="15.75" thickBot="1" x14ac:dyDescent="0.3">
      <c r="A7">
        <v>4</v>
      </c>
      <c r="C7" t="s">
        <v>77</v>
      </c>
      <c r="D7" s="6"/>
      <c r="F7" s="5">
        <v>0</v>
      </c>
      <c r="H7" s="5">
        <v>0</v>
      </c>
      <c r="I7" s="28"/>
      <c r="J7" s="6"/>
    </row>
    <row r="8" spans="1:10" ht="15.75" thickTop="1" x14ac:dyDescent="0.25">
      <c r="A8">
        <v>5</v>
      </c>
      <c r="C8" s="8" t="s">
        <v>79</v>
      </c>
      <c r="D8" s="50">
        <f>SUM(D5:D7)</f>
        <v>10373.44</v>
      </c>
      <c r="E8" s="12"/>
      <c r="F8" s="50">
        <f>SUM(F5:F7)</f>
        <v>10223.34</v>
      </c>
      <c r="G8" s="12"/>
      <c r="H8" s="50">
        <f>SUM(H5:H7)</f>
        <v>10762.44</v>
      </c>
      <c r="I8" s="29"/>
      <c r="J8" s="50">
        <f>SUM(J5:J7)</f>
        <v>10893.12</v>
      </c>
    </row>
    <row r="9" spans="1:10" ht="15" x14ac:dyDescent="0.25">
      <c r="A9">
        <v>6</v>
      </c>
      <c r="C9" s="1" t="s">
        <v>8</v>
      </c>
      <c r="D9" s="7"/>
      <c r="F9" s="4"/>
      <c r="H9" s="4"/>
      <c r="I9" s="28"/>
      <c r="J9" s="7"/>
    </row>
    <row r="10" spans="1:10" ht="15" x14ac:dyDescent="0.25">
      <c r="A10">
        <v>7</v>
      </c>
      <c r="C10" t="s">
        <v>9</v>
      </c>
      <c r="D10" s="7">
        <v>500</v>
      </c>
      <c r="F10" s="4">
        <v>505.96</v>
      </c>
      <c r="H10" s="4">
        <v>505.96</v>
      </c>
      <c r="I10" s="28"/>
      <c r="J10" s="7">
        <v>600</v>
      </c>
    </row>
    <row r="11" spans="1:10" ht="15" x14ac:dyDescent="0.25">
      <c r="A11">
        <v>8</v>
      </c>
      <c r="B11" s="13" t="s">
        <v>53</v>
      </c>
      <c r="C11" t="s">
        <v>10</v>
      </c>
      <c r="D11" s="7">
        <v>1000</v>
      </c>
      <c r="F11" s="4">
        <v>0</v>
      </c>
      <c r="H11" s="4">
        <v>0</v>
      </c>
      <c r="I11" s="28"/>
      <c r="J11" s="7">
        <v>1000</v>
      </c>
    </row>
    <row r="12" spans="1:10" ht="15" x14ac:dyDescent="0.25">
      <c r="A12">
        <v>9</v>
      </c>
      <c r="B12" s="14" t="s">
        <v>54</v>
      </c>
      <c r="C12" t="s">
        <v>11</v>
      </c>
      <c r="D12" s="19">
        <v>1100</v>
      </c>
      <c r="F12" s="4">
        <v>860.85</v>
      </c>
      <c r="H12" s="4">
        <v>1020</v>
      </c>
      <c r="I12" s="28"/>
      <c r="J12" s="19">
        <v>1100</v>
      </c>
    </row>
    <row r="13" spans="1:10" ht="15" x14ac:dyDescent="0.25">
      <c r="A13">
        <v>10</v>
      </c>
      <c r="C13" t="s">
        <v>50</v>
      </c>
      <c r="D13" s="19">
        <v>1000</v>
      </c>
      <c r="F13" s="4">
        <v>0</v>
      </c>
      <c r="H13" s="4">
        <v>0</v>
      </c>
      <c r="I13" s="28"/>
      <c r="J13" s="19">
        <v>1000</v>
      </c>
    </row>
    <row r="14" spans="1:10" ht="15" x14ac:dyDescent="0.25">
      <c r="A14">
        <v>11</v>
      </c>
      <c r="C14" t="s">
        <v>12</v>
      </c>
      <c r="D14" s="19">
        <v>0</v>
      </c>
      <c r="F14" s="4">
        <v>0</v>
      </c>
      <c r="H14" s="4">
        <v>0</v>
      </c>
      <c r="I14" s="28"/>
      <c r="J14" s="19">
        <v>0</v>
      </c>
    </row>
    <row r="15" spans="1:10" ht="15" x14ac:dyDescent="0.25">
      <c r="A15">
        <v>12</v>
      </c>
      <c r="C15" t="s">
        <v>96</v>
      </c>
      <c r="D15" s="19">
        <v>952</v>
      </c>
      <c r="F15" s="4">
        <v>896</v>
      </c>
      <c r="H15" s="4">
        <v>952</v>
      </c>
      <c r="I15" s="28"/>
      <c r="J15" s="19">
        <v>360</v>
      </c>
    </row>
    <row r="16" spans="1:10" ht="15.75" thickBot="1" x14ac:dyDescent="0.3">
      <c r="A16">
        <v>13</v>
      </c>
      <c r="C16" t="s">
        <v>13</v>
      </c>
      <c r="D16" s="45">
        <v>5821.44</v>
      </c>
      <c r="F16" s="5">
        <v>1855</v>
      </c>
      <c r="H16" s="5">
        <v>1855</v>
      </c>
      <c r="I16" s="28"/>
      <c r="J16" s="45">
        <v>6833.12</v>
      </c>
    </row>
    <row r="17" spans="1:11" ht="15.75" thickTop="1" x14ac:dyDescent="0.25">
      <c r="A17">
        <v>14</v>
      </c>
      <c r="C17" s="8" t="s">
        <v>80</v>
      </c>
      <c r="D17" s="24">
        <f>SUM(D10:D16)</f>
        <v>10373.439999999999</v>
      </c>
      <c r="E17" s="12"/>
      <c r="F17" s="11">
        <f>SUM(F10:F16)</f>
        <v>4117.8099999999995</v>
      </c>
      <c r="G17" s="12"/>
      <c r="H17" s="11">
        <f>SUM(H10:H16)</f>
        <v>4332.96</v>
      </c>
      <c r="I17" s="29"/>
      <c r="J17" s="24">
        <f>SUM(J10:J16)</f>
        <v>10893.119999999999</v>
      </c>
    </row>
    <row r="18" spans="1:11" ht="15" x14ac:dyDescent="0.25">
      <c r="A18">
        <v>15</v>
      </c>
      <c r="C18" s="36" t="s">
        <v>81</v>
      </c>
      <c r="D18" s="37">
        <f>+D8-D17</f>
        <v>0</v>
      </c>
      <c r="E18" s="38"/>
      <c r="F18" s="37">
        <f>+F8-F17</f>
        <v>6105.5300000000007</v>
      </c>
      <c r="G18" s="37">
        <f>+G8-G17</f>
        <v>0</v>
      </c>
      <c r="H18" s="37">
        <f>+H8-H17</f>
        <v>6429.4800000000005</v>
      </c>
      <c r="I18" s="39"/>
      <c r="J18" s="37">
        <f>+J8-J17</f>
        <v>0</v>
      </c>
    </row>
    <row r="19" spans="1:11" ht="15" x14ac:dyDescent="0.25">
      <c r="A19">
        <v>16</v>
      </c>
      <c r="C19" s="2"/>
      <c r="D19" s="7"/>
      <c r="F19" s="4"/>
      <c r="H19" s="4"/>
      <c r="I19" s="28"/>
      <c r="J19" s="7"/>
    </row>
    <row r="20" spans="1:11" ht="15" x14ac:dyDescent="0.25">
      <c r="A20">
        <v>17</v>
      </c>
      <c r="C20" s="1" t="s">
        <v>2</v>
      </c>
      <c r="D20" s="7"/>
      <c r="J20" s="7"/>
    </row>
    <row r="21" spans="1:11" ht="15" x14ac:dyDescent="0.25">
      <c r="A21">
        <v>18</v>
      </c>
      <c r="B21" s="15" t="s">
        <v>52</v>
      </c>
      <c r="C21" t="s">
        <v>0</v>
      </c>
      <c r="D21" s="7">
        <v>96230</v>
      </c>
      <c r="F21" s="4">
        <v>91918.34</v>
      </c>
      <c r="H21" s="4">
        <v>96230</v>
      </c>
      <c r="I21" s="28"/>
      <c r="J21" s="7">
        <v>96230</v>
      </c>
    </row>
    <row r="22" spans="1:11" ht="15" x14ac:dyDescent="0.25">
      <c r="A22">
        <v>19</v>
      </c>
      <c r="C22" t="s">
        <v>7</v>
      </c>
      <c r="D22" s="7">
        <v>1500</v>
      </c>
      <c r="F22" s="4">
        <v>1197.5999999999999</v>
      </c>
      <c r="H22" s="4">
        <v>1500</v>
      </c>
      <c r="I22" s="28"/>
      <c r="J22" s="7">
        <v>1500</v>
      </c>
    </row>
    <row r="23" spans="1:11" ht="15.75" thickBot="1" x14ac:dyDescent="0.3">
      <c r="A23">
        <v>20</v>
      </c>
      <c r="C23" t="s">
        <v>1</v>
      </c>
      <c r="D23" s="6">
        <v>600</v>
      </c>
      <c r="F23" s="5">
        <v>772.35</v>
      </c>
      <c r="H23" s="5">
        <v>800</v>
      </c>
      <c r="I23" s="28"/>
      <c r="J23" s="6">
        <v>800</v>
      </c>
    </row>
    <row r="24" spans="1:11" ht="15.75" thickTop="1" x14ac:dyDescent="0.25">
      <c r="A24">
        <v>21</v>
      </c>
      <c r="C24" s="8" t="s">
        <v>73</v>
      </c>
      <c r="D24" s="24">
        <f>SUM(D21:D23)</f>
        <v>98330</v>
      </c>
      <c r="E24" s="12"/>
      <c r="F24" s="11">
        <f>SUM(F21:F23)</f>
        <v>93888.290000000008</v>
      </c>
      <c r="G24" s="12"/>
      <c r="H24" s="11">
        <f>SUM(H21:H23)</f>
        <v>98530</v>
      </c>
      <c r="I24" s="29"/>
      <c r="J24" s="24">
        <f>SUM(J21:J23)</f>
        <v>98530</v>
      </c>
    </row>
    <row r="25" spans="1:11" ht="15" x14ac:dyDescent="0.25">
      <c r="A25">
        <v>22</v>
      </c>
      <c r="C25" s="1" t="s">
        <v>72</v>
      </c>
      <c r="D25" s="7"/>
      <c r="F25" s="4"/>
      <c r="H25" s="4"/>
      <c r="I25" s="28"/>
      <c r="J25" s="7"/>
    </row>
    <row r="26" spans="1:11" ht="15" x14ac:dyDescent="0.25">
      <c r="A26">
        <v>23</v>
      </c>
      <c r="C26" s="1" t="s">
        <v>14</v>
      </c>
      <c r="D26" s="19"/>
      <c r="F26" s="4"/>
      <c r="H26" s="4"/>
      <c r="I26" s="28"/>
      <c r="J26" s="19"/>
    </row>
    <row r="27" spans="1:11" ht="15" x14ac:dyDescent="0.25">
      <c r="A27">
        <v>24</v>
      </c>
      <c r="B27" s="13" t="s">
        <v>55</v>
      </c>
      <c r="C27" t="s">
        <v>15</v>
      </c>
      <c r="D27" s="19">
        <v>17000</v>
      </c>
      <c r="F27" s="4">
        <v>17385</v>
      </c>
      <c r="H27" s="4">
        <v>16962</v>
      </c>
      <c r="I27" s="28"/>
      <c r="J27" s="19">
        <v>17000</v>
      </c>
    </row>
    <row r="28" spans="1:11" ht="15.75" thickBot="1" x14ac:dyDescent="0.3">
      <c r="A28">
        <v>25</v>
      </c>
      <c r="B28" s="13" t="s">
        <v>56</v>
      </c>
      <c r="C28" s="20" t="s">
        <v>16</v>
      </c>
      <c r="D28" s="45">
        <v>12000</v>
      </c>
      <c r="F28" s="5">
        <v>9845</v>
      </c>
      <c r="H28" s="5">
        <v>11814</v>
      </c>
      <c r="I28" s="28"/>
      <c r="J28" s="45">
        <v>12000</v>
      </c>
    </row>
    <row r="29" spans="1:11" ht="15.75" thickTop="1" x14ac:dyDescent="0.25">
      <c r="A29">
        <v>26</v>
      </c>
      <c r="C29" s="2" t="s">
        <v>4</v>
      </c>
      <c r="D29" s="46">
        <f>SUM(D27:D28)</f>
        <v>29000</v>
      </c>
      <c r="E29" s="10"/>
      <c r="F29" s="9">
        <f>SUM(F27:F28)</f>
        <v>27230</v>
      </c>
      <c r="G29" s="10"/>
      <c r="H29" s="9">
        <f>SUM(H27:H28)</f>
        <v>28776</v>
      </c>
      <c r="I29" s="32"/>
      <c r="J29" s="46">
        <f>SUM(J27:J28)</f>
        <v>29000</v>
      </c>
    </row>
    <row r="30" spans="1:11" ht="15" x14ac:dyDescent="0.25">
      <c r="A30">
        <v>27</v>
      </c>
      <c r="C30" s="1" t="s">
        <v>17</v>
      </c>
      <c r="D30" s="19"/>
      <c r="F30" s="4"/>
      <c r="H30" s="4"/>
      <c r="I30" s="28"/>
      <c r="J30" s="19"/>
    </row>
    <row r="31" spans="1:11" ht="15.75" thickBot="1" x14ac:dyDescent="0.3">
      <c r="A31">
        <v>28</v>
      </c>
      <c r="C31" t="s">
        <v>18</v>
      </c>
      <c r="D31" s="45">
        <v>14975</v>
      </c>
      <c r="F31" s="5">
        <v>12479.17</v>
      </c>
      <c r="H31" s="5">
        <v>14975</v>
      </c>
      <c r="I31" s="28"/>
      <c r="J31" s="45">
        <v>14606</v>
      </c>
    </row>
    <row r="32" spans="1:11" ht="15.75" thickTop="1" x14ac:dyDescent="0.25">
      <c r="A32">
        <v>29</v>
      </c>
      <c r="C32" s="2" t="s">
        <v>4</v>
      </c>
      <c r="D32" s="46">
        <f>SUM(D31)</f>
        <v>14975</v>
      </c>
      <c r="E32" s="10"/>
      <c r="F32" s="9">
        <f>SUM(F31)</f>
        <v>12479.17</v>
      </c>
      <c r="G32" s="10"/>
      <c r="H32" s="9">
        <f>SUM(H31)</f>
        <v>14975</v>
      </c>
      <c r="I32" s="32"/>
      <c r="J32" s="46">
        <f>SUM(J31)</f>
        <v>14606</v>
      </c>
      <c r="K32" s="20"/>
    </row>
    <row r="33" spans="1:10" ht="15" x14ac:dyDescent="0.25">
      <c r="A33">
        <v>30</v>
      </c>
      <c r="C33" s="1" t="s">
        <v>19</v>
      </c>
      <c r="D33" s="7"/>
      <c r="F33" s="4"/>
      <c r="H33" s="4"/>
      <c r="I33" s="28"/>
      <c r="J33" s="7"/>
    </row>
    <row r="34" spans="1:10" ht="15" x14ac:dyDescent="0.25">
      <c r="A34">
        <v>31</v>
      </c>
      <c r="C34" t="s">
        <v>20</v>
      </c>
      <c r="D34" s="7">
        <v>1500</v>
      </c>
      <c r="F34" s="4">
        <v>1172.71</v>
      </c>
      <c r="H34" s="4">
        <v>1500</v>
      </c>
      <c r="I34" s="28"/>
      <c r="J34" s="7">
        <v>1500</v>
      </c>
    </row>
    <row r="35" spans="1:10" ht="15" x14ac:dyDescent="0.25">
      <c r="A35">
        <v>32</v>
      </c>
      <c r="B35" s="13" t="s">
        <v>53</v>
      </c>
      <c r="C35" t="s">
        <v>21</v>
      </c>
      <c r="D35" s="7">
        <v>3000</v>
      </c>
      <c r="F35" s="4">
        <v>0</v>
      </c>
      <c r="H35" s="4">
        <v>0</v>
      </c>
      <c r="I35" s="28"/>
      <c r="J35" s="7">
        <v>2239</v>
      </c>
    </row>
    <row r="36" spans="1:10" ht="15" x14ac:dyDescent="0.25">
      <c r="A36">
        <v>33</v>
      </c>
      <c r="B36" s="13" t="s">
        <v>57</v>
      </c>
      <c r="C36" t="s">
        <v>22</v>
      </c>
      <c r="D36" s="7">
        <v>1870</v>
      </c>
      <c r="F36" s="4">
        <v>1870</v>
      </c>
      <c r="H36" s="4">
        <v>1870</v>
      </c>
      <c r="I36" s="28"/>
      <c r="J36" s="19">
        <v>1910</v>
      </c>
    </row>
    <row r="37" spans="1:10" ht="15" x14ac:dyDescent="0.25">
      <c r="A37">
        <v>34</v>
      </c>
      <c r="C37" t="s">
        <v>23</v>
      </c>
      <c r="D37" s="7">
        <v>500</v>
      </c>
      <c r="F37" s="4">
        <v>30</v>
      </c>
      <c r="H37" s="4">
        <v>100</v>
      </c>
      <c r="I37" s="28"/>
      <c r="J37" s="7">
        <v>250</v>
      </c>
    </row>
    <row r="38" spans="1:10" ht="15" x14ac:dyDescent="0.25">
      <c r="A38">
        <v>35</v>
      </c>
      <c r="C38" t="s">
        <v>36</v>
      </c>
      <c r="D38" s="19">
        <v>200</v>
      </c>
      <c r="F38" s="4">
        <v>119.75</v>
      </c>
      <c r="H38" s="4">
        <v>200</v>
      </c>
      <c r="I38" s="28"/>
      <c r="J38" s="19">
        <v>200</v>
      </c>
    </row>
    <row r="39" spans="1:10" ht="15" x14ac:dyDescent="0.25">
      <c r="A39">
        <v>36</v>
      </c>
      <c r="B39" s="15" t="s">
        <v>58</v>
      </c>
      <c r="C39" t="s">
        <v>37</v>
      </c>
      <c r="D39" s="19">
        <v>350</v>
      </c>
      <c r="F39" s="4">
        <v>120.12</v>
      </c>
      <c r="H39" s="4">
        <v>200</v>
      </c>
      <c r="I39" s="28"/>
      <c r="J39" s="19">
        <v>350</v>
      </c>
    </row>
    <row r="40" spans="1:10" ht="15" x14ac:dyDescent="0.25">
      <c r="A40">
        <v>37</v>
      </c>
      <c r="C40" t="s">
        <v>24</v>
      </c>
      <c r="D40" s="19">
        <v>895</v>
      </c>
      <c r="F40" s="4">
        <v>895</v>
      </c>
      <c r="H40" s="4">
        <v>895</v>
      </c>
      <c r="I40" s="28"/>
      <c r="J40" s="19">
        <v>895</v>
      </c>
    </row>
    <row r="41" spans="1:10" ht="15" x14ac:dyDescent="0.25">
      <c r="A41">
        <v>38</v>
      </c>
      <c r="B41" s="13" t="s">
        <v>59</v>
      </c>
      <c r="C41" t="s">
        <v>25</v>
      </c>
      <c r="D41" s="19">
        <v>2000</v>
      </c>
      <c r="F41" s="4">
        <v>1100</v>
      </c>
      <c r="H41" s="19">
        <v>1100</v>
      </c>
      <c r="I41" s="28"/>
      <c r="J41" s="19">
        <v>1190</v>
      </c>
    </row>
    <row r="42" spans="1:10" ht="15" x14ac:dyDescent="0.25">
      <c r="A42">
        <v>39</v>
      </c>
      <c r="B42" s="22" t="s">
        <v>65</v>
      </c>
      <c r="C42" s="20" t="s">
        <v>18</v>
      </c>
      <c r="D42" s="19">
        <v>6500</v>
      </c>
      <c r="F42" s="4">
        <v>0</v>
      </c>
      <c r="H42" s="4">
        <v>0</v>
      </c>
      <c r="I42" s="28"/>
      <c r="J42" s="19">
        <v>6500</v>
      </c>
    </row>
    <row r="43" spans="1:10" ht="15" customHeight="1" x14ac:dyDescent="0.25">
      <c r="A43">
        <v>40</v>
      </c>
      <c r="B43" s="15" t="s">
        <v>60</v>
      </c>
      <c r="C43" t="s">
        <v>26</v>
      </c>
      <c r="D43" s="19">
        <v>3400</v>
      </c>
      <c r="F43" s="19">
        <v>2857</v>
      </c>
      <c r="H43" s="19">
        <v>2900</v>
      </c>
      <c r="I43" s="28"/>
      <c r="J43" s="19">
        <v>3200</v>
      </c>
    </row>
    <row r="44" spans="1:10" ht="15" x14ac:dyDescent="0.25">
      <c r="A44">
        <v>41</v>
      </c>
      <c r="B44" s="22" t="s">
        <v>64</v>
      </c>
      <c r="C44" t="s">
        <v>38</v>
      </c>
      <c r="D44" s="19">
        <v>7500</v>
      </c>
      <c r="F44" s="4">
        <v>7481</v>
      </c>
      <c r="H44" s="4">
        <v>7500</v>
      </c>
      <c r="I44" s="28"/>
      <c r="J44" s="19">
        <v>7500</v>
      </c>
    </row>
    <row r="45" spans="1:10" x14ac:dyDescent="0.3">
      <c r="A45">
        <v>42</v>
      </c>
      <c r="B45" s="22" t="s">
        <v>71</v>
      </c>
      <c r="C45" t="s">
        <v>27</v>
      </c>
      <c r="D45" s="7">
        <v>1000</v>
      </c>
      <c r="F45" s="4">
        <v>0</v>
      </c>
      <c r="H45" s="4">
        <v>0</v>
      </c>
      <c r="I45" s="28"/>
      <c r="J45" s="7">
        <v>1000</v>
      </c>
    </row>
    <row r="46" spans="1:10" x14ac:dyDescent="0.3">
      <c r="A46">
        <v>43</v>
      </c>
      <c r="C46" t="s">
        <v>39</v>
      </c>
      <c r="D46" s="7">
        <v>4000</v>
      </c>
      <c r="F46" s="4">
        <v>5565.35</v>
      </c>
      <c r="H46" s="4">
        <v>6000</v>
      </c>
      <c r="I46" s="28"/>
      <c r="J46" s="7">
        <v>6000</v>
      </c>
    </row>
    <row r="47" spans="1:10" x14ac:dyDescent="0.3">
      <c r="A47">
        <v>44</v>
      </c>
      <c r="C47" t="s">
        <v>40</v>
      </c>
      <c r="D47" s="7">
        <v>800</v>
      </c>
      <c r="F47" s="4">
        <v>825</v>
      </c>
      <c r="H47" s="4">
        <v>950</v>
      </c>
      <c r="I47" s="28"/>
      <c r="J47" s="7">
        <v>950</v>
      </c>
    </row>
    <row r="48" spans="1:10" ht="15.75" customHeight="1" x14ac:dyDescent="0.3">
      <c r="A48">
        <v>45</v>
      </c>
      <c r="B48" s="21" t="s">
        <v>69</v>
      </c>
      <c r="C48" t="s">
        <v>41</v>
      </c>
      <c r="D48" s="7">
        <v>15300</v>
      </c>
      <c r="F48" s="4">
        <v>16110</v>
      </c>
      <c r="H48" s="4">
        <v>15300</v>
      </c>
      <c r="I48" s="28"/>
      <c r="J48" s="7">
        <v>16020</v>
      </c>
    </row>
    <row r="49" spans="1:22" x14ac:dyDescent="0.3">
      <c r="A49">
        <v>46</v>
      </c>
      <c r="C49" t="s">
        <v>28</v>
      </c>
      <c r="D49" s="7">
        <v>0</v>
      </c>
      <c r="F49" s="4">
        <v>0</v>
      </c>
      <c r="H49" s="4">
        <v>0</v>
      </c>
      <c r="I49" s="28"/>
      <c r="J49" s="7">
        <v>0</v>
      </c>
    </row>
    <row r="50" spans="1:22" x14ac:dyDescent="0.3">
      <c r="A50">
        <v>47</v>
      </c>
      <c r="C50" t="s">
        <v>42</v>
      </c>
      <c r="D50" s="7">
        <v>350</v>
      </c>
      <c r="F50" s="4">
        <v>191.85</v>
      </c>
      <c r="H50" s="4">
        <v>350</v>
      </c>
      <c r="I50" s="28"/>
      <c r="J50" s="7">
        <v>350</v>
      </c>
    </row>
    <row r="51" spans="1:22" ht="15" customHeight="1" x14ac:dyDescent="0.3">
      <c r="A51">
        <v>48</v>
      </c>
      <c r="B51" s="15" t="s">
        <v>61</v>
      </c>
      <c r="C51" t="s">
        <v>43</v>
      </c>
      <c r="D51" s="7">
        <v>800</v>
      </c>
      <c r="F51" s="4">
        <v>740.29</v>
      </c>
      <c r="H51" s="4">
        <v>850</v>
      </c>
      <c r="I51" s="28"/>
      <c r="J51" s="7">
        <v>850</v>
      </c>
    </row>
    <row r="52" spans="1:22" x14ac:dyDescent="0.3">
      <c r="A52">
        <v>49</v>
      </c>
      <c r="C52" t="s">
        <v>29</v>
      </c>
      <c r="D52" s="7">
        <v>481</v>
      </c>
      <c r="F52" s="4">
        <v>561</v>
      </c>
      <c r="H52" s="4">
        <v>481</v>
      </c>
      <c r="I52" s="28"/>
      <c r="J52" s="7">
        <v>481</v>
      </c>
    </row>
    <row r="53" spans="1:22" x14ac:dyDescent="0.3">
      <c r="A53">
        <v>50</v>
      </c>
      <c r="B53" s="13" t="s">
        <v>62</v>
      </c>
      <c r="C53" t="s">
        <v>30</v>
      </c>
      <c r="D53" s="7">
        <v>500</v>
      </c>
      <c r="F53" s="19">
        <v>1104.24</v>
      </c>
      <c r="H53" s="4">
        <v>650</v>
      </c>
      <c r="I53" s="28"/>
      <c r="J53" s="7">
        <v>600</v>
      </c>
    </row>
    <row r="54" spans="1:22" x14ac:dyDescent="0.3">
      <c r="A54">
        <v>51</v>
      </c>
      <c r="C54" t="s">
        <v>31</v>
      </c>
      <c r="D54" s="19">
        <v>123</v>
      </c>
      <c r="F54" s="4">
        <v>0</v>
      </c>
      <c r="H54" s="4">
        <v>0</v>
      </c>
      <c r="I54" s="28"/>
      <c r="J54" s="19">
        <v>369</v>
      </c>
    </row>
    <row r="55" spans="1:22" x14ac:dyDescent="0.3">
      <c r="A55">
        <v>52</v>
      </c>
      <c r="C55" t="s">
        <v>32</v>
      </c>
      <c r="D55" s="7">
        <v>86</v>
      </c>
      <c r="F55" s="4">
        <v>90</v>
      </c>
      <c r="H55" s="4">
        <v>90</v>
      </c>
      <c r="I55" s="28"/>
      <c r="J55" s="7">
        <v>90</v>
      </c>
    </row>
    <row r="56" spans="1:22" x14ac:dyDescent="0.3">
      <c r="A56">
        <v>53</v>
      </c>
      <c r="C56" t="s">
        <v>35</v>
      </c>
      <c r="D56" s="7">
        <v>1600</v>
      </c>
      <c r="F56" s="4">
        <v>835.72</v>
      </c>
      <c r="H56" s="4">
        <v>1672</v>
      </c>
      <c r="I56" s="28"/>
      <c r="J56" s="7">
        <v>1750</v>
      </c>
    </row>
    <row r="57" spans="1:22" ht="15" thickBot="1" x14ac:dyDescent="0.35">
      <c r="A57">
        <v>54</v>
      </c>
      <c r="C57" t="s">
        <v>33</v>
      </c>
      <c r="D57" s="6">
        <v>1600</v>
      </c>
      <c r="F57" s="5">
        <v>599.4</v>
      </c>
      <c r="H57" s="5">
        <v>730</v>
      </c>
      <c r="I57" s="28"/>
      <c r="J57" s="6">
        <v>730</v>
      </c>
    </row>
    <row r="58" spans="1:22" ht="15" thickTop="1" x14ac:dyDescent="0.3">
      <c r="A58">
        <v>55</v>
      </c>
      <c r="C58" s="2" t="s">
        <v>4</v>
      </c>
      <c r="D58" s="25">
        <f>SUM(D34:D57)</f>
        <v>54355</v>
      </c>
      <c r="E58" s="10"/>
      <c r="F58" s="9">
        <f>SUM(F34:F57)</f>
        <v>42268.43</v>
      </c>
      <c r="G58" s="10"/>
      <c r="H58" s="9">
        <f>SUM(H34:H57)</f>
        <v>43338</v>
      </c>
      <c r="I58" s="32"/>
      <c r="J58" s="25">
        <f>SUM(J34:J57)</f>
        <v>54924</v>
      </c>
    </row>
    <row r="59" spans="1:22" x14ac:dyDescent="0.3">
      <c r="A59">
        <v>56</v>
      </c>
      <c r="C59" s="8" t="s">
        <v>74</v>
      </c>
      <c r="D59" s="11">
        <f>SUM(D58,D32,D29)</f>
        <v>98330</v>
      </c>
      <c r="E59" s="10"/>
      <c r="F59" s="11">
        <f>SUM(F58,F32,F29)</f>
        <v>81977.600000000006</v>
      </c>
      <c r="G59" s="10"/>
      <c r="H59" s="11">
        <f>SUM(H58,H32,H29)</f>
        <v>87089</v>
      </c>
      <c r="I59" s="32"/>
      <c r="J59" s="11">
        <f>SUM(J58,J32,J29)</f>
        <v>98530</v>
      </c>
    </row>
    <row r="60" spans="1:22" x14ac:dyDescent="0.3">
      <c r="A60">
        <v>57</v>
      </c>
      <c r="C60" s="36" t="s">
        <v>83</v>
      </c>
      <c r="D60" s="40">
        <f>D24-D59</f>
        <v>0</v>
      </c>
      <c r="E60" s="41"/>
      <c r="F60" s="40">
        <f>F24-F59</f>
        <v>11910.690000000002</v>
      </c>
      <c r="G60" s="41"/>
      <c r="H60" s="40">
        <f>H24-H59</f>
        <v>11441</v>
      </c>
      <c r="I60" s="42"/>
      <c r="J60" s="40">
        <f>J24-J59</f>
        <v>0</v>
      </c>
    </row>
    <row r="61" spans="1:22" x14ac:dyDescent="0.3">
      <c r="A61">
        <v>58</v>
      </c>
      <c r="D61" s="7"/>
      <c r="F61" s="4"/>
      <c r="H61" s="4"/>
      <c r="I61" s="28"/>
      <c r="J61" s="7"/>
      <c r="V61" s="9"/>
    </row>
    <row r="62" spans="1:22" x14ac:dyDescent="0.3">
      <c r="A62">
        <v>59</v>
      </c>
      <c r="C62" s="8" t="s">
        <v>44</v>
      </c>
      <c r="D62" s="11">
        <f>SUM(D59,D17)</f>
        <v>108703.44</v>
      </c>
      <c r="E62" s="10"/>
      <c r="F62" s="11">
        <f>SUM(F59,F17)</f>
        <v>86095.41</v>
      </c>
      <c r="G62" s="10"/>
      <c r="H62" s="11">
        <f>SUM(H59,H17)</f>
        <v>91421.96</v>
      </c>
      <c r="I62" s="29"/>
      <c r="J62" s="11">
        <f>SUM(J59,J17)</f>
        <v>109423.12</v>
      </c>
    </row>
    <row r="63" spans="1:22" x14ac:dyDescent="0.3">
      <c r="A63">
        <v>60</v>
      </c>
      <c r="C63" s="8" t="s">
        <v>5</v>
      </c>
      <c r="D63" s="24">
        <f>D24+D8</f>
        <v>108703.44</v>
      </c>
      <c r="E63" s="24">
        <f>E24+E8</f>
        <v>0</v>
      </c>
      <c r="F63" s="24">
        <f>F24+F8</f>
        <v>104111.63</v>
      </c>
      <c r="G63" s="24">
        <f>G24+G8</f>
        <v>0</v>
      </c>
      <c r="H63" s="24">
        <f>H24+H8</f>
        <v>109292.44</v>
      </c>
      <c r="I63" s="31"/>
      <c r="J63" s="24">
        <f>J24+J8</f>
        <v>109423.12</v>
      </c>
    </row>
    <row r="64" spans="1:22" x14ac:dyDescent="0.3">
      <c r="A64">
        <v>61</v>
      </c>
      <c r="C64" s="36" t="s">
        <v>84</v>
      </c>
      <c r="D64" s="43">
        <f>D63-D62</f>
        <v>0</v>
      </c>
      <c r="E64" s="43">
        <f>E63-E62</f>
        <v>0</v>
      </c>
      <c r="F64" s="43">
        <f>F63-F62</f>
        <v>18016.22</v>
      </c>
      <c r="G64" s="43">
        <f>G63-G62</f>
        <v>0</v>
      </c>
      <c r="H64" s="43">
        <f>H63-H62</f>
        <v>17870.479999999996</v>
      </c>
      <c r="I64" s="44"/>
      <c r="J64" s="43">
        <f>J63-J62</f>
        <v>0</v>
      </c>
    </row>
    <row r="65" spans="1:10" x14ac:dyDescent="0.3">
      <c r="A65">
        <v>62</v>
      </c>
      <c r="D65" s="7"/>
      <c r="F65" s="4"/>
      <c r="H65" s="4"/>
      <c r="I65" s="28"/>
      <c r="J65" s="7"/>
    </row>
    <row r="66" spans="1:10" x14ac:dyDescent="0.3">
      <c r="A66">
        <v>63</v>
      </c>
      <c r="C66" s="16" t="s">
        <v>45</v>
      </c>
      <c r="D66" s="17">
        <v>134.38999999999999</v>
      </c>
      <c r="E66" s="18"/>
      <c r="F66" s="17"/>
      <c r="G66" s="18"/>
      <c r="H66" s="17"/>
      <c r="I66" s="33"/>
      <c r="J66" s="17">
        <v>134.38999999999999</v>
      </c>
    </row>
    <row r="67" spans="1:10" x14ac:dyDescent="0.3">
      <c r="A67">
        <v>64</v>
      </c>
      <c r="C67" s="16" t="s">
        <v>46</v>
      </c>
      <c r="D67" s="47">
        <v>180.7</v>
      </c>
      <c r="E67" s="18"/>
      <c r="F67" s="17"/>
      <c r="G67" s="18"/>
      <c r="H67" s="17"/>
      <c r="I67" s="33"/>
      <c r="J67" s="47">
        <v>183.02</v>
      </c>
    </row>
    <row r="68" spans="1:10" x14ac:dyDescent="0.3">
      <c r="D68" s="35"/>
      <c r="J68" s="7"/>
    </row>
    <row r="69" spans="1:10" x14ac:dyDescent="0.3">
      <c r="D69" s="35"/>
      <c r="J69" s="7"/>
    </row>
    <row r="70" spans="1:10" x14ac:dyDescent="0.3">
      <c r="D70" s="35"/>
      <c r="J70" s="7"/>
    </row>
    <row r="71" spans="1:10" x14ac:dyDescent="0.3">
      <c r="D71" s="35"/>
      <c r="J71" s="7"/>
    </row>
    <row r="72" spans="1:10" x14ac:dyDescent="0.3">
      <c r="D72" s="35"/>
      <c r="J72" s="7"/>
    </row>
    <row r="73" spans="1:10" x14ac:dyDescent="0.3">
      <c r="D73" s="35"/>
      <c r="J73" s="7"/>
    </row>
    <row r="74" spans="1:10" x14ac:dyDescent="0.3">
      <c r="D74" s="35"/>
      <c r="J74" s="7"/>
    </row>
    <row r="75" spans="1:10" x14ac:dyDescent="0.3">
      <c r="D75" s="35"/>
      <c r="J75" s="7"/>
    </row>
    <row r="76" spans="1:10" x14ac:dyDescent="0.3">
      <c r="D76" s="35"/>
      <c r="J76" s="7"/>
    </row>
    <row r="77" spans="1:10" x14ac:dyDescent="0.3">
      <c r="D77" s="35"/>
      <c r="J77" s="7"/>
    </row>
    <row r="78" spans="1:10" x14ac:dyDescent="0.3">
      <c r="D78" s="35"/>
      <c r="J78" s="7"/>
    </row>
    <row r="79" spans="1:10" x14ac:dyDescent="0.3">
      <c r="D79" s="35"/>
      <c r="J79" s="7"/>
    </row>
    <row r="80" spans="1:10" x14ac:dyDescent="0.3">
      <c r="D80" s="35"/>
      <c r="J80" s="7"/>
    </row>
    <row r="81" spans="4:10" x14ac:dyDescent="0.3">
      <c r="D81" s="35"/>
      <c r="J81" s="7"/>
    </row>
    <row r="82" spans="4:10" x14ac:dyDescent="0.3">
      <c r="D82" s="35"/>
      <c r="J82" s="7"/>
    </row>
    <row r="83" spans="4:10" x14ac:dyDescent="0.3">
      <c r="D83" s="35"/>
      <c r="J83" s="7"/>
    </row>
    <row r="84" spans="4:10" x14ac:dyDescent="0.3">
      <c r="D84" s="35"/>
      <c r="J84" s="7"/>
    </row>
    <row r="85" spans="4:10" x14ac:dyDescent="0.3">
      <c r="D85" s="35"/>
      <c r="J85" s="7"/>
    </row>
    <row r="86" spans="4:10" x14ac:dyDescent="0.3">
      <c r="D86" s="35"/>
      <c r="J86" s="7"/>
    </row>
    <row r="87" spans="4:10" x14ac:dyDescent="0.3">
      <c r="D87" s="35"/>
      <c r="J87" s="7"/>
    </row>
    <row r="88" spans="4:10" x14ac:dyDescent="0.3">
      <c r="D88" s="35"/>
      <c r="J88" s="7"/>
    </row>
    <row r="89" spans="4:10" x14ac:dyDescent="0.3">
      <c r="D89" s="35"/>
      <c r="J89" s="7"/>
    </row>
    <row r="90" spans="4:10" x14ac:dyDescent="0.3">
      <c r="D90" s="35"/>
      <c r="J90" s="7"/>
    </row>
    <row r="91" spans="4:10" x14ac:dyDescent="0.3">
      <c r="D91" s="35"/>
      <c r="J91" s="7"/>
    </row>
    <row r="92" spans="4:10" x14ac:dyDescent="0.3">
      <c r="D92" s="35"/>
      <c r="J92" s="7"/>
    </row>
    <row r="93" spans="4:10" x14ac:dyDescent="0.3">
      <c r="D93" s="35"/>
      <c r="J93" s="7"/>
    </row>
    <row r="94" spans="4:10" x14ac:dyDescent="0.3">
      <c r="D94" s="35"/>
      <c r="J94" s="7"/>
    </row>
    <row r="95" spans="4:10" x14ac:dyDescent="0.3">
      <c r="D95" s="35"/>
      <c r="J95" s="7"/>
    </row>
    <row r="96" spans="4:10" x14ac:dyDescent="0.3">
      <c r="D96" s="35"/>
      <c r="J96" s="7"/>
    </row>
    <row r="97" spans="4:10" x14ac:dyDescent="0.3">
      <c r="D97" s="35"/>
      <c r="J97" s="7"/>
    </row>
    <row r="98" spans="4:10" x14ac:dyDescent="0.3">
      <c r="D98" s="35"/>
      <c r="J98" s="7"/>
    </row>
    <row r="99" spans="4:10" x14ac:dyDescent="0.3">
      <c r="D99" s="35"/>
      <c r="J99" s="7"/>
    </row>
    <row r="100" spans="4:10" x14ac:dyDescent="0.3">
      <c r="D100" s="35"/>
      <c r="J100" s="7"/>
    </row>
    <row r="101" spans="4:10" x14ac:dyDescent="0.3">
      <c r="D101" s="35"/>
      <c r="J101" s="7"/>
    </row>
    <row r="102" spans="4:10" x14ac:dyDescent="0.3">
      <c r="D102" s="35"/>
      <c r="J102" s="7"/>
    </row>
    <row r="103" spans="4:10" x14ac:dyDescent="0.3">
      <c r="D103" s="35"/>
      <c r="J103" s="7"/>
    </row>
    <row r="104" spans="4:10" x14ac:dyDescent="0.3">
      <c r="D104" s="35"/>
      <c r="J104" s="7"/>
    </row>
    <row r="105" spans="4:10" x14ac:dyDescent="0.3">
      <c r="D105" s="35"/>
      <c r="J105" s="7"/>
    </row>
    <row r="106" spans="4:10" x14ac:dyDescent="0.3">
      <c r="D106" s="35"/>
      <c r="J106" s="7"/>
    </row>
    <row r="107" spans="4:10" x14ac:dyDescent="0.3">
      <c r="D107" s="35"/>
      <c r="J107" s="7"/>
    </row>
    <row r="108" spans="4:10" x14ac:dyDescent="0.3">
      <c r="D108" s="35"/>
      <c r="J108" s="7"/>
    </row>
    <row r="109" spans="4:10" x14ac:dyDescent="0.3">
      <c r="D109" s="35"/>
      <c r="J109" s="7"/>
    </row>
    <row r="110" spans="4:10" x14ac:dyDescent="0.3">
      <c r="D110" s="35"/>
      <c r="J110" s="7"/>
    </row>
    <row r="111" spans="4:10" x14ac:dyDescent="0.3">
      <c r="D111" s="35"/>
      <c r="J111" s="7"/>
    </row>
    <row r="112" spans="4:10" x14ac:dyDescent="0.3">
      <c r="D112" s="35"/>
      <c r="J112" s="7"/>
    </row>
    <row r="113" spans="4:10" x14ac:dyDescent="0.3">
      <c r="D113" s="35"/>
      <c r="J113" s="7"/>
    </row>
    <row r="114" spans="4:10" x14ac:dyDescent="0.3">
      <c r="D114" s="35"/>
      <c r="J114" s="7"/>
    </row>
    <row r="115" spans="4:10" x14ac:dyDescent="0.3">
      <c r="D115" s="35"/>
      <c r="J115" s="7"/>
    </row>
    <row r="116" spans="4:10" x14ac:dyDescent="0.3">
      <c r="D116" s="35"/>
      <c r="J116" s="7"/>
    </row>
    <row r="117" spans="4:10" x14ac:dyDescent="0.3">
      <c r="D117" s="35"/>
      <c r="J117" s="7"/>
    </row>
    <row r="118" spans="4:10" x14ac:dyDescent="0.3">
      <c r="D118" s="35"/>
      <c r="J118" s="7"/>
    </row>
    <row r="119" spans="4:10" x14ac:dyDescent="0.3">
      <c r="D119" s="35"/>
      <c r="J119" s="7"/>
    </row>
    <row r="120" spans="4:10" x14ac:dyDescent="0.3">
      <c r="D120" s="35"/>
      <c r="J120" s="7"/>
    </row>
    <row r="121" spans="4:10" x14ac:dyDescent="0.3">
      <c r="D121" s="35"/>
      <c r="J121" s="7"/>
    </row>
    <row r="122" spans="4:10" x14ac:dyDescent="0.3">
      <c r="D122" s="35"/>
      <c r="J122" s="7"/>
    </row>
    <row r="123" spans="4:10" x14ac:dyDescent="0.3">
      <c r="D123" s="35"/>
      <c r="J123" s="7"/>
    </row>
    <row r="124" spans="4:10" x14ac:dyDescent="0.3">
      <c r="D124" s="35"/>
      <c r="J124" s="7"/>
    </row>
    <row r="125" spans="4:10" x14ac:dyDescent="0.3">
      <c r="D125" s="35"/>
      <c r="J125" s="7"/>
    </row>
    <row r="126" spans="4:10" x14ac:dyDescent="0.3">
      <c r="D126" s="35"/>
      <c r="J126" s="7"/>
    </row>
    <row r="127" spans="4:10" x14ac:dyDescent="0.3">
      <c r="D127" s="35"/>
      <c r="J127" s="7"/>
    </row>
    <row r="128" spans="4:10" x14ac:dyDescent="0.3">
      <c r="D128" s="35"/>
      <c r="J128" s="7"/>
    </row>
    <row r="129" spans="4:10" x14ac:dyDescent="0.3">
      <c r="D129" s="35"/>
      <c r="J129" s="7"/>
    </row>
    <row r="130" spans="4:10" x14ac:dyDescent="0.3">
      <c r="D130" s="35"/>
      <c r="J130" s="7"/>
    </row>
    <row r="131" spans="4:10" x14ac:dyDescent="0.3">
      <c r="D131" s="35"/>
      <c r="J131" s="7"/>
    </row>
  </sheetData>
  <pageMargins left="0.18" right="0.25" top="0.34" bottom="0.15" header="0.12" footer="0.13"/>
  <pageSetup scale="71" fitToHeight="2" orientation="portrait" r:id="rId1"/>
  <headerFooter>
    <oddHeader>&amp;CWALNUT CREEK HOA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2"/>
  <sheetViews>
    <sheetView topLeftCell="A57" zoomScaleNormal="100" workbookViewId="0">
      <selection activeCell="F1" sqref="F1:F68"/>
    </sheetView>
  </sheetViews>
  <sheetFormatPr defaultRowHeight="14.4" x14ac:dyDescent="0.3"/>
  <cols>
    <col min="1" max="1" width="40.44140625" bestFit="1" customWidth="1"/>
    <col min="2" max="2" width="16.6640625" style="56" bestFit="1" customWidth="1"/>
    <col min="3" max="3" width="2.44140625" customWidth="1"/>
    <col min="4" max="4" width="13.44140625" bestFit="1" customWidth="1"/>
    <col min="5" max="5" width="2.44140625" style="30" customWidth="1"/>
    <col min="6" max="6" width="16.6640625" style="26" bestFit="1" customWidth="1"/>
  </cols>
  <sheetData>
    <row r="1" spans="1:6" ht="15" x14ac:dyDescent="0.25">
      <c r="B1" s="49">
        <v>2016</v>
      </c>
      <c r="D1" s="3">
        <v>2016</v>
      </c>
      <c r="E1" s="27"/>
      <c r="F1" s="23">
        <v>2017</v>
      </c>
    </row>
    <row r="2" spans="1:6" ht="15" x14ac:dyDescent="0.25">
      <c r="A2" s="48"/>
      <c r="B2" s="49" t="s">
        <v>86</v>
      </c>
      <c r="D2" s="63" t="s">
        <v>95</v>
      </c>
      <c r="E2" s="27"/>
      <c r="F2" s="23" t="s">
        <v>86</v>
      </c>
    </row>
    <row r="3" spans="1:6" ht="15" x14ac:dyDescent="0.25">
      <c r="B3" s="49" t="s">
        <v>82</v>
      </c>
      <c r="D3" s="3" t="s">
        <v>47</v>
      </c>
      <c r="E3" s="27"/>
      <c r="F3" s="49" t="s">
        <v>82</v>
      </c>
    </row>
    <row r="4" spans="1:6" ht="15" x14ac:dyDescent="0.25">
      <c r="A4" s="1" t="s">
        <v>78</v>
      </c>
      <c r="B4" s="35"/>
      <c r="D4" s="4"/>
      <c r="E4" s="28"/>
      <c r="F4" s="7"/>
    </row>
    <row r="5" spans="1:6" ht="15" x14ac:dyDescent="0.25">
      <c r="A5" t="s">
        <v>3</v>
      </c>
      <c r="B5" s="35">
        <f>9408+472.64</f>
        <v>9880.64</v>
      </c>
      <c r="C5" s="30"/>
      <c r="D5" s="28">
        <v>10722.17</v>
      </c>
      <c r="E5" s="28"/>
      <c r="F5" s="35">
        <v>10373.44</v>
      </c>
    </row>
    <row r="6" spans="1:6" ht="15.75" thickBot="1" x14ac:dyDescent="0.3">
      <c r="A6" t="s">
        <v>77</v>
      </c>
      <c r="B6" s="6">
        <f>3000-1658</f>
        <v>1342</v>
      </c>
      <c r="D6" s="5">
        <v>0</v>
      </c>
      <c r="E6" s="28"/>
      <c r="F6" s="6"/>
    </row>
    <row r="7" spans="1:6" ht="15.75" thickTop="1" x14ac:dyDescent="0.25">
      <c r="A7" s="8" t="s">
        <v>79</v>
      </c>
      <c r="B7" s="50">
        <f>SUM(B5:B6)</f>
        <v>11222.64</v>
      </c>
      <c r="C7" s="12"/>
      <c r="D7" s="50">
        <f>SUM(D5:D6)</f>
        <v>10722.17</v>
      </c>
      <c r="E7" s="29"/>
      <c r="F7" s="50">
        <f>SUM(F5:F6)</f>
        <v>10373.44</v>
      </c>
    </row>
    <row r="8" spans="1:6" ht="15" x14ac:dyDescent="0.25">
      <c r="A8" s="1" t="s">
        <v>8</v>
      </c>
      <c r="B8" s="35"/>
      <c r="D8" s="4"/>
      <c r="E8" s="28"/>
      <c r="F8" s="7"/>
    </row>
    <row r="9" spans="1:6" ht="15" x14ac:dyDescent="0.25">
      <c r="A9" t="s">
        <v>9</v>
      </c>
      <c r="B9" s="35">
        <v>500</v>
      </c>
      <c r="D9" s="4">
        <v>280.60000000000002</v>
      </c>
      <c r="E9" s="28"/>
      <c r="F9" s="7">
        <v>500</v>
      </c>
    </row>
    <row r="10" spans="1:6" ht="15" x14ac:dyDescent="0.25">
      <c r="A10" t="s">
        <v>10</v>
      </c>
      <c r="B10" s="35">
        <v>1000</v>
      </c>
      <c r="D10" s="4">
        <v>0</v>
      </c>
      <c r="E10" s="28"/>
      <c r="F10" s="7">
        <v>1000</v>
      </c>
    </row>
    <row r="11" spans="1:6" ht="15" x14ac:dyDescent="0.25">
      <c r="A11" t="s">
        <v>11</v>
      </c>
      <c r="B11" s="51">
        <v>750</v>
      </c>
      <c r="D11" s="4">
        <v>1035.74</v>
      </c>
      <c r="E11" s="28"/>
      <c r="F11" s="19">
        <v>1100</v>
      </c>
    </row>
    <row r="12" spans="1:6" ht="15" x14ac:dyDescent="0.25">
      <c r="A12" t="s">
        <v>50</v>
      </c>
      <c r="B12" s="51">
        <v>1000</v>
      </c>
      <c r="D12" s="4">
        <v>0</v>
      </c>
      <c r="E12" s="28"/>
      <c r="F12" s="19">
        <v>1000</v>
      </c>
    </row>
    <row r="13" spans="1:6" ht="15" x14ac:dyDescent="0.25">
      <c r="A13" t="s">
        <v>12</v>
      </c>
      <c r="B13" s="51">
        <v>0</v>
      </c>
      <c r="D13" s="4">
        <v>0</v>
      </c>
      <c r="E13" s="28"/>
      <c r="F13" s="19">
        <v>0</v>
      </c>
    </row>
    <row r="14" spans="1:6" ht="15" x14ac:dyDescent="0.25">
      <c r="A14" t="s">
        <v>75</v>
      </c>
      <c r="B14" s="51">
        <v>3000</v>
      </c>
      <c r="D14" s="4">
        <v>3395</v>
      </c>
      <c r="E14" s="28"/>
      <c r="F14" s="19">
        <v>0</v>
      </c>
    </row>
    <row r="15" spans="1:6" ht="15" x14ac:dyDescent="0.25">
      <c r="A15" t="s">
        <v>96</v>
      </c>
      <c r="B15" s="51">
        <v>0</v>
      </c>
      <c r="D15" s="4">
        <v>967</v>
      </c>
      <c r="E15" s="28"/>
      <c r="F15" s="19">
        <v>952</v>
      </c>
    </row>
    <row r="16" spans="1:6" ht="15.75" thickBot="1" x14ac:dyDescent="0.3">
      <c r="A16" t="s">
        <v>13</v>
      </c>
      <c r="B16" s="45">
        <f>4500+472.64</f>
        <v>4972.6400000000003</v>
      </c>
      <c r="D16" s="5">
        <v>6980</v>
      </c>
      <c r="E16" s="28"/>
      <c r="F16" s="45">
        <v>5821.44</v>
      </c>
    </row>
    <row r="17" spans="1:7" ht="15.75" thickTop="1" x14ac:dyDescent="0.25">
      <c r="A17" s="8" t="s">
        <v>80</v>
      </c>
      <c r="B17" s="50">
        <f>SUM(B9:B16)</f>
        <v>11222.64</v>
      </c>
      <c r="C17" s="12"/>
      <c r="D17" s="11">
        <f>SUM(D9:D16)</f>
        <v>12658.34</v>
      </c>
      <c r="E17" s="29"/>
      <c r="F17" s="24">
        <f>SUM(F9:F16)</f>
        <v>10373.439999999999</v>
      </c>
    </row>
    <row r="18" spans="1:7" ht="15" x14ac:dyDescent="0.25">
      <c r="A18" s="36" t="s">
        <v>81</v>
      </c>
      <c r="B18" s="39">
        <f>+B7-B17</f>
        <v>0</v>
      </c>
      <c r="C18" s="38"/>
      <c r="D18" s="37">
        <f>+D7-D17</f>
        <v>-1936.17</v>
      </c>
      <c r="E18" s="39"/>
      <c r="F18" s="37">
        <f>+F7-F17</f>
        <v>0</v>
      </c>
    </row>
    <row r="19" spans="1:7" ht="15" x14ac:dyDescent="0.25">
      <c r="A19" s="2"/>
      <c r="B19" s="35"/>
      <c r="D19" s="4"/>
      <c r="E19" s="28"/>
      <c r="F19" s="7"/>
    </row>
    <row r="20" spans="1:7" ht="15" x14ac:dyDescent="0.25">
      <c r="A20" s="1" t="s">
        <v>2</v>
      </c>
      <c r="B20" s="35"/>
      <c r="F20" s="7"/>
    </row>
    <row r="21" spans="1:7" ht="15" x14ac:dyDescent="0.25">
      <c r="A21" t="s">
        <v>0</v>
      </c>
      <c r="B21" s="35">
        <v>96230</v>
      </c>
      <c r="D21" s="4">
        <v>101063.59</v>
      </c>
      <c r="E21" s="28"/>
      <c r="F21" s="7">
        <v>96230</v>
      </c>
    </row>
    <row r="22" spans="1:7" ht="15" x14ac:dyDescent="0.25">
      <c r="A22" t="s">
        <v>7</v>
      </c>
      <c r="B22" s="35">
        <v>1500</v>
      </c>
      <c r="D22" s="4">
        <v>7541.27</v>
      </c>
      <c r="E22" s="28"/>
      <c r="F22" s="7">
        <v>1500</v>
      </c>
    </row>
    <row r="23" spans="1:7" ht="15.75" thickBot="1" x14ac:dyDescent="0.3">
      <c r="A23" t="s">
        <v>1</v>
      </c>
      <c r="B23" s="6">
        <v>600</v>
      </c>
      <c r="D23" s="5">
        <v>1482.05</v>
      </c>
      <c r="E23" s="28"/>
      <c r="F23" s="6">
        <v>600</v>
      </c>
    </row>
    <row r="24" spans="1:7" ht="15.75" thickTop="1" x14ac:dyDescent="0.25">
      <c r="A24" s="8" t="s">
        <v>73</v>
      </c>
      <c r="B24" s="50">
        <f>SUM(B21:B23)</f>
        <v>98330</v>
      </c>
      <c r="C24" s="12"/>
      <c r="D24" s="11">
        <f>SUM(D21:D23)</f>
        <v>110086.91</v>
      </c>
      <c r="E24" s="29"/>
      <c r="F24" s="24">
        <f>SUM(F21:F23)</f>
        <v>98330</v>
      </c>
    </row>
    <row r="25" spans="1:7" ht="15" x14ac:dyDescent="0.25">
      <c r="A25" s="1" t="s">
        <v>72</v>
      </c>
      <c r="B25" s="35"/>
      <c r="D25" s="4"/>
      <c r="E25" s="28"/>
      <c r="F25" s="7"/>
    </row>
    <row r="26" spans="1:7" ht="15" x14ac:dyDescent="0.25">
      <c r="A26" s="1" t="s">
        <v>14</v>
      </c>
      <c r="B26" s="51"/>
      <c r="D26" s="4"/>
      <c r="E26" s="28"/>
      <c r="F26" s="19"/>
    </row>
    <row r="27" spans="1:7" ht="15" x14ac:dyDescent="0.25">
      <c r="A27" t="s">
        <v>15</v>
      </c>
      <c r="B27" s="51">
        <v>17000</v>
      </c>
      <c r="D27" s="4">
        <v>18798.5</v>
      </c>
      <c r="E27" s="28"/>
      <c r="F27" s="19">
        <v>17000</v>
      </c>
    </row>
    <row r="28" spans="1:7" ht="15.75" thickBot="1" x14ac:dyDescent="0.3">
      <c r="A28" s="20" t="s">
        <v>16</v>
      </c>
      <c r="B28" s="45">
        <v>13000</v>
      </c>
      <c r="D28" s="5">
        <v>10650</v>
      </c>
      <c r="E28" s="28"/>
      <c r="F28" s="45">
        <v>12000</v>
      </c>
    </row>
    <row r="29" spans="1:7" ht="15.75" thickTop="1" x14ac:dyDescent="0.25">
      <c r="A29" s="2" t="s">
        <v>4</v>
      </c>
      <c r="B29" s="52">
        <f>SUM(B27:B28)</f>
        <v>30000</v>
      </c>
      <c r="C29" s="10"/>
      <c r="D29" s="9">
        <f>SUM(D27:D28)</f>
        <v>29448.5</v>
      </c>
      <c r="E29" s="32"/>
      <c r="F29" s="46">
        <f>SUM(F27:F28)</f>
        <v>29000</v>
      </c>
    </row>
    <row r="30" spans="1:7" ht="15" x14ac:dyDescent="0.25">
      <c r="A30" s="1" t="s">
        <v>17</v>
      </c>
      <c r="B30" s="51"/>
      <c r="D30" s="4"/>
      <c r="E30" s="28"/>
      <c r="F30" s="19"/>
    </row>
    <row r="31" spans="1:7" ht="15.75" thickBot="1" x14ac:dyDescent="0.3">
      <c r="A31" t="s">
        <v>18</v>
      </c>
      <c r="B31" s="45">
        <f>11316+4382</f>
        <v>15698</v>
      </c>
      <c r="D31" s="5">
        <v>15698</v>
      </c>
      <c r="E31" s="28"/>
      <c r="F31" s="45">
        <v>14975</v>
      </c>
    </row>
    <row r="32" spans="1:7" ht="15.75" thickTop="1" x14ac:dyDescent="0.25">
      <c r="A32" s="2" t="s">
        <v>4</v>
      </c>
      <c r="B32" s="52">
        <f>SUM(B31)</f>
        <v>15698</v>
      </c>
      <c r="C32" s="10"/>
      <c r="D32" s="9">
        <f>SUM(D31)</f>
        <v>15698</v>
      </c>
      <c r="E32" s="32"/>
      <c r="F32" s="46">
        <f>SUM(F31)</f>
        <v>14975</v>
      </c>
      <c r="G32" s="20"/>
    </row>
    <row r="33" spans="1:6" ht="15" x14ac:dyDescent="0.25">
      <c r="A33" s="1" t="s">
        <v>19</v>
      </c>
      <c r="B33" s="35"/>
      <c r="D33" s="4"/>
      <c r="E33" s="28"/>
      <c r="F33" s="7"/>
    </row>
    <row r="34" spans="1:6" ht="15" x14ac:dyDescent="0.25">
      <c r="A34" t="s">
        <v>20</v>
      </c>
      <c r="B34" s="35">
        <v>1500</v>
      </c>
      <c r="D34" s="4">
        <v>1242.93</v>
      </c>
      <c r="E34" s="28"/>
      <c r="F34" s="7">
        <v>1500</v>
      </c>
    </row>
    <row r="35" spans="1:6" ht="15" x14ac:dyDescent="0.25">
      <c r="A35" t="s">
        <v>21</v>
      </c>
      <c r="B35" s="35">
        <v>3000</v>
      </c>
      <c r="D35" s="4">
        <v>0</v>
      </c>
      <c r="E35" s="28"/>
      <c r="F35" s="7">
        <v>3000</v>
      </c>
    </row>
    <row r="36" spans="1:6" ht="15" x14ac:dyDescent="0.25">
      <c r="A36" t="s">
        <v>22</v>
      </c>
      <c r="B36" s="35">
        <v>1840</v>
      </c>
      <c r="D36" s="4">
        <v>1840</v>
      </c>
      <c r="E36" s="28"/>
      <c r="F36" s="7">
        <v>1870</v>
      </c>
    </row>
    <row r="37" spans="1:6" ht="15" x14ac:dyDescent="0.25">
      <c r="A37" t="s">
        <v>23</v>
      </c>
      <c r="B37" s="35">
        <v>500</v>
      </c>
      <c r="D37" s="4">
        <v>380</v>
      </c>
      <c r="E37" s="28"/>
      <c r="F37" s="7">
        <v>500</v>
      </c>
    </row>
    <row r="38" spans="1:6" ht="15" x14ac:dyDescent="0.25">
      <c r="A38" t="s">
        <v>36</v>
      </c>
      <c r="B38" s="51">
        <v>200</v>
      </c>
      <c r="D38" s="4">
        <v>78.400000000000006</v>
      </c>
      <c r="E38" s="28"/>
      <c r="F38" s="19">
        <v>200</v>
      </c>
    </row>
    <row r="39" spans="1:6" ht="15" x14ac:dyDescent="0.25">
      <c r="A39" t="s">
        <v>37</v>
      </c>
      <c r="B39" s="51">
        <v>350</v>
      </c>
      <c r="D39" s="4">
        <v>7.13</v>
      </c>
      <c r="E39" s="28"/>
      <c r="F39" s="19">
        <v>350</v>
      </c>
    </row>
    <row r="40" spans="1:6" ht="15" x14ac:dyDescent="0.25">
      <c r="A40" t="s">
        <v>24</v>
      </c>
      <c r="B40" s="51">
        <v>537</v>
      </c>
      <c r="D40" s="4">
        <v>895</v>
      </c>
      <c r="E40" s="28"/>
      <c r="F40" s="19">
        <v>895</v>
      </c>
    </row>
    <row r="41" spans="1:6" ht="15" x14ac:dyDescent="0.25">
      <c r="A41" t="s">
        <v>25</v>
      </c>
      <c r="B41" s="51">
        <v>800</v>
      </c>
      <c r="D41" s="4">
        <v>1960.61</v>
      </c>
      <c r="E41" s="28"/>
      <c r="F41" s="19">
        <v>2000</v>
      </c>
    </row>
    <row r="42" spans="1:6" ht="15" x14ac:dyDescent="0.25">
      <c r="A42" s="20" t="s">
        <v>18</v>
      </c>
      <c r="B42" s="51">
        <v>6500</v>
      </c>
      <c r="D42" s="4">
        <v>0</v>
      </c>
      <c r="E42" s="28"/>
      <c r="F42" s="19">
        <v>6500</v>
      </c>
    </row>
    <row r="43" spans="1:6" ht="15" customHeight="1" x14ac:dyDescent="0.25">
      <c r="A43" t="s">
        <v>26</v>
      </c>
      <c r="B43" s="51">
        <v>2350</v>
      </c>
      <c r="D43" s="19">
        <v>2431.86</v>
      </c>
      <c r="E43" s="28"/>
      <c r="F43" s="19">
        <v>3400</v>
      </c>
    </row>
    <row r="44" spans="1:6" ht="15" x14ac:dyDescent="0.25">
      <c r="A44" t="s">
        <v>38</v>
      </c>
      <c r="B44" s="51">
        <v>7500</v>
      </c>
      <c r="D44" s="4">
        <v>3200</v>
      </c>
      <c r="E44" s="28"/>
      <c r="F44" s="19">
        <v>7500</v>
      </c>
    </row>
    <row r="45" spans="1:6" ht="15" x14ac:dyDescent="0.25">
      <c r="A45" t="s">
        <v>27</v>
      </c>
      <c r="B45" s="35">
        <v>1000</v>
      </c>
      <c r="D45" s="4">
        <v>0</v>
      </c>
      <c r="E45" s="28"/>
      <c r="F45" s="7">
        <v>1000</v>
      </c>
    </row>
    <row r="46" spans="1:6" ht="15" x14ac:dyDescent="0.25">
      <c r="A46" t="s">
        <v>39</v>
      </c>
      <c r="B46" s="35">
        <v>4000</v>
      </c>
      <c r="D46" s="4">
        <v>5020.57</v>
      </c>
      <c r="E46" s="28"/>
      <c r="F46" s="7">
        <v>4000</v>
      </c>
    </row>
    <row r="47" spans="1:6" ht="15" x14ac:dyDescent="0.25">
      <c r="A47" t="s">
        <v>40</v>
      </c>
      <c r="B47" s="35">
        <v>1600</v>
      </c>
      <c r="D47" s="4">
        <v>900</v>
      </c>
      <c r="E47" s="28"/>
      <c r="F47" s="7">
        <v>800</v>
      </c>
    </row>
    <row r="48" spans="1:6" ht="15.75" customHeight="1" x14ac:dyDescent="0.25">
      <c r="A48" t="s">
        <v>41</v>
      </c>
      <c r="B48" s="35">
        <v>15300</v>
      </c>
      <c r="D48" s="4">
        <v>15300</v>
      </c>
      <c r="E48" s="28"/>
      <c r="F48" s="7">
        <v>15300</v>
      </c>
    </row>
    <row r="49" spans="1:18" ht="15" x14ac:dyDescent="0.25">
      <c r="A49" t="s">
        <v>28</v>
      </c>
      <c r="B49" s="35">
        <v>500</v>
      </c>
      <c r="D49" s="4">
        <v>0</v>
      </c>
      <c r="E49" s="28"/>
      <c r="F49" s="7">
        <v>0</v>
      </c>
    </row>
    <row r="50" spans="1:18" ht="15" x14ac:dyDescent="0.25">
      <c r="A50" t="s">
        <v>42</v>
      </c>
      <c r="B50" s="35">
        <v>350</v>
      </c>
      <c r="D50" s="4">
        <v>128.51</v>
      </c>
      <c r="E50" s="28"/>
      <c r="F50" s="7">
        <v>350</v>
      </c>
    </row>
    <row r="51" spans="1:18" ht="15" customHeight="1" x14ac:dyDescent="0.25">
      <c r="A51" t="s">
        <v>43</v>
      </c>
      <c r="B51" s="35">
        <v>800</v>
      </c>
      <c r="D51" s="4">
        <v>590.70000000000005</v>
      </c>
      <c r="E51" s="28"/>
      <c r="F51" s="7">
        <v>800</v>
      </c>
    </row>
    <row r="52" spans="1:18" ht="15" x14ac:dyDescent="0.25">
      <c r="A52" t="s">
        <v>29</v>
      </c>
      <c r="B52" s="35">
        <v>450</v>
      </c>
      <c r="D52" s="4">
        <v>481</v>
      </c>
      <c r="E52" s="28"/>
      <c r="F52" s="7">
        <v>481</v>
      </c>
    </row>
    <row r="53" spans="1:18" ht="15" x14ac:dyDescent="0.25">
      <c r="A53" t="s">
        <v>30</v>
      </c>
      <c r="B53" s="35">
        <v>500</v>
      </c>
      <c r="D53" s="19">
        <v>233.03</v>
      </c>
      <c r="E53" s="28"/>
      <c r="F53" s="7">
        <v>500</v>
      </c>
    </row>
    <row r="54" spans="1:18" ht="15" x14ac:dyDescent="0.25">
      <c r="A54" t="s">
        <v>31</v>
      </c>
      <c r="B54" s="51">
        <v>123</v>
      </c>
      <c r="D54" s="4">
        <v>0</v>
      </c>
      <c r="E54" s="28"/>
      <c r="F54" s="19">
        <v>123</v>
      </c>
    </row>
    <row r="55" spans="1:18" ht="15" x14ac:dyDescent="0.25">
      <c r="A55" t="s">
        <v>32</v>
      </c>
      <c r="B55" s="35">
        <v>82</v>
      </c>
      <c r="D55" s="4">
        <v>86</v>
      </c>
      <c r="E55" s="28"/>
      <c r="F55" s="7">
        <v>86</v>
      </c>
    </row>
    <row r="56" spans="1:18" ht="15" x14ac:dyDescent="0.25">
      <c r="A56" t="s">
        <v>35</v>
      </c>
      <c r="B56" s="35">
        <v>1450</v>
      </c>
      <c r="D56" s="4">
        <v>1523.12</v>
      </c>
      <c r="E56" s="28"/>
      <c r="F56" s="7">
        <v>1600</v>
      </c>
    </row>
    <row r="57" spans="1:18" ht="15" x14ac:dyDescent="0.25">
      <c r="A57" t="s">
        <v>33</v>
      </c>
      <c r="B57" s="35">
        <v>1300</v>
      </c>
      <c r="D57" s="4">
        <v>816</v>
      </c>
      <c r="E57" s="28"/>
      <c r="F57" s="7">
        <v>1600</v>
      </c>
    </row>
    <row r="58" spans="1:18" ht="14.4" customHeight="1" thickBot="1" x14ac:dyDescent="0.3">
      <c r="A58" t="s">
        <v>34</v>
      </c>
      <c r="B58" s="6">
        <v>100</v>
      </c>
      <c r="D58" s="5">
        <v>0</v>
      </c>
      <c r="E58" s="28"/>
      <c r="F58" s="6">
        <v>0</v>
      </c>
    </row>
    <row r="59" spans="1:18" ht="15.75" thickTop="1" x14ac:dyDescent="0.25">
      <c r="A59" s="2" t="s">
        <v>4</v>
      </c>
      <c r="B59" s="53">
        <f>SUM(B34:B58)</f>
        <v>52632</v>
      </c>
      <c r="C59" s="10"/>
      <c r="D59" s="9">
        <f>SUM(D34:D58)</f>
        <v>37114.86</v>
      </c>
      <c r="E59" s="32"/>
      <c r="F59" s="25">
        <f>SUM(F34:F58)</f>
        <v>54355</v>
      </c>
    </row>
    <row r="60" spans="1:18" ht="15" x14ac:dyDescent="0.25">
      <c r="A60" s="8" t="s">
        <v>74</v>
      </c>
      <c r="B60" s="29">
        <f>SUM(B59,B32,B29)</f>
        <v>98330</v>
      </c>
      <c r="C60" s="10"/>
      <c r="D60" s="11">
        <f>SUM(D59,D32,D29)</f>
        <v>82261.36</v>
      </c>
      <c r="E60" s="32"/>
      <c r="F60" s="11">
        <f>SUM(F59,F32,F29)</f>
        <v>98330</v>
      </c>
    </row>
    <row r="61" spans="1:18" ht="15" x14ac:dyDescent="0.25">
      <c r="A61" s="36" t="s">
        <v>83</v>
      </c>
      <c r="B61" s="54">
        <f>B24-B60</f>
        <v>0</v>
      </c>
      <c r="C61" s="41"/>
      <c r="D61" s="40">
        <f>D24-D60</f>
        <v>27825.550000000003</v>
      </c>
      <c r="E61" s="42"/>
      <c r="F61" s="40">
        <f>F24-F60</f>
        <v>0</v>
      </c>
    </row>
    <row r="62" spans="1:18" ht="15" x14ac:dyDescent="0.25">
      <c r="B62" s="35"/>
      <c r="D62" s="4"/>
      <c r="E62" s="28"/>
      <c r="F62" s="7"/>
      <c r="R62" s="9"/>
    </row>
    <row r="63" spans="1:18" ht="15" x14ac:dyDescent="0.25">
      <c r="A63" s="8" t="s">
        <v>44</v>
      </c>
      <c r="B63" s="29">
        <f>SUM(B60,B17)</f>
        <v>109552.64</v>
      </c>
      <c r="C63" s="10"/>
      <c r="D63" s="11">
        <f>SUM(D60,D17)</f>
        <v>94919.7</v>
      </c>
      <c r="E63" s="29"/>
      <c r="F63" s="11">
        <f>SUM(F60,F17)</f>
        <v>108703.44</v>
      </c>
    </row>
    <row r="64" spans="1:18" ht="15" x14ac:dyDescent="0.25">
      <c r="A64" s="8" t="s">
        <v>5</v>
      </c>
      <c r="B64" s="50">
        <f>B24+B7</f>
        <v>109552.64</v>
      </c>
      <c r="C64" s="24">
        <f>C24+C7</f>
        <v>0</v>
      </c>
      <c r="D64" s="24">
        <f>D24+D7</f>
        <v>120809.08</v>
      </c>
      <c r="E64" s="31"/>
      <c r="F64" s="24">
        <f>F24+F7</f>
        <v>108703.44</v>
      </c>
    </row>
    <row r="65" spans="1:6" ht="15" x14ac:dyDescent="0.25">
      <c r="A65" s="36" t="s">
        <v>84</v>
      </c>
      <c r="B65" s="44">
        <f>B64-B63</f>
        <v>0</v>
      </c>
      <c r="C65" s="43">
        <f>C64-C63</f>
        <v>0</v>
      </c>
      <c r="D65" s="43">
        <f>D64-D63</f>
        <v>25889.380000000005</v>
      </c>
      <c r="E65" s="44"/>
      <c r="F65" s="43">
        <f>F64-F63</f>
        <v>0</v>
      </c>
    </row>
    <row r="66" spans="1:6" ht="15" x14ac:dyDescent="0.25">
      <c r="B66" s="35"/>
      <c r="D66" s="4"/>
      <c r="E66" s="28"/>
      <c r="F66" s="7"/>
    </row>
    <row r="67" spans="1:6" ht="15" x14ac:dyDescent="0.25">
      <c r="A67" s="16" t="s">
        <v>45</v>
      </c>
      <c r="B67" s="33">
        <v>134.38999999999999</v>
      </c>
      <c r="C67" s="18"/>
      <c r="D67" s="17"/>
      <c r="E67" s="33"/>
      <c r="F67" s="17">
        <v>134.38999999999999</v>
      </c>
    </row>
    <row r="68" spans="1:6" ht="15" x14ac:dyDescent="0.25">
      <c r="A68" s="16" t="s">
        <v>46</v>
      </c>
      <c r="B68" s="55">
        <f>176.39+2.11</f>
        <v>178.5</v>
      </c>
      <c r="C68" s="18"/>
      <c r="D68" s="17"/>
      <c r="E68" s="33"/>
      <c r="F68" s="47">
        <v>180.7</v>
      </c>
    </row>
    <row r="69" spans="1:6" ht="15" x14ac:dyDescent="0.25">
      <c r="B69" s="35"/>
      <c r="F69" s="7"/>
    </row>
    <row r="70" spans="1:6" ht="15" x14ac:dyDescent="0.25">
      <c r="B70" s="35"/>
      <c r="F70" s="7"/>
    </row>
    <row r="71" spans="1:6" ht="15" x14ac:dyDescent="0.25">
      <c r="B71" s="35"/>
      <c r="F71" s="7"/>
    </row>
    <row r="72" spans="1:6" ht="15" x14ac:dyDescent="0.25">
      <c r="B72" s="35"/>
      <c r="F72" s="7"/>
    </row>
    <row r="73" spans="1:6" ht="15" x14ac:dyDescent="0.25">
      <c r="B73" s="35"/>
      <c r="F73" s="7"/>
    </row>
    <row r="74" spans="1:6" ht="15" x14ac:dyDescent="0.25">
      <c r="B74" s="35"/>
      <c r="F74" s="7"/>
    </row>
    <row r="75" spans="1:6" ht="15" x14ac:dyDescent="0.25">
      <c r="B75" s="35"/>
      <c r="F75" s="7"/>
    </row>
    <row r="76" spans="1:6" ht="15" x14ac:dyDescent="0.25">
      <c r="B76" s="35"/>
      <c r="F76" s="7"/>
    </row>
    <row r="77" spans="1:6" ht="15" x14ac:dyDescent="0.25">
      <c r="B77" s="35"/>
      <c r="F77" s="7"/>
    </row>
    <row r="78" spans="1:6" ht="15" x14ac:dyDescent="0.25">
      <c r="B78" s="35"/>
      <c r="F78" s="7"/>
    </row>
    <row r="79" spans="1:6" ht="15" x14ac:dyDescent="0.25">
      <c r="B79" s="35"/>
      <c r="F79" s="7"/>
    </row>
    <row r="80" spans="1:6" x14ac:dyDescent="0.3">
      <c r="B80" s="35"/>
      <c r="F80" s="7"/>
    </row>
    <row r="81" spans="2:6" x14ac:dyDescent="0.3">
      <c r="B81" s="35"/>
      <c r="F81" s="7"/>
    </row>
    <row r="82" spans="2:6" x14ac:dyDescent="0.3">
      <c r="B82" s="35"/>
      <c r="F82" s="7"/>
    </row>
    <row r="83" spans="2:6" x14ac:dyDescent="0.3">
      <c r="B83" s="35"/>
      <c r="F83" s="7"/>
    </row>
    <row r="84" spans="2:6" x14ac:dyDescent="0.3">
      <c r="B84" s="35"/>
      <c r="F84" s="7"/>
    </row>
    <row r="85" spans="2:6" x14ac:dyDescent="0.3">
      <c r="B85" s="35"/>
      <c r="F85" s="7"/>
    </row>
    <row r="86" spans="2:6" x14ac:dyDescent="0.3">
      <c r="B86" s="35"/>
      <c r="F86" s="7"/>
    </row>
    <row r="87" spans="2:6" x14ac:dyDescent="0.3">
      <c r="B87" s="35"/>
      <c r="F87" s="7"/>
    </row>
    <row r="88" spans="2:6" x14ac:dyDescent="0.3">
      <c r="B88" s="35"/>
      <c r="F88" s="7"/>
    </row>
    <row r="89" spans="2:6" x14ac:dyDescent="0.3">
      <c r="B89" s="35"/>
      <c r="F89" s="7"/>
    </row>
    <row r="90" spans="2:6" x14ac:dyDescent="0.3">
      <c r="B90" s="35"/>
      <c r="F90" s="7"/>
    </row>
    <row r="91" spans="2:6" x14ac:dyDescent="0.3">
      <c r="B91" s="35"/>
      <c r="F91" s="7"/>
    </row>
    <row r="92" spans="2:6" x14ac:dyDescent="0.3">
      <c r="B92" s="35"/>
      <c r="F92" s="7"/>
    </row>
    <row r="93" spans="2:6" x14ac:dyDescent="0.3">
      <c r="B93" s="35"/>
      <c r="F93" s="7"/>
    </row>
    <row r="94" spans="2:6" x14ac:dyDescent="0.3">
      <c r="B94" s="35"/>
      <c r="F94" s="7"/>
    </row>
    <row r="95" spans="2:6" x14ac:dyDescent="0.3">
      <c r="B95" s="35"/>
      <c r="F95" s="7"/>
    </row>
    <row r="96" spans="2:6" x14ac:dyDescent="0.3">
      <c r="B96" s="35"/>
      <c r="F96" s="7"/>
    </row>
    <row r="97" spans="2:6" x14ac:dyDescent="0.3">
      <c r="B97" s="35"/>
      <c r="F97" s="7"/>
    </row>
    <row r="98" spans="2:6" x14ac:dyDescent="0.3">
      <c r="B98" s="35"/>
      <c r="F98" s="7"/>
    </row>
    <row r="99" spans="2:6" x14ac:dyDescent="0.3">
      <c r="B99" s="35"/>
      <c r="F99" s="7"/>
    </row>
    <row r="100" spans="2:6" x14ac:dyDescent="0.3">
      <c r="B100" s="35"/>
      <c r="F100" s="7"/>
    </row>
    <row r="101" spans="2:6" x14ac:dyDescent="0.3">
      <c r="B101" s="35"/>
      <c r="F101" s="7"/>
    </row>
    <row r="102" spans="2:6" x14ac:dyDescent="0.3">
      <c r="B102" s="35"/>
      <c r="F102" s="7"/>
    </row>
    <row r="103" spans="2:6" x14ac:dyDescent="0.3">
      <c r="B103" s="35"/>
      <c r="F103" s="7"/>
    </row>
    <row r="104" spans="2:6" x14ac:dyDescent="0.3">
      <c r="B104" s="35"/>
      <c r="F104" s="7"/>
    </row>
    <row r="105" spans="2:6" x14ac:dyDescent="0.3">
      <c r="B105" s="35"/>
      <c r="F105" s="7"/>
    </row>
    <row r="106" spans="2:6" x14ac:dyDescent="0.3">
      <c r="B106" s="35"/>
      <c r="F106" s="7"/>
    </row>
    <row r="107" spans="2:6" x14ac:dyDescent="0.3">
      <c r="B107" s="35"/>
      <c r="F107" s="7"/>
    </row>
    <row r="108" spans="2:6" x14ac:dyDescent="0.3">
      <c r="B108" s="35"/>
      <c r="F108" s="7"/>
    </row>
    <row r="109" spans="2:6" x14ac:dyDescent="0.3">
      <c r="B109" s="35"/>
      <c r="F109" s="7"/>
    </row>
    <row r="110" spans="2:6" x14ac:dyDescent="0.3">
      <c r="B110" s="35"/>
      <c r="F110" s="7"/>
    </row>
    <row r="111" spans="2:6" x14ac:dyDescent="0.3">
      <c r="B111" s="35"/>
      <c r="F111" s="7"/>
    </row>
    <row r="112" spans="2:6" x14ac:dyDescent="0.3">
      <c r="B112" s="35"/>
      <c r="F112" s="7"/>
    </row>
    <row r="113" spans="2:6" x14ac:dyDescent="0.3">
      <c r="B113" s="35"/>
      <c r="F113" s="7"/>
    </row>
    <row r="114" spans="2:6" x14ac:dyDescent="0.3">
      <c r="B114" s="35"/>
      <c r="F114" s="7"/>
    </row>
    <row r="115" spans="2:6" x14ac:dyDescent="0.3">
      <c r="B115" s="35"/>
      <c r="F115" s="7"/>
    </row>
    <row r="116" spans="2:6" x14ac:dyDescent="0.3">
      <c r="B116" s="35"/>
      <c r="F116" s="7"/>
    </row>
    <row r="117" spans="2:6" x14ac:dyDescent="0.3">
      <c r="B117" s="35"/>
      <c r="F117" s="7"/>
    </row>
    <row r="118" spans="2:6" x14ac:dyDescent="0.3">
      <c r="B118" s="35"/>
      <c r="F118" s="7"/>
    </row>
    <row r="119" spans="2:6" x14ac:dyDescent="0.3">
      <c r="B119" s="35"/>
      <c r="F119" s="7"/>
    </row>
    <row r="120" spans="2:6" x14ac:dyDescent="0.3">
      <c r="B120" s="35"/>
      <c r="F120" s="7"/>
    </row>
    <row r="121" spans="2:6" x14ac:dyDescent="0.3">
      <c r="B121" s="35"/>
      <c r="F121" s="7"/>
    </row>
    <row r="122" spans="2:6" x14ac:dyDescent="0.3">
      <c r="B122" s="35"/>
      <c r="F122" s="7"/>
    </row>
    <row r="123" spans="2:6" x14ac:dyDescent="0.3">
      <c r="B123" s="35"/>
      <c r="F123" s="7"/>
    </row>
    <row r="124" spans="2:6" x14ac:dyDescent="0.3">
      <c r="B124" s="35"/>
      <c r="F124" s="7"/>
    </row>
    <row r="125" spans="2:6" x14ac:dyDescent="0.3">
      <c r="B125" s="35"/>
      <c r="F125" s="7"/>
    </row>
    <row r="126" spans="2:6" x14ac:dyDescent="0.3">
      <c r="B126" s="35"/>
      <c r="F126" s="7"/>
    </row>
    <row r="127" spans="2:6" x14ac:dyDescent="0.3">
      <c r="B127" s="35"/>
      <c r="F127" s="7"/>
    </row>
    <row r="128" spans="2:6" x14ac:dyDescent="0.3">
      <c r="B128" s="35"/>
      <c r="F128" s="7"/>
    </row>
    <row r="129" spans="2:6" x14ac:dyDescent="0.3">
      <c r="B129" s="35"/>
      <c r="F129" s="7"/>
    </row>
    <row r="130" spans="2:6" x14ac:dyDescent="0.3">
      <c r="B130" s="35"/>
      <c r="F130" s="7"/>
    </row>
    <row r="131" spans="2:6" x14ac:dyDescent="0.3">
      <c r="B131" s="35"/>
      <c r="F131" s="7"/>
    </row>
    <row r="132" spans="2:6" x14ac:dyDescent="0.3">
      <c r="B132" s="35"/>
      <c r="F132" s="7"/>
    </row>
  </sheetData>
  <pageMargins left="0.18" right="0.25" top="0.34" bottom="0.15" header="0.12" footer="0.13"/>
  <pageSetup fitToHeight="2" orientation="portrait" r:id="rId1"/>
  <headerFooter>
    <oddHeader>&amp;CWALNUT CREEK HOA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2"/>
  <sheetViews>
    <sheetView topLeftCell="B1" zoomScaleNormal="100" workbookViewId="0">
      <selection activeCell="E1" sqref="E1:E1048576"/>
    </sheetView>
  </sheetViews>
  <sheetFormatPr defaultRowHeight="14.4" x14ac:dyDescent="0.3"/>
  <cols>
    <col min="1" max="1" width="37.5546875" customWidth="1"/>
    <col min="2" max="2" width="40.44140625" bestFit="1" customWidth="1"/>
    <col min="3" max="3" width="16.6640625" style="56" bestFit="1" customWidth="1"/>
    <col min="4" max="4" width="2.44140625" customWidth="1"/>
    <col min="5" max="5" width="14" customWidth="1"/>
    <col min="6" max="6" width="1.88671875" customWidth="1"/>
    <col min="7" max="7" width="15.5546875" customWidth="1"/>
    <col min="8" max="8" width="2.44140625" style="30" customWidth="1"/>
    <col min="9" max="9" width="16.6640625" style="26" bestFit="1" customWidth="1"/>
  </cols>
  <sheetData>
    <row r="1" spans="1:9" ht="15" x14ac:dyDescent="0.25">
      <c r="A1" s="10"/>
      <c r="C1" s="49">
        <v>2016</v>
      </c>
      <c r="E1" s="3">
        <v>2016</v>
      </c>
      <c r="G1" s="3">
        <v>2016</v>
      </c>
      <c r="H1" s="27"/>
      <c r="I1" s="23">
        <v>2017</v>
      </c>
    </row>
    <row r="2" spans="1:9" ht="15" x14ac:dyDescent="0.25">
      <c r="A2" s="13" t="s">
        <v>51</v>
      </c>
      <c r="B2" s="48"/>
      <c r="C2" s="49" t="s">
        <v>86</v>
      </c>
      <c r="E2" s="63" t="s">
        <v>98</v>
      </c>
      <c r="G2" s="3" t="s">
        <v>95</v>
      </c>
      <c r="H2" s="27"/>
      <c r="I2" s="23" t="s">
        <v>49</v>
      </c>
    </row>
    <row r="3" spans="1:9" ht="15" x14ac:dyDescent="0.25">
      <c r="C3" s="49" t="s">
        <v>82</v>
      </c>
      <c r="E3" s="3" t="s">
        <v>47</v>
      </c>
      <c r="G3" s="3" t="s">
        <v>48</v>
      </c>
      <c r="H3" s="27"/>
      <c r="I3" s="49" t="s">
        <v>82</v>
      </c>
    </row>
    <row r="4" spans="1:9" ht="15" x14ac:dyDescent="0.25">
      <c r="B4" s="1" t="s">
        <v>78</v>
      </c>
      <c r="C4" s="35"/>
      <c r="E4" s="4"/>
      <c r="G4" s="4"/>
      <c r="H4" s="28"/>
      <c r="I4" s="7"/>
    </row>
    <row r="5" spans="1:9" ht="15" x14ac:dyDescent="0.25">
      <c r="B5" t="s">
        <v>3</v>
      </c>
      <c r="C5" s="35">
        <f>9408+472.64</f>
        <v>9880.64</v>
      </c>
      <c r="D5" s="30"/>
      <c r="E5" s="28">
        <v>10501.62</v>
      </c>
      <c r="F5" s="30"/>
      <c r="G5" s="28">
        <v>11300</v>
      </c>
      <c r="H5" s="28">
        <v>9982.91</v>
      </c>
      <c r="I5" s="35">
        <v>10373.44</v>
      </c>
    </row>
    <row r="6" spans="1:9" ht="15.75" thickBot="1" x14ac:dyDescent="0.3">
      <c r="B6" t="s">
        <v>77</v>
      </c>
      <c r="C6" s="6">
        <f>3000-1658</f>
        <v>1342</v>
      </c>
      <c r="E6" s="5">
        <v>0</v>
      </c>
      <c r="G6" s="5">
        <v>1864.6</v>
      </c>
      <c r="H6" s="28"/>
      <c r="I6" s="6"/>
    </row>
    <row r="7" spans="1:9" ht="15.75" thickTop="1" x14ac:dyDescent="0.25">
      <c r="B7" s="8" t="s">
        <v>79</v>
      </c>
      <c r="C7" s="50">
        <f>SUM(C5:C6)</f>
        <v>11222.64</v>
      </c>
      <c r="D7" s="12"/>
      <c r="E7" s="50">
        <f>SUM(E5:E6)</f>
        <v>10501.62</v>
      </c>
      <c r="F7" s="12"/>
      <c r="G7" s="50">
        <f>SUM(G5:G6)</f>
        <v>13164.6</v>
      </c>
      <c r="H7" s="29"/>
      <c r="I7" s="50">
        <f>SUM(I5:I6)</f>
        <v>10373.44</v>
      </c>
    </row>
    <row r="8" spans="1:9" ht="15" x14ac:dyDescent="0.25">
      <c r="B8" s="1" t="s">
        <v>8</v>
      </c>
      <c r="C8" s="35"/>
      <c r="E8" s="4"/>
      <c r="G8" s="4"/>
      <c r="H8" s="28"/>
      <c r="I8" s="7"/>
    </row>
    <row r="9" spans="1:9" ht="15" x14ac:dyDescent="0.25">
      <c r="B9" t="s">
        <v>9</v>
      </c>
      <c r="C9" s="35">
        <v>500</v>
      </c>
      <c r="E9" s="4">
        <v>280.60000000000002</v>
      </c>
      <c r="G9" s="4">
        <v>280.60000000000002</v>
      </c>
      <c r="H9" s="28"/>
      <c r="I9" s="7">
        <v>500</v>
      </c>
    </row>
    <row r="10" spans="1:9" ht="15" x14ac:dyDescent="0.25">
      <c r="A10" s="13" t="s">
        <v>53</v>
      </c>
      <c r="B10" t="s">
        <v>10</v>
      </c>
      <c r="C10" s="35">
        <v>1000</v>
      </c>
      <c r="E10" s="4">
        <v>0</v>
      </c>
      <c r="G10" s="4">
        <v>0</v>
      </c>
      <c r="H10" s="28"/>
      <c r="I10" s="7">
        <v>1000</v>
      </c>
    </row>
    <row r="11" spans="1:9" ht="15" x14ac:dyDescent="0.25">
      <c r="A11" s="14" t="s">
        <v>54</v>
      </c>
      <c r="B11" t="s">
        <v>11</v>
      </c>
      <c r="C11" s="51">
        <v>750</v>
      </c>
      <c r="E11" s="4">
        <v>959.48</v>
      </c>
      <c r="G11" s="4">
        <v>1042</v>
      </c>
      <c r="H11" s="28"/>
      <c r="I11" s="19">
        <v>1100</v>
      </c>
    </row>
    <row r="12" spans="1:9" ht="15" x14ac:dyDescent="0.25">
      <c r="B12" t="s">
        <v>50</v>
      </c>
      <c r="C12" s="51">
        <v>1000</v>
      </c>
      <c r="E12" s="4">
        <v>0</v>
      </c>
      <c r="G12" s="4">
        <v>500</v>
      </c>
      <c r="H12" s="28"/>
      <c r="I12" s="19">
        <v>1000</v>
      </c>
    </row>
    <row r="13" spans="1:9" ht="15" x14ac:dyDescent="0.25">
      <c r="B13" t="s">
        <v>12</v>
      </c>
      <c r="C13" s="51">
        <v>0</v>
      </c>
      <c r="E13" s="4">
        <v>0</v>
      </c>
      <c r="G13" s="4">
        <v>0</v>
      </c>
      <c r="H13" s="28"/>
      <c r="I13" s="19">
        <v>0</v>
      </c>
    </row>
    <row r="14" spans="1:9" ht="15" x14ac:dyDescent="0.25">
      <c r="A14" t="s">
        <v>76</v>
      </c>
      <c r="B14" t="s">
        <v>75</v>
      </c>
      <c r="C14" s="51">
        <v>3000</v>
      </c>
      <c r="E14" s="4">
        <v>0</v>
      </c>
      <c r="G14" s="4">
        <v>3395</v>
      </c>
      <c r="H14" s="28"/>
      <c r="I14" s="19">
        <v>0</v>
      </c>
    </row>
    <row r="15" spans="1:9" ht="15" x14ac:dyDescent="0.25">
      <c r="B15" t="s">
        <v>96</v>
      </c>
      <c r="C15" s="51">
        <v>0</v>
      </c>
      <c r="E15" s="4">
        <v>967</v>
      </c>
      <c r="G15" s="4">
        <v>967</v>
      </c>
      <c r="H15" s="28"/>
      <c r="I15" s="19">
        <v>952</v>
      </c>
    </row>
    <row r="16" spans="1:9" ht="15.75" thickBot="1" x14ac:dyDescent="0.3">
      <c r="B16" t="s">
        <v>13</v>
      </c>
      <c r="C16" s="45">
        <f>4500+472.64</f>
        <v>4972.6400000000003</v>
      </c>
      <c r="E16" s="5">
        <v>6980</v>
      </c>
      <c r="G16" s="5">
        <v>6980</v>
      </c>
      <c r="H16" s="28"/>
      <c r="I16" s="45">
        <v>5821.44</v>
      </c>
    </row>
    <row r="17" spans="1:10" ht="15.75" thickTop="1" x14ac:dyDescent="0.25">
      <c r="B17" s="8" t="s">
        <v>80</v>
      </c>
      <c r="C17" s="50">
        <f>SUM(C9:C16)</f>
        <v>11222.64</v>
      </c>
      <c r="D17" s="12"/>
      <c r="E17" s="11">
        <f>SUM(E9:E16)</f>
        <v>9187.08</v>
      </c>
      <c r="F17" s="12"/>
      <c r="G17" s="11">
        <f>SUM(G9:G16)</f>
        <v>13164.6</v>
      </c>
      <c r="H17" s="29"/>
      <c r="I17" s="24">
        <f>SUM(I9:I16)</f>
        <v>10373.439999999999</v>
      </c>
    </row>
    <row r="18" spans="1:10" ht="15" x14ac:dyDescent="0.25">
      <c r="B18" s="36" t="s">
        <v>81</v>
      </c>
      <c r="C18" s="39">
        <f>+C7-C17</f>
        <v>0</v>
      </c>
      <c r="D18" s="38"/>
      <c r="E18" s="37">
        <f>+E7-E17</f>
        <v>1314.5400000000009</v>
      </c>
      <c r="F18" s="37">
        <f>+F7-F17</f>
        <v>0</v>
      </c>
      <c r="G18" s="37">
        <f>+G7-G17</f>
        <v>0</v>
      </c>
      <c r="H18" s="39"/>
      <c r="I18" s="37">
        <f>+I7-I17</f>
        <v>0</v>
      </c>
    </row>
    <row r="19" spans="1:10" ht="15" x14ac:dyDescent="0.25">
      <c r="B19" s="2"/>
      <c r="C19" s="35"/>
      <c r="E19" s="4"/>
      <c r="G19" s="4"/>
      <c r="H19" s="28"/>
      <c r="I19" s="7"/>
    </row>
    <row r="20" spans="1:10" ht="15" x14ac:dyDescent="0.25">
      <c r="B20" s="1" t="s">
        <v>2</v>
      </c>
      <c r="C20" s="35"/>
      <c r="I20" s="7"/>
    </row>
    <row r="21" spans="1:10" ht="15" x14ac:dyDescent="0.25">
      <c r="A21" s="15" t="s">
        <v>52</v>
      </c>
      <c r="B21" t="s">
        <v>0</v>
      </c>
      <c r="C21" s="35">
        <v>96230</v>
      </c>
      <c r="E21" s="4">
        <v>99826.3</v>
      </c>
      <c r="G21" s="4">
        <v>101000</v>
      </c>
      <c r="H21" s="28"/>
      <c r="I21" s="7">
        <v>96230</v>
      </c>
    </row>
    <row r="22" spans="1:10" ht="15" x14ac:dyDescent="0.25">
      <c r="B22" t="s">
        <v>7</v>
      </c>
      <c r="C22" s="35">
        <v>1500</v>
      </c>
      <c r="E22" s="4">
        <v>7521.27</v>
      </c>
      <c r="G22" s="4">
        <v>7600</v>
      </c>
      <c r="H22" s="28"/>
      <c r="I22" s="7">
        <v>1500</v>
      </c>
    </row>
    <row r="23" spans="1:10" ht="15.75" thickBot="1" x14ac:dyDescent="0.3">
      <c r="B23" t="s">
        <v>1</v>
      </c>
      <c r="C23" s="6">
        <v>600</v>
      </c>
      <c r="E23" s="5">
        <v>1482.05</v>
      </c>
      <c r="G23" s="5">
        <v>1500</v>
      </c>
      <c r="H23" s="28"/>
      <c r="I23" s="6">
        <v>600</v>
      </c>
    </row>
    <row r="24" spans="1:10" ht="15" thickTop="1" x14ac:dyDescent="0.3">
      <c r="B24" s="8" t="s">
        <v>73</v>
      </c>
      <c r="C24" s="50">
        <f>SUM(C21:C23)</f>
        <v>98330</v>
      </c>
      <c r="D24" s="12"/>
      <c r="E24" s="11">
        <f>SUM(E21:E23)</f>
        <v>108829.62000000001</v>
      </c>
      <c r="F24" s="12"/>
      <c r="G24" s="11">
        <f>SUM(G21:G23)</f>
        <v>110100</v>
      </c>
      <c r="H24" s="29"/>
      <c r="I24" s="24">
        <f>SUM(I21:I23)</f>
        <v>98330</v>
      </c>
    </row>
    <row r="25" spans="1:10" x14ac:dyDescent="0.3">
      <c r="B25" s="1" t="s">
        <v>72</v>
      </c>
      <c r="C25" s="35"/>
      <c r="E25" s="4"/>
      <c r="G25" s="4"/>
      <c r="H25" s="28"/>
      <c r="I25" s="7"/>
    </row>
    <row r="26" spans="1:10" x14ac:dyDescent="0.3">
      <c r="B26" s="1" t="s">
        <v>14</v>
      </c>
      <c r="C26" s="51"/>
      <c r="E26" s="4"/>
      <c r="G26" s="4"/>
      <c r="H26" s="28"/>
      <c r="I26" s="19"/>
    </row>
    <row r="27" spans="1:10" x14ac:dyDescent="0.3">
      <c r="A27" s="13" t="s">
        <v>55</v>
      </c>
      <c r="B27" t="s">
        <v>15</v>
      </c>
      <c r="C27" s="51">
        <v>17000</v>
      </c>
      <c r="E27" s="4">
        <v>17385</v>
      </c>
      <c r="G27" s="4">
        <v>16962</v>
      </c>
      <c r="H27" s="28"/>
      <c r="I27" s="19">
        <v>17000</v>
      </c>
    </row>
    <row r="28" spans="1:10" ht="15" thickBot="1" x14ac:dyDescent="0.35">
      <c r="A28" s="13" t="s">
        <v>56</v>
      </c>
      <c r="B28" s="20" t="s">
        <v>16</v>
      </c>
      <c r="C28" s="45">
        <v>13000</v>
      </c>
      <c r="E28" s="5">
        <v>10650</v>
      </c>
      <c r="G28" s="5">
        <v>11814</v>
      </c>
      <c r="H28" s="28"/>
      <c r="I28" s="45">
        <v>12000</v>
      </c>
    </row>
    <row r="29" spans="1:10" ht="15" thickTop="1" x14ac:dyDescent="0.3">
      <c r="B29" s="2" t="s">
        <v>4</v>
      </c>
      <c r="C29" s="52">
        <f>SUM(C27:C28)</f>
        <v>30000</v>
      </c>
      <c r="D29" s="10"/>
      <c r="E29" s="9">
        <f>SUM(E27:E28)</f>
        <v>28035</v>
      </c>
      <c r="F29" s="10"/>
      <c r="G29" s="9">
        <f>SUM(G27:G28)</f>
        <v>28776</v>
      </c>
      <c r="H29" s="32"/>
      <c r="I29" s="46">
        <f>SUM(I27:I28)</f>
        <v>29000</v>
      </c>
    </row>
    <row r="30" spans="1:10" x14ac:dyDescent="0.3">
      <c r="B30" s="1" t="s">
        <v>17</v>
      </c>
      <c r="C30" s="51"/>
      <c r="E30" s="4"/>
      <c r="G30" s="4"/>
      <c r="H30" s="28"/>
      <c r="I30" s="19"/>
    </row>
    <row r="31" spans="1:10" ht="15" thickBot="1" x14ac:dyDescent="0.35">
      <c r="B31" t="s">
        <v>18</v>
      </c>
      <c r="C31" s="45">
        <f>11316+4382</f>
        <v>15698</v>
      </c>
      <c r="E31" s="5">
        <v>14389.84</v>
      </c>
      <c r="G31" s="5">
        <v>15698</v>
      </c>
      <c r="H31" s="28"/>
      <c r="I31" s="45">
        <v>14975</v>
      </c>
    </row>
    <row r="32" spans="1:10" ht="15" thickTop="1" x14ac:dyDescent="0.3">
      <c r="B32" s="2" t="s">
        <v>4</v>
      </c>
      <c r="C32" s="52">
        <f>SUM(C31)</f>
        <v>15698</v>
      </c>
      <c r="D32" s="10"/>
      <c r="E32" s="9">
        <f>SUM(E31)</f>
        <v>14389.84</v>
      </c>
      <c r="F32" s="10"/>
      <c r="G32" s="9">
        <f>SUM(G31)</f>
        <v>15698</v>
      </c>
      <c r="H32" s="32"/>
      <c r="I32" s="46">
        <f>SUM(I31)</f>
        <v>14975</v>
      </c>
      <c r="J32" s="20"/>
    </row>
    <row r="33" spans="1:9" x14ac:dyDescent="0.3">
      <c r="B33" s="1" t="s">
        <v>19</v>
      </c>
      <c r="C33" s="35"/>
      <c r="E33" s="4"/>
      <c r="G33" s="4"/>
      <c r="H33" s="28"/>
      <c r="I33" s="7"/>
    </row>
    <row r="34" spans="1:9" x14ac:dyDescent="0.3">
      <c r="B34" t="s">
        <v>20</v>
      </c>
      <c r="C34" s="35">
        <v>1500</v>
      </c>
      <c r="E34" s="4">
        <v>1242.93</v>
      </c>
      <c r="G34" s="4">
        <v>1242.93</v>
      </c>
      <c r="H34" s="28"/>
      <c r="I34" s="7">
        <v>1500</v>
      </c>
    </row>
    <row r="35" spans="1:9" x14ac:dyDescent="0.3">
      <c r="A35" s="13" t="s">
        <v>53</v>
      </c>
      <c r="B35" t="s">
        <v>21</v>
      </c>
      <c r="C35" s="35">
        <v>3000</v>
      </c>
      <c r="E35" s="4">
        <v>0</v>
      </c>
      <c r="G35" s="4">
        <v>0</v>
      </c>
      <c r="H35" s="28"/>
      <c r="I35" s="7">
        <v>3000</v>
      </c>
    </row>
    <row r="36" spans="1:9" x14ac:dyDescent="0.3">
      <c r="A36" s="13" t="s">
        <v>57</v>
      </c>
      <c r="B36" t="s">
        <v>22</v>
      </c>
      <c r="C36" s="35">
        <v>1840</v>
      </c>
      <c r="E36" s="4">
        <v>1840</v>
      </c>
      <c r="G36" s="4">
        <v>1840</v>
      </c>
      <c r="H36" s="28"/>
      <c r="I36" s="7">
        <v>1870</v>
      </c>
    </row>
    <row r="37" spans="1:9" x14ac:dyDescent="0.3">
      <c r="B37" t="s">
        <v>23</v>
      </c>
      <c r="C37" s="35">
        <v>500</v>
      </c>
      <c r="E37" s="4">
        <v>380</v>
      </c>
      <c r="G37" s="4">
        <v>500</v>
      </c>
      <c r="H37" s="28"/>
      <c r="I37" s="7">
        <v>500</v>
      </c>
    </row>
    <row r="38" spans="1:9" x14ac:dyDescent="0.3">
      <c r="B38" t="s">
        <v>36</v>
      </c>
      <c r="C38" s="51">
        <v>200</v>
      </c>
      <c r="E38" s="4">
        <v>78.400000000000006</v>
      </c>
      <c r="G38" s="4">
        <v>200</v>
      </c>
      <c r="H38" s="28"/>
      <c r="I38" s="19">
        <v>200</v>
      </c>
    </row>
    <row r="39" spans="1:9" x14ac:dyDescent="0.3">
      <c r="A39" s="15" t="s">
        <v>58</v>
      </c>
      <c r="B39" t="s">
        <v>37</v>
      </c>
      <c r="C39" s="51">
        <v>350</v>
      </c>
      <c r="E39" s="4">
        <v>7.13</v>
      </c>
      <c r="G39" s="4">
        <v>200</v>
      </c>
      <c r="H39" s="28"/>
      <c r="I39" s="19">
        <v>350</v>
      </c>
    </row>
    <row r="40" spans="1:9" x14ac:dyDescent="0.3">
      <c r="B40" t="s">
        <v>24</v>
      </c>
      <c r="C40" s="51">
        <v>537</v>
      </c>
      <c r="E40" s="4">
        <v>895</v>
      </c>
      <c r="G40" s="4">
        <v>895</v>
      </c>
      <c r="H40" s="28"/>
      <c r="I40" s="19">
        <v>895</v>
      </c>
    </row>
    <row r="41" spans="1:9" x14ac:dyDescent="0.3">
      <c r="A41" s="13" t="s">
        <v>59</v>
      </c>
      <c r="B41" t="s">
        <v>25</v>
      </c>
      <c r="C41" s="51">
        <v>800</v>
      </c>
      <c r="E41" s="4">
        <v>1960.61</v>
      </c>
      <c r="G41" s="4">
        <v>1939</v>
      </c>
      <c r="H41" s="28"/>
      <c r="I41" s="19">
        <v>2000</v>
      </c>
    </row>
    <row r="42" spans="1:9" x14ac:dyDescent="0.3">
      <c r="A42" s="22" t="s">
        <v>65</v>
      </c>
      <c r="B42" s="20" t="s">
        <v>18</v>
      </c>
      <c r="C42" s="51">
        <v>6500</v>
      </c>
      <c r="E42" s="4">
        <v>0</v>
      </c>
      <c r="G42" s="4">
        <v>0</v>
      </c>
      <c r="H42" s="28"/>
      <c r="I42" s="19">
        <v>6500</v>
      </c>
    </row>
    <row r="43" spans="1:9" ht="15" customHeight="1" x14ac:dyDescent="0.3">
      <c r="A43" s="15" t="s">
        <v>60</v>
      </c>
      <c r="B43" t="s">
        <v>26</v>
      </c>
      <c r="C43" s="51">
        <v>2350</v>
      </c>
      <c r="E43" s="19">
        <v>2431.86</v>
      </c>
      <c r="G43" s="19">
        <v>2431.86</v>
      </c>
      <c r="H43" s="28"/>
      <c r="I43" s="19">
        <v>3400</v>
      </c>
    </row>
    <row r="44" spans="1:9" x14ac:dyDescent="0.3">
      <c r="A44" s="22" t="s">
        <v>64</v>
      </c>
      <c r="B44" t="s">
        <v>38</v>
      </c>
      <c r="C44" s="51">
        <v>7500</v>
      </c>
      <c r="E44" s="4">
        <v>3200</v>
      </c>
      <c r="G44" s="4">
        <v>700</v>
      </c>
      <c r="H44" s="28"/>
      <c r="I44" s="19">
        <v>7500</v>
      </c>
    </row>
    <row r="45" spans="1:9" x14ac:dyDescent="0.3">
      <c r="A45" s="22" t="s">
        <v>71</v>
      </c>
      <c r="B45" t="s">
        <v>27</v>
      </c>
      <c r="C45" s="35">
        <v>1000</v>
      </c>
      <c r="E45" s="4">
        <v>0</v>
      </c>
      <c r="G45" s="4">
        <v>0</v>
      </c>
      <c r="H45" s="28"/>
      <c r="I45" s="7">
        <v>1000</v>
      </c>
    </row>
    <row r="46" spans="1:9" x14ac:dyDescent="0.3">
      <c r="B46" t="s">
        <v>39</v>
      </c>
      <c r="C46" s="35">
        <v>4000</v>
      </c>
      <c r="E46" s="4">
        <v>4845.57</v>
      </c>
      <c r="G46" s="4">
        <v>5500</v>
      </c>
      <c r="H46" s="28"/>
      <c r="I46" s="7">
        <v>4000</v>
      </c>
    </row>
    <row r="47" spans="1:9" x14ac:dyDescent="0.3">
      <c r="B47" t="s">
        <v>40</v>
      </c>
      <c r="C47" s="35">
        <v>1600</v>
      </c>
      <c r="E47" s="4">
        <v>770</v>
      </c>
      <c r="G47" s="4">
        <v>800</v>
      </c>
      <c r="H47" s="28"/>
      <c r="I47" s="7">
        <v>800</v>
      </c>
    </row>
    <row r="48" spans="1:9" ht="15.75" customHeight="1" x14ac:dyDescent="0.3">
      <c r="A48" s="21" t="s">
        <v>69</v>
      </c>
      <c r="B48" t="s">
        <v>41</v>
      </c>
      <c r="C48" s="35">
        <v>15300</v>
      </c>
      <c r="E48" s="4">
        <v>14025</v>
      </c>
      <c r="G48" s="4">
        <v>15300</v>
      </c>
      <c r="H48" s="28"/>
      <c r="I48" s="7">
        <v>15300</v>
      </c>
    </row>
    <row r="49" spans="1:21" x14ac:dyDescent="0.3">
      <c r="B49" t="s">
        <v>28</v>
      </c>
      <c r="C49" s="35">
        <v>500</v>
      </c>
      <c r="E49" s="4">
        <v>0</v>
      </c>
      <c r="G49" s="4">
        <v>0</v>
      </c>
      <c r="H49" s="28"/>
      <c r="I49" s="7">
        <v>0</v>
      </c>
    </row>
    <row r="50" spans="1:21" x14ac:dyDescent="0.3">
      <c r="B50" t="s">
        <v>42</v>
      </c>
      <c r="C50" s="35">
        <v>350</v>
      </c>
      <c r="E50" s="4">
        <v>128.51</v>
      </c>
      <c r="G50" s="4">
        <v>350</v>
      </c>
      <c r="H50" s="28"/>
      <c r="I50" s="7">
        <v>350</v>
      </c>
    </row>
    <row r="51" spans="1:21" ht="15" customHeight="1" x14ac:dyDescent="0.3">
      <c r="A51" s="15" t="s">
        <v>61</v>
      </c>
      <c r="B51" t="s">
        <v>43</v>
      </c>
      <c r="C51" s="35">
        <v>800</v>
      </c>
      <c r="E51" s="4">
        <v>590.70000000000005</v>
      </c>
      <c r="G51" s="4">
        <v>800</v>
      </c>
      <c r="H51" s="28"/>
      <c r="I51" s="7">
        <v>800</v>
      </c>
    </row>
    <row r="52" spans="1:21" x14ac:dyDescent="0.3">
      <c r="B52" t="s">
        <v>29</v>
      </c>
      <c r="C52" s="35">
        <v>450</v>
      </c>
      <c r="E52" s="4">
        <v>481</v>
      </c>
      <c r="G52" s="4">
        <v>481</v>
      </c>
      <c r="H52" s="28"/>
      <c r="I52" s="7">
        <v>481</v>
      </c>
    </row>
    <row r="53" spans="1:21" x14ac:dyDescent="0.3">
      <c r="A53" s="13" t="s">
        <v>62</v>
      </c>
      <c r="B53" t="s">
        <v>30</v>
      </c>
      <c r="C53" s="35">
        <v>500</v>
      </c>
      <c r="E53" s="19">
        <v>233.03</v>
      </c>
      <c r="G53" s="4">
        <v>233.03</v>
      </c>
      <c r="H53" s="28"/>
      <c r="I53" s="7">
        <v>500</v>
      </c>
    </row>
    <row r="54" spans="1:21" x14ac:dyDescent="0.3">
      <c r="B54" t="s">
        <v>31</v>
      </c>
      <c r="C54" s="51">
        <v>123</v>
      </c>
      <c r="E54" s="4">
        <v>0</v>
      </c>
      <c r="G54" s="4">
        <v>0</v>
      </c>
      <c r="H54" s="28"/>
      <c r="I54" s="19">
        <v>123</v>
      </c>
    </row>
    <row r="55" spans="1:21" x14ac:dyDescent="0.3">
      <c r="B55" t="s">
        <v>32</v>
      </c>
      <c r="C55" s="35">
        <v>82</v>
      </c>
      <c r="E55" s="4">
        <v>86</v>
      </c>
      <c r="G55" s="4">
        <v>86</v>
      </c>
      <c r="H55" s="28"/>
      <c r="I55" s="7">
        <v>86</v>
      </c>
    </row>
    <row r="56" spans="1:21" x14ac:dyDescent="0.3">
      <c r="B56" t="s">
        <v>35</v>
      </c>
      <c r="C56" s="35">
        <v>1450</v>
      </c>
      <c r="E56" s="4">
        <v>761.57</v>
      </c>
      <c r="G56" s="4">
        <v>1523.14</v>
      </c>
      <c r="H56" s="28"/>
      <c r="I56" s="7">
        <v>1600</v>
      </c>
    </row>
    <row r="57" spans="1:21" x14ac:dyDescent="0.3">
      <c r="B57" t="s">
        <v>33</v>
      </c>
      <c r="C57" s="35">
        <v>1300</v>
      </c>
      <c r="E57" s="4">
        <v>748</v>
      </c>
      <c r="G57" s="4">
        <v>816</v>
      </c>
      <c r="H57" s="28"/>
      <c r="I57" s="7">
        <v>1600</v>
      </c>
    </row>
    <row r="58" spans="1:21" ht="14.4" customHeight="1" thickBot="1" x14ac:dyDescent="0.35">
      <c r="A58" s="15" t="s">
        <v>63</v>
      </c>
      <c r="B58" t="s">
        <v>34</v>
      </c>
      <c r="C58" s="6">
        <v>100</v>
      </c>
      <c r="E58" s="5">
        <v>0</v>
      </c>
      <c r="G58" s="5">
        <v>0</v>
      </c>
      <c r="H58" s="28"/>
      <c r="I58" s="6">
        <v>0</v>
      </c>
    </row>
    <row r="59" spans="1:21" ht="15" thickTop="1" x14ac:dyDescent="0.3">
      <c r="B59" s="2" t="s">
        <v>4</v>
      </c>
      <c r="C59" s="53">
        <f>SUM(C34:C58)</f>
        <v>52632</v>
      </c>
      <c r="D59" s="10"/>
      <c r="E59" s="9">
        <f>SUM(E34:E58)</f>
        <v>34705.31</v>
      </c>
      <c r="F59" s="10"/>
      <c r="G59" s="9">
        <f>SUM(G34:G58)</f>
        <v>35837.96</v>
      </c>
      <c r="H59" s="32"/>
      <c r="I59" s="25">
        <f>SUM(I34:I58)</f>
        <v>54355</v>
      </c>
    </row>
    <row r="60" spans="1:21" x14ac:dyDescent="0.3">
      <c r="B60" s="8" t="s">
        <v>74</v>
      </c>
      <c r="C60" s="29">
        <f>SUM(C59,C32,C29)</f>
        <v>98330</v>
      </c>
      <c r="D60" s="10"/>
      <c r="E60" s="11">
        <f>SUM(E59,E32,E29)</f>
        <v>77130.149999999994</v>
      </c>
      <c r="F60" s="10"/>
      <c r="G60" s="11">
        <f>SUM(G59,G32,G29)</f>
        <v>80311.959999999992</v>
      </c>
      <c r="H60" s="32"/>
      <c r="I60" s="11">
        <f>SUM(I59,I32,I29)</f>
        <v>98330</v>
      </c>
    </row>
    <row r="61" spans="1:21" x14ac:dyDescent="0.3">
      <c r="B61" s="36" t="s">
        <v>83</v>
      </c>
      <c r="C61" s="54">
        <f>C24-C60</f>
        <v>0</v>
      </c>
      <c r="D61" s="41"/>
      <c r="E61" s="40">
        <f>E24-E60</f>
        <v>31699.470000000016</v>
      </c>
      <c r="F61" s="41"/>
      <c r="G61" s="40">
        <f>G24-G60</f>
        <v>29788.040000000008</v>
      </c>
      <c r="H61" s="42"/>
      <c r="I61" s="40">
        <f>I24-I60</f>
        <v>0</v>
      </c>
    </row>
    <row r="62" spans="1:21" x14ac:dyDescent="0.3">
      <c r="C62" s="35"/>
      <c r="E62" s="4"/>
      <c r="G62" s="4"/>
      <c r="H62" s="28"/>
      <c r="I62" s="7"/>
      <c r="U62" s="9"/>
    </row>
    <row r="63" spans="1:21" x14ac:dyDescent="0.3">
      <c r="B63" s="8" t="s">
        <v>44</v>
      </c>
      <c r="C63" s="29">
        <f>SUM(C60,C17)</f>
        <v>109552.64</v>
      </c>
      <c r="D63" s="10"/>
      <c r="E63" s="11">
        <f>SUM(E60,E17)</f>
        <v>86317.23</v>
      </c>
      <c r="F63" s="10"/>
      <c r="G63" s="11">
        <f>SUM(G60,G17)</f>
        <v>93476.56</v>
      </c>
      <c r="H63" s="29"/>
      <c r="I63" s="11">
        <f>SUM(I60,I17)</f>
        <v>108703.44</v>
      </c>
    </row>
    <row r="64" spans="1:21" x14ac:dyDescent="0.3">
      <c r="B64" s="8" t="s">
        <v>5</v>
      </c>
      <c r="C64" s="50">
        <f>C24+C7</f>
        <v>109552.64</v>
      </c>
      <c r="D64" s="24">
        <f>D24+D7</f>
        <v>0</v>
      </c>
      <c r="E64" s="24">
        <f>E24+E7</f>
        <v>119331.24</v>
      </c>
      <c r="F64" s="24">
        <f>F24+F7</f>
        <v>0</v>
      </c>
      <c r="G64" s="24">
        <f>G24+G7</f>
        <v>123264.6</v>
      </c>
      <c r="H64" s="31"/>
      <c r="I64" s="24">
        <f>I24+I7</f>
        <v>108703.44</v>
      </c>
    </row>
    <row r="65" spans="2:9" x14ac:dyDescent="0.3">
      <c r="B65" s="36" t="s">
        <v>84</v>
      </c>
      <c r="C65" s="44">
        <f>C64-C63</f>
        <v>0</v>
      </c>
      <c r="D65" s="43">
        <f>D64-D63</f>
        <v>0</v>
      </c>
      <c r="E65" s="43">
        <f>E64-E63</f>
        <v>33014.010000000009</v>
      </c>
      <c r="F65" s="43">
        <f>F64-F63</f>
        <v>0</v>
      </c>
      <c r="G65" s="43">
        <f>G64-G63</f>
        <v>29788.040000000008</v>
      </c>
      <c r="H65" s="44"/>
      <c r="I65" s="43">
        <f>I64-I63</f>
        <v>0</v>
      </c>
    </row>
    <row r="66" spans="2:9" x14ac:dyDescent="0.3">
      <c r="C66" s="35"/>
      <c r="E66" s="4"/>
      <c r="G66" s="4"/>
      <c r="H66" s="28"/>
      <c r="I66" s="7"/>
    </row>
    <row r="67" spans="2:9" x14ac:dyDescent="0.3">
      <c r="B67" s="16" t="s">
        <v>45</v>
      </c>
      <c r="C67" s="33">
        <v>134.38999999999999</v>
      </c>
      <c r="D67" s="18"/>
      <c r="E67" s="17"/>
      <c r="F67" s="18"/>
      <c r="G67" s="17"/>
      <c r="H67" s="33"/>
      <c r="I67" s="17">
        <v>134.38999999999999</v>
      </c>
    </row>
    <row r="68" spans="2:9" x14ac:dyDescent="0.3">
      <c r="B68" s="16" t="s">
        <v>46</v>
      </c>
      <c r="C68" s="55">
        <f>176.39+2.11</f>
        <v>178.5</v>
      </c>
      <c r="D68" s="18"/>
      <c r="E68" s="17"/>
      <c r="F68" s="18"/>
      <c r="G68" s="17"/>
      <c r="H68" s="33"/>
      <c r="I68" s="47">
        <v>180.7</v>
      </c>
    </row>
    <row r="69" spans="2:9" x14ac:dyDescent="0.3">
      <c r="C69" s="35"/>
      <c r="I69" s="7"/>
    </row>
    <row r="70" spans="2:9" x14ac:dyDescent="0.3">
      <c r="C70" s="35"/>
      <c r="I70" s="7"/>
    </row>
    <row r="71" spans="2:9" x14ac:dyDescent="0.3">
      <c r="C71" s="35"/>
      <c r="I71" s="7"/>
    </row>
    <row r="72" spans="2:9" x14ac:dyDescent="0.3">
      <c r="C72" s="35"/>
      <c r="I72" s="7"/>
    </row>
    <row r="73" spans="2:9" x14ac:dyDescent="0.3">
      <c r="C73" s="35"/>
      <c r="I73" s="7"/>
    </row>
    <row r="74" spans="2:9" x14ac:dyDescent="0.3">
      <c r="C74" s="35"/>
      <c r="I74" s="7"/>
    </row>
    <row r="75" spans="2:9" x14ac:dyDescent="0.3">
      <c r="C75" s="35"/>
      <c r="I75" s="7"/>
    </row>
    <row r="76" spans="2:9" x14ac:dyDescent="0.3">
      <c r="C76" s="35"/>
      <c r="I76" s="7"/>
    </row>
    <row r="77" spans="2:9" x14ac:dyDescent="0.3">
      <c r="C77" s="35"/>
      <c r="I77" s="7"/>
    </row>
    <row r="78" spans="2:9" x14ac:dyDescent="0.3">
      <c r="C78" s="35"/>
      <c r="I78" s="7"/>
    </row>
    <row r="79" spans="2:9" x14ac:dyDescent="0.3">
      <c r="C79" s="35"/>
      <c r="I79" s="7"/>
    </row>
    <row r="80" spans="2:9" x14ac:dyDescent="0.3">
      <c r="C80" s="35"/>
      <c r="I80" s="7"/>
    </row>
    <row r="81" spans="3:9" x14ac:dyDescent="0.3">
      <c r="C81" s="35"/>
      <c r="I81" s="7"/>
    </row>
    <row r="82" spans="3:9" x14ac:dyDescent="0.3">
      <c r="C82" s="35"/>
      <c r="I82" s="7"/>
    </row>
    <row r="83" spans="3:9" x14ac:dyDescent="0.3">
      <c r="C83" s="35"/>
      <c r="I83" s="7"/>
    </row>
    <row r="84" spans="3:9" x14ac:dyDescent="0.3">
      <c r="C84" s="35"/>
      <c r="I84" s="7"/>
    </row>
    <row r="85" spans="3:9" x14ac:dyDescent="0.3">
      <c r="C85" s="35"/>
      <c r="I85" s="7"/>
    </row>
    <row r="86" spans="3:9" x14ac:dyDescent="0.3">
      <c r="C86" s="35"/>
      <c r="I86" s="7"/>
    </row>
    <row r="87" spans="3:9" x14ac:dyDescent="0.3">
      <c r="C87" s="35"/>
      <c r="I87" s="7"/>
    </row>
    <row r="88" spans="3:9" x14ac:dyDescent="0.3">
      <c r="C88" s="35"/>
      <c r="I88" s="7"/>
    </row>
    <row r="89" spans="3:9" x14ac:dyDescent="0.3">
      <c r="C89" s="35"/>
      <c r="I89" s="7"/>
    </row>
    <row r="90" spans="3:9" x14ac:dyDescent="0.3">
      <c r="C90" s="35"/>
      <c r="I90" s="7"/>
    </row>
    <row r="91" spans="3:9" x14ac:dyDescent="0.3">
      <c r="C91" s="35"/>
      <c r="I91" s="7"/>
    </row>
    <row r="92" spans="3:9" x14ac:dyDescent="0.3">
      <c r="C92" s="35"/>
      <c r="I92" s="7"/>
    </row>
    <row r="93" spans="3:9" x14ac:dyDescent="0.3">
      <c r="C93" s="35"/>
      <c r="I93" s="7"/>
    </row>
    <row r="94" spans="3:9" x14ac:dyDescent="0.3">
      <c r="C94" s="35"/>
      <c r="I94" s="7"/>
    </row>
    <row r="95" spans="3:9" x14ac:dyDescent="0.3">
      <c r="C95" s="35"/>
      <c r="I95" s="7"/>
    </row>
    <row r="96" spans="3:9" x14ac:dyDescent="0.3">
      <c r="C96" s="35"/>
      <c r="I96" s="7"/>
    </row>
    <row r="97" spans="3:9" x14ac:dyDescent="0.3">
      <c r="C97" s="35"/>
      <c r="I97" s="7"/>
    </row>
    <row r="98" spans="3:9" x14ac:dyDescent="0.3">
      <c r="C98" s="35"/>
      <c r="I98" s="7"/>
    </row>
    <row r="99" spans="3:9" x14ac:dyDescent="0.3">
      <c r="C99" s="35"/>
      <c r="I99" s="7"/>
    </row>
    <row r="100" spans="3:9" x14ac:dyDescent="0.3">
      <c r="C100" s="35"/>
      <c r="I100" s="7"/>
    </row>
    <row r="101" spans="3:9" x14ac:dyDescent="0.3">
      <c r="C101" s="35"/>
      <c r="I101" s="7"/>
    </row>
    <row r="102" spans="3:9" x14ac:dyDescent="0.3">
      <c r="C102" s="35"/>
      <c r="I102" s="7"/>
    </row>
    <row r="103" spans="3:9" x14ac:dyDescent="0.3">
      <c r="C103" s="35"/>
      <c r="I103" s="7"/>
    </row>
    <row r="104" spans="3:9" x14ac:dyDescent="0.3">
      <c r="C104" s="35"/>
      <c r="I104" s="7"/>
    </row>
    <row r="105" spans="3:9" x14ac:dyDescent="0.3">
      <c r="C105" s="35"/>
      <c r="I105" s="7"/>
    </row>
    <row r="106" spans="3:9" x14ac:dyDescent="0.3">
      <c r="C106" s="35"/>
      <c r="I106" s="7"/>
    </row>
    <row r="107" spans="3:9" x14ac:dyDescent="0.3">
      <c r="C107" s="35"/>
      <c r="I107" s="7"/>
    </row>
    <row r="108" spans="3:9" x14ac:dyDescent="0.3">
      <c r="C108" s="35"/>
      <c r="I108" s="7"/>
    </row>
    <row r="109" spans="3:9" x14ac:dyDescent="0.3">
      <c r="C109" s="35"/>
      <c r="I109" s="7"/>
    </row>
    <row r="110" spans="3:9" x14ac:dyDescent="0.3">
      <c r="C110" s="35"/>
      <c r="I110" s="7"/>
    </row>
    <row r="111" spans="3:9" x14ac:dyDescent="0.3">
      <c r="C111" s="35"/>
      <c r="I111" s="7"/>
    </row>
    <row r="112" spans="3:9" x14ac:dyDescent="0.3">
      <c r="C112" s="35"/>
      <c r="I112" s="7"/>
    </row>
    <row r="113" spans="3:9" x14ac:dyDescent="0.3">
      <c r="C113" s="35"/>
      <c r="I113" s="7"/>
    </row>
    <row r="114" spans="3:9" x14ac:dyDescent="0.3">
      <c r="C114" s="35"/>
      <c r="I114" s="7"/>
    </row>
    <row r="115" spans="3:9" x14ac:dyDescent="0.3">
      <c r="C115" s="35"/>
      <c r="I115" s="7"/>
    </row>
    <row r="116" spans="3:9" x14ac:dyDescent="0.3">
      <c r="C116" s="35"/>
      <c r="I116" s="7"/>
    </row>
    <row r="117" spans="3:9" x14ac:dyDescent="0.3">
      <c r="C117" s="35"/>
      <c r="I117" s="7"/>
    </row>
    <row r="118" spans="3:9" x14ac:dyDescent="0.3">
      <c r="C118" s="35"/>
      <c r="I118" s="7"/>
    </row>
    <row r="119" spans="3:9" x14ac:dyDescent="0.3">
      <c r="C119" s="35"/>
      <c r="I119" s="7"/>
    </row>
    <row r="120" spans="3:9" x14ac:dyDescent="0.3">
      <c r="C120" s="35"/>
      <c r="I120" s="7"/>
    </row>
    <row r="121" spans="3:9" x14ac:dyDescent="0.3">
      <c r="C121" s="35"/>
      <c r="I121" s="7"/>
    </row>
    <row r="122" spans="3:9" x14ac:dyDescent="0.3">
      <c r="C122" s="35"/>
      <c r="I122" s="7"/>
    </row>
    <row r="123" spans="3:9" x14ac:dyDescent="0.3">
      <c r="C123" s="35"/>
      <c r="I123" s="7"/>
    </row>
    <row r="124" spans="3:9" x14ac:dyDescent="0.3">
      <c r="C124" s="35"/>
      <c r="I124" s="7"/>
    </row>
    <row r="125" spans="3:9" x14ac:dyDescent="0.3">
      <c r="C125" s="35"/>
      <c r="I125" s="7"/>
    </row>
    <row r="126" spans="3:9" x14ac:dyDescent="0.3">
      <c r="C126" s="35"/>
      <c r="I126" s="7"/>
    </row>
    <row r="127" spans="3:9" x14ac:dyDescent="0.3">
      <c r="C127" s="35"/>
      <c r="I127" s="7"/>
    </row>
    <row r="128" spans="3:9" x14ac:dyDescent="0.3">
      <c r="C128" s="35"/>
      <c r="I128" s="7"/>
    </row>
    <row r="129" spans="3:9" x14ac:dyDescent="0.3">
      <c r="C129" s="35"/>
      <c r="I129" s="7"/>
    </row>
    <row r="130" spans="3:9" x14ac:dyDescent="0.3">
      <c r="C130" s="35"/>
      <c r="I130" s="7"/>
    </row>
    <row r="131" spans="3:9" x14ac:dyDescent="0.3">
      <c r="C131" s="35"/>
      <c r="I131" s="7"/>
    </row>
    <row r="132" spans="3:9" x14ac:dyDescent="0.3">
      <c r="C132" s="35"/>
      <c r="I132" s="7"/>
    </row>
  </sheetData>
  <pageMargins left="0.18" right="0.25" top="0.34" bottom="0.15" header="0.12" footer="0.13"/>
  <pageSetup scale="71" fitToHeight="2" orientation="portrait" r:id="rId1"/>
  <headerFooter>
    <oddHeader>&amp;CWALNUT CREEK HOA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Assessment Calculation</vt:lpstr>
      <vt:lpstr>2020 Approved</vt:lpstr>
      <vt:lpstr>2020 Proposed</vt:lpstr>
      <vt:lpstr>2019 Approved</vt:lpstr>
      <vt:lpstr>2019 Proposed</vt:lpstr>
      <vt:lpstr>2018 Approved</vt:lpstr>
      <vt:lpstr>2018 Proposed</vt:lpstr>
      <vt:lpstr>2017 Approved</vt:lpstr>
      <vt:lpstr>2017 Proposed</vt:lpstr>
      <vt:lpstr>2016 Approved</vt:lpstr>
      <vt:lpstr>2016 Proposed</vt:lpstr>
      <vt:lpstr>'2016 Approved'!Print_Area</vt:lpstr>
      <vt:lpstr>'2017 Approved'!Print_Area</vt:lpstr>
      <vt:lpstr>'2019 Approved'!Print_Area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mike coburn</cp:lastModifiedBy>
  <cp:lastPrinted>2021-11-09T13:59:08Z</cp:lastPrinted>
  <dcterms:created xsi:type="dcterms:W3CDTF">2014-09-08T17:05:55Z</dcterms:created>
  <dcterms:modified xsi:type="dcterms:W3CDTF">2022-01-11T14:58:31Z</dcterms:modified>
</cp:coreProperties>
</file>