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<sst xmlns="http://schemas.openxmlformats.org/spreadsheetml/2006/main" count="34" uniqueCount="33">
  <si>
    <t>This template is currently setup for tracking a shop with flat (flag) rate paid technicians (no hourly)</t>
  </si>
  <si>
    <t>AutoShopTeacher.com</t>
  </si>
  <si>
    <t>Financial Tracking</t>
  </si>
  <si>
    <t>Yearly GP Demand</t>
  </si>
  <si>
    <t>Month:</t>
  </si>
  <si>
    <t>Avg Tech Cost / Hour</t>
  </si>
  <si>
    <t>Month # Workdays</t>
  </si>
  <si>
    <t># Workdays in Week</t>
  </si>
  <si>
    <t>1st-15th</t>
  </si>
  <si>
    <t>Week Ending</t>
  </si>
  <si>
    <t>Monthly Projection</t>
  </si>
  <si>
    <t>First Half Month</t>
  </si>
  <si>
    <t>PART SALES</t>
  </si>
  <si>
    <t>LABOR SALES</t>
  </si>
  <si>
    <t>SUBLET SALES</t>
  </si>
  <si>
    <t>DISCOUNT PARTS</t>
  </si>
  <si>
    <t>DISCOUNT LABOR</t>
  </si>
  <si>
    <t>TOTAL SALES</t>
  </si>
  <si>
    <t>WKLY R/O COUNT</t>
  </si>
  <si>
    <t>PARTS COSTS</t>
  </si>
  <si>
    <t>SUBLET COSTS</t>
  </si>
  <si>
    <t>FLAG HRS</t>
  </si>
  <si>
    <t>TECH PTO HRS</t>
  </si>
  <si>
    <t>TECH WAGES</t>
  </si>
  <si>
    <t>Actual GP $</t>
  </si>
  <si>
    <t>GP Goal $</t>
  </si>
  <si>
    <t>Delta</t>
  </si>
  <si>
    <t>TOTAL GP% (60+%)</t>
  </si>
  <si>
    <t>AVE RO ($420)</t>
  </si>
  <si>
    <t>PARTS GP% (45%)</t>
  </si>
  <si>
    <t>LABOR GP% (70%)</t>
  </si>
  <si>
    <t>EFFECT LABOR RATE</t>
  </si>
  <si>
    <t>HOURS AUTH PER RO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</si>
</sst>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\$#,##0.00"/>
    <numFmt numFmtId="165" formatCode="m/d/yy"/>
    <numFmt numFmtId="166" formatCode="\$#,##0"/>
    <numFmt numFmtId="167" formatCode="\$#,##0\ ;[Red]\(\$#,##0\)"/>
  </numFmts>
  <fonts count="9">
    <font>
      <sz val="10.0"/>
      <color rgb="FF000000"/>
      <name val="Arial"/>
      <scheme val="minor"/>
    </font>
    <font>
      <sz val="13.0"/>
      <color theme="1"/>
      <name val="Arial"/>
    </font>
    <font>
      <b/>
      <sz val="13.0"/>
      <color theme="1"/>
      <name val="Arial"/>
    </font>
    <font>
      <b/>
      <u/>
      <sz val="9.0"/>
      <color rgb="FF0000FF"/>
      <name val="Arial"/>
    </font>
    <font>
      <b/>
      <sz val="12.0"/>
      <color theme="1"/>
      <name val="Arial"/>
    </font>
    <font>
      <sz val="8.0"/>
      <color theme="1"/>
      <name val="Arial"/>
    </font>
    <font>
      <b/>
      <sz val="8.0"/>
      <color theme="1"/>
      <name val="Arial"/>
    </font>
    <font>
      <sz val="10.0"/>
      <color theme="1"/>
      <name val="Arial"/>
    </font>
    <font>
      <b/>
      <sz val="10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E6B8AF"/>
        <bgColor rgb="FFE6B8AF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rgb="FFFFFF00"/>
      </patternFill>
    </fill>
  </fills>
  <borders count="10">
    <border/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/>
    </xf>
    <xf borderId="0" fillId="2" fontId="2" numFmtId="4" xfId="0" applyAlignment="1" applyFont="1" applyNumberFormat="1">
      <alignment horizontal="left"/>
    </xf>
    <xf borderId="0" fillId="2" fontId="2" numFmtId="4" xfId="0" applyFont="1" applyNumberFormat="1"/>
    <xf borderId="0" fillId="2" fontId="1" numFmtId="0" xfId="0" applyAlignment="1" applyFont="1">
      <alignment horizontal="center"/>
    </xf>
    <xf borderId="0" fillId="2" fontId="2" numFmtId="164" xfId="0" applyAlignment="1" applyFont="1" applyNumberFormat="1">
      <alignment horizontal="left" readingOrder="0"/>
    </xf>
    <xf borderId="0" fillId="2" fontId="1" numFmtId="4" xfId="0" applyFont="1" applyNumberFormat="1"/>
    <xf borderId="0" fillId="0" fontId="3" numFmtId="0" xfId="0" applyAlignment="1" applyFont="1">
      <alignment horizontal="left" readingOrder="0"/>
    </xf>
    <xf borderId="0" fillId="0" fontId="4" numFmtId="4" xfId="0" applyAlignment="1" applyFont="1" applyNumberFormat="1">
      <alignment horizontal="left"/>
    </xf>
    <xf borderId="0" fillId="0" fontId="4" numFmtId="4" xfId="0" applyFont="1" applyNumberFormat="1"/>
    <xf borderId="0" fillId="0" fontId="5" numFmtId="0" xfId="0" applyAlignment="1" applyFont="1">
      <alignment horizontal="center"/>
    </xf>
    <xf borderId="0" fillId="0" fontId="6" numFmtId="164" xfId="0" applyAlignment="1" applyFont="1" applyNumberFormat="1">
      <alignment horizontal="left" readingOrder="0"/>
    </xf>
    <xf borderId="0" fillId="0" fontId="5" numFmtId="4" xfId="0" applyFont="1" applyNumberFormat="1"/>
    <xf borderId="1" fillId="0" fontId="4" numFmtId="4" xfId="0" applyAlignment="1" applyBorder="1" applyFont="1" applyNumberFormat="1">
      <alignment horizontal="left"/>
    </xf>
    <xf borderId="2" fillId="0" fontId="4" numFmtId="4" xfId="0" applyBorder="1" applyFont="1" applyNumberFormat="1"/>
    <xf borderId="0" fillId="3" fontId="6" numFmtId="164" xfId="0" applyAlignment="1" applyFill="1" applyFont="1" applyNumberFormat="1">
      <alignment horizontal="left" readingOrder="0"/>
    </xf>
    <xf borderId="3" fillId="0" fontId="4" numFmtId="4" xfId="0" applyAlignment="1" applyBorder="1" applyFont="1" applyNumberFormat="1">
      <alignment horizontal="left"/>
    </xf>
    <xf borderId="4" fillId="4" fontId="4" numFmtId="14" xfId="0" applyAlignment="1" applyBorder="1" applyFill="1" applyFont="1" applyNumberFormat="1">
      <alignment readingOrder="0"/>
    </xf>
    <xf borderId="0" fillId="0" fontId="5" numFmtId="4" xfId="0" applyAlignment="1" applyFont="1" applyNumberFormat="1">
      <alignment readingOrder="0"/>
    </xf>
    <xf borderId="0" fillId="0" fontId="7" numFmtId="0" xfId="0" applyAlignment="1" applyFont="1">
      <alignment horizontal="center"/>
    </xf>
    <xf borderId="5" fillId="0" fontId="8" numFmtId="4" xfId="0" applyAlignment="1" applyBorder="1" applyFont="1" applyNumberFormat="1">
      <alignment horizontal="left"/>
    </xf>
    <xf borderId="6" fillId="4" fontId="8" numFmtId="3" xfId="0" applyAlignment="1" applyBorder="1" applyFont="1" applyNumberFormat="1">
      <alignment horizontal="center"/>
    </xf>
    <xf borderId="0" fillId="3" fontId="8" numFmtId="3" xfId="0" applyAlignment="1" applyFont="1" applyNumberFormat="1">
      <alignment horizontal="center"/>
    </xf>
    <xf borderId="0" fillId="0" fontId="8" numFmtId="3" xfId="0" applyAlignment="1" applyFont="1" applyNumberFormat="1">
      <alignment horizontal="center"/>
    </xf>
    <xf borderId="0" fillId="0" fontId="8" numFmtId="3" xfId="0" applyAlignment="1" applyFont="1" applyNumberFormat="1">
      <alignment horizontal="center" readingOrder="0"/>
    </xf>
    <xf borderId="0" fillId="0" fontId="6" numFmtId="0" xfId="0" applyAlignment="1" applyFont="1">
      <alignment horizontal="center"/>
    </xf>
    <xf borderId="5" fillId="0" fontId="8" numFmtId="0" xfId="0" applyBorder="1" applyFont="1"/>
    <xf borderId="5" fillId="0" fontId="6" numFmtId="165" xfId="0" applyAlignment="1" applyBorder="1" applyFont="1" applyNumberFormat="1">
      <alignment horizontal="center" readingOrder="0"/>
    </xf>
    <xf borderId="5" fillId="0" fontId="6" numFmtId="165" xfId="0" applyAlignment="1" applyBorder="1" applyFont="1" applyNumberFormat="1">
      <alignment horizontal="center" shrinkToFit="0" wrapText="1"/>
    </xf>
    <xf borderId="5" fillId="0" fontId="5" numFmtId="0" xfId="0" applyAlignment="1" applyBorder="1" applyFont="1">
      <alignment horizontal="left"/>
    </xf>
    <xf borderId="5" fillId="0" fontId="5" numFmtId="4" xfId="0" applyAlignment="1" applyBorder="1" applyFont="1" applyNumberFormat="1">
      <alignment horizontal="center" readingOrder="0"/>
    </xf>
    <xf borderId="5" fillId="0" fontId="5" numFmtId="4" xfId="0" applyAlignment="1" applyBorder="1" applyFont="1" applyNumberFormat="1">
      <alignment horizontal="center"/>
    </xf>
    <xf borderId="5" fillId="0" fontId="5" numFmtId="3" xfId="0" applyAlignment="1" applyBorder="1" applyFont="1" applyNumberFormat="1">
      <alignment horizontal="center" readingOrder="0"/>
    </xf>
    <xf borderId="5" fillId="0" fontId="5" numFmtId="3" xfId="0" applyAlignment="1" applyBorder="1" applyFont="1" applyNumberFormat="1">
      <alignment horizontal="center"/>
    </xf>
    <xf borderId="5" fillId="0" fontId="5" numFmtId="0" xfId="0" applyAlignment="1" applyBorder="1" applyFont="1">
      <alignment horizontal="left" readingOrder="0"/>
    </xf>
    <xf borderId="5" fillId="0" fontId="6" numFmtId="4" xfId="0" applyAlignment="1" applyBorder="1" applyFont="1" applyNumberFormat="1">
      <alignment horizontal="left"/>
    </xf>
    <xf borderId="5" fillId="0" fontId="5" numFmtId="4" xfId="0" applyBorder="1" applyFont="1" applyNumberFormat="1"/>
    <xf borderId="5" fillId="0" fontId="5" numFmtId="0" xfId="0" applyBorder="1" applyFont="1"/>
    <xf borderId="0" fillId="0" fontId="8" numFmtId="166" xfId="0" applyFont="1" applyNumberFormat="1"/>
    <xf borderId="5" fillId="0" fontId="8" numFmtId="166" xfId="0" applyAlignment="1" applyBorder="1" applyFont="1" applyNumberFormat="1">
      <alignment horizontal="center"/>
    </xf>
    <xf borderId="5" fillId="0" fontId="8" numFmtId="167" xfId="0" applyAlignment="1" applyBorder="1" applyFont="1" applyNumberFormat="1">
      <alignment horizontal="center"/>
    </xf>
    <xf borderId="7" fillId="0" fontId="5" numFmtId="4" xfId="0" applyAlignment="1" applyBorder="1" applyFont="1" applyNumberFormat="1">
      <alignment horizontal="center"/>
    </xf>
    <xf borderId="8" fillId="5" fontId="5" numFmtId="10" xfId="0" applyAlignment="1" applyBorder="1" applyFill="1" applyFont="1" applyNumberFormat="1">
      <alignment horizontal="center"/>
    </xf>
    <xf borderId="9" fillId="5" fontId="5" numFmtId="10" xfId="0" applyAlignment="1" applyBorder="1" applyFont="1" applyNumberFormat="1">
      <alignment horizontal="center"/>
    </xf>
    <xf borderId="8" fillId="5" fontId="5" numFmtId="4" xfId="0" applyAlignment="1" applyBorder="1" applyFont="1" applyNumberFormat="1">
      <alignment horizontal="center"/>
    </xf>
    <xf borderId="9" fillId="5" fontId="5" numFmtId="4" xfId="0" applyAlignment="1" applyBorder="1" applyFont="1" applyNumberFormat="1">
      <alignment horizontal="center"/>
    </xf>
    <xf borderId="5" fillId="0" fontId="5" numFmtId="4" xfId="0" applyAlignment="1" applyBorder="1" applyFont="1" applyNumberForma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autoshopteacher.com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2" max="2" width="17.13"/>
  </cols>
  <sheetData>
    <row r="1">
      <c r="A1" s="1" t="s">
        <v>0</v>
      </c>
      <c r="B1" s="2"/>
      <c r="C1" s="3"/>
      <c r="D1" s="3"/>
      <c r="E1" s="4"/>
      <c r="F1" s="5"/>
      <c r="G1" s="6"/>
      <c r="H1" s="6"/>
      <c r="I1" s="6"/>
      <c r="J1" s="6"/>
    </row>
    <row r="2">
      <c r="A2" s="7" t="s">
        <v>1</v>
      </c>
      <c r="B2" s="8"/>
      <c r="C2" s="9"/>
      <c r="D2" s="9"/>
      <c r="E2" s="10"/>
      <c r="F2" s="11"/>
      <c r="G2" s="12"/>
      <c r="H2" s="12"/>
      <c r="I2" s="12"/>
      <c r="J2" s="12"/>
    </row>
    <row r="3">
      <c r="A3" s="10"/>
      <c r="B3" s="13" t="s">
        <v>2</v>
      </c>
      <c r="C3" s="14"/>
      <c r="D3" s="9"/>
      <c r="E3" s="10" t="s">
        <v>3</v>
      </c>
      <c r="F3" s="15">
        <v>120000.0</v>
      </c>
      <c r="G3" s="12"/>
      <c r="H3" s="12"/>
      <c r="I3" s="12"/>
      <c r="J3" s="12"/>
    </row>
    <row r="4">
      <c r="A4" s="10"/>
      <c r="B4" s="16" t="s">
        <v>4</v>
      </c>
      <c r="C4" s="17">
        <v>45292.0</v>
      </c>
      <c r="D4" s="9"/>
      <c r="E4" s="10" t="s">
        <v>5</v>
      </c>
      <c r="F4" s="15">
        <v>35.0</v>
      </c>
      <c r="G4" s="12"/>
      <c r="H4" s="18" t="s">
        <v>6</v>
      </c>
      <c r="I4" s="12"/>
      <c r="J4" s="12"/>
    </row>
    <row r="5">
      <c r="A5" s="19"/>
      <c r="B5" s="20" t="s">
        <v>7</v>
      </c>
      <c r="C5" s="21">
        <v>5.0</v>
      </c>
      <c r="D5" s="22">
        <v>5.0</v>
      </c>
      <c r="E5" s="22">
        <v>5.0</v>
      </c>
      <c r="F5" s="22">
        <v>5.0</v>
      </c>
      <c r="G5" s="22">
        <v>5.0</v>
      </c>
      <c r="H5" s="23">
        <f>C5+D5+E5+F5+G5</f>
        <v>25</v>
      </c>
      <c r="I5" s="23"/>
      <c r="J5" s="24" t="s">
        <v>8</v>
      </c>
    </row>
    <row r="6">
      <c r="A6" s="25"/>
      <c r="B6" s="26" t="s">
        <v>9</v>
      </c>
      <c r="C6" s="27">
        <v>45292.0</v>
      </c>
      <c r="D6" s="27">
        <v>45292.0</v>
      </c>
      <c r="E6" s="27">
        <v>45292.0</v>
      </c>
      <c r="F6" s="27">
        <v>45292.0</v>
      </c>
      <c r="G6" s="27">
        <v>45292.0</v>
      </c>
      <c r="H6" s="28" t="s">
        <v>10</v>
      </c>
      <c r="I6" s="28"/>
      <c r="J6" s="28" t="s">
        <v>11</v>
      </c>
    </row>
    <row r="7">
      <c r="A7" s="10"/>
      <c r="B7" s="29" t="s">
        <v>12</v>
      </c>
      <c r="C7" s="30">
        <v>7500.0</v>
      </c>
      <c r="D7" s="31"/>
      <c r="E7" s="31"/>
      <c r="F7" s="31"/>
      <c r="G7" s="31"/>
      <c r="H7" s="31"/>
      <c r="I7" s="31"/>
      <c r="J7" s="31"/>
    </row>
    <row r="8">
      <c r="A8" s="10"/>
      <c r="B8" s="29" t="s">
        <v>13</v>
      </c>
      <c r="C8" s="30">
        <v>6000.0</v>
      </c>
      <c r="D8" s="31"/>
      <c r="E8" s="31"/>
      <c r="F8" s="31"/>
      <c r="G8" s="31"/>
      <c r="H8" s="31"/>
      <c r="I8" s="31"/>
      <c r="J8" s="31"/>
    </row>
    <row r="9">
      <c r="A9" s="10"/>
      <c r="B9" s="29" t="s">
        <v>14</v>
      </c>
      <c r="C9" s="30">
        <v>50.0</v>
      </c>
      <c r="D9" s="31"/>
      <c r="E9" s="31"/>
      <c r="F9" s="31"/>
      <c r="G9" s="31"/>
      <c r="H9" s="31"/>
      <c r="I9" s="31"/>
      <c r="J9" s="31"/>
    </row>
    <row r="10">
      <c r="A10" s="10"/>
      <c r="B10" s="29" t="s">
        <v>15</v>
      </c>
      <c r="C10" s="30">
        <v>25.0</v>
      </c>
      <c r="D10" s="31"/>
      <c r="E10" s="31"/>
      <c r="F10" s="31"/>
      <c r="G10" s="31"/>
      <c r="H10" s="31"/>
      <c r="I10" s="31"/>
      <c r="J10" s="31"/>
    </row>
    <row r="11">
      <c r="A11" s="10"/>
      <c r="B11" s="29" t="s">
        <v>16</v>
      </c>
      <c r="C11" s="30">
        <v>50.0</v>
      </c>
      <c r="D11" s="31"/>
      <c r="E11" s="31"/>
      <c r="F11" s="31"/>
      <c r="G11" s="31"/>
      <c r="H11" s="31"/>
      <c r="I11" s="31"/>
      <c r="J11" s="31"/>
    </row>
    <row r="12">
      <c r="A12" s="10"/>
      <c r="B12" s="29" t="s">
        <v>17</v>
      </c>
      <c r="C12" s="31">
        <f t="shared" ref="C12:H12" si="1">SUM(C7:C9)</f>
        <v>13550</v>
      </c>
      <c r="D12" s="31">
        <f t="shared" si="1"/>
        <v>0</v>
      </c>
      <c r="E12" s="31">
        <f t="shared" si="1"/>
        <v>0</v>
      </c>
      <c r="F12" s="31">
        <f t="shared" si="1"/>
        <v>0</v>
      </c>
      <c r="G12" s="31">
        <f t="shared" si="1"/>
        <v>0</v>
      </c>
      <c r="H12" s="31">
        <f t="shared" si="1"/>
        <v>0</v>
      </c>
      <c r="I12" s="31"/>
      <c r="J12" s="31">
        <f>SUM(J7:J9)</f>
        <v>0</v>
      </c>
    </row>
    <row r="13">
      <c r="A13" s="10"/>
      <c r="B13" s="29"/>
      <c r="C13" s="31"/>
      <c r="D13" s="31"/>
      <c r="E13" s="31"/>
      <c r="F13" s="31"/>
      <c r="G13" s="31"/>
      <c r="H13" s="31"/>
      <c r="I13" s="31"/>
      <c r="J13" s="31"/>
    </row>
    <row r="14">
      <c r="A14" s="10"/>
      <c r="B14" s="29" t="s">
        <v>18</v>
      </c>
      <c r="C14" s="32">
        <v>50.0</v>
      </c>
      <c r="D14" s="33"/>
      <c r="E14" s="33"/>
      <c r="F14" s="33"/>
      <c r="G14" s="33"/>
      <c r="H14" s="33"/>
      <c r="I14" s="33"/>
      <c r="J14" s="33"/>
    </row>
    <row r="15">
      <c r="A15" s="10"/>
      <c r="B15" s="29" t="s">
        <v>19</v>
      </c>
      <c r="C15" s="30">
        <v>4500.0</v>
      </c>
      <c r="D15" s="31"/>
      <c r="E15" s="31"/>
      <c r="F15" s="31"/>
      <c r="G15" s="31"/>
      <c r="H15" s="31"/>
      <c r="I15" s="31"/>
      <c r="J15" s="31"/>
    </row>
    <row r="16">
      <c r="A16" s="10"/>
      <c r="B16" s="29" t="s">
        <v>20</v>
      </c>
      <c r="C16" s="30">
        <v>35.0</v>
      </c>
      <c r="D16" s="31">
        <f t="shared" ref="D16:H16" si="2">D9/1.5</f>
        <v>0</v>
      </c>
      <c r="E16" s="31">
        <f t="shared" si="2"/>
        <v>0</v>
      </c>
      <c r="F16" s="31">
        <f t="shared" si="2"/>
        <v>0</v>
      </c>
      <c r="G16" s="31">
        <f t="shared" si="2"/>
        <v>0</v>
      </c>
      <c r="H16" s="31">
        <f t="shared" si="2"/>
        <v>0</v>
      </c>
      <c r="I16" s="31"/>
      <c r="J16" s="31">
        <f>J9/1.5</f>
        <v>0</v>
      </c>
    </row>
    <row r="17">
      <c r="A17" s="10"/>
      <c r="B17" s="29" t="s">
        <v>21</v>
      </c>
      <c r="C17" s="30">
        <v>50.0</v>
      </c>
      <c r="D17" s="31"/>
      <c r="E17" s="31"/>
      <c r="F17" s="31"/>
      <c r="G17" s="31"/>
      <c r="H17" s="31"/>
      <c r="I17" s="31"/>
      <c r="J17" s="31"/>
    </row>
    <row r="18">
      <c r="A18" s="10"/>
      <c r="B18" s="34" t="s">
        <v>22</v>
      </c>
      <c r="C18" s="30">
        <v>0.0</v>
      </c>
      <c r="D18" s="31"/>
      <c r="E18" s="31"/>
      <c r="F18" s="31"/>
      <c r="G18" s="31"/>
      <c r="H18" s="31"/>
      <c r="I18" s="31"/>
      <c r="J18" s="31"/>
    </row>
    <row r="19">
      <c r="A19" s="10"/>
      <c r="B19" s="29" t="s">
        <v>23</v>
      </c>
      <c r="C19" s="31">
        <f t="shared" ref="C19:H19" si="3">(C17+C18)*$F$4</f>
        <v>1750</v>
      </c>
      <c r="D19" s="31">
        <f t="shared" si="3"/>
        <v>0</v>
      </c>
      <c r="E19" s="31">
        <f t="shared" si="3"/>
        <v>0</v>
      </c>
      <c r="F19" s="31">
        <f t="shared" si="3"/>
        <v>0</v>
      </c>
      <c r="G19" s="31">
        <f t="shared" si="3"/>
        <v>0</v>
      </c>
      <c r="H19" s="31">
        <f t="shared" si="3"/>
        <v>0</v>
      </c>
      <c r="I19" s="31"/>
      <c r="J19" s="31">
        <f>(J17+J18)*$F$4</f>
        <v>0</v>
      </c>
    </row>
    <row r="20">
      <c r="A20" s="10"/>
      <c r="B20" s="35"/>
      <c r="C20" s="36"/>
      <c r="D20" s="36"/>
      <c r="E20" s="36"/>
      <c r="F20" s="36"/>
      <c r="G20" s="36"/>
      <c r="H20" s="37"/>
      <c r="I20" s="37"/>
      <c r="J20" s="37"/>
    </row>
    <row r="21">
      <c r="A21" s="38"/>
      <c r="B21" s="39" t="s">
        <v>24</v>
      </c>
      <c r="C21" s="39">
        <f t="shared" ref="C21:H21" si="4">C24-SUM(C19+C15+C16)</f>
        <v>7265</v>
      </c>
      <c r="D21" s="39">
        <f t="shared" si="4"/>
        <v>0</v>
      </c>
      <c r="E21" s="39">
        <f t="shared" si="4"/>
        <v>0</v>
      </c>
      <c r="F21" s="39">
        <f t="shared" si="4"/>
        <v>0</v>
      </c>
      <c r="G21" s="39">
        <f t="shared" si="4"/>
        <v>0</v>
      </c>
      <c r="H21" s="39">
        <f t="shared" si="4"/>
        <v>0</v>
      </c>
      <c r="I21" s="39"/>
      <c r="J21" s="39">
        <f>J24-SUM(J19+J15+J16)</f>
        <v>0</v>
      </c>
    </row>
    <row r="22">
      <c r="A22" s="38"/>
      <c r="B22" s="39" t="s">
        <v>25</v>
      </c>
      <c r="C22" s="39">
        <f t="shared" ref="C22:H22" si="5">C5/253*$F$3</f>
        <v>2371.541502</v>
      </c>
      <c r="D22" s="39">
        <f t="shared" si="5"/>
        <v>2371.541502</v>
      </c>
      <c r="E22" s="39">
        <f t="shared" si="5"/>
        <v>2371.541502</v>
      </c>
      <c r="F22" s="39">
        <f t="shared" si="5"/>
        <v>2371.541502</v>
      </c>
      <c r="G22" s="39">
        <f t="shared" si="5"/>
        <v>2371.541502</v>
      </c>
      <c r="H22" s="39">
        <f t="shared" si="5"/>
        <v>11857.70751</v>
      </c>
      <c r="I22" s="39"/>
      <c r="J22" s="39" t="str">
        <f>J5/253*$F$3</f>
        <v>#VALUE!</v>
      </c>
    </row>
    <row r="23">
      <c r="A23" s="38"/>
      <c r="B23" s="39" t="s">
        <v>26</v>
      </c>
      <c r="C23" s="40">
        <f t="shared" ref="C23:H23" si="6">C21-C22</f>
        <v>4893.458498</v>
      </c>
      <c r="D23" s="40">
        <f t="shared" si="6"/>
        <v>-2371.541502</v>
      </c>
      <c r="E23" s="40">
        <f t="shared" si="6"/>
        <v>-2371.541502</v>
      </c>
      <c r="F23" s="40">
        <f t="shared" si="6"/>
        <v>-2371.541502</v>
      </c>
      <c r="G23" s="40">
        <f t="shared" si="6"/>
        <v>-2371.541502</v>
      </c>
      <c r="H23" s="40">
        <f t="shared" si="6"/>
        <v>-11857.70751</v>
      </c>
      <c r="I23" s="40"/>
      <c r="J23" s="40" t="str">
        <f>J21-J22</f>
        <v>#VALUE!</v>
      </c>
    </row>
    <row r="24">
      <c r="A24" s="10"/>
      <c r="B24" s="29" t="s">
        <v>17</v>
      </c>
      <c r="C24" s="41">
        <f t="shared" ref="C24:H24" si="7">C12</f>
        <v>13550</v>
      </c>
      <c r="D24" s="41">
        <f t="shared" si="7"/>
        <v>0</v>
      </c>
      <c r="E24" s="41">
        <f t="shared" si="7"/>
        <v>0</v>
      </c>
      <c r="F24" s="41">
        <f t="shared" si="7"/>
        <v>0</v>
      </c>
      <c r="G24" s="41">
        <f t="shared" si="7"/>
        <v>0</v>
      </c>
      <c r="H24" s="41">
        <f t="shared" si="7"/>
        <v>0</v>
      </c>
      <c r="I24" s="41"/>
      <c r="J24" s="41">
        <f>J12</f>
        <v>0</v>
      </c>
    </row>
    <row r="25">
      <c r="A25" s="10"/>
      <c r="B25" s="34" t="s">
        <v>27</v>
      </c>
      <c r="C25" s="42">
        <f t="shared" ref="C25:H25" si="8">C21/C24</f>
        <v>0.5361623616</v>
      </c>
      <c r="D25" s="43" t="str">
        <f t="shared" si="8"/>
        <v>#DIV/0!</v>
      </c>
      <c r="E25" s="43" t="str">
        <f t="shared" si="8"/>
        <v>#DIV/0!</v>
      </c>
      <c r="F25" s="43" t="str">
        <f t="shared" si="8"/>
        <v>#DIV/0!</v>
      </c>
      <c r="G25" s="43" t="str">
        <f t="shared" si="8"/>
        <v>#DIV/0!</v>
      </c>
      <c r="H25" s="43" t="str">
        <f t="shared" si="8"/>
        <v>#DIV/0!</v>
      </c>
      <c r="I25" s="43"/>
      <c r="J25" s="43" t="str">
        <f>J21/J24</f>
        <v>#DIV/0!</v>
      </c>
    </row>
    <row r="26">
      <c r="A26" s="10"/>
      <c r="B26" s="29" t="s">
        <v>28</v>
      </c>
      <c r="C26" s="44">
        <f t="shared" ref="C26:H26" si="9">C24/C14</f>
        <v>271</v>
      </c>
      <c r="D26" s="45" t="str">
        <f t="shared" si="9"/>
        <v>#DIV/0!</v>
      </c>
      <c r="E26" s="45" t="str">
        <f t="shared" si="9"/>
        <v>#DIV/0!</v>
      </c>
      <c r="F26" s="45" t="str">
        <f t="shared" si="9"/>
        <v>#DIV/0!</v>
      </c>
      <c r="G26" s="45" t="str">
        <f t="shared" si="9"/>
        <v>#DIV/0!</v>
      </c>
      <c r="H26" s="45" t="str">
        <f t="shared" si="9"/>
        <v>#DIV/0!</v>
      </c>
      <c r="I26" s="45"/>
      <c r="J26" s="45" t="str">
        <f>J24/J14</f>
        <v>#DIV/0!</v>
      </c>
    </row>
    <row r="27">
      <c r="A27" s="10"/>
      <c r="B27" s="34" t="s">
        <v>29</v>
      </c>
      <c r="C27" s="42">
        <f t="shared" ref="C27:H27" si="10">SUM(C7-C15)/C7</f>
        <v>0.4</v>
      </c>
      <c r="D27" s="43" t="str">
        <f t="shared" si="10"/>
        <v>#DIV/0!</v>
      </c>
      <c r="E27" s="43" t="str">
        <f t="shared" si="10"/>
        <v>#DIV/0!</v>
      </c>
      <c r="F27" s="43" t="str">
        <f t="shared" si="10"/>
        <v>#DIV/0!</v>
      </c>
      <c r="G27" s="43" t="str">
        <f t="shared" si="10"/>
        <v>#DIV/0!</v>
      </c>
      <c r="H27" s="43" t="str">
        <f t="shared" si="10"/>
        <v>#DIV/0!</v>
      </c>
      <c r="I27" s="43"/>
      <c r="J27" s="43" t="str">
        <f>SUM(J7-J15)/J7</f>
        <v>#DIV/0!</v>
      </c>
    </row>
    <row r="28">
      <c r="A28" s="10"/>
      <c r="B28" s="29" t="s">
        <v>30</v>
      </c>
      <c r="C28" s="42">
        <f t="shared" ref="C28:H28" si="11">SUM(C8-C19)/C8</f>
        <v>0.7083333333</v>
      </c>
      <c r="D28" s="43" t="str">
        <f t="shared" si="11"/>
        <v>#DIV/0!</v>
      </c>
      <c r="E28" s="43" t="str">
        <f t="shared" si="11"/>
        <v>#DIV/0!</v>
      </c>
      <c r="F28" s="43" t="str">
        <f t="shared" si="11"/>
        <v>#DIV/0!</v>
      </c>
      <c r="G28" s="43" t="str">
        <f t="shared" si="11"/>
        <v>#DIV/0!</v>
      </c>
      <c r="H28" s="43" t="str">
        <f t="shared" si="11"/>
        <v>#DIV/0!</v>
      </c>
      <c r="I28" s="43"/>
      <c r="J28" s="43" t="str">
        <f>SUM(J8-J19)/J8</f>
        <v>#DIV/0!</v>
      </c>
    </row>
    <row r="29">
      <c r="A29" s="10"/>
      <c r="B29" s="29" t="s">
        <v>31</v>
      </c>
      <c r="C29" s="44">
        <f t="shared" ref="C29:H29" si="12">C8/C17</f>
        <v>120</v>
      </c>
      <c r="D29" s="45" t="str">
        <f t="shared" si="12"/>
        <v>#DIV/0!</v>
      </c>
      <c r="E29" s="45" t="str">
        <f t="shared" si="12"/>
        <v>#DIV/0!</v>
      </c>
      <c r="F29" s="45" t="str">
        <f t="shared" si="12"/>
        <v>#DIV/0!</v>
      </c>
      <c r="G29" s="45" t="str">
        <f t="shared" si="12"/>
        <v>#DIV/0!</v>
      </c>
      <c r="H29" s="45" t="str">
        <f t="shared" si="12"/>
        <v>#DIV/0!</v>
      </c>
      <c r="I29" s="45"/>
      <c r="J29" s="45" t="str">
        <f>J8/J17</f>
        <v>#DIV/0!</v>
      </c>
    </row>
    <row r="30">
      <c r="A30" s="10"/>
      <c r="B30" s="46" t="s">
        <v>32</v>
      </c>
      <c r="C30" s="44">
        <f t="shared" ref="C30:H30" si="13">C17/C14</f>
        <v>1</v>
      </c>
      <c r="D30" s="45" t="str">
        <f t="shared" si="13"/>
        <v>#DIV/0!</v>
      </c>
      <c r="E30" s="45" t="str">
        <f t="shared" si="13"/>
        <v>#DIV/0!</v>
      </c>
      <c r="F30" s="45" t="str">
        <f t="shared" si="13"/>
        <v>#DIV/0!</v>
      </c>
      <c r="G30" s="45" t="str">
        <f t="shared" si="13"/>
        <v>#DIV/0!</v>
      </c>
      <c r="H30" s="45" t="str">
        <f t="shared" si="13"/>
        <v>#DIV/0!</v>
      </c>
      <c r="I30" s="45"/>
      <c r="J30" s="45" t="str">
        <f>J17/J14</f>
        <v>#DIV/0!</v>
      </c>
    </row>
  </sheetData>
  <hyperlinks>
    <hyperlink r:id="rId1" ref="A2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