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60b14b852b9884f8/"/>
    </mc:Choice>
  </mc:AlternateContent>
  <xr:revisionPtr revIDLastSave="814" documentId="8_{F9D25B75-211E-4BC3-96F5-133CD9080471}" xr6:coauthVersionLast="47" xr6:coauthVersionMax="47" xr10:uidLastSave="{800296DD-4214-4331-A68F-DB2A1C89FAD4}"/>
  <bookViews>
    <workbookView xWindow="37170" yWindow="1440" windowWidth="17550" windowHeight="11775" tabRatio="825" activeTab="3" xr2:uid="{0C66DE67-89DD-41AE-A5B5-A5ABAB7AFD0D}"/>
  </bookViews>
  <sheets>
    <sheet name="Draft Board" sheetId="1" r:id="rId1"/>
    <sheet name="Picks" sheetId="12" r:id="rId2"/>
    <sheet name="Calcs &gt;" sheetId="2" r:id="rId3"/>
    <sheet name="QB" sheetId="3" r:id="rId4"/>
    <sheet name="RB" sheetId="4" r:id="rId5"/>
    <sheet name="WR" sheetId="5" r:id="rId6"/>
    <sheet name="TE" sheetId="6" r:id="rId7"/>
    <sheet name="DEF" sheetId="8" r:id="rId8"/>
    <sheet name="Multipliers" sheetId="9" r:id="rId9"/>
    <sheet name="Rookies" sheetId="7" r:id="rId10"/>
    <sheet name="schedule_23" sheetId="10" r:id="rId11"/>
    <sheet name="Injuries" sheetId="13" r:id="rId12"/>
  </sheets>
  <definedNames>
    <definedName name="_xlnm._FilterDatabase" localSheetId="7" hidden="1">DEF!$B$2:$Q$34</definedName>
    <definedName name="_xlnm._FilterDatabase" localSheetId="1" hidden="1">Picks!$B$1:$H$292</definedName>
    <definedName name="_xlnm._FilterDatabase" localSheetId="3" hidden="1">QB!$B$2:$H$45</definedName>
    <definedName name="_xlnm._FilterDatabase" localSheetId="4" hidden="1">RB!$C$2:$H$55</definedName>
    <definedName name="_xlnm._FilterDatabase" localSheetId="9" hidden="1">Rookies!$C$2:$H$83</definedName>
    <definedName name="_xlnm._FilterDatabase" localSheetId="5" hidden="1">WR!$B$2:$H$95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 i="8"/>
  <c r="B59" i="6"/>
  <c r="B58" i="6"/>
  <c r="B57" i="6"/>
  <c r="B56" i="6"/>
  <c r="B55" i="6"/>
  <c r="B54" i="6"/>
  <c r="B53" i="6"/>
  <c r="B52" i="6"/>
  <c r="B51" i="6"/>
  <c r="B50" i="6"/>
  <c r="B49" i="6"/>
  <c r="B48" i="6"/>
  <c r="B47" i="6"/>
  <c r="B46" i="6"/>
  <c r="B45" i="6"/>
  <c r="B44"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76" i="4"/>
  <c r="B75" i="4"/>
  <c r="B74" i="4"/>
  <c r="B73" i="4"/>
  <c r="B72" i="4"/>
  <c r="B71" i="4"/>
  <c r="B70" i="4"/>
  <c r="B69" i="4"/>
  <c r="B68" i="4"/>
  <c r="B67" i="4"/>
  <c r="B66" i="4"/>
  <c r="B65" i="4"/>
  <c r="B64" i="4"/>
  <c r="B63" i="4"/>
  <c r="B62" i="4"/>
  <c r="B61" i="4"/>
  <c r="B60" i="4"/>
  <c r="B59" i="4"/>
  <c r="B58"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45" i="3"/>
  <c r="B44" i="3"/>
  <c r="B43" i="3"/>
  <c r="B42" i="3"/>
  <c r="B41" i="3"/>
  <c r="B40" i="3"/>
  <c r="B39" i="3"/>
  <c r="B38" i="3"/>
  <c r="B37" i="3"/>
  <c r="B36" i="3"/>
  <c r="B35" i="3"/>
  <c r="B34" i="3"/>
  <c r="B33" i="3"/>
  <c r="B32" i="3"/>
  <c r="B4" i="3"/>
  <c r="B5" i="3"/>
  <c r="B6" i="3"/>
  <c r="B7" i="3"/>
  <c r="B8" i="3"/>
  <c r="B9" i="3"/>
  <c r="B10" i="3"/>
  <c r="B11" i="3"/>
  <c r="B12" i="3"/>
  <c r="B13" i="3"/>
  <c r="B14" i="3"/>
  <c r="B15" i="3"/>
  <c r="B16" i="3"/>
  <c r="B17" i="3"/>
  <c r="B18" i="3"/>
  <c r="B19" i="3"/>
  <c r="B20" i="3"/>
  <c r="B21" i="3"/>
  <c r="B22" i="3"/>
  <c r="B23" i="3"/>
  <c r="B24" i="3"/>
  <c r="B25" i="3"/>
  <c r="B26" i="3"/>
  <c r="B27" i="3"/>
  <c r="B28" i="3"/>
  <c r="B29" i="3"/>
  <c r="B3" i="3"/>
  <c r="D89" i="12"/>
  <c r="D267" i="12"/>
  <c r="D180" i="12"/>
  <c r="D8" i="12"/>
  <c r="D161" i="12"/>
  <c r="D213" i="12"/>
  <c r="D262" i="12"/>
  <c r="D183" i="12"/>
  <c r="D86" i="12"/>
  <c r="D78" i="12"/>
  <c r="D170" i="12"/>
  <c r="D278" i="12"/>
  <c r="D217" i="12"/>
  <c r="D187" i="12"/>
  <c r="D250" i="12"/>
  <c r="D35" i="12"/>
  <c r="D292" i="12"/>
  <c r="D85" i="12"/>
  <c r="D254" i="12"/>
  <c r="D152" i="12"/>
  <c r="D229" i="12"/>
  <c r="D176" i="12"/>
  <c r="D147" i="12"/>
  <c r="D63" i="12"/>
  <c r="D291" i="12"/>
  <c r="D44" i="12"/>
  <c r="D166" i="12"/>
  <c r="D253" i="12"/>
  <c r="D74" i="12"/>
  <c r="D19" i="12"/>
  <c r="D116" i="12"/>
  <c r="D28" i="12"/>
  <c r="D148" i="12"/>
  <c r="D264" i="12"/>
  <c r="D94" i="12"/>
  <c r="D112" i="12"/>
  <c r="D168" i="12"/>
  <c r="D95" i="12"/>
  <c r="D108" i="12"/>
  <c r="D58" i="12"/>
  <c r="D2" i="12"/>
  <c r="D50" i="12"/>
  <c r="D21" i="12"/>
  <c r="D7" i="12"/>
  <c r="D157" i="12"/>
  <c r="D142" i="12"/>
  <c r="D233" i="12"/>
  <c r="D220" i="12"/>
  <c r="D178" i="12"/>
  <c r="D205" i="12"/>
  <c r="D25" i="12"/>
  <c r="D163" i="12"/>
  <c r="D31" i="12"/>
  <c r="D193" i="12"/>
  <c r="D167" i="12"/>
  <c r="D175" i="12"/>
  <c r="D151" i="12"/>
  <c r="D133" i="12"/>
  <c r="D22" i="12"/>
  <c r="D113" i="12"/>
  <c r="D73" i="12"/>
  <c r="D172" i="12"/>
  <c r="D68" i="12"/>
  <c r="D100" i="12"/>
  <c r="D257" i="12"/>
  <c r="D182" i="12"/>
  <c r="D37" i="12"/>
  <c r="D263" i="12"/>
  <c r="D10" i="12"/>
  <c r="D70" i="12"/>
  <c r="D227" i="12"/>
  <c r="D109" i="12"/>
  <c r="D26" i="12"/>
  <c r="D139" i="12"/>
  <c r="D228" i="12"/>
  <c r="D255" i="12"/>
  <c r="D155" i="12"/>
  <c r="D225" i="12"/>
  <c r="D141" i="12"/>
  <c r="D110" i="12"/>
  <c r="D76" i="12"/>
  <c r="D226" i="12"/>
  <c r="D214" i="12"/>
  <c r="D122" i="12"/>
  <c r="D121" i="12"/>
  <c r="D190" i="12"/>
  <c r="D47" i="12"/>
  <c r="D138" i="12"/>
  <c r="D188" i="12"/>
  <c r="D97" i="12"/>
  <c r="D130" i="12"/>
  <c r="D200" i="12"/>
  <c r="D46" i="12"/>
  <c r="D156" i="12"/>
  <c r="D230" i="12"/>
  <c r="D56" i="12"/>
  <c r="D164" i="12"/>
  <c r="D282" i="12"/>
  <c r="D234" i="12"/>
  <c r="D212" i="12"/>
  <c r="D189" i="12"/>
  <c r="D269" i="12"/>
  <c r="D115" i="12"/>
  <c r="D283" i="12"/>
  <c r="D150" i="12"/>
  <c r="D27" i="12"/>
  <c r="D129" i="12"/>
  <c r="D126" i="12"/>
  <c r="D127" i="12"/>
  <c r="D197" i="12"/>
  <c r="D16" i="12"/>
  <c r="D196" i="12"/>
  <c r="D171" i="12"/>
  <c r="D231" i="12"/>
  <c r="D215" i="12"/>
  <c r="D258" i="12"/>
  <c r="D203" i="12"/>
  <c r="D232" i="12"/>
  <c r="D9" i="12"/>
  <c r="D136" i="12"/>
  <c r="D17" i="12"/>
  <c r="D179" i="12"/>
  <c r="D209" i="12"/>
  <c r="D40" i="12"/>
  <c r="D23" i="12"/>
  <c r="D67" i="12"/>
  <c r="D235" i="12"/>
  <c r="D124" i="12"/>
  <c r="D195" i="12"/>
  <c r="D55" i="12"/>
  <c r="D45" i="12"/>
  <c r="D185" i="12"/>
  <c r="D29" i="12"/>
  <c r="D134" i="12"/>
  <c r="D224" i="12"/>
  <c r="D204" i="12"/>
  <c r="D160" i="12"/>
  <c r="D15" i="12"/>
  <c r="D128" i="12"/>
  <c r="D24" i="12"/>
  <c r="D3" i="12"/>
  <c r="D60" i="12"/>
  <c r="D119" i="12"/>
  <c r="D154" i="12"/>
  <c r="D84" i="12"/>
  <c r="D41" i="12"/>
  <c r="D222" i="12"/>
  <c r="D117" i="12"/>
  <c r="D210" i="12"/>
  <c r="D158" i="12"/>
  <c r="D6" i="12"/>
  <c r="D191" i="12"/>
  <c r="D82" i="12"/>
  <c r="D66" i="12"/>
  <c r="D238" i="12"/>
  <c r="D169" i="12"/>
  <c r="D181" i="12"/>
  <c r="D101" i="12"/>
  <c r="D72" i="12"/>
  <c r="D243" i="12"/>
  <c r="D131" i="12"/>
  <c r="D237" i="12"/>
  <c r="D280" i="12"/>
  <c r="D143" i="12"/>
  <c r="D266" i="12"/>
  <c r="D271" i="12"/>
  <c r="D53" i="12"/>
  <c r="D107" i="12"/>
  <c r="D268" i="12"/>
  <c r="D261" i="12"/>
  <c r="D159" i="12"/>
  <c r="D98" i="12"/>
  <c r="D57" i="12"/>
  <c r="D239" i="12"/>
  <c r="D137" i="12"/>
  <c r="D88" i="12"/>
  <c r="D272" i="12"/>
  <c r="D12" i="12"/>
  <c r="D140" i="12"/>
  <c r="D252" i="12"/>
  <c r="D69" i="12"/>
  <c r="D287" i="12"/>
  <c r="D221" i="12"/>
  <c r="D265" i="12"/>
  <c r="D96" i="12"/>
  <c r="D174" i="12"/>
  <c r="D248" i="12"/>
  <c r="D288" i="12"/>
  <c r="D162" i="12"/>
  <c r="D54" i="12"/>
  <c r="D30" i="12"/>
  <c r="D80" i="12"/>
  <c r="D270" i="12"/>
  <c r="D132" i="12"/>
  <c r="D274" i="12"/>
  <c r="D118" i="12"/>
  <c r="D123" i="12"/>
  <c r="D247" i="12"/>
  <c r="D32" i="12"/>
  <c r="D83" i="12"/>
  <c r="D201" i="12"/>
  <c r="D99" i="12"/>
  <c r="D273" i="12"/>
  <c r="D42" i="12"/>
  <c r="D11" i="12"/>
  <c r="D236" i="12"/>
  <c r="D14" i="12"/>
  <c r="D244" i="12"/>
  <c r="D241" i="12"/>
  <c r="D277" i="12"/>
  <c r="D275" i="12"/>
  <c r="D61" i="12"/>
  <c r="D199" i="12"/>
  <c r="D106" i="12"/>
  <c r="D92" i="12"/>
  <c r="D249" i="12"/>
  <c r="D219" i="12"/>
  <c r="D218" i="12"/>
  <c r="D216" i="12"/>
  <c r="D39" i="12"/>
  <c r="D256" i="12"/>
  <c r="D186" i="12"/>
  <c r="D34" i="12"/>
  <c r="D64" i="12"/>
  <c r="D198" i="12"/>
  <c r="D276" i="12"/>
  <c r="D135" i="12"/>
  <c r="D206" i="12"/>
  <c r="D153" i="12"/>
  <c r="D102" i="12"/>
  <c r="D90" i="12"/>
  <c r="D77" i="12"/>
  <c r="D18" i="12"/>
  <c r="D33" i="12"/>
  <c r="D4" i="12"/>
  <c r="D165" i="12"/>
  <c r="D120" i="12"/>
  <c r="D125" i="12"/>
  <c r="D192" i="12"/>
  <c r="D81" i="12"/>
  <c r="D194" i="12"/>
  <c r="D38" i="12"/>
  <c r="D246" i="12"/>
  <c r="D13" i="12"/>
  <c r="D114" i="12"/>
  <c r="D285" i="12"/>
  <c r="D79" i="12"/>
  <c r="D251" i="12"/>
  <c r="D62" i="12"/>
  <c r="D260" i="12"/>
  <c r="D104" i="12"/>
  <c r="D240" i="12"/>
  <c r="D75" i="12"/>
  <c r="D91" i="12"/>
  <c r="D289" i="12"/>
  <c r="D184" i="12"/>
  <c r="D245" i="12"/>
  <c r="D281" i="12"/>
  <c r="D36" i="12"/>
  <c r="K36" i="1" l="1"/>
  <c r="K18" i="1"/>
  <c r="C37" i="1"/>
  <c r="C38" i="1"/>
  <c r="CD83" i="7"/>
  <c r="CD82" i="7"/>
  <c r="CD81" i="7"/>
  <c r="CD80" i="7"/>
  <c r="CD79" i="7"/>
  <c r="CD78" i="7"/>
  <c r="CD77" i="7"/>
  <c r="CD76" i="7"/>
  <c r="CD75" i="7"/>
  <c r="CD74" i="7"/>
  <c r="CD73" i="7"/>
  <c r="CD72" i="7"/>
  <c r="CD71" i="7"/>
  <c r="CD70" i="7"/>
  <c r="CD69" i="7"/>
  <c r="CD68" i="7"/>
  <c r="CD67" i="7"/>
  <c r="CD66" i="7"/>
  <c r="CD65" i="7"/>
  <c r="CD64" i="7"/>
  <c r="CD63" i="7"/>
  <c r="CD62" i="7"/>
  <c r="CD61" i="7"/>
  <c r="CD60" i="7"/>
  <c r="CD59" i="7"/>
  <c r="CD58" i="7"/>
  <c r="CD57" i="7"/>
  <c r="CD56" i="7"/>
  <c r="CD55" i="7"/>
  <c r="CD54" i="7"/>
  <c r="CD53" i="7"/>
  <c r="CD52" i="7"/>
  <c r="CD51" i="7"/>
  <c r="CD50" i="7"/>
  <c r="CD49" i="7"/>
  <c r="CD48" i="7"/>
  <c r="CD47" i="7"/>
  <c r="CD46" i="7"/>
  <c r="CD45" i="7"/>
  <c r="CD44" i="7"/>
  <c r="CD43" i="7"/>
  <c r="CD42" i="7"/>
  <c r="CD41" i="7"/>
  <c r="CD40" i="7"/>
  <c r="CD39" i="7"/>
  <c r="CD38" i="7"/>
  <c r="CD37" i="7"/>
  <c r="CD36" i="7"/>
  <c r="CD35" i="7"/>
  <c r="CD34" i="7"/>
  <c r="CD33" i="7"/>
  <c r="CD32" i="7"/>
  <c r="CD31" i="7"/>
  <c r="CD30" i="7"/>
  <c r="CD29" i="7"/>
  <c r="CD28" i="7"/>
  <c r="CD27" i="7"/>
  <c r="CD26" i="7"/>
  <c r="CD25" i="7"/>
  <c r="CD24" i="7"/>
  <c r="CD23" i="7"/>
  <c r="CD22" i="7"/>
  <c r="CD21" i="7"/>
  <c r="CD20" i="7"/>
  <c r="CD19" i="7"/>
  <c r="CD18" i="7"/>
  <c r="CD17" i="7"/>
  <c r="CD16" i="7"/>
  <c r="CD15" i="7"/>
  <c r="CD14" i="7"/>
  <c r="CD13" i="7"/>
  <c r="CD12" i="7"/>
  <c r="CD11" i="7"/>
  <c r="CD10" i="7"/>
  <c r="CD9" i="7"/>
  <c r="CD8" i="7"/>
  <c r="CD7" i="7"/>
  <c r="CD6" i="7"/>
  <c r="CD5" i="7"/>
  <c r="CD4" i="7"/>
  <c r="CD3" i="7"/>
  <c r="CD59" i="6"/>
  <c r="CD58" i="6"/>
  <c r="CD57" i="6"/>
  <c r="CD56" i="6"/>
  <c r="CD55" i="6"/>
  <c r="CD54" i="6"/>
  <c r="CD53" i="6"/>
  <c r="CD52" i="6"/>
  <c r="CD51" i="6"/>
  <c r="CD50" i="6"/>
  <c r="CD49" i="6"/>
  <c r="CD48" i="6"/>
  <c r="CD47" i="6"/>
  <c r="CD46" i="6"/>
  <c r="CD45" i="6"/>
  <c r="CD44" i="6"/>
  <c r="CD41" i="6"/>
  <c r="CD40" i="6"/>
  <c r="CD39" i="6"/>
  <c r="CD38" i="6"/>
  <c r="CD37" i="6"/>
  <c r="CD36" i="6"/>
  <c r="CD35" i="6"/>
  <c r="CD34" i="6"/>
  <c r="CD33" i="6"/>
  <c r="CD32" i="6"/>
  <c r="CD31" i="6"/>
  <c r="CD30" i="6"/>
  <c r="CD29" i="6"/>
  <c r="CD28" i="6"/>
  <c r="CD27" i="6"/>
  <c r="CD26" i="6"/>
  <c r="CD25" i="6"/>
  <c r="CD24" i="6"/>
  <c r="CD23" i="6"/>
  <c r="CD22" i="6"/>
  <c r="CD21" i="6"/>
  <c r="CD20" i="6"/>
  <c r="CD19" i="6"/>
  <c r="CD18" i="6"/>
  <c r="CD17" i="6"/>
  <c r="CD16" i="6"/>
  <c r="CD15" i="6"/>
  <c r="CD14" i="6"/>
  <c r="CD13" i="6"/>
  <c r="CD12" i="6"/>
  <c r="CD11" i="6"/>
  <c r="CD10" i="6"/>
  <c r="CD9" i="6"/>
  <c r="CD8" i="6"/>
  <c r="CD7" i="6"/>
  <c r="CD6" i="6"/>
  <c r="CD5" i="6"/>
  <c r="CD4" i="6"/>
  <c r="CD3" i="6"/>
  <c r="CD76" i="4"/>
  <c r="CD75" i="4"/>
  <c r="CD74" i="4"/>
  <c r="CD73" i="4"/>
  <c r="CD72" i="4"/>
  <c r="CD71" i="4"/>
  <c r="CD70" i="4"/>
  <c r="CD69" i="4"/>
  <c r="CD68" i="4"/>
  <c r="CD67" i="4"/>
  <c r="CD66" i="4"/>
  <c r="CD65" i="4"/>
  <c r="CD64" i="4"/>
  <c r="CD63" i="4"/>
  <c r="CD62" i="4"/>
  <c r="CD61" i="4"/>
  <c r="CD60" i="4"/>
  <c r="CD59" i="4"/>
  <c r="CD58" i="4"/>
  <c r="C39" i="1" l="1"/>
  <c r="BG33" i="10"/>
  <c r="BF33" i="10"/>
  <c r="BE33" i="10"/>
  <c r="BD33" i="10"/>
  <c r="BC33" i="10"/>
  <c r="BB33" i="10"/>
  <c r="BA33" i="10"/>
  <c r="AZ33" i="10"/>
  <c r="AY33" i="10"/>
  <c r="AX33" i="10"/>
  <c r="AW33" i="10"/>
  <c r="AV33" i="10"/>
  <c r="AU33" i="10"/>
  <c r="AT33" i="10"/>
  <c r="AS33" i="10"/>
  <c r="AR33" i="10"/>
  <c r="AQ33" i="10"/>
  <c r="AP33" i="10"/>
  <c r="BG32" i="10"/>
  <c r="BF32" i="10"/>
  <c r="BE32" i="10"/>
  <c r="BD32" i="10"/>
  <c r="BC32" i="10"/>
  <c r="BB32" i="10"/>
  <c r="BA32" i="10"/>
  <c r="AZ32" i="10"/>
  <c r="AY32" i="10"/>
  <c r="AX32" i="10"/>
  <c r="AW32" i="10"/>
  <c r="AV32" i="10"/>
  <c r="AU32" i="10"/>
  <c r="AT32" i="10"/>
  <c r="AS32" i="10"/>
  <c r="AR32" i="10"/>
  <c r="AQ32" i="10"/>
  <c r="AP32" i="10"/>
  <c r="BG31" i="10"/>
  <c r="BF31" i="10"/>
  <c r="BE31" i="10"/>
  <c r="BD31" i="10"/>
  <c r="BC31" i="10"/>
  <c r="BB31" i="10"/>
  <c r="BA31" i="10"/>
  <c r="AZ31" i="10"/>
  <c r="AY31" i="10"/>
  <c r="AX31" i="10"/>
  <c r="AW31" i="10"/>
  <c r="AV31" i="10"/>
  <c r="AU31" i="10"/>
  <c r="AT31" i="10"/>
  <c r="AS31" i="10"/>
  <c r="AR31" i="10"/>
  <c r="AQ31" i="10"/>
  <c r="AP31" i="10"/>
  <c r="BG30" i="10"/>
  <c r="BF30" i="10"/>
  <c r="BE30" i="10"/>
  <c r="BD30" i="10"/>
  <c r="BC30" i="10"/>
  <c r="BB30" i="10"/>
  <c r="BA30" i="10"/>
  <c r="AZ30" i="10"/>
  <c r="AY30" i="10"/>
  <c r="AX30" i="10"/>
  <c r="AW30" i="10"/>
  <c r="AV30" i="10"/>
  <c r="AU30" i="10"/>
  <c r="AT30" i="10"/>
  <c r="AS30" i="10"/>
  <c r="AR30" i="10"/>
  <c r="AQ30" i="10"/>
  <c r="AP30" i="10"/>
  <c r="BG29" i="10"/>
  <c r="BF29" i="10"/>
  <c r="BE29" i="10"/>
  <c r="BD29" i="10"/>
  <c r="BC29" i="10"/>
  <c r="BB29" i="10"/>
  <c r="BA29" i="10"/>
  <c r="AZ29" i="10"/>
  <c r="AY29" i="10"/>
  <c r="AX29" i="10"/>
  <c r="AW29" i="10"/>
  <c r="AV29" i="10"/>
  <c r="AU29" i="10"/>
  <c r="AT29" i="10"/>
  <c r="AS29" i="10"/>
  <c r="AR29" i="10"/>
  <c r="AQ29" i="10"/>
  <c r="AP29" i="10"/>
  <c r="BG28" i="10"/>
  <c r="BF28" i="10"/>
  <c r="BE28" i="10"/>
  <c r="BD28" i="10"/>
  <c r="BC28" i="10"/>
  <c r="BB28" i="10"/>
  <c r="BA28" i="10"/>
  <c r="AZ28" i="10"/>
  <c r="AY28" i="10"/>
  <c r="AX28" i="10"/>
  <c r="AW28" i="10"/>
  <c r="AV28" i="10"/>
  <c r="AU28" i="10"/>
  <c r="AT28" i="10"/>
  <c r="AS28" i="10"/>
  <c r="AR28" i="10"/>
  <c r="AQ28" i="10"/>
  <c r="AP28" i="10"/>
  <c r="BG27" i="10"/>
  <c r="BF27" i="10"/>
  <c r="BE27" i="10"/>
  <c r="BD27" i="10"/>
  <c r="BC27" i="10"/>
  <c r="BB27" i="10"/>
  <c r="BA27" i="10"/>
  <c r="AZ27" i="10"/>
  <c r="AY27" i="10"/>
  <c r="AX27" i="10"/>
  <c r="AW27" i="10"/>
  <c r="AV27" i="10"/>
  <c r="AU27" i="10"/>
  <c r="AT27" i="10"/>
  <c r="AS27" i="10"/>
  <c r="AR27" i="10"/>
  <c r="AQ27" i="10"/>
  <c r="AP27" i="10"/>
  <c r="BG26" i="10"/>
  <c r="BF26" i="10"/>
  <c r="BE26" i="10"/>
  <c r="BD26" i="10"/>
  <c r="BC26" i="10"/>
  <c r="BB26" i="10"/>
  <c r="BA26" i="10"/>
  <c r="AZ26" i="10"/>
  <c r="AY26" i="10"/>
  <c r="AX26" i="10"/>
  <c r="AW26" i="10"/>
  <c r="AV26" i="10"/>
  <c r="AU26" i="10"/>
  <c r="AT26" i="10"/>
  <c r="AS26" i="10"/>
  <c r="AR26" i="10"/>
  <c r="AQ26" i="10"/>
  <c r="AP26" i="10"/>
  <c r="BG25" i="10"/>
  <c r="BF25" i="10"/>
  <c r="BE25" i="10"/>
  <c r="BD25" i="10"/>
  <c r="BC25" i="10"/>
  <c r="BB25" i="10"/>
  <c r="BA25" i="10"/>
  <c r="AZ25" i="10"/>
  <c r="AY25" i="10"/>
  <c r="AX25" i="10"/>
  <c r="AW25" i="10"/>
  <c r="AV25" i="10"/>
  <c r="AU25" i="10"/>
  <c r="AT25" i="10"/>
  <c r="AS25" i="10"/>
  <c r="AR25" i="10"/>
  <c r="AQ25" i="10"/>
  <c r="AP25" i="10"/>
  <c r="BG24" i="10"/>
  <c r="BF24" i="10"/>
  <c r="BE24" i="10"/>
  <c r="BD24" i="10"/>
  <c r="BC24" i="10"/>
  <c r="BB24" i="10"/>
  <c r="BA24" i="10"/>
  <c r="AZ24" i="10"/>
  <c r="AY24" i="10"/>
  <c r="AX24" i="10"/>
  <c r="AW24" i="10"/>
  <c r="AV24" i="10"/>
  <c r="AU24" i="10"/>
  <c r="AT24" i="10"/>
  <c r="AS24" i="10"/>
  <c r="AR24" i="10"/>
  <c r="AQ24" i="10"/>
  <c r="AP24" i="10"/>
  <c r="BG23" i="10"/>
  <c r="BF23" i="10"/>
  <c r="BE23" i="10"/>
  <c r="BD23" i="10"/>
  <c r="BC23" i="10"/>
  <c r="BB23" i="10"/>
  <c r="BA23" i="10"/>
  <c r="AZ23" i="10"/>
  <c r="AY23" i="10"/>
  <c r="AX23" i="10"/>
  <c r="AW23" i="10"/>
  <c r="AV23" i="10"/>
  <c r="AU23" i="10"/>
  <c r="AT23" i="10"/>
  <c r="AS23" i="10"/>
  <c r="AR23" i="10"/>
  <c r="AQ23" i="10"/>
  <c r="AP23" i="10"/>
  <c r="BG22" i="10"/>
  <c r="BF22" i="10"/>
  <c r="BE22" i="10"/>
  <c r="BD22" i="10"/>
  <c r="BC22" i="10"/>
  <c r="BB22" i="10"/>
  <c r="BA22" i="10"/>
  <c r="AZ22" i="10"/>
  <c r="AY22" i="10"/>
  <c r="AX22" i="10"/>
  <c r="AW22" i="10"/>
  <c r="AV22" i="10"/>
  <c r="AU22" i="10"/>
  <c r="AT22" i="10"/>
  <c r="AS22" i="10"/>
  <c r="AR22" i="10"/>
  <c r="AQ22" i="10"/>
  <c r="AP22" i="10"/>
  <c r="BG21" i="10"/>
  <c r="BF21" i="10"/>
  <c r="BE21" i="10"/>
  <c r="BD21" i="10"/>
  <c r="BC21" i="10"/>
  <c r="BB21" i="10"/>
  <c r="BA21" i="10"/>
  <c r="AZ21" i="10"/>
  <c r="AY21" i="10"/>
  <c r="AX21" i="10"/>
  <c r="AW21" i="10"/>
  <c r="AV21" i="10"/>
  <c r="AU21" i="10"/>
  <c r="AT21" i="10"/>
  <c r="AS21" i="10"/>
  <c r="AR21" i="10"/>
  <c r="AQ21" i="10"/>
  <c r="AP21" i="10"/>
  <c r="BG20" i="10"/>
  <c r="BF20" i="10"/>
  <c r="BE20" i="10"/>
  <c r="BD20" i="10"/>
  <c r="BC20" i="10"/>
  <c r="BB20" i="10"/>
  <c r="BA20" i="10"/>
  <c r="AZ20" i="10"/>
  <c r="AY20" i="10"/>
  <c r="AX20" i="10"/>
  <c r="AW20" i="10"/>
  <c r="AV20" i="10"/>
  <c r="AU20" i="10"/>
  <c r="AT20" i="10"/>
  <c r="AS20" i="10"/>
  <c r="AR20" i="10"/>
  <c r="AQ20" i="10"/>
  <c r="AP20" i="10"/>
  <c r="BG19" i="10"/>
  <c r="BF19" i="10"/>
  <c r="BE19" i="10"/>
  <c r="BD19" i="10"/>
  <c r="BC19" i="10"/>
  <c r="BB19" i="10"/>
  <c r="BA19" i="10"/>
  <c r="AZ19" i="10"/>
  <c r="AY19" i="10"/>
  <c r="AX19" i="10"/>
  <c r="AW19" i="10"/>
  <c r="AV19" i="10"/>
  <c r="AU19" i="10"/>
  <c r="AT19" i="10"/>
  <c r="AS19" i="10"/>
  <c r="AR19" i="10"/>
  <c r="AQ19" i="10"/>
  <c r="AP19" i="10"/>
  <c r="BG18" i="10"/>
  <c r="BF18" i="10"/>
  <c r="BE18" i="10"/>
  <c r="BD18" i="10"/>
  <c r="BC18" i="10"/>
  <c r="BB18" i="10"/>
  <c r="BA18" i="10"/>
  <c r="AZ18" i="10"/>
  <c r="AY18" i="10"/>
  <c r="AX18" i="10"/>
  <c r="AW18" i="10"/>
  <c r="AV18" i="10"/>
  <c r="AU18" i="10"/>
  <c r="AT18" i="10"/>
  <c r="AS18" i="10"/>
  <c r="AR18" i="10"/>
  <c r="AQ18" i="10"/>
  <c r="AP18" i="10"/>
  <c r="BG17" i="10"/>
  <c r="BF17" i="10"/>
  <c r="BE17" i="10"/>
  <c r="BD17" i="10"/>
  <c r="BC17" i="10"/>
  <c r="BB17" i="10"/>
  <c r="BA17" i="10"/>
  <c r="AZ17" i="10"/>
  <c r="AY17" i="10"/>
  <c r="AX17" i="10"/>
  <c r="AW17" i="10"/>
  <c r="AV17" i="10"/>
  <c r="AU17" i="10"/>
  <c r="AT17" i="10"/>
  <c r="AS17" i="10"/>
  <c r="AR17" i="10"/>
  <c r="AQ17" i="10"/>
  <c r="AP17" i="10"/>
  <c r="BG16" i="10"/>
  <c r="BF16" i="10"/>
  <c r="BE16" i="10"/>
  <c r="BD16" i="10"/>
  <c r="BC16" i="10"/>
  <c r="BB16" i="10"/>
  <c r="BA16" i="10"/>
  <c r="AZ16" i="10"/>
  <c r="AY16" i="10"/>
  <c r="AX16" i="10"/>
  <c r="AW16" i="10"/>
  <c r="AV16" i="10"/>
  <c r="AU16" i="10"/>
  <c r="AT16" i="10"/>
  <c r="AS16" i="10"/>
  <c r="AR16" i="10"/>
  <c r="AQ16" i="10"/>
  <c r="AP16" i="10"/>
  <c r="BG15" i="10"/>
  <c r="BF15" i="10"/>
  <c r="BE15" i="10"/>
  <c r="BD15" i="10"/>
  <c r="BC15" i="10"/>
  <c r="BB15" i="10"/>
  <c r="BA15" i="10"/>
  <c r="AZ15" i="10"/>
  <c r="AY15" i="10"/>
  <c r="AX15" i="10"/>
  <c r="AW15" i="10"/>
  <c r="AV15" i="10"/>
  <c r="AU15" i="10"/>
  <c r="AT15" i="10"/>
  <c r="AS15" i="10"/>
  <c r="AR15" i="10"/>
  <c r="AQ15" i="10"/>
  <c r="AP15" i="10"/>
  <c r="BG14" i="10"/>
  <c r="BF14" i="10"/>
  <c r="BE14" i="10"/>
  <c r="BD14" i="10"/>
  <c r="BC14" i="10"/>
  <c r="BB14" i="10"/>
  <c r="BA14" i="10"/>
  <c r="AZ14" i="10"/>
  <c r="AY14" i="10"/>
  <c r="AX14" i="10"/>
  <c r="AW14" i="10"/>
  <c r="AV14" i="10"/>
  <c r="AU14" i="10"/>
  <c r="AT14" i="10"/>
  <c r="AS14" i="10"/>
  <c r="AR14" i="10"/>
  <c r="AQ14" i="10"/>
  <c r="AP14" i="10"/>
  <c r="BG13" i="10"/>
  <c r="BF13" i="10"/>
  <c r="BE13" i="10"/>
  <c r="BD13" i="10"/>
  <c r="BC13" i="10"/>
  <c r="BB13" i="10"/>
  <c r="BA13" i="10"/>
  <c r="AZ13" i="10"/>
  <c r="AY13" i="10"/>
  <c r="AX13" i="10"/>
  <c r="AW13" i="10"/>
  <c r="AV13" i="10"/>
  <c r="AU13" i="10"/>
  <c r="AT13" i="10"/>
  <c r="AS13" i="10"/>
  <c r="AR13" i="10"/>
  <c r="AQ13" i="10"/>
  <c r="AP13" i="10"/>
  <c r="BG12" i="10"/>
  <c r="BF12" i="10"/>
  <c r="BE12" i="10"/>
  <c r="BD12" i="10"/>
  <c r="BC12" i="10"/>
  <c r="BB12" i="10"/>
  <c r="BA12" i="10"/>
  <c r="AZ12" i="10"/>
  <c r="AY12" i="10"/>
  <c r="AX12" i="10"/>
  <c r="AW12" i="10"/>
  <c r="AV12" i="10"/>
  <c r="AU12" i="10"/>
  <c r="AT12" i="10"/>
  <c r="AS12" i="10"/>
  <c r="AR12" i="10"/>
  <c r="AQ12" i="10"/>
  <c r="AP12" i="10"/>
  <c r="BG11" i="10"/>
  <c r="BF11" i="10"/>
  <c r="BE11" i="10"/>
  <c r="BD11" i="10"/>
  <c r="BC11" i="10"/>
  <c r="BB11" i="10"/>
  <c r="BA11" i="10"/>
  <c r="AZ11" i="10"/>
  <c r="AY11" i="10"/>
  <c r="AX11" i="10"/>
  <c r="AW11" i="10"/>
  <c r="AV11" i="10"/>
  <c r="AU11" i="10"/>
  <c r="AT11" i="10"/>
  <c r="AS11" i="10"/>
  <c r="AR11" i="10"/>
  <c r="AQ11" i="10"/>
  <c r="AP11" i="10"/>
  <c r="BG10" i="10"/>
  <c r="BF10" i="10"/>
  <c r="BE10" i="10"/>
  <c r="BD10" i="10"/>
  <c r="BC10" i="10"/>
  <c r="BB10" i="10"/>
  <c r="BA10" i="10"/>
  <c r="AZ10" i="10"/>
  <c r="AY10" i="10"/>
  <c r="AX10" i="10"/>
  <c r="AW10" i="10"/>
  <c r="AV10" i="10"/>
  <c r="AU10" i="10"/>
  <c r="AT10" i="10"/>
  <c r="AS10" i="10"/>
  <c r="AR10" i="10"/>
  <c r="AQ10" i="10"/>
  <c r="AP10" i="10"/>
  <c r="BG9" i="10"/>
  <c r="BF9" i="10"/>
  <c r="BE9" i="10"/>
  <c r="BD9" i="10"/>
  <c r="BC9" i="10"/>
  <c r="BB9" i="10"/>
  <c r="BA9" i="10"/>
  <c r="AZ9" i="10"/>
  <c r="AY9" i="10"/>
  <c r="AX9" i="10"/>
  <c r="AW9" i="10"/>
  <c r="AV9" i="10"/>
  <c r="AU9" i="10"/>
  <c r="AT9" i="10"/>
  <c r="AS9" i="10"/>
  <c r="AR9" i="10"/>
  <c r="AQ9" i="10"/>
  <c r="AP9" i="10"/>
  <c r="BG8" i="10"/>
  <c r="BF8" i="10"/>
  <c r="BE8" i="10"/>
  <c r="BD8" i="10"/>
  <c r="BC8" i="10"/>
  <c r="BB8" i="10"/>
  <c r="BA8" i="10"/>
  <c r="AZ8" i="10"/>
  <c r="AY8" i="10"/>
  <c r="AX8" i="10"/>
  <c r="AW8" i="10"/>
  <c r="AV8" i="10"/>
  <c r="AU8" i="10"/>
  <c r="AT8" i="10"/>
  <c r="AS8" i="10"/>
  <c r="AR8" i="10"/>
  <c r="AQ8" i="10"/>
  <c r="AP8" i="10"/>
  <c r="BG7" i="10"/>
  <c r="BF7" i="10"/>
  <c r="BE7" i="10"/>
  <c r="BD7" i="10"/>
  <c r="BC7" i="10"/>
  <c r="BB7" i="10"/>
  <c r="BA7" i="10"/>
  <c r="AZ7" i="10"/>
  <c r="AY7" i="10"/>
  <c r="AX7" i="10"/>
  <c r="AW7" i="10"/>
  <c r="AV7" i="10"/>
  <c r="AU7" i="10"/>
  <c r="AT7" i="10"/>
  <c r="AS7" i="10"/>
  <c r="AR7" i="10"/>
  <c r="AQ7" i="10"/>
  <c r="AP7" i="10"/>
  <c r="BG6" i="10"/>
  <c r="BF6" i="10"/>
  <c r="BE6" i="10"/>
  <c r="BD6" i="10"/>
  <c r="BC6" i="10"/>
  <c r="BB6" i="10"/>
  <c r="BA6" i="10"/>
  <c r="AZ6" i="10"/>
  <c r="AY6" i="10"/>
  <c r="AX6" i="10"/>
  <c r="AW6" i="10"/>
  <c r="AV6" i="10"/>
  <c r="AU6" i="10"/>
  <c r="AT6" i="10"/>
  <c r="AS6" i="10"/>
  <c r="AR6" i="10"/>
  <c r="AQ6" i="10"/>
  <c r="AP6" i="10"/>
  <c r="BG5" i="10"/>
  <c r="BF5" i="10"/>
  <c r="BE5" i="10"/>
  <c r="BD5" i="10"/>
  <c r="BC5" i="10"/>
  <c r="BB5" i="10"/>
  <c r="BA5" i="10"/>
  <c r="AZ5" i="10"/>
  <c r="AY5" i="10"/>
  <c r="AX5" i="10"/>
  <c r="AW5" i="10"/>
  <c r="AV5" i="10"/>
  <c r="AU5" i="10"/>
  <c r="AT5" i="10"/>
  <c r="AS5" i="10"/>
  <c r="AR5" i="10"/>
  <c r="AQ5" i="10"/>
  <c r="AP5" i="10"/>
  <c r="BG4" i="10"/>
  <c r="BF4" i="10"/>
  <c r="BE4" i="10"/>
  <c r="BD4" i="10"/>
  <c r="BC4" i="10"/>
  <c r="BB4" i="10"/>
  <c r="BA4" i="10"/>
  <c r="AZ4" i="10"/>
  <c r="AY4" i="10"/>
  <c r="AX4" i="10"/>
  <c r="AW4" i="10"/>
  <c r="AV4" i="10"/>
  <c r="AU4" i="10"/>
  <c r="AT4" i="10"/>
  <c r="AS4" i="10"/>
  <c r="AR4" i="10"/>
  <c r="AQ4" i="10"/>
  <c r="AP4" i="10"/>
  <c r="BG3" i="10"/>
  <c r="BF3" i="10"/>
  <c r="BE3" i="10"/>
  <c r="BD3" i="10"/>
  <c r="BC3" i="10"/>
  <c r="BB3" i="10"/>
  <c r="BA3" i="10"/>
  <c r="AZ3" i="10"/>
  <c r="AY3" i="10"/>
  <c r="AX3" i="10"/>
  <c r="AW3" i="10"/>
  <c r="AV3" i="10"/>
  <c r="AU3" i="10"/>
  <c r="AT3" i="10"/>
  <c r="AS3" i="10"/>
  <c r="AR3" i="10"/>
  <c r="AQ3" i="10"/>
  <c r="AP3" i="10"/>
  <c r="BG2" i="10"/>
  <c r="BF2" i="10"/>
  <c r="BE2" i="10"/>
  <c r="BD2" i="10"/>
  <c r="BC2" i="10"/>
  <c r="BB2" i="10"/>
  <c r="BA2" i="10"/>
  <c r="AZ2" i="10"/>
  <c r="AY2" i="10"/>
  <c r="AX2" i="10"/>
  <c r="AW2" i="10"/>
  <c r="AV2" i="10"/>
  <c r="AU2" i="10"/>
  <c r="AT2" i="10"/>
  <c r="AS2" i="10"/>
  <c r="AR2" i="10"/>
  <c r="AQ2" i="10"/>
  <c r="AP2" i="10"/>
  <c r="AR1" i="10"/>
  <c r="AS1" i="10" s="1"/>
  <c r="AT1" i="10" s="1"/>
  <c r="AU1" i="10" s="1"/>
  <c r="AV1" i="10" s="1"/>
  <c r="AW1" i="10" s="1"/>
  <c r="AX1" i="10" s="1"/>
  <c r="AY1" i="10" s="1"/>
  <c r="AZ1" i="10" s="1"/>
  <c r="BA1" i="10" s="1"/>
  <c r="BB1" i="10" s="1"/>
  <c r="BC1" i="10" s="1"/>
  <c r="BD1" i="10" s="1"/>
  <c r="BE1" i="10" s="1"/>
  <c r="BF1" i="10" s="1"/>
  <c r="BG1" i="10" s="1"/>
  <c r="AQ1" i="10"/>
  <c r="AB1" i="10"/>
  <c r="AC1" i="10" s="1"/>
  <c r="AD1" i="10" s="1"/>
  <c r="AE1" i="10" s="1"/>
  <c r="AF1" i="10" s="1"/>
  <c r="AG1" i="10" s="1"/>
  <c r="AH1" i="10" s="1"/>
  <c r="AI1" i="10" s="1"/>
  <c r="AJ1" i="10" s="1"/>
  <c r="AK1" i="10" s="1"/>
  <c r="AL1" i="10" s="1"/>
  <c r="AM1" i="10" s="1"/>
  <c r="AN1" i="10" s="1"/>
  <c r="Z1" i="10"/>
  <c r="AA1" i="10" s="1"/>
  <c r="X1" i="10"/>
  <c r="Y1" i="10" s="1"/>
  <c r="G1" i="10"/>
  <c r="H1" i="10" s="1"/>
  <c r="I1" i="10" s="1"/>
  <c r="J1" i="10" s="1"/>
  <c r="K1" i="10" s="1"/>
  <c r="L1" i="10" s="1"/>
  <c r="M1" i="10" s="1"/>
  <c r="N1" i="10" s="1"/>
  <c r="O1" i="10" s="1"/>
  <c r="P1" i="10" s="1"/>
  <c r="Q1" i="10" s="1"/>
  <c r="R1" i="10" s="1"/>
  <c r="S1" i="10" s="1"/>
  <c r="T1" i="10" s="1"/>
  <c r="E1" i="10"/>
  <c r="F1" i="10" s="1"/>
  <c r="D1" i="10"/>
  <c r="U10" i="9"/>
  <c r="U11" i="9" s="1"/>
  <c r="U12" i="9" s="1"/>
  <c r="U13" i="9" s="1"/>
  <c r="U14" i="9" s="1"/>
  <c r="U15" i="9" s="1"/>
  <c r="U16" i="9" s="1"/>
  <c r="U17" i="9" s="1"/>
  <c r="U18" i="9" s="1"/>
  <c r="U19" i="9" s="1"/>
  <c r="U9" i="9"/>
  <c r="U8" i="9"/>
  <c r="L5" i="9"/>
  <c r="L6" i="9" s="1"/>
  <c r="L7" i="9" s="1"/>
  <c r="L8" i="9" s="1"/>
  <c r="L9" i="9" s="1"/>
  <c r="L10" i="9" s="1"/>
  <c r="L11" i="9" s="1"/>
  <c r="L12" i="9" s="1"/>
  <c r="L13" i="9" s="1"/>
  <c r="L14" i="9" s="1"/>
  <c r="L15" i="9" s="1"/>
  <c r="L16" i="9" s="1"/>
  <c r="L17" i="9" s="1"/>
  <c r="L18" i="9" s="1"/>
  <c r="L19" i="9" s="1"/>
  <c r="L20" i="9" s="1"/>
  <c r="L21" i="9" s="1"/>
  <c r="L22" i="9" s="1"/>
  <c r="L23" i="9" s="1"/>
  <c r="L24" i="9" s="1"/>
  <c r="L25" i="9" s="1"/>
  <c r="L26" i="9" s="1"/>
  <c r="B4" i="9"/>
  <c r="T3" i="9"/>
  <c r="T4" i="9" s="1"/>
  <c r="T5" i="9" s="1"/>
  <c r="T6" i="9" s="1"/>
  <c r="T7" i="9" s="1"/>
  <c r="T8" i="9" s="1"/>
  <c r="T9" i="9" s="1"/>
  <c r="T10" i="9" s="1"/>
  <c r="T11" i="9" s="1"/>
  <c r="T12" i="9" s="1"/>
  <c r="T13" i="9" s="1"/>
  <c r="T14" i="9" s="1"/>
  <c r="T15" i="9" s="1"/>
  <c r="T16" i="9" s="1"/>
  <c r="T17" i="9" s="1"/>
  <c r="T18" i="9" s="1"/>
  <c r="T19" i="9" s="1"/>
  <c r="L3" i="9"/>
  <c r="L4" i="9" s="1"/>
  <c r="B3" i="9"/>
  <c r="C3" i="9" s="1"/>
  <c r="C2" i="9"/>
  <c r="P10" i="8"/>
  <c r="P19" i="8"/>
  <c r="P6" i="8"/>
  <c r="P16" i="8"/>
  <c r="P33" i="8"/>
  <c r="P17" i="8"/>
  <c r="P32" i="8"/>
  <c r="P20" i="8"/>
  <c r="P25" i="8"/>
  <c r="P14" i="8"/>
  <c r="P15" i="8"/>
  <c r="P27" i="8"/>
  <c r="P24" i="8"/>
  <c r="P13" i="8"/>
  <c r="O15" i="8"/>
  <c r="P12" i="8"/>
  <c r="P4" i="8"/>
  <c r="P30" i="8"/>
  <c r="P28" i="8"/>
  <c r="P31" i="8"/>
  <c r="P7" i="8"/>
  <c r="P34" i="8"/>
  <c r="P9" i="8"/>
  <c r="P8" i="8"/>
  <c r="P3" i="8"/>
  <c r="P22" i="8"/>
  <c r="Q22" i="8"/>
  <c r="P26" i="8"/>
  <c r="P23" i="8"/>
  <c r="P11" i="8"/>
  <c r="D36" i="8"/>
  <c r="F36" i="8" s="1"/>
  <c r="F27" i="8" s="1"/>
  <c r="I4" i="7"/>
  <c r="I3" i="7"/>
  <c r="BE2" i="7"/>
  <c r="AL2" i="7"/>
  <c r="S2" i="7"/>
  <c r="BG2" i="6"/>
  <c r="BF2" i="6"/>
  <c r="BE2" i="6"/>
  <c r="AP2" i="6"/>
  <c r="AO2" i="6"/>
  <c r="AN2" i="6"/>
  <c r="AM2" i="6"/>
  <c r="AL2" i="6"/>
  <c r="X2" i="6"/>
  <c r="W2" i="6"/>
  <c r="V2" i="6"/>
  <c r="U2" i="6"/>
  <c r="T2" i="6"/>
  <c r="S2" i="6"/>
  <c r="BE2" i="5"/>
  <c r="AL2" i="5"/>
  <c r="U2" i="5"/>
  <c r="T2" i="5"/>
  <c r="S2" i="5"/>
  <c r="BE2" i="4"/>
  <c r="AM2" i="4"/>
  <c r="AL2" i="4"/>
  <c r="U2" i="4"/>
  <c r="T2" i="4"/>
  <c r="S2" i="4"/>
  <c r="BF2" i="3"/>
  <c r="BE2" i="3"/>
  <c r="AL2" i="3"/>
  <c r="AM2" i="3" s="1"/>
  <c r="AN2" i="3" s="1"/>
  <c r="S2" i="3"/>
  <c r="T2" i="3" s="1"/>
  <c r="U2" i="3" s="1"/>
  <c r="V2" i="3" s="1"/>
  <c r="K40" i="1"/>
  <c r="K41" i="1" s="1"/>
  <c r="K42" i="1" s="1"/>
  <c r="K43" i="1" s="1"/>
  <c r="K44" i="1" s="1"/>
  <c r="K22" i="1"/>
  <c r="K23" i="1" s="1"/>
  <c r="C16" i="1"/>
  <c r="C17" i="1" s="1"/>
  <c r="C5" i="1"/>
  <c r="C6" i="1" s="1"/>
  <c r="S4" i="1"/>
  <c r="S5" i="1" s="1"/>
  <c r="K4" i="1"/>
  <c r="K5" i="1" s="1"/>
  <c r="C4" i="1"/>
  <c r="C40" i="1" l="1"/>
  <c r="K24" i="1"/>
  <c r="K6" i="1"/>
  <c r="K45" i="1"/>
  <c r="S6" i="1"/>
  <c r="C7" i="1"/>
  <c r="BF2" i="4"/>
  <c r="O13" i="8"/>
  <c r="O23" i="8"/>
  <c r="BG2" i="3"/>
  <c r="W2" i="3"/>
  <c r="AO2" i="3"/>
  <c r="O14" i="8"/>
  <c r="C18" i="1"/>
  <c r="AN2" i="4"/>
  <c r="V2" i="4"/>
  <c r="V2" i="5"/>
  <c r="BF2" i="5"/>
  <c r="AM2" i="5"/>
  <c r="BH2" i="6"/>
  <c r="AQ2" i="6"/>
  <c r="Y2" i="6"/>
  <c r="BE33" i="3"/>
  <c r="AM2" i="7"/>
  <c r="S32" i="3"/>
  <c r="T2" i="7"/>
  <c r="BF2" i="7"/>
  <c r="F18" i="8"/>
  <c r="F29" i="8"/>
  <c r="F11" i="8"/>
  <c r="F21" i="8"/>
  <c r="F10" i="8"/>
  <c r="F5" i="8"/>
  <c r="F19" i="8"/>
  <c r="F6" i="8"/>
  <c r="F15" i="8"/>
  <c r="F31" i="8"/>
  <c r="F14" i="8"/>
  <c r="F28" i="8"/>
  <c r="F25" i="8"/>
  <c r="F30" i="8"/>
  <c r="F20" i="8"/>
  <c r="F4" i="8"/>
  <c r="F3" i="8"/>
  <c r="F32" i="8"/>
  <c r="F12" i="8"/>
  <c r="F8" i="8"/>
  <c r="F17" i="8"/>
  <c r="F13" i="8"/>
  <c r="F9" i="8"/>
  <c r="F33" i="8"/>
  <c r="F24" i="8"/>
  <c r="F34" i="8"/>
  <c r="F7" i="8"/>
  <c r="F16" i="8"/>
  <c r="F26" i="8"/>
  <c r="F23" i="8"/>
  <c r="F22" i="8"/>
  <c r="Q29" i="8"/>
  <c r="Q5" i="8"/>
  <c r="Q10" i="8"/>
  <c r="Q21" i="8"/>
  <c r="Q11" i="8"/>
  <c r="Q19" i="8"/>
  <c r="Q12" i="8"/>
  <c r="Q8" i="8"/>
  <c r="Q17" i="8"/>
  <c r="Q13" i="8"/>
  <c r="Q9" i="8"/>
  <c r="Q14" i="8"/>
  <c r="Q28" i="8"/>
  <c r="Q23" i="8"/>
  <c r="T3" i="1" s="1" a="1"/>
  <c r="T3" i="1" s="1"/>
  <c r="Q30" i="8"/>
  <c r="Q25" i="8"/>
  <c r="Q26" i="8"/>
  <c r="O11" i="8"/>
  <c r="O18" i="8"/>
  <c r="O21" i="8"/>
  <c r="O30" i="8"/>
  <c r="O22" i="8"/>
  <c r="O20" i="8"/>
  <c r="O4" i="8"/>
  <c r="O10" i="8"/>
  <c r="O16" i="8"/>
  <c r="O27" i="8"/>
  <c r="O7" i="8"/>
  <c r="O31" i="8"/>
  <c r="O6" i="8"/>
  <c r="O3" i="8"/>
  <c r="O26" i="8"/>
  <c r="H36" i="8"/>
  <c r="J36" i="8" s="1"/>
  <c r="O8" i="8"/>
  <c r="Q31" i="8"/>
  <c r="O34" i="8"/>
  <c r="O32" i="8"/>
  <c r="Q34" i="8"/>
  <c r="Q20" i="8"/>
  <c r="Q3" i="8"/>
  <c r="Q4" i="8"/>
  <c r="O12" i="8"/>
  <c r="Q32" i="8"/>
  <c r="O17" i="8"/>
  <c r="Q7" i="8"/>
  <c r="Q15" i="8"/>
  <c r="O33" i="8"/>
  <c r="O9" i="8"/>
  <c r="O28" i="8"/>
  <c r="O25" i="8"/>
  <c r="O24" i="8"/>
  <c r="Q33" i="8"/>
  <c r="Q24" i="8"/>
  <c r="Q16" i="8"/>
  <c r="Q27" i="8"/>
  <c r="O19" i="8"/>
  <c r="O29" i="8"/>
  <c r="O5" i="8"/>
  <c r="Q6" i="8"/>
  <c r="P21" i="8"/>
  <c r="Q18" i="8"/>
  <c r="P18" i="8"/>
  <c r="P5" i="8"/>
  <c r="P29" i="8"/>
  <c r="B5" i="9"/>
  <c r="C4" i="9"/>
  <c r="C41" i="1" l="1"/>
  <c r="BD33" i="3"/>
  <c r="S7" i="1"/>
  <c r="T6" i="1" a="1"/>
  <c r="T6" i="1" s="1"/>
  <c r="T5" i="1" a="1"/>
  <c r="T5" i="1" s="1"/>
  <c r="BF33" i="3"/>
  <c r="BF32" i="3"/>
  <c r="BG2" i="7"/>
  <c r="Z2" i="6"/>
  <c r="BH2" i="3"/>
  <c r="S33" i="3"/>
  <c r="BE32" i="3"/>
  <c r="AO2" i="4"/>
  <c r="BG2" i="4"/>
  <c r="K46" i="1"/>
  <c r="W3" i="1"/>
  <c r="U3" i="1"/>
  <c r="V3" i="1"/>
  <c r="R33" i="3"/>
  <c r="C19" i="1"/>
  <c r="AP2" i="3"/>
  <c r="C5" i="9"/>
  <c r="B6" i="9"/>
  <c r="I5" i="7"/>
  <c r="J18" i="8"/>
  <c r="J10" i="8"/>
  <c r="J21" i="8"/>
  <c r="J11" i="8"/>
  <c r="J17" i="8"/>
  <c r="J13" i="8"/>
  <c r="J9" i="8"/>
  <c r="J33" i="8"/>
  <c r="J24" i="8"/>
  <c r="J34" i="8"/>
  <c r="J5" i="8"/>
  <c r="J16" i="8"/>
  <c r="J27" i="8"/>
  <c r="J7" i="8"/>
  <c r="J29" i="8"/>
  <c r="J6" i="8"/>
  <c r="J15" i="8"/>
  <c r="J31" i="8"/>
  <c r="J14" i="8"/>
  <c r="J28" i="8"/>
  <c r="J26" i="8"/>
  <c r="J25" i="8"/>
  <c r="J30" i="8"/>
  <c r="J20" i="8"/>
  <c r="J4" i="8"/>
  <c r="J3" i="8"/>
  <c r="J19" i="8"/>
  <c r="J32" i="8"/>
  <c r="J8" i="8"/>
  <c r="J12" i="8"/>
  <c r="J23" i="8"/>
  <c r="J22" i="8"/>
  <c r="X2" i="3"/>
  <c r="K7" i="1"/>
  <c r="AN2" i="7"/>
  <c r="AM32" i="3"/>
  <c r="AM33" i="3"/>
  <c r="BI2" i="6"/>
  <c r="W2" i="4"/>
  <c r="T4" i="1" a="1"/>
  <c r="T4" i="1" s="1"/>
  <c r="C8" i="1"/>
  <c r="K25" i="1"/>
  <c r="T33" i="3"/>
  <c r="U2" i="7"/>
  <c r="T32" i="3"/>
  <c r="AR2" i="6"/>
  <c r="AN2" i="5"/>
  <c r="BG2" i="5"/>
  <c r="W2" i="5"/>
  <c r="C42" i="1" l="1"/>
  <c r="AL33" i="3"/>
  <c r="BD32" i="3"/>
  <c r="K26" i="1"/>
  <c r="W4" i="1"/>
  <c r="U4" i="1"/>
  <c r="V4" i="1"/>
  <c r="X2" i="4"/>
  <c r="R32" i="3"/>
  <c r="W6" i="1"/>
  <c r="V6" i="1"/>
  <c r="U6" i="1"/>
  <c r="C9" i="1"/>
  <c r="BG32" i="3"/>
  <c r="BG34" i="3"/>
  <c r="BH2" i="7"/>
  <c r="BG33" i="3"/>
  <c r="T7" i="1" a="1"/>
  <c r="T7" i="1" s="1"/>
  <c r="S8" i="1"/>
  <c r="K47" i="1"/>
  <c r="AA2" i="6"/>
  <c r="BH2" i="5"/>
  <c r="AS2" i="6"/>
  <c r="U33" i="3"/>
  <c r="V2" i="7"/>
  <c r="U34" i="3"/>
  <c r="U32" i="3"/>
  <c r="K8" i="1"/>
  <c r="B7" i="9"/>
  <c r="C6" i="9"/>
  <c r="AQ2" i="3"/>
  <c r="AP2" i="4"/>
  <c r="W5" i="1"/>
  <c r="V5" i="1"/>
  <c r="U5" i="1"/>
  <c r="X2" i="5"/>
  <c r="Y2" i="3"/>
  <c r="AL32" i="3"/>
  <c r="BH2" i="4"/>
  <c r="BJ2" i="6"/>
  <c r="AO2" i="5"/>
  <c r="AN34" i="3"/>
  <c r="AN33" i="3"/>
  <c r="AO2" i="7"/>
  <c r="AN32" i="3"/>
  <c r="C20" i="1"/>
  <c r="BI2" i="3"/>
  <c r="C43" i="1" l="1"/>
  <c r="AP2" i="5"/>
  <c r="C21" i="1"/>
  <c r="C10" i="1"/>
  <c r="AQ2" i="4"/>
  <c r="K48" i="1"/>
  <c r="Z2" i="3"/>
  <c r="AB2" i="6"/>
  <c r="BE34" i="3"/>
  <c r="BF34" i="3"/>
  <c r="Y2" i="4"/>
  <c r="AO33" i="3"/>
  <c r="AP2" i="7"/>
  <c r="AO34" i="3"/>
  <c r="AO32" i="3"/>
  <c r="AK32" i="3"/>
  <c r="BJ2" i="3"/>
  <c r="AK33" i="3"/>
  <c r="Y2" i="5"/>
  <c r="S34" i="3"/>
  <c r="T34" i="3"/>
  <c r="BI2" i="4"/>
  <c r="AT2" i="6"/>
  <c r="BK2" i="6"/>
  <c r="C7" i="9"/>
  <c r="B8" i="9"/>
  <c r="BI2" i="5"/>
  <c r="S9" i="1"/>
  <c r="T8" i="1" a="1"/>
  <c r="T8" i="1" s="1"/>
  <c r="K27" i="1"/>
  <c r="V34" i="3"/>
  <c r="W2" i="7"/>
  <c r="V32" i="3"/>
  <c r="BH34" i="3"/>
  <c r="BI2" i="7"/>
  <c r="AR2" i="3"/>
  <c r="K9" i="1"/>
  <c r="W7" i="1"/>
  <c r="V7" i="1"/>
  <c r="U7" i="1"/>
  <c r="AL34" i="3"/>
  <c r="AM34" i="3"/>
  <c r="C44" i="1" l="1"/>
  <c r="BK2" i="3"/>
  <c r="AC2" i="6"/>
  <c r="C11" i="1"/>
  <c r="T9" i="1" a="1"/>
  <c r="T9" i="1" s="1"/>
  <c r="S10" i="1"/>
  <c r="BJ2" i="5"/>
  <c r="B9" i="9"/>
  <c r="C8" i="9"/>
  <c r="I17" i="7"/>
  <c r="BJ2" i="4"/>
  <c r="AP33" i="3"/>
  <c r="AQ2" i="7"/>
  <c r="AP34" i="3"/>
  <c r="W34" i="3"/>
  <c r="W32" i="3"/>
  <c r="W33" i="3"/>
  <c r="X2" i="7"/>
  <c r="K28" i="1"/>
  <c r="R34" i="3"/>
  <c r="Z2" i="5"/>
  <c r="AA2" i="3"/>
  <c r="BI32" i="3"/>
  <c r="BI33" i="3"/>
  <c r="BI34" i="3"/>
  <c r="BJ2" i="7"/>
  <c r="BH32" i="3"/>
  <c r="BD34" i="3"/>
  <c r="AR2" i="4"/>
  <c r="BH33" i="3"/>
  <c r="AS2" i="3"/>
  <c r="AU2" i="6"/>
  <c r="AK34" i="3"/>
  <c r="K10" i="1"/>
  <c r="V33" i="3"/>
  <c r="BL2" i="6"/>
  <c r="Z2" i="4"/>
  <c r="C22" i="1"/>
  <c r="AQ2" i="5"/>
  <c r="W8" i="1"/>
  <c r="V8" i="1"/>
  <c r="U8" i="1"/>
  <c r="C45" i="1" l="1"/>
  <c r="K29" i="1"/>
  <c r="W9" i="1"/>
  <c r="V9" i="1"/>
  <c r="U9" i="1"/>
  <c r="AD2" i="6"/>
  <c r="AT2" i="3"/>
  <c r="X32" i="3"/>
  <c r="X58" i="4"/>
  <c r="Y2" i="7"/>
  <c r="AQ58" i="4"/>
  <c r="B10" i="9"/>
  <c r="C9" i="9"/>
  <c r="BK2" i="7"/>
  <c r="AP32" i="3"/>
  <c r="BK2" i="4"/>
  <c r="BM2" i="6"/>
  <c r="AB2" i="3"/>
  <c r="AA2" i="5"/>
  <c r="AQ32" i="3"/>
  <c r="AR2" i="7"/>
  <c r="C12" i="1"/>
  <c r="AR2" i="5"/>
  <c r="K11" i="1"/>
  <c r="BL2" i="3"/>
  <c r="AV2" i="6"/>
  <c r="AA2" i="4"/>
  <c r="BK2" i="5"/>
  <c r="AS2" i="4"/>
  <c r="C23" i="1"/>
  <c r="S11" i="1"/>
  <c r="T10" i="1" a="1"/>
  <c r="T10" i="1" s="1"/>
  <c r="C46" i="1" l="1"/>
  <c r="BM2" i="3"/>
  <c r="AQ33" i="3"/>
  <c r="BN2" i="6"/>
  <c r="AU2" i="3"/>
  <c r="K30" i="1"/>
  <c r="K31" i="1" s="1"/>
  <c r="AS2" i="5"/>
  <c r="BJ33" i="3"/>
  <c r="AT2" i="4"/>
  <c r="AC2" i="3"/>
  <c r="BJ34" i="3"/>
  <c r="X33" i="3"/>
  <c r="AR32" i="3"/>
  <c r="AR33" i="3"/>
  <c r="AR58" i="4"/>
  <c r="AS2" i="7"/>
  <c r="AR34" i="3"/>
  <c r="C10" i="9"/>
  <c r="B11" i="9"/>
  <c r="BL2" i="5"/>
  <c r="AE2" i="6"/>
  <c r="W10" i="1"/>
  <c r="V10" i="1"/>
  <c r="U10" i="1"/>
  <c r="T11" i="1" a="1"/>
  <c r="T11" i="1" s="1"/>
  <c r="S12" i="1"/>
  <c r="T12" i="1" s="1" a="1"/>
  <c r="T12" i="1" s="1"/>
  <c r="AB2" i="4"/>
  <c r="K12" i="1"/>
  <c r="K13" i="1" s="1"/>
  <c r="AQ34" i="3"/>
  <c r="AB2" i="5"/>
  <c r="BL2" i="4"/>
  <c r="BE58" i="4"/>
  <c r="BF58" i="4"/>
  <c r="BG58" i="4"/>
  <c r="BH58" i="4"/>
  <c r="BI58" i="4"/>
  <c r="Y33" i="3"/>
  <c r="Y58" i="4"/>
  <c r="Y34" i="3"/>
  <c r="Z2" i="7"/>
  <c r="AW2" i="6"/>
  <c r="BK33" i="3"/>
  <c r="BK58" i="4"/>
  <c r="BK32" i="3"/>
  <c r="BL2" i="7"/>
  <c r="BJ58" i="4"/>
  <c r="S58" i="4"/>
  <c r="T58" i="4"/>
  <c r="U58" i="4"/>
  <c r="V58" i="4"/>
  <c r="W58" i="4"/>
  <c r="X34" i="3"/>
  <c r="AL58" i="4"/>
  <c r="AM58" i="4"/>
  <c r="AN58" i="4"/>
  <c r="AO58" i="4"/>
  <c r="AP58" i="4"/>
  <c r="C24" i="1"/>
  <c r="BJ32" i="3"/>
  <c r="C47" i="1" l="1"/>
  <c r="K32" i="1"/>
  <c r="K14" i="1"/>
  <c r="AX2" i="6"/>
  <c r="Y32" i="3"/>
  <c r="BD58" i="4"/>
  <c r="W12" i="1"/>
  <c r="V12" i="1"/>
  <c r="U12" i="1"/>
  <c r="AC2" i="4"/>
  <c r="W11" i="1"/>
  <c r="V11" i="1"/>
  <c r="U11" i="1"/>
  <c r="AF2" i="6"/>
  <c r="C25" i="1"/>
  <c r="BL58" i="4"/>
  <c r="BL34" i="3"/>
  <c r="BM2" i="7"/>
  <c r="BL32" i="3"/>
  <c r="BL33" i="3"/>
  <c r="Z32" i="3"/>
  <c r="Z58" i="4"/>
  <c r="Z33" i="3"/>
  <c r="AA2" i="7"/>
  <c r="AV2" i="3"/>
  <c r="BK34" i="3"/>
  <c r="AK58" i="4"/>
  <c r="AS33" i="3"/>
  <c r="AS58" i="4"/>
  <c r="AS32" i="3"/>
  <c r="AT2" i="7"/>
  <c r="AD2" i="3"/>
  <c r="BO2" i="6"/>
  <c r="B12" i="9"/>
  <c r="C11" i="9"/>
  <c r="BM2" i="4"/>
  <c r="AC2" i="5"/>
  <c r="BN2" i="3"/>
  <c r="R58" i="4"/>
  <c r="BM2" i="5"/>
  <c r="AU2" i="4"/>
  <c r="AT2" i="5"/>
  <c r="C48" i="1" l="1"/>
  <c r="K15" i="1"/>
  <c r="K33" i="1"/>
  <c r="AV2" i="4"/>
  <c r="BP2" i="6"/>
  <c r="BN2" i="5"/>
  <c r="BO2" i="3"/>
  <c r="AU2" i="7"/>
  <c r="AT58" i="4"/>
  <c r="AT34" i="3"/>
  <c r="AG2" i="6"/>
  <c r="AD2" i="5"/>
  <c r="AA32" i="3"/>
  <c r="AA33" i="3"/>
  <c r="AA34" i="3"/>
  <c r="AB2" i="7"/>
  <c r="BM58" i="4"/>
  <c r="BN2" i="7"/>
  <c r="BM33" i="3"/>
  <c r="C26" i="1"/>
  <c r="AU2" i="5"/>
  <c r="BN2" i="4"/>
  <c r="AW2" i="3"/>
  <c r="Z34" i="3"/>
  <c r="AD2" i="4"/>
  <c r="AY2" i="6"/>
  <c r="AE2" i="3"/>
  <c r="C12" i="9"/>
  <c r="B13" i="9"/>
  <c r="AS34" i="3"/>
  <c r="K34" i="1" l="1"/>
  <c r="K16" i="1"/>
  <c r="BO2" i="7"/>
  <c r="BN34" i="3"/>
  <c r="BN33" i="3"/>
  <c r="BN32" i="3"/>
  <c r="AE2" i="5"/>
  <c r="AX2" i="3"/>
  <c r="BM34" i="3"/>
  <c r="AB33" i="3"/>
  <c r="AC2" i="7"/>
  <c r="AB58" i="4"/>
  <c r="AB32" i="3"/>
  <c r="BP2" i="3"/>
  <c r="BO2" i="5"/>
  <c r="AF2" i="3"/>
  <c r="BO2" i="4"/>
  <c r="BQ2" i="6"/>
  <c r="C13" i="9"/>
  <c r="B14" i="9"/>
  <c r="BM32" i="3"/>
  <c r="AT32" i="3"/>
  <c r="AV2" i="7"/>
  <c r="AU32" i="3"/>
  <c r="AU33" i="3"/>
  <c r="AH2" i="6"/>
  <c r="AZ2" i="6"/>
  <c r="AE2" i="4"/>
  <c r="AV2" i="5"/>
  <c r="C27" i="1"/>
  <c r="AA58" i="4"/>
  <c r="AT33" i="3"/>
  <c r="AW2" i="4"/>
  <c r="K35" i="1" l="1"/>
  <c r="K17" i="1"/>
  <c r="C28" i="1"/>
  <c r="AU58" i="4"/>
  <c r="BP2" i="5"/>
  <c r="AC33" i="3"/>
  <c r="AD2" i="7"/>
  <c r="AC34" i="3"/>
  <c r="AC32" i="3"/>
  <c r="AB34" i="3"/>
  <c r="BO32" i="3"/>
  <c r="BP2" i="7"/>
  <c r="BO33" i="3"/>
  <c r="BR2" i="6"/>
  <c r="BP2" i="4"/>
  <c r="AG2" i="3"/>
  <c r="AF2" i="5"/>
  <c r="AW2" i="5"/>
  <c r="AX2" i="4"/>
  <c r="AV58" i="4"/>
  <c r="AV34" i="3"/>
  <c r="AV32" i="3"/>
  <c r="AV33" i="3"/>
  <c r="AW2" i="7"/>
  <c r="BQ2" i="3"/>
  <c r="BA2" i="6"/>
  <c r="AI2" i="6"/>
  <c r="AU34" i="3"/>
  <c r="AY2" i="3"/>
  <c r="BN58" i="4"/>
  <c r="AF2" i="4"/>
  <c r="B15" i="9"/>
  <c r="C14" i="9"/>
  <c r="BB2" i="6" l="1"/>
  <c r="AX2" i="5"/>
  <c r="BQ2" i="5"/>
  <c r="AG2" i="4"/>
  <c r="AY2" i="4"/>
  <c r="BP32" i="3"/>
  <c r="BP33" i="3"/>
  <c r="BP34" i="3"/>
  <c r="BQ2" i="7"/>
  <c r="AC58" i="4"/>
  <c r="C15" i="9"/>
  <c r="B16" i="9"/>
  <c r="BW35" i="6"/>
  <c r="BW27" i="6"/>
  <c r="BW34" i="6"/>
  <c r="BW26" i="6"/>
  <c r="BW41" i="6"/>
  <c r="BW33" i="6"/>
  <c r="BW40" i="6"/>
  <c r="BW32" i="6"/>
  <c r="BW39" i="6"/>
  <c r="BW31" i="6"/>
  <c r="BW38" i="6"/>
  <c r="BW30" i="6"/>
  <c r="BW37" i="6"/>
  <c r="BW29" i="6"/>
  <c r="BW17" i="6"/>
  <c r="BW9" i="6"/>
  <c r="BW16" i="6"/>
  <c r="BW8" i="6"/>
  <c r="BW23" i="6"/>
  <c r="BW15" i="6"/>
  <c r="BW7" i="6"/>
  <c r="BW36" i="6"/>
  <c r="BW28" i="6"/>
  <c r="BW22" i="6"/>
  <c r="BW14" i="6"/>
  <c r="BW6" i="6"/>
  <c r="BW21" i="6"/>
  <c r="BW13" i="6"/>
  <c r="BW5" i="6"/>
  <c r="BW20" i="6"/>
  <c r="BW12" i="6"/>
  <c r="BW4" i="6"/>
  <c r="BW25" i="6"/>
  <c r="BW19" i="6"/>
  <c r="BW18" i="6"/>
  <c r="BW24" i="6"/>
  <c r="BW11" i="6"/>
  <c r="BW3" i="6"/>
  <c r="BW10" i="6"/>
  <c r="AW58" i="4"/>
  <c r="AW32" i="3"/>
  <c r="AW33" i="3"/>
  <c r="AX2" i="7"/>
  <c r="AG2" i="5"/>
  <c r="BQ2" i="4"/>
  <c r="AZ2" i="3"/>
  <c r="BS2" i="6"/>
  <c r="C29" i="1"/>
  <c r="AH2" i="3"/>
  <c r="BR2" i="3"/>
  <c r="BO58" i="4"/>
  <c r="BO34" i="3"/>
  <c r="AD58" i="4"/>
  <c r="AD33" i="3"/>
  <c r="AE2" i="7"/>
  <c r="AD32" i="3"/>
  <c r="BZ19" i="6" l="1"/>
  <c r="BZ6" i="6"/>
  <c r="BZ8" i="6"/>
  <c r="BZ31" i="6"/>
  <c r="BZ27" i="6"/>
  <c r="BR2" i="5"/>
  <c r="BZ38" i="6"/>
  <c r="AI2" i="3"/>
  <c r="AW34" i="3"/>
  <c r="BZ25" i="6"/>
  <c r="BZ14" i="6"/>
  <c r="BZ16" i="6"/>
  <c r="BZ39" i="6"/>
  <c r="BZ35" i="6"/>
  <c r="BQ32" i="3"/>
  <c r="BQ33" i="3"/>
  <c r="BR2" i="7"/>
  <c r="BQ34" i="3"/>
  <c r="AZ2" i="4"/>
  <c r="BZ21" i="6"/>
  <c r="C30" i="1"/>
  <c r="BZ4" i="6"/>
  <c r="BZ22" i="6"/>
  <c r="BZ9" i="6"/>
  <c r="BZ32" i="6"/>
  <c r="AH2" i="4"/>
  <c r="BR2" i="4"/>
  <c r="BA2" i="3"/>
  <c r="AX32" i="3"/>
  <c r="AX34" i="3"/>
  <c r="AX33" i="3"/>
  <c r="AY2" i="7"/>
  <c r="BZ10" i="6"/>
  <c r="BZ12" i="6"/>
  <c r="BZ28" i="6"/>
  <c r="BZ17" i="6"/>
  <c r="BZ40" i="6"/>
  <c r="BZ18" i="6"/>
  <c r="AH2" i="5"/>
  <c r="BZ3" i="6"/>
  <c r="BZ20" i="6"/>
  <c r="BZ36" i="6"/>
  <c r="BZ29" i="6"/>
  <c r="BZ33" i="6"/>
  <c r="B17" i="9"/>
  <c r="C16" i="9"/>
  <c r="BP58" i="4"/>
  <c r="BX41" i="6"/>
  <c r="CA41" i="6" s="1"/>
  <c r="BX33" i="6"/>
  <c r="CA33" i="6" s="1"/>
  <c r="BX25" i="6"/>
  <c r="CA25" i="6" s="1"/>
  <c r="BX40" i="6"/>
  <c r="CA40" i="6" s="1"/>
  <c r="BX32" i="6"/>
  <c r="CA32" i="6" s="1"/>
  <c r="BX24" i="6"/>
  <c r="CA24" i="6" s="1"/>
  <c r="BX39" i="6"/>
  <c r="CA39" i="6" s="1"/>
  <c r="BX31" i="6"/>
  <c r="CA31" i="6" s="1"/>
  <c r="BX38" i="6"/>
  <c r="CA38" i="6" s="1"/>
  <c r="BX30" i="6"/>
  <c r="CA30" i="6" s="1"/>
  <c r="BX37" i="6"/>
  <c r="CA37" i="6" s="1"/>
  <c r="BX29" i="6"/>
  <c r="CA29" i="6" s="1"/>
  <c r="BX36" i="6"/>
  <c r="CA36" i="6" s="1"/>
  <c r="BX28" i="6"/>
  <c r="CA28" i="6" s="1"/>
  <c r="BX35" i="6"/>
  <c r="CA35" i="6" s="1"/>
  <c r="BX27" i="6"/>
  <c r="CA27" i="6" s="1"/>
  <c r="BX23" i="6"/>
  <c r="CA23" i="6" s="1"/>
  <c r="BX15" i="6"/>
  <c r="CA15" i="6" s="1"/>
  <c r="BX7" i="6"/>
  <c r="CA7" i="6" s="1"/>
  <c r="BX22" i="6"/>
  <c r="CA22" i="6" s="1"/>
  <c r="BX14" i="6"/>
  <c r="CA14" i="6" s="1"/>
  <c r="BX6" i="6"/>
  <c r="CA6" i="6" s="1"/>
  <c r="BX21" i="6"/>
  <c r="CA21" i="6" s="1"/>
  <c r="BX13" i="6"/>
  <c r="CA13" i="6" s="1"/>
  <c r="BX5" i="6"/>
  <c r="CA5" i="6" s="1"/>
  <c r="BX34" i="6"/>
  <c r="CA34" i="6" s="1"/>
  <c r="BX20" i="6"/>
  <c r="CA20" i="6" s="1"/>
  <c r="BX12" i="6"/>
  <c r="CA12" i="6" s="1"/>
  <c r="BX4" i="6"/>
  <c r="CA4" i="6" s="1"/>
  <c r="BX19" i="6"/>
  <c r="CA19" i="6" s="1"/>
  <c r="BX11" i="6"/>
  <c r="CA11" i="6" s="1"/>
  <c r="BX3" i="6"/>
  <c r="CA3" i="6" s="1"/>
  <c r="BX18" i="6"/>
  <c r="CA18" i="6" s="1"/>
  <c r="BX10" i="6"/>
  <c r="CA10" i="6" s="1"/>
  <c r="BX26" i="6"/>
  <c r="CA26" i="6" s="1"/>
  <c r="BX17" i="6"/>
  <c r="CA17" i="6" s="1"/>
  <c r="BX16" i="6"/>
  <c r="CA16" i="6" s="1"/>
  <c r="BX9" i="6"/>
  <c r="CA9" i="6" s="1"/>
  <c r="BX8" i="6"/>
  <c r="CA8" i="6" s="1"/>
  <c r="BZ34" i="6"/>
  <c r="AD34" i="3"/>
  <c r="BS2" i="3"/>
  <c r="BZ11" i="6"/>
  <c r="BZ5" i="6"/>
  <c r="BZ7" i="6"/>
  <c r="BZ37" i="6"/>
  <c r="BZ41" i="6"/>
  <c r="BZ23" i="6"/>
  <c r="AE34" i="3"/>
  <c r="AE33" i="3"/>
  <c r="AF2" i="7"/>
  <c r="AE32" i="3"/>
  <c r="BT2" i="6"/>
  <c r="BZ24" i="6"/>
  <c r="BZ13" i="6"/>
  <c r="BZ15" i="6"/>
  <c r="BZ30" i="6"/>
  <c r="BZ26" i="6"/>
  <c r="AY2" i="5"/>
  <c r="AX58" i="4" l="1"/>
  <c r="BU2" i="6"/>
  <c r="BT2" i="3"/>
  <c r="BB2" i="3"/>
  <c r="AE58" i="4"/>
  <c r="BW25" i="3"/>
  <c r="BW17" i="3"/>
  <c r="BW9" i="3"/>
  <c r="BW24" i="3"/>
  <c r="BW16" i="3"/>
  <c r="BW8" i="3"/>
  <c r="BW23" i="3"/>
  <c r="BW15" i="3"/>
  <c r="BW7" i="3"/>
  <c r="BW22" i="3"/>
  <c r="BW14" i="3"/>
  <c r="BW6" i="3"/>
  <c r="BW29" i="3"/>
  <c r="BW21" i="3"/>
  <c r="BW13" i="3"/>
  <c r="BW5" i="3"/>
  <c r="BW28" i="3"/>
  <c r="BW20" i="3"/>
  <c r="BW12" i="3"/>
  <c r="BW4" i="3"/>
  <c r="BW27" i="3"/>
  <c r="BW19" i="3"/>
  <c r="BW11" i="3"/>
  <c r="BW3" i="3"/>
  <c r="BW26" i="3"/>
  <c r="BW18" i="3"/>
  <c r="BW10" i="3"/>
  <c r="AG2" i="7"/>
  <c r="AF34" i="3"/>
  <c r="AF32" i="3"/>
  <c r="AF58" i="4"/>
  <c r="AF33" i="3"/>
  <c r="AI2" i="5"/>
  <c r="AY32" i="3"/>
  <c r="AY58" i="4"/>
  <c r="AY34" i="3"/>
  <c r="AY33" i="3"/>
  <c r="AZ2" i="7"/>
  <c r="BS2" i="4"/>
  <c r="AI2" i="4"/>
  <c r="BA2" i="4"/>
  <c r="AZ2" i="5"/>
  <c r="BR33" i="3"/>
  <c r="BR58" i="4"/>
  <c r="BR34" i="3"/>
  <c r="BS2" i="7"/>
  <c r="BR32" i="3"/>
  <c r="BQ58" i="4"/>
  <c r="B18" i="9"/>
  <c r="C17" i="9"/>
  <c r="C31" i="1"/>
  <c r="BS2" i="5"/>
  <c r="BT2" i="5" l="1"/>
  <c r="BZ19" i="3"/>
  <c r="BZ27" i="3"/>
  <c r="BZ29" i="3"/>
  <c r="BZ16" i="3"/>
  <c r="BZ21" i="3"/>
  <c r="C32" i="1"/>
  <c r="AZ32" i="3"/>
  <c r="AZ33" i="3"/>
  <c r="AZ58" i="4"/>
  <c r="BA2" i="7"/>
  <c r="AZ34" i="3"/>
  <c r="BZ4" i="3"/>
  <c r="BZ6" i="3"/>
  <c r="BZ24" i="3"/>
  <c r="BW55" i="5"/>
  <c r="BW54" i="5"/>
  <c r="BW61" i="5"/>
  <c r="BW53" i="5"/>
  <c r="BW60" i="5"/>
  <c r="BW59" i="5"/>
  <c r="BW51" i="5"/>
  <c r="BW46" i="5"/>
  <c r="BW38" i="5"/>
  <c r="BW30" i="5"/>
  <c r="BW45" i="5"/>
  <c r="BW37" i="5"/>
  <c r="BW29" i="5"/>
  <c r="BW21" i="5"/>
  <c r="BW58" i="5"/>
  <c r="BW44" i="5"/>
  <c r="BW36" i="5"/>
  <c r="BW28" i="5"/>
  <c r="BW57" i="5"/>
  <c r="BW56" i="5"/>
  <c r="BW50" i="5"/>
  <c r="BW43" i="5"/>
  <c r="BW35" i="5"/>
  <c r="BW27" i="5"/>
  <c r="BW52" i="5"/>
  <c r="BW42" i="5"/>
  <c r="BW34" i="5"/>
  <c r="BW49" i="5"/>
  <c r="BW41" i="5"/>
  <c r="BW33" i="5"/>
  <c r="BW25" i="5"/>
  <c r="BW48" i="5"/>
  <c r="BW40" i="5"/>
  <c r="BW32" i="5"/>
  <c r="BW24" i="5"/>
  <c r="BW26" i="5"/>
  <c r="BW23" i="5"/>
  <c r="BW22" i="5"/>
  <c r="BW14" i="5"/>
  <c r="BW6" i="5"/>
  <c r="BW13" i="5"/>
  <c r="BW5" i="5"/>
  <c r="BW12" i="5"/>
  <c r="BW4" i="5"/>
  <c r="BW31" i="5"/>
  <c r="BW19" i="5"/>
  <c r="BW11" i="5"/>
  <c r="BW3" i="5"/>
  <c r="BW18" i="5"/>
  <c r="BW10" i="5"/>
  <c r="BW47" i="5"/>
  <c r="BW39" i="5"/>
  <c r="BW20" i="5"/>
  <c r="BW17" i="5"/>
  <c r="BW9" i="5"/>
  <c r="BW16" i="5"/>
  <c r="BW7" i="5"/>
  <c r="BW15" i="5"/>
  <c r="BW8" i="5"/>
  <c r="AG32" i="3"/>
  <c r="AG34" i="3"/>
  <c r="AG58" i="4"/>
  <c r="AG33" i="3"/>
  <c r="AH2" i="7"/>
  <c r="BZ10" i="3"/>
  <c r="BZ12" i="3"/>
  <c r="BZ14" i="3"/>
  <c r="BZ9" i="3"/>
  <c r="BX23" i="3"/>
  <c r="CA23" i="3" s="1"/>
  <c r="BX15" i="3"/>
  <c r="CA15" i="3" s="1"/>
  <c r="BX7" i="3"/>
  <c r="CA7" i="3" s="1"/>
  <c r="BX22" i="3"/>
  <c r="CA22" i="3" s="1"/>
  <c r="BX14" i="3"/>
  <c r="CA14" i="3" s="1"/>
  <c r="BX6" i="3"/>
  <c r="CA6" i="3" s="1"/>
  <c r="BX29" i="3"/>
  <c r="CA29" i="3" s="1"/>
  <c r="BX21" i="3"/>
  <c r="CA21" i="3" s="1"/>
  <c r="BX13" i="3"/>
  <c r="CA13" i="3" s="1"/>
  <c r="BX5" i="3"/>
  <c r="CA5" i="3" s="1"/>
  <c r="BX28" i="3"/>
  <c r="CA28" i="3" s="1"/>
  <c r="BX20" i="3"/>
  <c r="CA20" i="3" s="1"/>
  <c r="BX12" i="3"/>
  <c r="CA12" i="3" s="1"/>
  <c r="BX4" i="3"/>
  <c r="CA4" i="3" s="1"/>
  <c r="BX27" i="3"/>
  <c r="CA27" i="3" s="1"/>
  <c r="BX19" i="3"/>
  <c r="CA19" i="3" s="1"/>
  <c r="BX11" i="3"/>
  <c r="CA11" i="3" s="1"/>
  <c r="BX3" i="3"/>
  <c r="CA3" i="3" s="1"/>
  <c r="BX26" i="3"/>
  <c r="CA26" i="3" s="1"/>
  <c r="BX18" i="3"/>
  <c r="CA18" i="3" s="1"/>
  <c r="BX10" i="3"/>
  <c r="CA10" i="3" s="1"/>
  <c r="BX25" i="3"/>
  <c r="CA25" i="3" s="1"/>
  <c r="BX17" i="3"/>
  <c r="CA17" i="3" s="1"/>
  <c r="BX9" i="3"/>
  <c r="CA9" i="3" s="1"/>
  <c r="BX24" i="3"/>
  <c r="CA24" i="3" s="1"/>
  <c r="BX16" i="3"/>
  <c r="CA16" i="3" s="1"/>
  <c r="BX8" i="3"/>
  <c r="CA8" i="3" s="1"/>
  <c r="C18" i="9"/>
  <c r="B19" i="9"/>
  <c r="BA2" i="5"/>
  <c r="BB2" i="4"/>
  <c r="BT2" i="4"/>
  <c r="BZ18" i="3"/>
  <c r="BZ20" i="3"/>
  <c r="BZ22" i="3"/>
  <c r="BZ17" i="3"/>
  <c r="BZ8" i="3"/>
  <c r="BS33" i="3"/>
  <c r="BS58" i="4"/>
  <c r="BS34" i="3"/>
  <c r="BT2" i="7"/>
  <c r="BS32" i="3"/>
  <c r="BZ26" i="3"/>
  <c r="BZ28" i="3"/>
  <c r="BZ7" i="3"/>
  <c r="BZ25" i="3"/>
  <c r="BW52" i="4"/>
  <c r="BW44" i="4"/>
  <c r="BW36" i="4"/>
  <c r="BW51" i="4"/>
  <c r="BW43" i="4"/>
  <c r="BW35" i="4"/>
  <c r="BW50" i="4"/>
  <c r="BW42" i="4"/>
  <c r="BW34" i="4"/>
  <c r="BW49" i="4"/>
  <c r="BW55" i="4"/>
  <c r="BW47" i="4"/>
  <c r="BW39" i="4"/>
  <c r="BW54" i="4"/>
  <c r="BW46" i="4"/>
  <c r="BW38" i="4"/>
  <c r="BW45" i="4"/>
  <c r="BW27" i="4"/>
  <c r="BW19" i="4"/>
  <c r="BW11" i="4"/>
  <c r="BW3" i="4"/>
  <c r="BW41" i="4"/>
  <c r="BW26" i="4"/>
  <c r="BW18" i="4"/>
  <c r="BW10" i="4"/>
  <c r="BW53" i="4"/>
  <c r="BW25" i="4"/>
  <c r="BW17" i="4"/>
  <c r="BW9" i="4"/>
  <c r="BW40" i="4"/>
  <c r="BW24" i="4"/>
  <c r="BW16" i="4"/>
  <c r="BW8" i="4"/>
  <c r="BW37" i="4"/>
  <c r="BW30" i="4"/>
  <c r="BW23" i="4"/>
  <c r="BW15" i="4"/>
  <c r="BW7" i="4"/>
  <c r="BW48" i="4"/>
  <c r="BW31" i="4"/>
  <c r="BW29" i="4"/>
  <c r="BW22" i="4"/>
  <c r="BW14" i="4"/>
  <c r="BW6" i="4"/>
  <c r="BW32" i="4"/>
  <c r="BW21" i="4"/>
  <c r="BW13" i="4"/>
  <c r="BW5" i="4"/>
  <c r="BW33" i="4"/>
  <c r="BW28" i="4"/>
  <c r="BW20" i="4"/>
  <c r="BW12" i="4"/>
  <c r="BW4" i="4"/>
  <c r="BZ3" i="3"/>
  <c r="BZ5" i="3"/>
  <c r="BZ15" i="3"/>
  <c r="BZ11" i="3"/>
  <c r="BZ13" i="3"/>
  <c r="BZ23" i="3"/>
  <c r="BU2" i="3"/>
  <c r="BY7" i="6" l="1"/>
  <c r="CC7" i="6"/>
  <c r="BZ53" i="5"/>
  <c r="BZ40" i="4"/>
  <c r="BZ41" i="4"/>
  <c r="BZ54" i="4"/>
  <c r="BZ35" i="4"/>
  <c r="CC6" i="6"/>
  <c r="BY6" i="6"/>
  <c r="CC9" i="6"/>
  <c r="BY9" i="6"/>
  <c r="CC11" i="6"/>
  <c r="BY11" i="6"/>
  <c r="CC33" i="6"/>
  <c r="BY33" i="6"/>
  <c r="BY37" i="6"/>
  <c r="CC37" i="6"/>
  <c r="BT58" i="4"/>
  <c r="BT34" i="3"/>
  <c r="BU2" i="7"/>
  <c r="BT33" i="3"/>
  <c r="BT32" i="3"/>
  <c r="BU2" i="4"/>
  <c r="BZ8" i="5"/>
  <c r="BZ47" i="5"/>
  <c r="BZ12" i="5"/>
  <c r="BZ24" i="5"/>
  <c r="BZ34" i="5"/>
  <c r="BZ57" i="5"/>
  <c r="BZ45" i="5"/>
  <c r="BZ61" i="5"/>
  <c r="BZ50" i="4"/>
  <c r="BZ39" i="5"/>
  <c r="BZ4" i="4"/>
  <c r="BZ32" i="4"/>
  <c r="BZ15" i="4"/>
  <c r="BZ9" i="4"/>
  <c r="BZ3" i="4"/>
  <c r="BZ39" i="4"/>
  <c r="BZ43" i="4"/>
  <c r="BY14" i="6"/>
  <c r="CC14" i="6"/>
  <c r="BY17" i="6"/>
  <c r="CC17" i="6"/>
  <c r="CC19" i="6"/>
  <c r="BY19" i="6"/>
  <c r="CC41" i="6"/>
  <c r="BY41" i="6"/>
  <c r="CC30" i="6"/>
  <c r="BY30" i="6"/>
  <c r="B20" i="9"/>
  <c r="C19" i="9"/>
  <c r="BZ15" i="5"/>
  <c r="BZ10" i="5"/>
  <c r="BZ5" i="5"/>
  <c r="BZ32" i="5"/>
  <c r="BZ42" i="5"/>
  <c r="BZ28" i="5"/>
  <c r="BZ30" i="5"/>
  <c r="BZ54" i="5"/>
  <c r="BZ26" i="4"/>
  <c r="CC29" i="6"/>
  <c r="BY29" i="6"/>
  <c r="BZ56" i="5"/>
  <c r="BZ12" i="4"/>
  <c r="BZ6" i="4"/>
  <c r="BZ23" i="4"/>
  <c r="BZ17" i="4"/>
  <c r="BZ11" i="4"/>
  <c r="BZ47" i="4"/>
  <c r="BZ51" i="4"/>
  <c r="BY22" i="6"/>
  <c r="CC22" i="6"/>
  <c r="CC25" i="6"/>
  <c r="BY25" i="6"/>
  <c r="BY4" i="6"/>
  <c r="CC4" i="6"/>
  <c r="CC34" i="6"/>
  <c r="BY34" i="6"/>
  <c r="CC38" i="6"/>
  <c r="BY38" i="6"/>
  <c r="BB2" i="5"/>
  <c r="BZ7" i="5"/>
  <c r="BZ18" i="5"/>
  <c r="BZ13" i="5"/>
  <c r="BZ40" i="5"/>
  <c r="BZ52" i="5"/>
  <c r="BZ36" i="5"/>
  <c r="BZ38" i="5"/>
  <c r="BZ55" i="5"/>
  <c r="BZ24" i="4"/>
  <c r="CC21" i="6"/>
  <c r="BY21" i="6"/>
  <c r="BZ49" i="5"/>
  <c r="BZ20" i="4"/>
  <c r="BZ14" i="4"/>
  <c r="BZ30" i="4"/>
  <c r="BZ25" i="4"/>
  <c r="BZ19" i="4"/>
  <c r="BZ55" i="4"/>
  <c r="BZ36" i="4"/>
  <c r="CC15" i="6"/>
  <c r="BY15" i="6"/>
  <c r="CC10" i="6"/>
  <c r="BY10" i="6"/>
  <c r="CC12" i="6"/>
  <c r="BY12" i="6"/>
  <c r="BY27" i="6"/>
  <c r="CC27" i="6"/>
  <c r="BY31" i="6"/>
  <c r="CC31" i="6"/>
  <c r="BZ16" i="5"/>
  <c r="BZ3" i="5"/>
  <c r="BZ6" i="5"/>
  <c r="BZ48" i="5"/>
  <c r="BZ27" i="5"/>
  <c r="BZ44" i="5"/>
  <c r="BZ46" i="5"/>
  <c r="BU2" i="5"/>
  <c r="BZ48" i="4"/>
  <c r="CC24" i="6"/>
  <c r="BY24" i="6"/>
  <c r="BX50" i="4"/>
  <c r="CA50" i="4" s="1"/>
  <c r="BX42" i="4"/>
  <c r="CA42" i="4" s="1"/>
  <c r="BX34" i="4"/>
  <c r="CA34" i="4" s="1"/>
  <c r="BX49" i="4"/>
  <c r="CA49" i="4" s="1"/>
  <c r="BX41" i="4"/>
  <c r="CA41" i="4" s="1"/>
  <c r="BX33" i="4"/>
  <c r="CA33" i="4" s="1"/>
  <c r="BX48" i="4"/>
  <c r="CA48" i="4" s="1"/>
  <c r="BX40" i="4"/>
  <c r="CA40" i="4" s="1"/>
  <c r="BX32" i="4"/>
  <c r="CA32" i="4" s="1"/>
  <c r="BX55" i="4"/>
  <c r="CA55" i="4" s="1"/>
  <c r="BX47" i="4"/>
  <c r="CA47" i="4" s="1"/>
  <c r="BX54" i="4"/>
  <c r="CA54" i="4" s="1"/>
  <c r="BX53" i="4"/>
  <c r="CA53" i="4" s="1"/>
  <c r="BX45" i="4"/>
  <c r="CA45" i="4" s="1"/>
  <c r="BX52" i="4"/>
  <c r="CA52" i="4" s="1"/>
  <c r="BX44" i="4"/>
  <c r="CA44" i="4" s="1"/>
  <c r="BX36" i="4"/>
  <c r="CA36" i="4" s="1"/>
  <c r="BX25" i="4"/>
  <c r="CA25" i="4" s="1"/>
  <c r="BX17" i="4"/>
  <c r="CA17" i="4" s="1"/>
  <c r="BX9" i="4"/>
  <c r="CA9" i="4" s="1"/>
  <c r="BX24" i="4"/>
  <c r="CA24" i="4" s="1"/>
  <c r="BX16" i="4"/>
  <c r="CA16" i="4" s="1"/>
  <c r="BX8" i="4"/>
  <c r="CA8" i="4" s="1"/>
  <c r="BX51" i="4"/>
  <c r="CA51" i="4" s="1"/>
  <c r="BX46" i="4"/>
  <c r="CA46" i="4" s="1"/>
  <c r="BX23" i="4"/>
  <c r="CA23" i="4" s="1"/>
  <c r="BX15" i="4"/>
  <c r="CA15" i="4" s="1"/>
  <c r="BX7" i="4"/>
  <c r="CA7" i="4" s="1"/>
  <c r="BX37" i="4"/>
  <c r="CA37" i="4" s="1"/>
  <c r="BX22" i="4"/>
  <c r="CA22" i="4" s="1"/>
  <c r="BX14" i="4"/>
  <c r="CA14" i="4" s="1"/>
  <c r="BX6" i="4"/>
  <c r="CA6" i="4" s="1"/>
  <c r="BX30" i="4"/>
  <c r="CA30" i="4" s="1"/>
  <c r="BX21" i="4"/>
  <c r="CA21" i="4" s="1"/>
  <c r="BX13" i="4"/>
  <c r="CA13" i="4" s="1"/>
  <c r="BX5" i="4"/>
  <c r="CA5" i="4" s="1"/>
  <c r="BX39" i="4"/>
  <c r="CA39" i="4" s="1"/>
  <c r="BX29" i="4"/>
  <c r="CA29" i="4" s="1"/>
  <c r="BX20" i="4"/>
  <c r="CA20" i="4" s="1"/>
  <c r="BX12" i="4"/>
  <c r="CA12" i="4" s="1"/>
  <c r="BX4" i="4"/>
  <c r="CA4" i="4" s="1"/>
  <c r="BX43" i="4"/>
  <c r="CA43" i="4" s="1"/>
  <c r="BX38" i="4"/>
  <c r="CA38" i="4" s="1"/>
  <c r="BX35" i="4"/>
  <c r="CA35" i="4" s="1"/>
  <c r="BX28" i="4"/>
  <c r="CA28" i="4" s="1"/>
  <c r="BX27" i="4"/>
  <c r="CA27" i="4" s="1"/>
  <c r="BX19" i="4"/>
  <c r="CA19" i="4" s="1"/>
  <c r="BX11" i="4"/>
  <c r="CA11" i="4" s="1"/>
  <c r="BX3" i="4"/>
  <c r="CA3" i="4" s="1"/>
  <c r="BX31" i="4"/>
  <c r="CA31" i="4" s="1"/>
  <c r="BX26" i="4"/>
  <c r="CA26" i="4" s="1"/>
  <c r="BX18" i="4"/>
  <c r="CA18" i="4" s="1"/>
  <c r="BX10" i="4"/>
  <c r="CA10" i="4" s="1"/>
  <c r="BZ26" i="5"/>
  <c r="BZ28" i="4"/>
  <c r="BZ22" i="4"/>
  <c r="BZ37" i="4"/>
  <c r="BZ53" i="4"/>
  <c r="BZ27" i="4"/>
  <c r="BZ49" i="4"/>
  <c r="BZ44" i="4"/>
  <c r="BY26" i="6"/>
  <c r="CC26" i="6"/>
  <c r="BY18" i="6"/>
  <c r="CC18" i="6"/>
  <c r="CC20" i="6"/>
  <c r="BY20" i="6"/>
  <c r="CC35" i="6"/>
  <c r="BY35" i="6"/>
  <c r="BY39" i="6"/>
  <c r="CC39" i="6"/>
  <c r="BZ9" i="5"/>
  <c r="BZ11" i="5"/>
  <c r="BZ14" i="5"/>
  <c r="BZ25" i="5"/>
  <c r="BZ35" i="5"/>
  <c r="BZ58" i="5"/>
  <c r="BZ51" i="5"/>
  <c r="C33" i="1"/>
  <c r="BZ13" i="4"/>
  <c r="BY3" i="6"/>
  <c r="CC3" i="6"/>
  <c r="BZ4" i="5"/>
  <c r="BZ7" i="4"/>
  <c r="BZ33" i="4"/>
  <c r="BZ29" i="4"/>
  <c r="BZ8" i="4"/>
  <c r="BZ10" i="4"/>
  <c r="BZ45" i="4"/>
  <c r="BZ34" i="4"/>
  <c r="BZ52" i="4"/>
  <c r="BY8" i="6"/>
  <c r="CC8" i="6"/>
  <c r="CC32" i="6"/>
  <c r="BY32" i="6"/>
  <c r="BY5" i="6"/>
  <c r="CC5" i="6"/>
  <c r="BY28" i="6"/>
  <c r="CC28" i="6"/>
  <c r="BZ17" i="5"/>
  <c r="BZ19" i="5"/>
  <c r="BZ22" i="5"/>
  <c r="BZ33" i="5"/>
  <c r="BZ43" i="5"/>
  <c r="BZ21" i="5"/>
  <c r="BZ59" i="5"/>
  <c r="BA33" i="3"/>
  <c r="BA58" i="4"/>
  <c r="BA34" i="3"/>
  <c r="BA32" i="3"/>
  <c r="BB2" i="7"/>
  <c r="BZ46" i="4"/>
  <c r="BZ37" i="5"/>
  <c r="BZ21" i="4"/>
  <c r="BZ5" i="4"/>
  <c r="BZ31" i="4"/>
  <c r="BZ16" i="4"/>
  <c r="BZ18" i="4"/>
  <c r="BZ38" i="4"/>
  <c r="BZ42" i="4"/>
  <c r="CC23" i="6"/>
  <c r="BY23" i="6"/>
  <c r="CC16" i="6"/>
  <c r="BY16" i="6"/>
  <c r="CC40" i="6"/>
  <c r="BY40" i="6"/>
  <c r="CC13" i="6"/>
  <c r="BY13" i="6"/>
  <c r="CC36" i="6"/>
  <c r="BY36" i="6"/>
  <c r="AH32" i="3"/>
  <c r="AH58" i="4"/>
  <c r="AH34" i="3"/>
  <c r="AH33" i="3"/>
  <c r="AI2" i="7"/>
  <c r="BZ20" i="5"/>
  <c r="BZ31" i="5"/>
  <c r="BZ23" i="5"/>
  <c r="BZ41" i="5"/>
  <c r="BZ50" i="5"/>
  <c r="BZ29" i="5"/>
  <c r="BZ60" i="5"/>
  <c r="BY12" i="3" l="1"/>
  <c r="CC12" i="3"/>
  <c r="CB8" i="6"/>
  <c r="C34" i="1"/>
  <c r="BY23" i="3"/>
  <c r="CC23" i="3"/>
  <c r="CC18" i="3"/>
  <c r="BY18" i="3"/>
  <c r="BY20" i="3"/>
  <c r="CC20" i="3"/>
  <c r="CB21" i="6"/>
  <c r="CB25" i="6"/>
  <c r="BY8" i="3"/>
  <c r="CC8" i="3"/>
  <c r="CC26" i="3"/>
  <c r="BY26" i="3"/>
  <c r="CC28" i="3"/>
  <c r="BY28" i="3"/>
  <c r="CB27" i="6"/>
  <c r="C20" i="9"/>
  <c r="B21" i="9"/>
  <c r="CB6" i="6"/>
  <c r="CB19" i="6"/>
  <c r="CB16" i="6"/>
  <c r="CB28" i="6"/>
  <c r="CB18" i="6"/>
  <c r="BY16" i="3"/>
  <c r="CC16" i="3"/>
  <c r="CC3" i="3"/>
  <c r="BY3" i="3"/>
  <c r="CC5" i="3"/>
  <c r="BY5" i="3"/>
  <c r="CB12" i="6"/>
  <c r="BX61" i="5"/>
  <c r="BX53" i="5"/>
  <c r="BX60" i="5"/>
  <c r="BX59" i="5"/>
  <c r="BX51" i="5"/>
  <c r="BX58" i="5"/>
  <c r="BX57" i="5"/>
  <c r="BX49" i="5"/>
  <c r="BX44" i="5"/>
  <c r="BX36" i="5"/>
  <c r="BX28" i="5"/>
  <c r="BX56" i="5"/>
  <c r="BX43" i="5"/>
  <c r="BX35" i="5"/>
  <c r="BX27" i="5"/>
  <c r="BX42" i="5"/>
  <c r="BX34" i="5"/>
  <c r="BX26" i="5"/>
  <c r="BX55" i="5"/>
  <c r="BX41" i="5"/>
  <c r="BX33" i="5"/>
  <c r="BX25" i="5"/>
  <c r="BX50" i="5"/>
  <c r="BX48" i="5"/>
  <c r="BX40" i="5"/>
  <c r="BX32" i="5"/>
  <c r="BX54" i="5"/>
  <c r="BX47" i="5"/>
  <c r="BX39" i="5"/>
  <c r="BX31" i="5"/>
  <c r="BX23" i="5"/>
  <c r="BX46" i="5"/>
  <c r="BX38" i="5"/>
  <c r="BX30" i="5"/>
  <c r="BX22" i="5"/>
  <c r="BX12" i="5"/>
  <c r="BX4" i="5"/>
  <c r="BX29" i="5"/>
  <c r="BX24" i="5"/>
  <c r="BX19" i="5"/>
  <c r="BX11" i="5"/>
  <c r="BX3" i="5"/>
  <c r="BX18" i="5"/>
  <c r="BX10" i="5"/>
  <c r="BX52" i="5"/>
  <c r="BX21" i="5"/>
  <c r="BX17" i="5"/>
  <c r="BX9" i="5"/>
  <c r="BX16" i="5"/>
  <c r="BX8" i="5"/>
  <c r="BX45" i="5"/>
  <c r="BX37" i="5"/>
  <c r="BX15" i="5"/>
  <c r="BX7" i="5"/>
  <c r="BX14" i="5"/>
  <c r="BX13" i="5"/>
  <c r="BX20" i="5"/>
  <c r="BX6" i="5"/>
  <c r="BX5" i="5"/>
  <c r="CB38" i="6"/>
  <c r="CB17" i="6"/>
  <c r="CB37" i="6"/>
  <c r="CC6" i="3"/>
  <c r="BY6" i="3"/>
  <c r="BY24" i="3"/>
  <c r="CC24" i="3"/>
  <c r="CC11" i="3"/>
  <c r="BY11" i="3"/>
  <c r="CC13" i="3"/>
  <c r="BY13" i="3"/>
  <c r="CB22" i="6"/>
  <c r="CB30" i="6"/>
  <c r="CB33" i="6"/>
  <c r="BY15" i="3"/>
  <c r="CC15" i="3"/>
  <c r="CB31" i="6"/>
  <c r="CB4" i="6"/>
  <c r="CB5" i="6"/>
  <c r="CB3" i="6"/>
  <c r="CB39" i="6"/>
  <c r="CB26" i="6"/>
  <c r="CC14" i="3"/>
  <c r="BY14" i="3"/>
  <c r="BY9" i="3"/>
  <c r="CC9" i="3"/>
  <c r="CC19" i="3"/>
  <c r="BY19" i="3"/>
  <c r="CC21" i="3"/>
  <c r="BY21" i="3"/>
  <c r="CB10" i="6"/>
  <c r="CB34" i="6"/>
  <c r="CB29" i="6"/>
  <c r="CB14" i="6"/>
  <c r="CB20" i="6"/>
  <c r="CB9" i="6"/>
  <c r="CB36" i="6"/>
  <c r="CC22" i="3"/>
  <c r="BY22" i="3"/>
  <c r="BY17" i="3"/>
  <c r="CC17" i="3"/>
  <c r="CC27" i="3"/>
  <c r="BY27" i="3"/>
  <c r="CC29" i="3"/>
  <c r="BY29" i="3"/>
  <c r="CB24" i="6"/>
  <c r="CB41" i="6"/>
  <c r="CB11" i="6"/>
  <c r="CB40" i="6"/>
  <c r="CC10" i="3"/>
  <c r="BY10" i="3"/>
  <c r="CB23" i="6"/>
  <c r="CB13" i="6"/>
  <c r="CB32" i="6"/>
  <c r="CB35" i="6"/>
  <c r="CC7" i="3"/>
  <c r="BY7" i="3"/>
  <c r="BY25" i="3"/>
  <c r="CC25" i="3"/>
  <c r="CC4" i="3"/>
  <c r="BY4" i="3"/>
  <c r="CB15" i="6"/>
  <c r="CB7" i="6"/>
  <c r="CD19" i="3" l="1"/>
  <c r="CD26" i="3"/>
  <c r="CD10" i="3"/>
  <c r="CD13" i="3"/>
  <c r="CD18" i="3"/>
  <c r="CD3" i="3"/>
  <c r="CD16" i="3"/>
  <c r="CD14" i="3"/>
  <c r="CD21" i="3"/>
  <c r="CD24" i="3"/>
  <c r="CD29" i="3"/>
  <c r="CF9" i="6"/>
  <c r="CE9" i="6"/>
  <c r="CF29" i="6"/>
  <c r="CE29" i="6"/>
  <c r="CF3" i="6"/>
  <c r="CE3" i="6"/>
  <c r="CE38" i="6"/>
  <c r="CF38" i="6"/>
  <c r="CF26" i="6"/>
  <c r="CE26" i="6"/>
  <c r="CF15" i="6"/>
  <c r="CE15" i="6"/>
  <c r="CF41" i="6"/>
  <c r="CE41" i="6"/>
  <c r="CF28" i="6"/>
  <c r="CE28" i="6"/>
  <c r="CE4" i="6"/>
  <c r="CF4" i="6"/>
  <c r="CF16" i="6"/>
  <c r="CE16" i="6"/>
  <c r="CF35" i="6"/>
  <c r="CE35" i="6"/>
  <c r="CF7" i="6"/>
  <c r="CE7" i="6"/>
  <c r="CF22" i="6"/>
  <c r="CE22" i="6"/>
  <c r="CC16" i="4"/>
  <c r="BY16" i="4"/>
  <c r="BB33" i="3"/>
  <c r="BX33" i="3" s="1"/>
  <c r="CA33" i="3" s="1"/>
  <c r="BX4" i="7"/>
  <c r="CA4" i="7" s="1"/>
  <c r="CF13" i="6"/>
  <c r="CE13" i="6"/>
  <c r="CB22" i="3"/>
  <c r="CD22" i="3" s="1"/>
  <c r="CB9" i="3"/>
  <c r="CD9" i="3" s="1"/>
  <c r="CA40" i="5"/>
  <c r="CC10" i="5"/>
  <c r="BY10" i="5"/>
  <c r="CB10" i="5" s="1"/>
  <c r="CC24" i="4"/>
  <c r="BY24" i="4"/>
  <c r="CC26" i="4"/>
  <c r="BY26" i="4"/>
  <c r="BY4" i="4"/>
  <c r="CC4" i="4"/>
  <c r="CC31" i="4"/>
  <c r="BY31" i="4"/>
  <c r="CC44" i="4"/>
  <c r="BY44" i="4"/>
  <c r="BY53" i="4"/>
  <c r="CC53" i="4"/>
  <c r="CC32" i="4"/>
  <c r="BY32" i="4"/>
  <c r="CB4" i="3"/>
  <c r="CD4" i="3" s="1"/>
  <c r="CF14" i="6"/>
  <c r="CE14" i="6"/>
  <c r="CF10" i="6"/>
  <c r="CE10" i="6"/>
  <c r="CB14" i="3"/>
  <c r="CE5" i="6"/>
  <c r="CF5" i="6"/>
  <c r="CB6" i="3"/>
  <c r="CD6" i="3" s="1"/>
  <c r="CF17" i="6"/>
  <c r="CE17" i="6"/>
  <c r="CA13" i="5"/>
  <c r="CA9" i="5"/>
  <c r="CA19" i="5"/>
  <c r="CA46" i="5"/>
  <c r="CA48" i="5"/>
  <c r="CA42" i="5"/>
  <c r="CA49" i="5"/>
  <c r="CC22" i="5"/>
  <c r="BY22" i="5"/>
  <c r="CB22" i="5" s="1"/>
  <c r="CC7" i="5"/>
  <c r="BY7" i="5"/>
  <c r="CB7" i="5" s="1"/>
  <c r="CC18" i="5"/>
  <c r="BY18" i="5"/>
  <c r="CB18" i="5" s="1"/>
  <c r="BY37" i="5"/>
  <c r="CB37" i="5" s="1"/>
  <c r="CC37" i="5"/>
  <c r="BY31" i="5"/>
  <c r="CB31" i="5" s="1"/>
  <c r="CC31" i="5"/>
  <c r="CC48" i="5"/>
  <c r="BY48" i="5"/>
  <c r="CB48" i="5" s="1"/>
  <c r="CC42" i="5"/>
  <c r="BY42" i="5"/>
  <c r="CB42" i="5" s="1"/>
  <c r="CB3" i="3"/>
  <c r="B22" i="9"/>
  <c r="C21" i="9"/>
  <c r="CB26" i="3"/>
  <c r="CB18" i="3"/>
  <c r="CC18" i="4"/>
  <c r="BY18" i="4"/>
  <c r="BY12" i="5"/>
  <c r="CB12" i="5" s="1"/>
  <c r="CC12" i="5"/>
  <c r="BY9" i="4"/>
  <c r="CC9" i="4"/>
  <c r="CC6" i="4"/>
  <c r="BY6" i="4"/>
  <c r="CC34" i="4"/>
  <c r="BY34" i="4"/>
  <c r="BY30" i="4"/>
  <c r="CC30" i="4"/>
  <c r="CC40" i="4"/>
  <c r="BY40" i="4"/>
  <c r="BB32" i="3"/>
  <c r="BX32" i="3" s="1"/>
  <c r="CA32" i="3" s="1"/>
  <c r="BX3" i="7"/>
  <c r="CA3" i="7" s="1"/>
  <c r="BB34" i="3"/>
  <c r="BX34" i="3" s="1"/>
  <c r="CA34" i="3" s="1"/>
  <c r="BX5" i="7"/>
  <c r="CA5" i="7" s="1"/>
  <c r="CF23" i="6"/>
  <c r="CE23" i="6"/>
  <c r="CB29" i="3"/>
  <c r="CF36" i="6"/>
  <c r="CE36" i="6"/>
  <c r="CF33" i="6"/>
  <c r="CE33" i="6"/>
  <c r="CA14" i="5"/>
  <c r="CA17" i="5"/>
  <c r="CA24" i="5"/>
  <c r="CA23" i="5"/>
  <c r="CA50" i="5"/>
  <c r="CA27" i="5"/>
  <c r="CA57" i="5"/>
  <c r="CE12" i="6"/>
  <c r="CF12" i="6"/>
  <c r="CC27" i="5"/>
  <c r="BY27" i="5"/>
  <c r="CB27" i="5" s="1"/>
  <c r="CC15" i="5"/>
  <c r="BY15" i="5"/>
  <c r="CB15" i="5" s="1"/>
  <c r="CC20" i="5"/>
  <c r="BY20" i="5"/>
  <c r="CB20" i="5" s="1"/>
  <c r="BY45" i="5"/>
  <c r="CB45" i="5" s="1"/>
  <c r="CC45" i="5"/>
  <c r="BY39" i="5"/>
  <c r="CB39" i="5" s="1"/>
  <c r="CC39" i="5"/>
  <c r="BY51" i="5"/>
  <c r="CB51" i="5" s="1"/>
  <c r="CC51" i="5"/>
  <c r="BY56" i="5"/>
  <c r="CB56" i="5" s="1"/>
  <c r="CC56" i="5"/>
  <c r="AI32" i="3"/>
  <c r="BW32" i="3" s="1"/>
  <c r="BW3" i="7"/>
  <c r="CF25" i="6"/>
  <c r="CE25" i="6"/>
  <c r="CC23" i="4"/>
  <c r="BY23" i="4"/>
  <c r="CA20" i="5"/>
  <c r="CA44" i="5"/>
  <c r="CC40" i="5"/>
  <c r="BY40" i="5"/>
  <c r="CB40" i="5" s="1"/>
  <c r="CC12" i="4"/>
  <c r="BY12" i="4"/>
  <c r="BY17" i="4"/>
  <c r="CC17" i="4"/>
  <c r="CC35" i="4"/>
  <c r="BY35" i="4"/>
  <c r="CC20" i="4"/>
  <c r="BY20" i="4"/>
  <c r="CC14" i="4"/>
  <c r="BY14" i="4"/>
  <c r="BY42" i="4"/>
  <c r="CC42" i="4"/>
  <c r="CC38" i="4"/>
  <c r="BY38" i="4"/>
  <c r="BY48" i="4"/>
  <c r="CC48" i="4"/>
  <c r="BU32" i="3"/>
  <c r="BY3" i="7"/>
  <c r="CB3" i="7" s="1"/>
  <c r="CC3" i="7"/>
  <c r="CB21" i="3"/>
  <c r="CB13" i="3"/>
  <c r="CA7" i="5"/>
  <c r="CA21" i="5"/>
  <c r="CA29" i="5"/>
  <c r="CA31" i="5"/>
  <c r="CA25" i="5"/>
  <c r="CA35" i="5"/>
  <c r="CA58" i="5"/>
  <c r="BY5" i="5"/>
  <c r="CB5" i="5" s="1"/>
  <c r="CC5" i="5"/>
  <c r="CC30" i="5"/>
  <c r="BY30" i="5"/>
  <c r="CB30" i="5" s="1"/>
  <c r="CC28" i="5"/>
  <c r="BY28" i="5"/>
  <c r="CB28" i="5" s="1"/>
  <c r="BY49" i="5"/>
  <c r="CB49" i="5" s="1"/>
  <c r="CC49" i="5"/>
  <c r="CC47" i="5"/>
  <c r="BY47" i="5"/>
  <c r="CB47" i="5" s="1"/>
  <c r="BY25" i="5"/>
  <c r="CB25" i="5" s="1"/>
  <c r="CC25" i="5"/>
  <c r="BY55" i="5"/>
  <c r="CB55" i="5" s="1"/>
  <c r="CC55" i="5"/>
  <c r="C35" i="1"/>
  <c r="CC21" i="4"/>
  <c r="BY21" i="4"/>
  <c r="CF24" i="6"/>
  <c r="CE24" i="6"/>
  <c r="CA11" i="5"/>
  <c r="BY14" i="5"/>
  <c r="CB14" i="5" s="1"/>
  <c r="CC14" i="5"/>
  <c r="AI33" i="3"/>
  <c r="BW33" i="3" s="1"/>
  <c r="BW4" i="7"/>
  <c r="CB20" i="3"/>
  <c r="CD20" i="3" s="1"/>
  <c r="BY29" i="4"/>
  <c r="CC29" i="4"/>
  <c r="BY25" i="4"/>
  <c r="CC25" i="4"/>
  <c r="CC3" i="4"/>
  <c r="BY3" i="4"/>
  <c r="BY36" i="4"/>
  <c r="CC36" i="4"/>
  <c r="BY22" i="4"/>
  <c r="CC22" i="4"/>
  <c r="BY50" i="4"/>
  <c r="CC50" i="4"/>
  <c r="CC46" i="4"/>
  <c r="BY46" i="4"/>
  <c r="CB25" i="3"/>
  <c r="CD25" i="3" s="1"/>
  <c r="CB10" i="3"/>
  <c r="CB27" i="3"/>
  <c r="CD27" i="3" s="1"/>
  <c r="CA15" i="5"/>
  <c r="CA52" i="5"/>
  <c r="CA4" i="5"/>
  <c r="CA39" i="5"/>
  <c r="CA33" i="5"/>
  <c r="CA43" i="5"/>
  <c r="CA51" i="5"/>
  <c r="CC3" i="5"/>
  <c r="BY3" i="5"/>
  <c r="CB3" i="5" s="1"/>
  <c r="BY13" i="5"/>
  <c r="CB13" i="5" s="1"/>
  <c r="CC13" i="5"/>
  <c r="CC8" i="5"/>
  <c r="BY8" i="5"/>
  <c r="CB8" i="5" s="1"/>
  <c r="BY36" i="5"/>
  <c r="CB36" i="5" s="1"/>
  <c r="CC36" i="5"/>
  <c r="CC60" i="5"/>
  <c r="BY60" i="5"/>
  <c r="CB60" i="5" s="1"/>
  <c r="CC54" i="5"/>
  <c r="BY54" i="5"/>
  <c r="CB54" i="5" s="1"/>
  <c r="BY33" i="5"/>
  <c r="CB33" i="5" s="1"/>
  <c r="CC33" i="5"/>
  <c r="BY57" i="5"/>
  <c r="CB57" i="5" s="1"/>
  <c r="CC57" i="5"/>
  <c r="CB16" i="3"/>
  <c r="CF19" i="6"/>
  <c r="CE19" i="6"/>
  <c r="CB8" i="3"/>
  <c r="CD8" i="3" s="1"/>
  <c r="CF21" i="6"/>
  <c r="CE21" i="6"/>
  <c r="CB23" i="3"/>
  <c r="CD23" i="3" s="1"/>
  <c r="CF8" i="6"/>
  <c r="CE8" i="6"/>
  <c r="BY55" i="4"/>
  <c r="CC55" i="4"/>
  <c r="CF11" i="6"/>
  <c r="CE11" i="6"/>
  <c r="CB15" i="3"/>
  <c r="CD15" i="3" s="1"/>
  <c r="CA34" i="5"/>
  <c r="CC23" i="5"/>
  <c r="BY23" i="5"/>
  <c r="CB23" i="5" s="1"/>
  <c r="CC28" i="4"/>
  <c r="BY28" i="4"/>
  <c r="BY11" i="4"/>
  <c r="CC11" i="4"/>
  <c r="BY49" i="4"/>
  <c r="CC49" i="4"/>
  <c r="BY37" i="4"/>
  <c r="CC37" i="4"/>
  <c r="BY43" i="4"/>
  <c r="CC43" i="4"/>
  <c r="BY54" i="4"/>
  <c r="CC54" i="4"/>
  <c r="CB7" i="3"/>
  <c r="CD7" i="3" s="1"/>
  <c r="BB58" i="4"/>
  <c r="BX58" i="4" s="1"/>
  <c r="CA58" i="4" s="1"/>
  <c r="BX17" i="7"/>
  <c r="CA17" i="7" s="1"/>
  <c r="BU33" i="3"/>
  <c r="CC4" i="7"/>
  <c r="BY4" i="7"/>
  <c r="CB4" i="7" s="1"/>
  <c r="BU34" i="3"/>
  <c r="CC5" i="7"/>
  <c r="BY5" i="7"/>
  <c r="CB5" i="7" s="1"/>
  <c r="CB19" i="3"/>
  <c r="CF39" i="6"/>
  <c r="CE39" i="6"/>
  <c r="CF31" i="6"/>
  <c r="CE31" i="6"/>
  <c r="CE30" i="6"/>
  <c r="CF30" i="6"/>
  <c r="CB11" i="3"/>
  <c r="CD11" i="3" s="1"/>
  <c r="CA37" i="5"/>
  <c r="CA10" i="5"/>
  <c r="CA12" i="5"/>
  <c r="CA47" i="5"/>
  <c r="CA41" i="5"/>
  <c r="CA56" i="5"/>
  <c r="CA59" i="5"/>
  <c r="CC4" i="5"/>
  <c r="BY4" i="5"/>
  <c r="CB4" i="5" s="1"/>
  <c r="CC35" i="5"/>
  <c r="BY35" i="5"/>
  <c r="CB35" i="5" s="1"/>
  <c r="CC16" i="5"/>
  <c r="BY16" i="5"/>
  <c r="CB16" i="5" s="1"/>
  <c r="BY44" i="5"/>
  <c r="CB44" i="5" s="1"/>
  <c r="CC44" i="5"/>
  <c r="CC38" i="5"/>
  <c r="BY38" i="5"/>
  <c r="CB38" i="5" s="1"/>
  <c r="CC61" i="5"/>
  <c r="BY61" i="5"/>
  <c r="CB61" i="5" s="1"/>
  <c r="BY41" i="5"/>
  <c r="CB41" i="5" s="1"/>
  <c r="CC41" i="5"/>
  <c r="CC58" i="5"/>
  <c r="BY58" i="5"/>
  <c r="CB58" i="5" s="1"/>
  <c r="CF18" i="6"/>
  <c r="CE18" i="6"/>
  <c r="AI34" i="3"/>
  <c r="BW34" i="3" s="1"/>
  <c r="BW5" i="7"/>
  <c r="AI58" i="4"/>
  <c r="BW58" i="4" s="1"/>
  <c r="BW17" i="7"/>
  <c r="CF27" i="6"/>
  <c r="CE27" i="6"/>
  <c r="BY45" i="4"/>
  <c r="CC45" i="4"/>
  <c r="CA16" i="5"/>
  <c r="CA61" i="5"/>
  <c r="CC34" i="5"/>
  <c r="BY34" i="5"/>
  <c r="CB34" i="5" s="1"/>
  <c r="BY19" i="4"/>
  <c r="CC19" i="4"/>
  <c r="BY5" i="4"/>
  <c r="CC5" i="4"/>
  <c r="CC7" i="4"/>
  <c r="BY7" i="4"/>
  <c r="BY51" i="4"/>
  <c r="CC51" i="4"/>
  <c r="CC39" i="4"/>
  <c r="BY39" i="4"/>
  <c r="CF32" i="6"/>
  <c r="CE32" i="6"/>
  <c r="CF40" i="6"/>
  <c r="CE40" i="6"/>
  <c r="CE20" i="6"/>
  <c r="CF20" i="6"/>
  <c r="CF34" i="6"/>
  <c r="CE34" i="6"/>
  <c r="CF37" i="6"/>
  <c r="CE37" i="6"/>
  <c r="CA5" i="5"/>
  <c r="CA45" i="5"/>
  <c r="CA18" i="5"/>
  <c r="CA22" i="5"/>
  <c r="CA54" i="5"/>
  <c r="CA55" i="5"/>
  <c r="CA28" i="5"/>
  <c r="CA60" i="5"/>
  <c r="BY11" i="5"/>
  <c r="CB11" i="5" s="1"/>
  <c r="CC11" i="5"/>
  <c r="CC43" i="5"/>
  <c r="BY43" i="5"/>
  <c r="CB43" i="5" s="1"/>
  <c r="BY9" i="5"/>
  <c r="CB9" i="5" s="1"/>
  <c r="CC9" i="5"/>
  <c r="BY53" i="5"/>
  <c r="CB53" i="5" s="1"/>
  <c r="CC53" i="5"/>
  <c r="BY46" i="5"/>
  <c r="CB46" i="5" s="1"/>
  <c r="CC46" i="5"/>
  <c r="BY24" i="5"/>
  <c r="CB24" i="5" s="1"/>
  <c r="CC24" i="5"/>
  <c r="BY52" i="5"/>
  <c r="CB52" i="5" s="1"/>
  <c r="CC52" i="5"/>
  <c r="CC59" i="5"/>
  <c r="BY59" i="5"/>
  <c r="CB59" i="5" s="1"/>
  <c r="CF6" i="6"/>
  <c r="CE6" i="6"/>
  <c r="CC41" i="4"/>
  <c r="BY41" i="4"/>
  <c r="BU58" i="4"/>
  <c r="CC17" i="7"/>
  <c r="BY17" i="7"/>
  <c r="CB17" i="7" s="1"/>
  <c r="CB24" i="3"/>
  <c r="CA38" i="5"/>
  <c r="CC29" i="5"/>
  <c r="BY29" i="5"/>
  <c r="CB29" i="5" s="1"/>
  <c r="CC33" i="4"/>
  <c r="BY33" i="4"/>
  <c r="CC8" i="4"/>
  <c r="BY8" i="4"/>
  <c r="BY10" i="4"/>
  <c r="CC10" i="4"/>
  <c r="BY27" i="4"/>
  <c r="CC27" i="4"/>
  <c r="CC13" i="4"/>
  <c r="BY13" i="4"/>
  <c r="CC15" i="4"/>
  <c r="BY15" i="4"/>
  <c r="BY52" i="4"/>
  <c r="CC52" i="4"/>
  <c r="CC47" i="4"/>
  <c r="BY47" i="4"/>
  <c r="CB17" i="3"/>
  <c r="CD17" i="3" s="1"/>
  <c r="CA6" i="5"/>
  <c r="CA8" i="5"/>
  <c r="CA3" i="5"/>
  <c r="CA30" i="5"/>
  <c r="CA32" i="5"/>
  <c r="CA26" i="5"/>
  <c r="CA36" i="5"/>
  <c r="CA53" i="5"/>
  <c r="CC19" i="5"/>
  <c r="BY19" i="5"/>
  <c r="CB19" i="5" s="1"/>
  <c r="BY6" i="5"/>
  <c r="CB6" i="5" s="1"/>
  <c r="CC6" i="5"/>
  <c r="BY17" i="5"/>
  <c r="CB17" i="5" s="1"/>
  <c r="CC17" i="5"/>
  <c r="BY21" i="5"/>
  <c r="CB21" i="5" s="1"/>
  <c r="CC21" i="5"/>
  <c r="BY50" i="5"/>
  <c r="CB50" i="5" s="1"/>
  <c r="CC50" i="5"/>
  <c r="CC32" i="5"/>
  <c r="BY32" i="5"/>
  <c r="CB32" i="5" s="1"/>
  <c r="CC26" i="5"/>
  <c r="BY26" i="5"/>
  <c r="CB26" i="5" s="1"/>
  <c r="CB5" i="3"/>
  <c r="CD5" i="3" s="1"/>
  <c r="CB28" i="3"/>
  <c r="CD28" i="3" s="1"/>
  <c r="CB12" i="3"/>
  <c r="CD12" i="3" s="1"/>
  <c r="CD12" i="4" l="1"/>
  <c r="CD16" i="4"/>
  <c r="CD21" i="4"/>
  <c r="CD11" i="5"/>
  <c r="CD46" i="5"/>
  <c r="CD22" i="5"/>
  <c r="CE22" i="5" s="1"/>
  <c r="CD5" i="5"/>
  <c r="CE5" i="5" s="1"/>
  <c r="CD58" i="5"/>
  <c r="CD40" i="5"/>
  <c r="CD31" i="5"/>
  <c r="CE31" i="5" s="1"/>
  <c r="CD32" i="5"/>
  <c r="CD38" i="5"/>
  <c r="CE38" i="5" s="1"/>
  <c r="CD26" i="5"/>
  <c r="CD24" i="5"/>
  <c r="CD47" i="5"/>
  <c r="CE47" i="5" s="1"/>
  <c r="CD34" i="5"/>
  <c r="CD12" i="5"/>
  <c r="CE12" i="5" s="1"/>
  <c r="CD30" i="5"/>
  <c r="CE30" i="5" s="1"/>
  <c r="CD60" i="5"/>
  <c r="CE60" i="5" s="1"/>
  <c r="CD17" i="5"/>
  <c r="CD54" i="5"/>
  <c r="CE54" i="5" s="1"/>
  <c r="CD43" i="5"/>
  <c r="CD13" i="5"/>
  <c r="CD3" i="5"/>
  <c r="CE3" i="5" s="1"/>
  <c r="CD45" i="5"/>
  <c r="CE45" i="5" s="1"/>
  <c r="CD37" i="5"/>
  <c r="CE37" i="5" s="1"/>
  <c r="CD52" i="5"/>
  <c r="CD9" i="5"/>
  <c r="CD50" i="5"/>
  <c r="CD16" i="5"/>
  <c r="CD8" i="5"/>
  <c r="CE8" i="5" s="1"/>
  <c r="CD51" i="5"/>
  <c r="CE51" i="5" s="1"/>
  <c r="CD33" i="5"/>
  <c r="CD25" i="5"/>
  <c r="CE25" i="5" s="1"/>
  <c r="CD18" i="5"/>
  <c r="CD49" i="5"/>
  <c r="CD14" i="5"/>
  <c r="CD20" i="5"/>
  <c r="CD6" i="5"/>
  <c r="CD59" i="5"/>
  <c r="CE59" i="5" s="1"/>
  <c r="CD39" i="5"/>
  <c r="CE39" i="5" s="1"/>
  <c r="CD35" i="5"/>
  <c r="CE35" i="5" s="1"/>
  <c r="CD7" i="5"/>
  <c r="CE7" i="5" s="1"/>
  <c r="CD19" i="5"/>
  <c r="CD27" i="5"/>
  <c r="CE27" i="5" s="1"/>
  <c r="CD42" i="5"/>
  <c r="CE42" i="5" s="1"/>
  <c r="CD61" i="5"/>
  <c r="CE61" i="5" s="1"/>
  <c r="CD53" i="5"/>
  <c r="CE53" i="5" s="1"/>
  <c r="CD28" i="5"/>
  <c r="CD56" i="5"/>
  <c r="CE56" i="5" s="1"/>
  <c r="CD4" i="5"/>
  <c r="CE4" i="5" s="1"/>
  <c r="CD29" i="5"/>
  <c r="CD23" i="5"/>
  <c r="CD10" i="5"/>
  <c r="CD48" i="5"/>
  <c r="CD44" i="5"/>
  <c r="CD36" i="5"/>
  <c r="CE36" i="5" s="1"/>
  <c r="CD55" i="5"/>
  <c r="CE55" i="5" s="1"/>
  <c r="CD41" i="5"/>
  <c r="CE41" i="5" s="1"/>
  <c r="CD15" i="5"/>
  <c r="CE15" i="5" s="1"/>
  <c r="CD57" i="5"/>
  <c r="CE57" i="5" s="1"/>
  <c r="CD21" i="5"/>
  <c r="CE21" i="5" s="1"/>
  <c r="CE28" i="3"/>
  <c r="CF28" i="3"/>
  <c r="CF21" i="3"/>
  <c r="CE21" i="3"/>
  <c r="CF24" i="3"/>
  <c r="CE24" i="3"/>
  <c r="CF8" i="3"/>
  <c r="CE8" i="3"/>
  <c r="CF25" i="3"/>
  <c r="CE25" i="3"/>
  <c r="CF11" i="3"/>
  <c r="CE11" i="3"/>
  <c r="CF19" i="3"/>
  <c r="CE19" i="3"/>
  <c r="CE20" i="3"/>
  <c r="CF20" i="3"/>
  <c r="BY58" i="4"/>
  <c r="CB58" i="4" s="1"/>
  <c r="CC58" i="4"/>
  <c r="CE24" i="5"/>
  <c r="CF7" i="3"/>
  <c r="CE7" i="3"/>
  <c r="CB46" i="4"/>
  <c r="CD46" i="4" s="1"/>
  <c r="CB3" i="4"/>
  <c r="CD3" i="4" s="1"/>
  <c r="BZ4" i="7"/>
  <c r="CE4" i="7"/>
  <c r="CB21" i="4"/>
  <c r="CB42" i="4"/>
  <c r="CD42" i="4" s="1"/>
  <c r="CB17" i="4"/>
  <c r="CD17" i="4" s="1"/>
  <c r="CB51" i="4"/>
  <c r="CD51" i="4" s="1"/>
  <c r="CB49" i="4"/>
  <c r="CD49" i="4" s="1"/>
  <c r="BZ33" i="3"/>
  <c r="CB14" i="4"/>
  <c r="CD14" i="4" s="1"/>
  <c r="CB12" i="4"/>
  <c r="CB23" i="4"/>
  <c r="CD23" i="4" s="1"/>
  <c r="CF29" i="3"/>
  <c r="CE29" i="3"/>
  <c r="CB40" i="4"/>
  <c r="CD40" i="4" s="1"/>
  <c r="CF26" i="3"/>
  <c r="CE26" i="3"/>
  <c r="CF14" i="3"/>
  <c r="CE14" i="3"/>
  <c r="CB32" i="4"/>
  <c r="CD32" i="4" s="1"/>
  <c r="CB45" i="4"/>
  <c r="CD45" i="4" s="1"/>
  <c r="CE12" i="3"/>
  <c r="CF12" i="3"/>
  <c r="CB10" i="4"/>
  <c r="CD10" i="4" s="1"/>
  <c r="BZ17" i="7"/>
  <c r="CE17" i="7" s="1"/>
  <c r="BY34" i="3"/>
  <c r="CB34" i="3" s="1"/>
  <c r="CC34" i="3"/>
  <c r="CF15" i="3"/>
  <c r="CE15" i="3"/>
  <c r="CF23" i="3"/>
  <c r="CE23" i="3"/>
  <c r="CF16" i="3"/>
  <c r="CE16" i="3"/>
  <c r="CF27" i="3"/>
  <c r="CE27" i="3"/>
  <c r="CC32" i="3"/>
  <c r="BY32" i="3"/>
  <c r="CB32" i="3" s="1"/>
  <c r="CB9" i="4"/>
  <c r="CD9" i="4" s="1"/>
  <c r="CB4" i="4"/>
  <c r="CD4" i="4" s="1"/>
  <c r="CB19" i="4"/>
  <c r="CD19" i="4" s="1"/>
  <c r="CB37" i="4"/>
  <c r="CD37" i="4" s="1"/>
  <c r="C36" i="1"/>
  <c r="CE20" i="5"/>
  <c r="CE4" i="3"/>
  <c r="CF4" i="3"/>
  <c r="CB52" i="4"/>
  <c r="CD52" i="4" s="1"/>
  <c r="CB7" i="4"/>
  <c r="CD7" i="4" s="1"/>
  <c r="CB15" i="4"/>
  <c r="CD15" i="4" s="1"/>
  <c r="CB8" i="4"/>
  <c r="CD8" i="4" s="1"/>
  <c r="BZ58" i="4"/>
  <c r="CB54" i="4"/>
  <c r="CD54" i="4" s="1"/>
  <c r="CB11" i="4"/>
  <c r="CD11" i="4" s="1"/>
  <c r="CB50" i="4"/>
  <c r="CD50" i="4" s="1"/>
  <c r="CB25" i="4"/>
  <c r="CD25" i="4" s="1"/>
  <c r="CB20" i="4"/>
  <c r="CD20" i="4" s="1"/>
  <c r="CB26" i="4"/>
  <c r="CD26" i="4" s="1"/>
  <c r="CF9" i="3"/>
  <c r="CE9" i="3"/>
  <c r="CB16" i="4"/>
  <c r="CF18" i="3"/>
  <c r="CE18" i="3"/>
  <c r="CE5" i="7"/>
  <c r="BZ5" i="7"/>
  <c r="CB28" i="4"/>
  <c r="CD28" i="4" s="1"/>
  <c r="CF10" i="3"/>
  <c r="CE10" i="3"/>
  <c r="CF13" i="3"/>
  <c r="CE13" i="3"/>
  <c r="CB48" i="4"/>
  <c r="CD48" i="4" s="1"/>
  <c r="CB30" i="4"/>
  <c r="CD30" i="4" s="1"/>
  <c r="B23" i="9"/>
  <c r="C22" i="9"/>
  <c r="CB53" i="4"/>
  <c r="CD53" i="4" s="1"/>
  <c r="CB47" i="4"/>
  <c r="CD47" i="4" s="1"/>
  <c r="CB55" i="4"/>
  <c r="CD55" i="4" s="1"/>
  <c r="CB6" i="4"/>
  <c r="CD6" i="4" s="1"/>
  <c r="CB31" i="4"/>
  <c r="CD31" i="4" s="1"/>
  <c r="CB41" i="4"/>
  <c r="CD41" i="4" s="1"/>
  <c r="CF5" i="3"/>
  <c r="CE5" i="3"/>
  <c r="CF17" i="3"/>
  <c r="CE17" i="3"/>
  <c r="CB13" i="4"/>
  <c r="CD13" i="4" s="1"/>
  <c r="CB33" i="4"/>
  <c r="CD33" i="4" s="1"/>
  <c r="CB5" i="4"/>
  <c r="CD5" i="4" s="1"/>
  <c r="BZ34" i="3"/>
  <c r="CD34" i="3" s="1"/>
  <c r="CC33" i="3"/>
  <c r="BY33" i="3"/>
  <c r="CB33" i="3" s="1"/>
  <c r="CB43" i="4"/>
  <c r="CD43" i="4" s="1"/>
  <c r="CB22" i="4"/>
  <c r="CD22" i="4" s="1"/>
  <c r="CB29" i="4"/>
  <c r="CD29" i="4" s="1"/>
  <c r="CB38" i="4"/>
  <c r="CD38" i="4" s="1"/>
  <c r="CB35" i="4"/>
  <c r="CD35" i="4" s="1"/>
  <c r="BZ3" i="7"/>
  <c r="CE3" i="7"/>
  <c r="CB34" i="4"/>
  <c r="CD34" i="4" s="1"/>
  <c r="CB18" i="4"/>
  <c r="CD18" i="4" s="1"/>
  <c r="CF3" i="3"/>
  <c r="CE3" i="3"/>
  <c r="CF6" i="3"/>
  <c r="CE6" i="3"/>
  <c r="CB44" i="4"/>
  <c r="CD44" i="4" s="1"/>
  <c r="CB24" i="4"/>
  <c r="CD24" i="4" s="1"/>
  <c r="CF22" i="3"/>
  <c r="CE22" i="3"/>
  <c r="CB36" i="4"/>
  <c r="CD36" i="4" s="1"/>
  <c r="CB27" i="4"/>
  <c r="CD27" i="4" s="1"/>
  <c r="CB39" i="4"/>
  <c r="CD39" i="4" s="1"/>
  <c r="BZ32" i="3"/>
  <c r="CD32" i="3" l="1"/>
  <c r="CD33" i="3"/>
  <c r="CF7" i="5"/>
  <c r="CF30" i="5"/>
  <c r="CE32" i="3"/>
  <c r="CF18" i="4"/>
  <c r="CE18" i="4"/>
  <c r="CF44" i="4"/>
  <c r="CE44" i="4"/>
  <c r="CE58" i="4"/>
  <c r="CF43" i="4"/>
  <c r="CE43" i="4"/>
  <c r="CE35" i="4"/>
  <c r="CF35" i="4"/>
  <c r="CE6" i="4"/>
  <c r="CF6" i="4"/>
  <c r="CF19" i="4"/>
  <c r="CE19" i="4"/>
  <c r="CE34" i="3"/>
  <c r="CF52" i="4"/>
  <c r="CE52" i="4"/>
  <c r="CF8" i="4"/>
  <c r="CE8" i="4"/>
  <c r="CE33" i="4"/>
  <c r="CF33" i="4"/>
  <c r="CE50" i="4"/>
  <c r="CF50" i="4"/>
  <c r="CF10" i="4"/>
  <c r="CE10" i="4"/>
  <c r="CF49" i="4"/>
  <c r="CE49" i="4"/>
  <c r="CF24" i="5"/>
  <c r="CF34" i="4"/>
  <c r="CE34" i="4"/>
  <c r="CF16" i="5"/>
  <c r="CE16" i="5"/>
  <c r="CF32" i="4"/>
  <c r="CE32" i="4"/>
  <c r="CF40" i="4"/>
  <c r="CE40" i="4"/>
  <c r="CF35" i="5"/>
  <c r="CF12" i="5"/>
  <c r="CF38" i="5"/>
  <c r="CF25" i="5"/>
  <c r="CF12" i="4"/>
  <c r="CE12" i="4"/>
  <c r="CF51" i="4"/>
  <c r="CE51" i="4"/>
  <c r="CF21" i="4"/>
  <c r="CE21" i="4"/>
  <c r="CF40" i="5"/>
  <c r="CE40" i="5"/>
  <c r="CF46" i="4"/>
  <c r="CE46" i="4"/>
  <c r="CF3" i="5"/>
  <c r="CF11" i="4"/>
  <c r="CE11" i="4"/>
  <c r="CF51" i="5"/>
  <c r="CE28" i="5"/>
  <c r="CF28" i="5"/>
  <c r="CF19" i="5"/>
  <c r="CE19" i="5"/>
  <c r="CF23" i="5"/>
  <c r="CE23" i="5"/>
  <c r="CE29" i="4"/>
  <c r="CF29" i="4"/>
  <c r="CF28" i="4"/>
  <c r="CE28" i="4"/>
  <c r="CF22" i="5"/>
  <c r="CF20" i="4"/>
  <c r="CE20" i="4"/>
  <c r="CF54" i="4"/>
  <c r="CE54" i="4"/>
  <c r="CF6" i="5"/>
  <c r="CE6" i="5"/>
  <c r="CF4" i="4"/>
  <c r="CE4" i="4"/>
  <c r="CF61" i="5"/>
  <c r="CF15" i="5"/>
  <c r="CF59" i="5"/>
  <c r="CF53" i="5"/>
  <c r="CF8" i="5"/>
  <c r="CF38" i="4"/>
  <c r="CE38" i="4"/>
  <c r="CF50" i="5"/>
  <c r="CE50" i="5"/>
  <c r="CF29" i="5"/>
  <c r="CE29" i="5"/>
  <c r="CF49" i="5"/>
  <c r="CE49" i="5"/>
  <c r="CF32" i="5"/>
  <c r="CE32" i="5"/>
  <c r="CF57" i="5"/>
  <c r="CE14" i="4"/>
  <c r="CF14" i="4"/>
  <c r="CF17" i="4"/>
  <c r="CE17" i="4"/>
  <c r="CE33" i="5"/>
  <c r="CF33" i="5"/>
  <c r="CE39" i="4"/>
  <c r="CF39" i="4"/>
  <c r="CE47" i="4"/>
  <c r="CF47" i="4"/>
  <c r="CF46" i="5"/>
  <c r="CE46" i="5"/>
  <c r="CF13" i="4"/>
  <c r="CE13" i="4"/>
  <c r="CF14" i="5"/>
  <c r="CE14" i="5"/>
  <c r="CE58" i="5"/>
  <c r="CF58" i="5"/>
  <c r="CF31" i="5"/>
  <c r="CF60" i="5"/>
  <c r="CF25" i="4"/>
  <c r="CE25" i="4"/>
  <c r="CF7" i="4"/>
  <c r="CE7" i="4"/>
  <c r="CF20" i="5"/>
  <c r="CF9" i="4"/>
  <c r="CE9" i="4"/>
  <c r="CF5" i="5"/>
  <c r="CF42" i="5"/>
  <c r="CF13" i="5"/>
  <c r="CE13" i="5"/>
  <c r="CE17" i="5"/>
  <c r="CF17" i="5"/>
  <c r="CF34" i="5"/>
  <c r="CE34" i="5"/>
  <c r="CF45" i="5"/>
  <c r="CF36" i="5"/>
  <c r="CF47" i="5"/>
  <c r="CF56" i="5"/>
  <c r="CF18" i="5"/>
  <c r="CE18" i="5"/>
  <c r="CE31" i="4"/>
  <c r="CF31" i="4"/>
  <c r="CF24" i="4"/>
  <c r="CE24" i="4"/>
  <c r="CE22" i="4"/>
  <c r="CF22" i="4"/>
  <c r="CF52" i="5"/>
  <c r="CE52" i="5"/>
  <c r="CE55" i="4"/>
  <c r="CF55" i="4"/>
  <c r="CF30" i="4"/>
  <c r="CE30" i="4"/>
  <c r="CF11" i="5"/>
  <c r="CE11" i="5"/>
  <c r="CF37" i="5"/>
  <c r="CF26" i="4"/>
  <c r="CE26" i="4"/>
  <c r="CF39" i="5"/>
  <c r="CF54" i="5"/>
  <c r="CF45" i="4"/>
  <c r="CE45" i="4"/>
  <c r="CF48" i="5"/>
  <c r="CE48" i="5"/>
  <c r="CE42" i="4"/>
  <c r="CF42" i="4"/>
  <c r="CF3" i="4"/>
  <c r="CE3" i="4"/>
  <c r="CF41" i="5"/>
  <c r="CE9" i="5"/>
  <c r="CF9" i="5"/>
  <c r="CF41" i="4"/>
  <c r="CE41" i="4"/>
  <c r="CF48" i="4"/>
  <c r="CE48" i="4"/>
  <c r="CF23" i="4"/>
  <c r="CE23" i="4"/>
  <c r="CF36" i="4"/>
  <c r="CE36" i="4"/>
  <c r="CF15" i="4"/>
  <c r="CE15" i="4"/>
  <c r="CF53" i="4"/>
  <c r="CE53" i="4"/>
  <c r="CF16" i="4"/>
  <c r="CE16" i="4"/>
  <c r="CF5" i="4"/>
  <c r="CE5" i="4"/>
  <c r="B24" i="9"/>
  <c r="C23" i="9"/>
  <c r="CF37" i="4"/>
  <c r="CE37" i="4"/>
  <c r="CF27" i="4"/>
  <c r="CE27" i="4"/>
  <c r="CF44" i="5"/>
  <c r="CE44" i="5"/>
  <c r="CF43" i="5"/>
  <c r="CE43" i="5"/>
  <c r="CF26" i="5"/>
  <c r="CE26" i="5"/>
  <c r="CF10" i="5"/>
  <c r="CE10" i="5"/>
  <c r="CF27" i="5"/>
  <c r="CF55" i="5"/>
  <c r="CF21" i="5"/>
  <c r="CF4" i="5"/>
  <c r="L18" i="1" l="1" a="1"/>
  <c r="L18" i="1" s="1"/>
  <c r="L13" i="1" a="1"/>
  <c r="L13" i="1" s="1"/>
  <c r="L14" i="1" a="1"/>
  <c r="L14" i="1" s="1"/>
  <c r="L15" i="1" a="1"/>
  <c r="L15" i="1" s="1"/>
  <c r="L16" i="1" a="1"/>
  <c r="L16" i="1" s="1"/>
  <c r="L17" i="1" a="1"/>
  <c r="L17" i="1" s="1"/>
  <c r="B25" i="9"/>
  <c r="C24" i="9"/>
  <c r="CE33" i="3"/>
  <c r="P15" i="1" l="1"/>
  <c r="M15" i="1"/>
  <c r="O15" i="1"/>
  <c r="N15" i="1"/>
  <c r="N16" i="1"/>
  <c r="O16" i="1"/>
  <c r="P16" i="1"/>
  <c r="M16" i="1"/>
  <c r="M14" i="1"/>
  <c r="P14" i="1"/>
  <c r="N14" i="1"/>
  <c r="O14" i="1"/>
  <c r="P17" i="1"/>
  <c r="M17" i="1"/>
  <c r="N17" i="1"/>
  <c r="O17" i="1"/>
  <c r="N13" i="1"/>
  <c r="P13" i="1"/>
  <c r="M13" i="1"/>
  <c r="O13" i="1"/>
  <c r="O18" i="1"/>
  <c r="P18" i="1"/>
  <c r="M18" i="1"/>
  <c r="N18" i="1"/>
  <c r="C25" i="9"/>
  <c r="B26" i="9"/>
  <c r="B27" i="9" l="1"/>
  <c r="C26" i="9"/>
  <c r="B28" i="9" l="1"/>
  <c r="C27" i="9"/>
  <c r="B29" i="9" l="1"/>
  <c r="C28" i="9"/>
  <c r="B30" i="9" l="1"/>
  <c r="C29" i="9"/>
  <c r="B31" i="9" l="1"/>
  <c r="C30" i="9"/>
  <c r="B32" i="9" l="1"/>
  <c r="C31" i="9"/>
  <c r="B33" i="9" l="1"/>
  <c r="C32" i="9"/>
  <c r="B34" i="9" l="1"/>
  <c r="C33" i="9"/>
  <c r="B35" i="9" l="1"/>
  <c r="C34" i="9"/>
  <c r="B36" i="9" l="1"/>
  <c r="C35" i="9"/>
  <c r="B37" i="9" l="1"/>
  <c r="C36" i="9"/>
  <c r="B38" i="9" l="1"/>
  <c r="C37" i="9"/>
  <c r="B39" i="9" l="1"/>
  <c r="C38" i="9"/>
  <c r="B40" i="9" l="1"/>
  <c r="C39" i="9"/>
  <c r="B41" i="9" l="1"/>
  <c r="C40" i="9"/>
  <c r="B42" i="9" l="1"/>
  <c r="C41" i="9"/>
  <c r="B43" i="9" l="1"/>
  <c r="C42" i="9"/>
  <c r="B44" i="9" l="1"/>
  <c r="C43" i="9"/>
  <c r="B45" i="9" l="1"/>
  <c r="C44" i="9"/>
  <c r="B46" i="9" l="1"/>
  <c r="C45" i="9"/>
  <c r="B47" i="9" l="1"/>
  <c r="C46" i="9"/>
  <c r="B48" i="9" l="1"/>
  <c r="C47" i="9"/>
  <c r="B49" i="9" l="1"/>
  <c r="C48" i="9"/>
  <c r="B50" i="9" l="1"/>
  <c r="C49" i="9"/>
  <c r="B51" i="9" l="1"/>
  <c r="C50" i="9"/>
  <c r="B52" i="9" l="1"/>
  <c r="C51" i="9"/>
  <c r="B53" i="9" l="1"/>
  <c r="C52" i="9"/>
  <c r="B54" i="9" l="1"/>
  <c r="C53" i="9"/>
  <c r="B55" i="9" l="1"/>
  <c r="C54" i="9"/>
  <c r="B56" i="9" l="1"/>
  <c r="C55" i="9"/>
  <c r="B57" i="9" l="1"/>
  <c r="C56" i="9"/>
  <c r="B58" i="9" l="1"/>
  <c r="C57" i="9"/>
  <c r="B59" i="9" l="1"/>
  <c r="C58" i="9"/>
  <c r="B60" i="9" l="1"/>
  <c r="C59" i="9"/>
  <c r="B61" i="9" l="1"/>
  <c r="C60" i="9"/>
  <c r="B62" i="9" l="1"/>
  <c r="C61" i="9"/>
  <c r="B63" i="9" l="1"/>
  <c r="C62" i="9"/>
  <c r="B64" i="9" l="1"/>
  <c r="C63" i="9"/>
  <c r="B65" i="9" l="1"/>
  <c r="C64" i="9"/>
  <c r="B66" i="9" l="1"/>
  <c r="C65" i="9"/>
  <c r="B67" i="9" l="1"/>
  <c r="C66" i="9"/>
  <c r="B68" i="9" l="1"/>
  <c r="C67" i="9"/>
  <c r="B69" i="9" l="1"/>
  <c r="C68" i="9"/>
  <c r="B70" i="9" l="1"/>
  <c r="C69" i="9"/>
  <c r="B71" i="9" l="1"/>
  <c r="C70" i="9"/>
  <c r="B72" i="9" l="1"/>
  <c r="C71" i="9"/>
  <c r="B73" i="9" l="1"/>
  <c r="C72" i="9"/>
  <c r="B74" i="9" l="1"/>
  <c r="C73" i="9"/>
  <c r="B75" i="9" l="1"/>
  <c r="C74" i="9"/>
  <c r="B76" i="9" l="1"/>
  <c r="C75" i="9"/>
  <c r="B77" i="9" l="1"/>
  <c r="C76" i="9"/>
  <c r="B78" i="9" l="1"/>
  <c r="C77" i="9"/>
  <c r="B79" i="9" l="1"/>
  <c r="C78" i="9"/>
  <c r="B80" i="9" l="1"/>
  <c r="C79" i="9"/>
  <c r="B81" i="9" l="1"/>
  <c r="C80" i="9"/>
  <c r="B82" i="9" l="1"/>
  <c r="C81" i="9"/>
  <c r="B83" i="9" l="1"/>
  <c r="C82" i="9"/>
  <c r="B84" i="9" l="1"/>
  <c r="C83" i="9"/>
  <c r="B85" i="9" l="1"/>
  <c r="C84" i="9"/>
  <c r="B86" i="9" l="1"/>
  <c r="C85" i="9"/>
  <c r="B87" i="9" l="1"/>
  <c r="C86" i="9"/>
  <c r="B88" i="9" l="1"/>
  <c r="C87" i="9"/>
  <c r="B89" i="9" l="1"/>
  <c r="C88" i="9"/>
  <c r="B90" i="9" l="1"/>
  <c r="C89" i="9"/>
  <c r="B91" i="9" l="1"/>
  <c r="C90" i="9"/>
  <c r="B92" i="9" l="1"/>
  <c r="C91" i="9"/>
  <c r="B93" i="9" l="1"/>
  <c r="C92" i="9"/>
  <c r="B94" i="9" l="1"/>
  <c r="C93" i="9"/>
  <c r="B95" i="9" l="1"/>
  <c r="C94" i="9"/>
  <c r="B96" i="9" l="1"/>
  <c r="C95" i="9"/>
  <c r="B97" i="9" l="1"/>
  <c r="C96" i="9"/>
  <c r="B98" i="9" l="1"/>
  <c r="C97" i="9"/>
  <c r="B99" i="9" l="1"/>
  <c r="C98" i="9"/>
  <c r="B100" i="9" l="1"/>
  <c r="C99" i="9"/>
  <c r="B101" i="9" l="1"/>
  <c r="C100" i="9"/>
  <c r="B102" i="9" l="1"/>
  <c r="C101" i="9"/>
  <c r="B103" i="9" l="1"/>
  <c r="C102" i="9"/>
  <c r="B104" i="9" l="1"/>
  <c r="C103" i="9"/>
  <c r="B105" i="9" l="1"/>
  <c r="C104" i="9"/>
  <c r="B106" i="9" l="1"/>
  <c r="C105" i="9"/>
  <c r="B107" i="9" l="1"/>
  <c r="C106" i="9"/>
  <c r="B108" i="9" l="1"/>
  <c r="C107" i="9"/>
  <c r="B109" i="9" l="1"/>
  <c r="C108" i="9"/>
  <c r="B110" i="9" l="1"/>
  <c r="C109" i="9"/>
  <c r="B111" i="9" l="1"/>
  <c r="C110" i="9"/>
  <c r="B112" i="9" l="1"/>
  <c r="C111" i="9"/>
  <c r="B113" i="9" l="1"/>
  <c r="C112" i="9"/>
  <c r="B114" i="9" l="1"/>
  <c r="C113" i="9"/>
  <c r="B115" i="9" l="1"/>
  <c r="C114" i="9"/>
  <c r="B116" i="9" l="1"/>
  <c r="C115" i="9"/>
  <c r="B117" i="9" l="1"/>
  <c r="C116" i="9"/>
  <c r="B118" i="9" l="1"/>
  <c r="C117" i="9"/>
  <c r="B119" i="9" l="1"/>
  <c r="C118" i="9"/>
  <c r="B120" i="9" l="1"/>
  <c r="C119" i="9"/>
  <c r="B121" i="9" l="1"/>
  <c r="C120" i="9"/>
  <c r="B122" i="9" l="1"/>
  <c r="C121" i="9"/>
  <c r="B123" i="9" l="1"/>
  <c r="C122" i="9"/>
  <c r="B124" i="9" l="1"/>
  <c r="C123" i="9"/>
  <c r="B125" i="9" l="1"/>
  <c r="C124" i="9"/>
  <c r="B126" i="9" l="1"/>
  <c r="C125" i="9"/>
  <c r="B127" i="9" l="1"/>
  <c r="C126" i="9"/>
  <c r="B128" i="9" l="1"/>
  <c r="C127" i="9"/>
  <c r="B129" i="9" l="1"/>
  <c r="C128" i="9"/>
  <c r="B130" i="9" l="1"/>
  <c r="C129" i="9"/>
  <c r="B131" i="9" l="1"/>
  <c r="C130" i="9"/>
  <c r="B132" i="9" l="1"/>
  <c r="C131" i="9"/>
  <c r="B133" i="9" l="1"/>
  <c r="C132" i="9"/>
  <c r="B134" i="9" l="1"/>
  <c r="C133" i="9"/>
  <c r="B135" i="9" l="1"/>
  <c r="C134" i="9"/>
  <c r="B136" i="9" l="1"/>
  <c r="C135" i="9"/>
  <c r="B137" i="9" l="1"/>
  <c r="C136" i="9"/>
  <c r="B138" i="9" l="1"/>
  <c r="C137" i="9"/>
  <c r="B139" i="9" l="1"/>
  <c r="C138" i="9"/>
  <c r="B140" i="9" l="1"/>
  <c r="C139" i="9"/>
  <c r="B141" i="9" l="1"/>
  <c r="C140" i="9"/>
  <c r="B142" i="9" l="1"/>
  <c r="C141" i="9"/>
  <c r="B143" i="9" l="1"/>
  <c r="C142" i="9"/>
  <c r="B144" i="9" l="1"/>
  <c r="C143" i="9"/>
  <c r="B145" i="9" l="1"/>
  <c r="C144" i="9"/>
  <c r="B146" i="9" l="1"/>
  <c r="C145" i="9"/>
  <c r="B147" i="9" l="1"/>
  <c r="C146" i="9"/>
  <c r="B148" i="9" l="1"/>
  <c r="C147" i="9"/>
  <c r="B149" i="9" l="1"/>
  <c r="C148" i="9"/>
  <c r="B150" i="9" l="1"/>
  <c r="C149" i="9"/>
  <c r="B151" i="9" l="1"/>
  <c r="C150" i="9"/>
  <c r="B152" i="9" l="1"/>
  <c r="C151" i="9"/>
  <c r="B153" i="9" l="1"/>
  <c r="C152" i="9"/>
  <c r="B154" i="9" l="1"/>
  <c r="C153" i="9"/>
  <c r="B155" i="9" l="1"/>
  <c r="C154" i="9"/>
  <c r="B156" i="9" l="1"/>
  <c r="C155" i="9"/>
  <c r="B157" i="9" l="1"/>
  <c r="C156" i="9"/>
  <c r="B158" i="9" l="1"/>
  <c r="C157" i="9"/>
  <c r="B159" i="9" l="1"/>
  <c r="C158" i="9"/>
  <c r="B160" i="9" l="1"/>
  <c r="C159" i="9"/>
  <c r="B161" i="9" l="1"/>
  <c r="C160" i="9"/>
  <c r="B162" i="9" l="1"/>
  <c r="C161" i="9"/>
  <c r="B163" i="9" l="1"/>
  <c r="C162" i="9"/>
  <c r="B164" i="9" l="1"/>
  <c r="C163" i="9"/>
  <c r="B165" i="9" l="1"/>
  <c r="C164" i="9"/>
  <c r="B166" i="9" l="1"/>
  <c r="C165" i="9"/>
  <c r="B167" i="9" l="1"/>
  <c r="C166" i="9"/>
  <c r="B168" i="9" l="1"/>
  <c r="C167" i="9"/>
  <c r="B169" i="9" l="1"/>
  <c r="C168" i="9"/>
  <c r="B170" i="9" l="1"/>
  <c r="C169" i="9"/>
  <c r="B171" i="9" l="1"/>
  <c r="C170" i="9"/>
  <c r="B172" i="9" l="1"/>
  <c r="C171" i="9"/>
  <c r="B173" i="9" l="1"/>
  <c r="C172" i="9"/>
  <c r="B174" i="9" l="1"/>
  <c r="C173" i="9"/>
  <c r="B175" i="9" l="1"/>
  <c r="C174" i="9"/>
  <c r="B176" i="9" l="1"/>
  <c r="C175" i="9"/>
  <c r="B177" i="9" l="1"/>
  <c r="C176" i="9"/>
  <c r="B178" i="9" l="1"/>
  <c r="C177" i="9"/>
  <c r="B179" i="9" l="1"/>
  <c r="C178" i="9"/>
  <c r="B180" i="9" l="1"/>
  <c r="C179" i="9"/>
  <c r="B181" i="9" l="1"/>
  <c r="C180" i="9"/>
  <c r="B182" i="9" l="1"/>
  <c r="C181" i="9"/>
  <c r="B183" i="9" l="1"/>
  <c r="C182" i="9"/>
  <c r="B184" i="9" l="1"/>
  <c r="C183" i="9"/>
  <c r="B185" i="9" l="1"/>
  <c r="C184" i="9"/>
  <c r="B186" i="9" l="1"/>
  <c r="C185" i="9"/>
  <c r="B187" i="9" l="1"/>
  <c r="C186" i="9"/>
  <c r="B188" i="9" l="1"/>
  <c r="C187" i="9"/>
  <c r="B189" i="9" l="1"/>
  <c r="C188" i="9"/>
  <c r="B190" i="9" l="1"/>
  <c r="C189" i="9"/>
  <c r="B191" i="9" l="1"/>
  <c r="C190" i="9"/>
  <c r="B192" i="9" l="1"/>
  <c r="C191" i="9"/>
  <c r="B193" i="9" l="1"/>
  <c r="C192" i="9"/>
  <c r="B194" i="9" l="1"/>
  <c r="C193" i="9"/>
  <c r="B195" i="9" l="1"/>
  <c r="C194" i="9"/>
  <c r="B196" i="9" l="1"/>
  <c r="C195" i="9"/>
  <c r="B197" i="9" l="1"/>
  <c r="C196" i="9"/>
  <c r="B198" i="9" l="1"/>
  <c r="C197" i="9"/>
  <c r="B199" i="9" l="1"/>
  <c r="C198" i="9"/>
  <c r="B200" i="9" l="1"/>
  <c r="C199" i="9"/>
  <c r="B201" i="9" l="1"/>
  <c r="C200" i="9"/>
  <c r="B202" i="9" l="1"/>
  <c r="C201" i="9"/>
  <c r="B203" i="9" l="1"/>
  <c r="C202" i="9"/>
  <c r="B204" i="9" l="1"/>
  <c r="C203" i="9"/>
  <c r="B205" i="9" l="1"/>
  <c r="C204" i="9"/>
  <c r="B206" i="9" l="1"/>
  <c r="C205" i="9"/>
  <c r="B207" i="9" l="1"/>
  <c r="C206" i="9"/>
  <c r="B208" i="9" l="1"/>
  <c r="C207" i="9"/>
  <c r="B209" i="9" l="1"/>
  <c r="C208" i="9"/>
  <c r="B210" i="9" l="1"/>
  <c r="C209" i="9"/>
  <c r="B211" i="9" l="1"/>
  <c r="C210" i="9"/>
  <c r="B212" i="9" l="1"/>
  <c r="C211" i="9"/>
  <c r="B213" i="9" l="1"/>
  <c r="C212" i="9"/>
  <c r="B214" i="9" l="1"/>
  <c r="C213" i="9"/>
  <c r="B215" i="9" l="1"/>
  <c r="C214" i="9"/>
  <c r="B216" i="9" l="1"/>
  <c r="C215" i="9"/>
  <c r="B217" i="9" l="1"/>
  <c r="C216" i="9"/>
  <c r="B218" i="9" l="1"/>
  <c r="C217" i="9"/>
  <c r="B219" i="9" l="1"/>
  <c r="C218" i="9"/>
  <c r="B220" i="9" l="1"/>
  <c r="C219" i="9"/>
  <c r="B221" i="9" l="1"/>
  <c r="C220" i="9"/>
  <c r="B222" i="9" l="1"/>
  <c r="C221" i="9"/>
  <c r="B223" i="9" l="1"/>
  <c r="C222" i="9"/>
  <c r="B224" i="9" l="1"/>
  <c r="C223" i="9"/>
  <c r="B225" i="9" l="1"/>
  <c r="C224" i="9"/>
  <c r="B226" i="9" l="1"/>
  <c r="C225" i="9"/>
  <c r="B227" i="9" l="1"/>
  <c r="C226" i="9"/>
  <c r="B228" i="9" l="1"/>
  <c r="C227" i="9"/>
  <c r="B229" i="9" l="1"/>
  <c r="C228" i="9"/>
  <c r="B230" i="9" l="1"/>
  <c r="C229" i="9"/>
  <c r="B231" i="9" l="1"/>
  <c r="C230" i="9"/>
  <c r="B232" i="9" l="1"/>
  <c r="C231" i="9"/>
  <c r="B233" i="9" l="1"/>
  <c r="C232" i="9"/>
  <c r="B234" i="9" l="1"/>
  <c r="C233" i="9"/>
  <c r="B235" i="9" l="1"/>
  <c r="C234" i="9"/>
  <c r="B236" i="9" l="1"/>
  <c r="C235" i="9"/>
  <c r="B237" i="9" l="1"/>
  <c r="C236" i="9"/>
  <c r="B238" i="9" l="1"/>
  <c r="C237" i="9"/>
  <c r="B239" i="9" l="1"/>
  <c r="C238" i="9"/>
  <c r="B240" i="9" l="1"/>
  <c r="C239" i="9"/>
  <c r="B241" i="9" l="1"/>
  <c r="C240" i="9"/>
  <c r="B242" i="9" l="1"/>
  <c r="C241" i="9"/>
  <c r="B243" i="9" l="1"/>
  <c r="C242" i="9"/>
  <c r="B244" i="9" l="1"/>
  <c r="C243" i="9"/>
  <c r="B245" i="9" l="1"/>
  <c r="C244" i="9"/>
  <c r="B246" i="9" l="1"/>
  <c r="C245" i="9"/>
  <c r="B247" i="9" l="1"/>
  <c r="C246" i="9"/>
  <c r="B248" i="9" l="1"/>
  <c r="C247" i="9"/>
  <c r="B249" i="9" l="1"/>
  <c r="C248" i="9"/>
  <c r="B250" i="9" l="1"/>
  <c r="C249" i="9"/>
  <c r="B251" i="9" l="1"/>
  <c r="C250" i="9"/>
  <c r="B252" i="9" l="1"/>
  <c r="C251" i="9"/>
  <c r="B253" i="9" l="1"/>
  <c r="C252" i="9"/>
  <c r="B254" i="9" l="1"/>
  <c r="C253" i="9"/>
  <c r="B255" i="9" l="1"/>
  <c r="C254" i="9"/>
  <c r="B256" i="9" l="1"/>
  <c r="C255" i="9"/>
  <c r="B257" i="9" l="1"/>
  <c r="C256" i="9"/>
  <c r="B258" i="9" l="1"/>
  <c r="C257" i="9"/>
  <c r="B259" i="9" l="1"/>
  <c r="C258" i="9"/>
  <c r="B260" i="9" l="1"/>
  <c r="C259" i="9"/>
  <c r="B261" i="9" l="1"/>
  <c r="C260" i="9"/>
  <c r="B262" i="9" l="1"/>
  <c r="C261" i="9"/>
  <c r="B263" i="9" l="1"/>
  <c r="C262" i="9"/>
  <c r="C263" i="9" l="1"/>
  <c r="I36" i="7"/>
  <c r="I50" i="7"/>
  <c r="I82" i="7"/>
  <c r="I64" i="7"/>
  <c r="I52" i="7"/>
  <c r="I20" i="7"/>
  <c r="I38" i="7"/>
  <c r="I41" i="7"/>
  <c r="I66" i="7"/>
  <c r="I62" i="7"/>
  <c r="I77" i="7"/>
  <c r="I45" i="7"/>
  <c r="I12" i="7"/>
  <c r="I73" i="7"/>
  <c r="I27" i="7"/>
  <c r="I70" i="7"/>
  <c r="I25" i="7"/>
  <c r="I19" i="7"/>
  <c r="I72" i="7"/>
  <c r="I43" i="7"/>
  <c r="I28" i="7"/>
  <c r="I6" i="7"/>
  <c r="I21" i="7"/>
  <c r="I26" i="7"/>
  <c r="I51" i="7"/>
  <c r="I69" i="7"/>
  <c r="I74" i="7"/>
  <c r="I11" i="7"/>
  <c r="I81" i="7"/>
  <c r="I47" i="7"/>
  <c r="I8" i="7"/>
  <c r="I10" i="7"/>
  <c r="I58" i="7"/>
  <c r="I7" i="7"/>
  <c r="I60" i="7"/>
  <c r="I57" i="7"/>
  <c r="I68" i="7"/>
  <c r="I49" i="7"/>
  <c r="I53" i="7"/>
  <c r="I33" i="7"/>
  <c r="I23" i="7"/>
  <c r="I61" i="7"/>
  <c r="I32" i="7"/>
  <c r="I83" i="7"/>
  <c r="I15" i="7"/>
  <c r="I75" i="7"/>
  <c r="I13" i="7"/>
  <c r="I63" i="7"/>
  <c r="I46" i="7"/>
  <c r="I9" i="7"/>
  <c r="I54" i="7"/>
  <c r="I76" i="7"/>
  <c r="I59" i="7"/>
  <c r="I24" i="7"/>
  <c r="I14" i="7"/>
  <c r="I67" i="7"/>
  <c r="I37" i="7"/>
  <c r="I80" i="7"/>
  <c r="I56" i="7"/>
  <c r="I55" i="7"/>
  <c r="I44" i="7"/>
  <c r="I48" i="7"/>
  <c r="I29" i="7"/>
  <c r="I71" i="7"/>
  <c r="I40" i="7"/>
  <c r="I39" i="7"/>
  <c r="I22" i="7"/>
  <c r="I35" i="7"/>
  <c r="I79" i="7"/>
  <c r="I31" i="7"/>
  <c r="I78" i="7"/>
  <c r="I16" i="7"/>
  <c r="I34" i="7"/>
  <c r="I18" i="7"/>
  <c r="I42" i="7"/>
  <c r="I30" i="7"/>
  <c r="I65" i="7"/>
  <c r="AL45" i="6" l="1"/>
  <c r="AM45" i="6"/>
  <c r="AN45" i="6"/>
  <c r="AO45" i="6"/>
  <c r="AP45" i="6"/>
  <c r="AQ45" i="6"/>
  <c r="AR45" i="6"/>
  <c r="AS45" i="6"/>
  <c r="AT45" i="6"/>
  <c r="AU45" i="6"/>
  <c r="AV45" i="6"/>
  <c r="AW45" i="6"/>
  <c r="AX45" i="6"/>
  <c r="AY45" i="6"/>
  <c r="AZ45" i="6"/>
  <c r="BA45" i="6"/>
  <c r="BB45" i="6"/>
  <c r="S57" i="6"/>
  <c r="T57" i="6"/>
  <c r="U57" i="6"/>
  <c r="V57" i="6"/>
  <c r="W57" i="6"/>
  <c r="X57" i="6"/>
  <c r="Y57" i="6"/>
  <c r="Z57" i="6"/>
  <c r="AA57" i="6"/>
  <c r="AB57" i="6"/>
  <c r="AC57" i="6"/>
  <c r="AD57" i="6"/>
  <c r="AE57" i="6"/>
  <c r="AF57" i="6"/>
  <c r="AG57" i="6"/>
  <c r="AH57" i="6"/>
  <c r="AI57" i="6"/>
  <c r="S59" i="4"/>
  <c r="T59" i="4"/>
  <c r="U59" i="4"/>
  <c r="V59" i="4"/>
  <c r="W59" i="4"/>
  <c r="X59" i="4"/>
  <c r="Y59" i="4"/>
  <c r="Z59" i="4"/>
  <c r="AA59" i="4"/>
  <c r="AB59" i="4"/>
  <c r="AC59" i="4"/>
  <c r="AD59" i="4"/>
  <c r="AE59" i="4"/>
  <c r="AF59" i="4"/>
  <c r="AG59" i="4"/>
  <c r="AH59" i="4"/>
  <c r="AI59" i="4"/>
  <c r="AL44" i="3"/>
  <c r="AM44" i="3"/>
  <c r="AN44" i="3"/>
  <c r="AO44" i="3"/>
  <c r="AP44" i="3"/>
  <c r="AQ44" i="3"/>
  <c r="AR44" i="3"/>
  <c r="AS44" i="3"/>
  <c r="AT44" i="3"/>
  <c r="AU44" i="3"/>
  <c r="AV44" i="3"/>
  <c r="AW44" i="3"/>
  <c r="AX44" i="3"/>
  <c r="AY44" i="3"/>
  <c r="AZ44" i="3"/>
  <c r="BA44" i="3"/>
  <c r="BB44" i="3"/>
  <c r="BE64" i="5"/>
  <c r="BF64" i="5"/>
  <c r="BG64" i="5"/>
  <c r="BH64" i="5"/>
  <c r="BI64" i="5"/>
  <c r="BJ64" i="5"/>
  <c r="BK64" i="5"/>
  <c r="BL64" i="5"/>
  <c r="BM64" i="5"/>
  <c r="BN64" i="5"/>
  <c r="BO64" i="5"/>
  <c r="BP64" i="5"/>
  <c r="BQ64" i="5"/>
  <c r="BR64" i="5"/>
  <c r="BS64" i="5"/>
  <c r="BT64" i="5"/>
  <c r="BU64" i="5"/>
  <c r="S69" i="4"/>
  <c r="T69" i="4"/>
  <c r="U69" i="4"/>
  <c r="V69" i="4"/>
  <c r="W69" i="4"/>
  <c r="X69" i="4"/>
  <c r="Y69" i="4"/>
  <c r="Z69" i="4"/>
  <c r="AA69" i="4"/>
  <c r="AB69" i="4"/>
  <c r="AC69" i="4"/>
  <c r="AD69" i="4"/>
  <c r="AE69" i="4"/>
  <c r="AF69" i="4"/>
  <c r="AG69" i="4"/>
  <c r="AH69" i="4"/>
  <c r="AI69" i="4"/>
  <c r="BE83" i="5"/>
  <c r="BF83" i="5"/>
  <c r="BG83" i="5"/>
  <c r="BH83" i="5"/>
  <c r="BI83" i="5"/>
  <c r="BJ83" i="5"/>
  <c r="BK83" i="5"/>
  <c r="BL83" i="5"/>
  <c r="BM83" i="5"/>
  <c r="BN83" i="5"/>
  <c r="BO83" i="5"/>
  <c r="BP83" i="5"/>
  <c r="BQ83" i="5"/>
  <c r="BR83" i="5"/>
  <c r="BS83" i="5"/>
  <c r="BT83" i="5"/>
  <c r="BU83" i="5"/>
  <c r="AL64" i="4"/>
  <c r="AM64" i="4"/>
  <c r="AN64" i="4"/>
  <c r="AO64" i="4"/>
  <c r="AP64" i="4"/>
  <c r="AQ64" i="4"/>
  <c r="AR64" i="4"/>
  <c r="AS64" i="4"/>
  <c r="AT64" i="4"/>
  <c r="AU64" i="4"/>
  <c r="AV64" i="4"/>
  <c r="AW64" i="4"/>
  <c r="AX64" i="4"/>
  <c r="AY64" i="4"/>
  <c r="AZ64" i="4"/>
  <c r="BA64" i="4"/>
  <c r="BB64" i="4"/>
  <c r="BE78" i="5"/>
  <c r="BF78" i="5"/>
  <c r="BG78" i="5"/>
  <c r="BH78" i="5"/>
  <c r="BI78" i="5"/>
  <c r="BJ78" i="5"/>
  <c r="BK78" i="5"/>
  <c r="BL78" i="5"/>
  <c r="BM78" i="5"/>
  <c r="BN78" i="5"/>
  <c r="BO78" i="5"/>
  <c r="BP78" i="5"/>
  <c r="BQ78" i="5"/>
  <c r="BR78" i="5"/>
  <c r="BS78" i="5"/>
  <c r="BT78" i="5"/>
  <c r="BU78" i="5"/>
  <c r="AL66" i="4"/>
  <c r="AM66" i="4"/>
  <c r="AN66" i="4"/>
  <c r="AO66" i="4"/>
  <c r="AP66" i="4"/>
  <c r="AQ66" i="4"/>
  <c r="AR66" i="4"/>
  <c r="AS66" i="4"/>
  <c r="AT66" i="4"/>
  <c r="AU66" i="4"/>
  <c r="AV66" i="4"/>
  <c r="AW66" i="4"/>
  <c r="AX66" i="4"/>
  <c r="AY66" i="4"/>
  <c r="AZ66" i="4"/>
  <c r="BA66" i="4"/>
  <c r="BB66" i="4"/>
  <c r="BE59" i="6"/>
  <c r="BF59" i="6"/>
  <c r="BG59" i="6"/>
  <c r="BH59" i="6"/>
  <c r="BI59" i="6"/>
  <c r="BJ59" i="6"/>
  <c r="BK59" i="6"/>
  <c r="BL59" i="6"/>
  <c r="BM59" i="6"/>
  <c r="BN59" i="6"/>
  <c r="BO59" i="6"/>
  <c r="BP59" i="6"/>
  <c r="BQ59" i="6"/>
  <c r="BR59" i="6"/>
  <c r="BS59" i="6"/>
  <c r="BT59" i="6"/>
  <c r="BU59" i="6"/>
  <c r="S54" i="6"/>
  <c r="T54" i="6"/>
  <c r="U54" i="6"/>
  <c r="V54" i="6"/>
  <c r="W54" i="6"/>
  <c r="X54" i="6"/>
  <c r="Y54" i="6"/>
  <c r="Z54" i="6"/>
  <c r="AA54" i="6"/>
  <c r="AB54" i="6"/>
  <c r="AC54" i="6"/>
  <c r="AD54" i="6"/>
  <c r="AE54" i="6"/>
  <c r="AF54" i="6"/>
  <c r="AG54" i="6"/>
  <c r="AH54" i="6"/>
  <c r="AI54" i="6"/>
  <c r="BE75" i="4"/>
  <c r="BF75" i="4"/>
  <c r="BG75" i="4"/>
  <c r="BH75" i="4"/>
  <c r="BI75" i="4"/>
  <c r="BJ75" i="4"/>
  <c r="BK75" i="4"/>
  <c r="BL75" i="4"/>
  <c r="BM75" i="4"/>
  <c r="BN75" i="4"/>
  <c r="BO75" i="4"/>
  <c r="BP75" i="4"/>
  <c r="BQ75" i="4"/>
  <c r="BR75" i="4"/>
  <c r="BS75" i="4"/>
  <c r="BT75" i="4"/>
  <c r="BU75" i="4"/>
  <c r="BE89" i="5"/>
  <c r="BF89" i="5"/>
  <c r="BG89" i="5"/>
  <c r="BH89" i="5"/>
  <c r="BI89" i="5"/>
  <c r="BJ89" i="5"/>
  <c r="BK89" i="5"/>
  <c r="BL89" i="5"/>
  <c r="BM89" i="5"/>
  <c r="BN89" i="5"/>
  <c r="BO89" i="5"/>
  <c r="BP89" i="5"/>
  <c r="BQ89" i="5"/>
  <c r="BR89" i="5"/>
  <c r="BS89" i="5"/>
  <c r="BT89" i="5"/>
  <c r="BU89" i="5"/>
  <c r="BE72" i="5"/>
  <c r="BF72" i="5"/>
  <c r="BG72" i="5"/>
  <c r="BH72" i="5"/>
  <c r="BI72" i="5"/>
  <c r="BJ72" i="5"/>
  <c r="BK72" i="5"/>
  <c r="BL72" i="5"/>
  <c r="BM72" i="5"/>
  <c r="BN72" i="5"/>
  <c r="BO72" i="5"/>
  <c r="BP72" i="5"/>
  <c r="BQ72" i="5"/>
  <c r="BR72" i="5"/>
  <c r="BS72" i="5"/>
  <c r="BT72" i="5"/>
  <c r="BU72" i="5"/>
  <c r="S73" i="4"/>
  <c r="T73" i="4"/>
  <c r="U73" i="4"/>
  <c r="V73" i="4"/>
  <c r="W73" i="4"/>
  <c r="X73" i="4"/>
  <c r="Y73" i="4"/>
  <c r="Z73" i="4"/>
  <c r="AA73" i="4"/>
  <c r="AB73" i="4"/>
  <c r="AC73" i="4"/>
  <c r="AD73" i="4"/>
  <c r="AE73" i="4"/>
  <c r="AF73" i="4"/>
  <c r="AG73" i="4"/>
  <c r="AH73" i="4"/>
  <c r="AI73" i="4"/>
  <c r="BE71" i="5"/>
  <c r="BF71" i="5"/>
  <c r="BG71" i="5"/>
  <c r="BH71" i="5"/>
  <c r="BI71" i="5"/>
  <c r="BJ71" i="5"/>
  <c r="BK71" i="5"/>
  <c r="BL71" i="5"/>
  <c r="BM71" i="5"/>
  <c r="BN71" i="5"/>
  <c r="BO71" i="5"/>
  <c r="BP71" i="5"/>
  <c r="BQ71" i="5"/>
  <c r="BR71" i="5"/>
  <c r="BS71" i="5"/>
  <c r="BT71" i="5"/>
  <c r="BU71" i="5"/>
  <c r="S68" i="4"/>
  <c r="T68" i="4"/>
  <c r="U68" i="4"/>
  <c r="V68" i="4"/>
  <c r="W68" i="4"/>
  <c r="X68" i="4"/>
  <c r="Y68" i="4"/>
  <c r="Z68" i="4"/>
  <c r="AA68" i="4"/>
  <c r="AB68" i="4"/>
  <c r="AC68" i="4"/>
  <c r="AD68" i="4"/>
  <c r="AE68" i="4"/>
  <c r="AF68" i="4"/>
  <c r="AG68" i="4"/>
  <c r="AH68" i="4"/>
  <c r="AI68" i="4"/>
  <c r="S47" i="6"/>
  <c r="T47" i="6"/>
  <c r="U47" i="6"/>
  <c r="V47" i="6"/>
  <c r="W47" i="6"/>
  <c r="X47" i="6"/>
  <c r="Y47" i="6"/>
  <c r="Z47" i="6"/>
  <c r="AA47" i="6"/>
  <c r="AB47" i="6"/>
  <c r="AC47" i="6"/>
  <c r="AD47" i="6"/>
  <c r="AE47" i="6"/>
  <c r="AF47" i="6"/>
  <c r="AG47" i="6"/>
  <c r="AH47" i="6"/>
  <c r="AI47" i="6"/>
  <c r="BE66" i="5"/>
  <c r="BF66" i="5"/>
  <c r="BG66" i="5"/>
  <c r="BH66" i="5"/>
  <c r="BI66" i="5"/>
  <c r="BJ66" i="5"/>
  <c r="BK66" i="5"/>
  <c r="BL66" i="5"/>
  <c r="BM66" i="5"/>
  <c r="BN66" i="5"/>
  <c r="BO66" i="5"/>
  <c r="BP66" i="5"/>
  <c r="BQ66" i="5"/>
  <c r="BR66" i="5"/>
  <c r="BS66" i="5"/>
  <c r="BT66" i="5"/>
  <c r="BU66" i="5"/>
  <c r="AL88" i="5"/>
  <c r="AM88" i="5"/>
  <c r="AN88" i="5"/>
  <c r="AO88" i="5"/>
  <c r="AP88" i="5"/>
  <c r="AQ88" i="5"/>
  <c r="AR88" i="5"/>
  <c r="AS88" i="5"/>
  <c r="AT88" i="5"/>
  <c r="AU88" i="5"/>
  <c r="AV88" i="5"/>
  <c r="AW88" i="5"/>
  <c r="AX88" i="5"/>
  <c r="AY88" i="5"/>
  <c r="AZ88" i="5"/>
  <c r="BA88" i="5"/>
  <c r="BB88" i="5"/>
  <c r="AL90" i="5"/>
  <c r="AM90" i="5"/>
  <c r="AN90" i="5"/>
  <c r="AO90" i="5"/>
  <c r="AP90" i="5"/>
  <c r="AQ90" i="5"/>
  <c r="AR90" i="5"/>
  <c r="AS90" i="5"/>
  <c r="AT90" i="5"/>
  <c r="AU90" i="5"/>
  <c r="AV90" i="5"/>
  <c r="AW90" i="5"/>
  <c r="AX90" i="5"/>
  <c r="AY90" i="5"/>
  <c r="AZ90" i="5"/>
  <c r="BA90" i="5"/>
  <c r="BB90" i="5"/>
  <c r="BE94" i="5"/>
  <c r="BF94" i="5"/>
  <c r="BG94" i="5"/>
  <c r="BH94" i="5"/>
  <c r="BI94" i="5"/>
  <c r="BJ94" i="5"/>
  <c r="BK94" i="5"/>
  <c r="BL94" i="5"/>
  <c r="BM94" i="5"/>
  <c r="BN94" i="5"/>
  <c r="BO94" i="5"/>
  <c r="BP94" i="5"/>
  <c r="BQ94" i="5"/>
  <c r="BR94" i="5"/>
  <c r="BS94" i="5"/>
  <c r="BT94" i="5"/>
  <c r="BU94" i="5"/>
  <c r="AL77" i="5"/>
  <c r="AM77" i="5"/>
  <c r="AN77" i="5"/>
  <c r="AO77" i="5"/>
  <c r="AP77" i="5"/>
  <c r="AQ77" i="5"/>
  <c r="AR77" i="5"/>
  <c r="AS77" i="5"/>
  <c r="AT77" i="5"/>
  <c r="AU77" i="5"/>
  <c r="AV77" i="5"/>
  <c r="AW77" i="5"/>
  <c r="AX77" i="5"/>
  <c r="AY77" i="5"/>
  <c r="AZ77" i="5"/>
  <c r="BA77" i="5"/>
  <c r="BB77" i="5"/>
  <c r="BE69" i="5"/>
  <c r="BF69" i="5"/>
  <c r="BG69" i="5"/>
  <c r="BH69" i="5"/>
  <c r="BI69" i="5"/>
  <c r="BJ69" i="5"/>
  <c r="BK69" i="5"/>
  <c r="BL69" i="5"/>
  <c r="BM69" i="5"/>
  <c r="BN69" i="5"/>
  <c r="BO69" i="5"/>
  <c r="BP69" i="5"/>
  <c r="BQ69" i="5"/>
  <c r="BR69" i="5"/>
  <c r="BS69" i="5"/>
  <c r="BT69" i="5"/>
  <c r="BU69" i="5"/>
  <c r="S91" i="5"/>
  <c r="T91" i="5"/>
  <c r="U91" i="5"/>
  <c r="V91" i="5"/>
  <c r="W91" i="5"/>
  <c r="X91" i="5"/>
  <c r="Y91" i="5"/>
  <c r="Z91" i="5"/>
  <c r="AA91" i="5"/>
  <c r="AB91" i="5"/>
  <c r="AC91" i="5"/>
  <c r="AD91" i="5"/>
  <c r="AE91" i="5"/>
  <c r="AF91" i="5"/>
  <c r="AG91" i="5"/>
  <c r="AH91" i="5"/>
  <c r="AI91" i="5"/>
  <c r="AL62" i="4"/>
  <c r="AM62" i="4"/>
  <c r="AN62" i="4"/>
  <c r="AO62" i="4"/>
  <c r="AP62" i="4"/>
  <c r="AQ62" i="4"/>
  <c r="AR62" i="4"/>
  <c r="AS62" i="4"/>
  <c r="AT62" i="4"/>
  <c r="AU62" i="4"/>
  <c r="AV62" i="4"/>
  <c r="AW62" i="4"/>
  <c r="AX62" i="4"/>
  <c r="AY62" i="4"/>
  <c r="AZ62" i="4"/>
  <c r="BA62" i="4"/>
  <c r="BB62" i="4"/>
  <c r="BE52" i="6"/>
  <c r="BF52" i="6"/>
  <c r="BG52" i="6"/>
  <c r="BH52" i="6"/>
  <c r="BI52" i="6"/>
  <c r="BJ52" i="6"/>
  <c r="BK52" i="6"/>
  <c r="BL52" i="6"/>
  <c r="BM52" i="6"/>
  <c r="BN52" i="6"/>
  <c r="BO52" i="6"/>
  <c r="BP52" i="6"/>
  <c r="BQ52" i="6"/>
  <c r="BR52" i="6"/>
  <c r="BS52" i="6"/>
  <c r="BT52" i="6"/>
  <c r="BU52" i="6"/>
  <c r="S55" i="6"/>
  <c r="T55" i="6"/>
  <c r="U55" i="6"/>
  <c r="V55" i="6"/>
  <c r="W55" i="6"/>
  <c r="X55" i="6"/>
  <c r="Y55" i="6"/>
  <c r="Z55" i="6"/>
  <c r="AA55" i="6"/>
  <c r="AB55" i="6"/>
  <c r="AC55" i="6"/>
  <c r="AD55" i="6"/>
  <c r="AE55" i="6"/>
  <c r="AF55" i="6"/>
  <c r="AG55" i="6"/>
  <c r="AH55" i="6"/>
  <c r="AI55" i="6"/>
  <c r="BE72" i="4"/>
  <c r="BF72" i="4"/>
  <c r="BG72" i="4"/>
  <c r="BH72" i="4"/>
  <c r="BI72" i="4"/>
  <c r="BJ72" i="4"/>
  <c r="BK72" i="4"/>
  <c r="BL72" i="4"/>
  <c r="BM72" i="4"/>
  <c r="BN72" i="4"/>
  <c r="BO72" i="4"/>
  <c r="BP72" i="4"/>
  <c r="BQ72" i="4"/>
  <c r="BR72" i="4"/>
  <c r="BS72" i="4"/>
  <c r="BT72" i="4"/>
  <c r="BU72" i="4"/>
  <c r="S78" i="5"/>
  <c r="T78" i="5"/>
  <c r="U78" i="5"/>
  <c r="V78" i="5"/>
  <c r="W78" i="5"/>
  <c r="X78" i="5"/>
  <c r="Y78" i="5"/>
  <c r="Z78" i="5"/>
  <c r="AA78" i="5"/>
  <c r="AB78" i="5"/>
  <c r="AC78" i="5"/>
  <c r="AD78" i="5"/>
  <c r="AE78" i="5"/>
  <c r="AF78" i="5"/>
  <c r="AG78" i="5"/>
  <c r="AH78" i="5"/>
  <c r="AI78" i="5"/>
  <c r="S73" i="5"/>
  <c r="T73" i="5"/>
  <c r="U73" i="5"/>
  <c r="V73" i="5"/>
  <c r="W73" i="5"/>
  <c r="X73" i="5"/>
  <c r="Y73" i="5"/>
  <c r="Z73" i="5"/>
  <c r="AA73" i="5"/>
  <c r="AB73" i="5"/>
  <c r="AC73" i="5"/>
  <c r="AD73" i="5"/>
  <c r="AE73" i="5"/>
  <c r="AF73" i="5"/>
  <c r="AG73" i="5"/>
  <c r="AH73" i="5"/>
  <c r="AI73" i="5"/>
  <c r="AL35" i="3"/>
  <c r="AM35" i="3"/>
  <c r="AN35" i="3"/>
  <c r="AO35" i="3"/>
  <c r="AP35" i="3"/>
  <c r="AQ35" i="3"/>
  <c r="AR35" i="3"/>
  <c r="AS35" i="3"/>
  <c r="AT35" i="3"/>
  <c r="AU35" i="3"/>
  <c r="AV35" i="3"/>
  <c r="AW35" i="3"/>
  <c r="AX35" i="3"/>
  <c r="AY35" i="3"/>
  <c r="AZ35" i="3"/>
  <c r="BA35" i="3"/>
  <c r="BB35" i="3"/>
  <c r="BE82" i="5"/>
  <c r="BF82" i="5"/>
  <c r="BG82" i="5"/>
  <c r="BH82" i="5"/>
  <c r="BI82" i="5"/>
  <c r="BJ82" i="5"/>
  <c r="BK82" i="5"/>
  <c r="BL82" i="5"/>
  <c r="BM82" i="5"/>
  <c r="BN82" i="5"/>
  <c r="BO82" i="5"/>
  <c r="BP82" i="5"/>
  <c r="BQ82" i="5"/>
  <c r="BR82" i="5"/>
  <c r="BS82" i="5"/>
  <c r="BT82" i="5"/>
  <c r="BU82" i="5"/>
  <c r="S49" i="6"/>
  <c r="T49" i="6"/>
  <c r="U49" i="6"/>
  <c r="V49" i="6"/>
  <c r="W49" i="6"/>
  <c r="X49" i="6"/>
  <c r="Y49" i="6"/>
  <c r="Z49" i="6"/>
  <c r="AA49" i="6"/>
  <c r="AB49" i="6"/>
  <c r="AC49" i="6"/>
  <c r="AD49" i="6"/>
  <c r="AE49" i="6"/>
  <c r="AF49" i="6"/>
  <c r="AG49" i="6"/>
  <c r="AH49" i="6"/>
  <c r="AI49" i="6"/>
  <c r="S79" i="5"/>
  <c r="T79" i="5"/>
  <c r="U79" i="5"/>
  <c r="V79" i="5"/>
  <c r="W79" i="5"/>
  <c r="X79" i="5"/>
  <c r="Y79" i="5"/>
  <c r="Z79" i="5"/>
  <c r="AA79" i="5"/>
  <c r="AB79" i="5"/>
  <c r="AC79" i="5"/>
  <c r="AD79" i="5"/>
  <c r="AE79" i="5"/>
  <c r="AF79" i="5"/>
  <c r="AG79" i="5"/>
  <c r="AH79" i="5"/>
  <c r="AI79" i="5"/>
  <c r="AL45" i="3"/>
  <c r="AM45" i="3"/>
  <c r="AN45" i="3"/>
  <c r="AO45" i="3"/>
  <c r="AP45" i="3"/>
  <c r="AQ45" i="3"/>
  <c r="AR45" i="3"/>
  <c r="AS45" i="3"/>
  <c r="AT45" i="3"/>
  <c r="AU45" i="3"/>
  <c r="AV45" i="3"/>
  <c r="AW45" i="3"/>
  <c r="AX45" i="3"/>
  <c r="AY45" i="3"/>
  <c r="AZ45" i="3"/>
  <c r="BA45" i="3"/>
  <c r="BB45" i="3"/>
  <c r="BE45" i="6"/>
  <c r="BF45" i="6"/>
  <c r="BG45" i="6"/>
  <c r="BH45" i="6"/>
  <c r="BI45" i="6"/>
  <c r="BJ45" i="6"/>
  <c r="BK45" i="6"/>
  <c r="BL45" i="6"/>
  <c r="BM45" i="6"/>
  <c r="BN45" i="6"/>
  <c r="BO45" i="6"/>
  <c r="BP45" i="6"/>
  <c r="BQ45" i="6"/>
  <c r="BR45" i="6"/>
  <c r="BS45" i="6"/>
  <c r="BT45" i="6"/>
  <c r="BU45" i="6"/>
  <c r="BE66" i="4"/>
  <c r="BF66" i="4"/>
  <c r="BG66" i="4"/>
  <c r="BH66" i="4"/>
  <c r="BI66" i="4"/>
  <c r="BJ66" i="4"/>
  <c r="BK66" i="4"/>
  <c r="BL66" i="4"/>
  <c r="BM66" i="4"/>
  <c r="BN66" i="4"/>
  <c r="BO66" i="4"/>
  <c r="BP66" i="4"/>
  <c r="BQ66" i="4"/>
  <c r="BR66" i="4"/>
  <c r="BS66" i="4"/>
  <c r="BT66" i="4"/>
  <c r="BU66" i="4"/>
  <c r="AL70" i="5"/>
  <c r="AM70" i="5"/>
  <c r="AN70" i="5"/>
  <c r="AO70" i="5"/>
  <c r="AP70" i="5"/>
  <c r="AQ70" i="5"/>
  <c r="AR70" i="5"/>
  <c r="AS70" i="5"/>
  <c r="AT70" i="5"/>
  <c r="AU70" i="5"/>
  <c r="AV70" i="5"/>
  <c r="AW70" i="5"/>
  <c r="AX70" i="5"/>
  <c r="AY70" i="5"/>
  <c r="AZ70" i="5"/>
  <c r="BA70" i="5"/>
  <c r="BB70" i="5"/>
  <c r="AL73" i="5"/>
  <c r="AM73" i="5"/>
  <c r="AN73" i="5"/>
  <c r="AO73" i="5"/>
  <c r="AP73" i="5"/>
  <c r="AQ73" i="5"/>
  <c r="AR73" i="5"/>
  <c r="AS73" i="5"/>
  <c r="AT73" i="5"/>
  <c r="AU73" i="5"/>
  <c r="AV73" i="5"/>
  <c r="AW73" i="5"/>
  <c r="AX73" i="5"/>
  <c r="AY73" i="5"/>
  <c r="AZ73" i="5"/>
  <c r="BA73" i="5"/>
  <c r="BB73" i="5"/>
  <c r="BE80" i="5"/>
  <c r="BF80" i="5"/>
  <c r="BG80" i="5"/>
  <c r="BH80" i="5"/>
  <c r="BI80" i="5"/>
  <c r="BJ80" i="5"/>
  <c r="BK80" i="5"/>
  <c r="BL80" i="5"/>
  <c r="BM80" i="5"/>
  <c r="BN80" i="5"/>
  <c r="BO80" i="5"/>
  <c r="BP80" i="5"/>
  <c r="BQ80" i="5"/>
  <c r="BR80" i="5"/>
  <c r="BS80" i="5"/>
  <c r="BT80" i="5"/>
  <c r="BU80" i="5"/>
  <c r="AL61" i="4"/>
  <c r="AM61" i="4"/>
  <c r="AN61" i="4"/>
  <c r="AO61" i="4"/>
  <c r="AP61" i="4"/>
  <c r="AQ61" i="4"/>
  <c r="AR61" i="4"/>
  <c r="AS61" i="4"/>
  <c r="AT61" i="4"/>
  <c r="AU61" i="4"/>
  <c r="AV61" i="4"/>
  <c r="AW61" i="4"/>
  <c r="AX61" i="4"/>
  <c r="AY61" i="4"/>
  <c r="AZ61" i="4"/>
  <c r="BA61" i="4"/>
  <c r="BB61" i="4"/>
  <c r="AL70" i="4"/>
  <c r="AM70" i="4"/>
  <c r="AN70" i="4"/>
  <c r="AO70" i="4"/>
  <c r="AP70" i="4"/>
  <c r="AQ70" i="4"/>
  <c r="AR70" i="4"/>
  <c r="AS70" i="4"/>
  <c r="AT70" i="4"/>
  <c r="AU70" i="4"/>
  <c r="AV70" i="4"/>
  <c r="AW70" i="4"/>
  <c r="AX70" i="4"/>
  <c r="AY70" i="4"/>
  <c r="AZ70" i="4"/>
  <c r="BA70" i="4"/>
  <c r="BB70" i="4"/>
  <c r="BE60" i="4"/>
  <c r="BF60" i="4"/>
  <c r="BG60" i="4"/>
  <c r="BH60" i="4"/>
  <c r="BI60" i="4"/>
  <c r="BJ60" i="4"/>
  <c r="BK60" i="4"/>
  <c r="BL60" i="4"/>
  <c r="BM60" i="4"/>
  <c r="BN60" i="4"/>
  <c r="BO60" i="4"/>
  <c r="BP60" i="4"/>
  <c r="BQ60" i="4"/>
  <c r="BR60" i="4"/>
  <c r="BS60" i="4"/>
  <c r="BT60" i="4"/>
  <c r="BU60" i="4"/>
  <c r="BE81" i="5"/>
  <c r="BF81" i="5"/>
  <c r="BG81" i="5"/>
  <c r="BH81" i="5"/>
  <c r="BI81" i="5"/>
  <c r="BJ81" i="5"/>
  <c r="BK81" i="5"/>
  <c r="BL81" i="5"/>
  <c r="BM81" i="5"/>
  <c r="BN81" i="5"/>
  <c r="BO81" i="5"/>
  <c r="BP81" i="5"/>
  <c r="BQ81" i="5"/>
  <c r="BR81" i="5"/>
  <c r="BS81" i="5"/>
  <c r="BT81" i="5"/>
  <c r="BU81" i="5"/>
  <c r="S36" i="3"/>
  <c r="T36" i="3"/>
  <c r="U36" i="3"/>
  <c r="V36" i="3"/>
  <c r="W36" i="3"/>
  <c r="X36" i="3"/>
  <c r="Y36" i="3"/>
  <c r="Z36" i="3"/>
  <c r="AA36" i="3"/>
  <c r="AB36" i="3"/>
  <c r="AC36" i="3"/>
  <c r="AD36" i="3"/>
  <c r="AE36" i="3"/>
  <c r="AF36" i="3"/>
  <c r="AG36" i="3"/>
  <c r="AH36" i="3"/>
  <c r="AI36" i="3"/>
  <c r="AL59" i="4"/>
  <c r="AM59" i="4"/>
  <c r="AN59" i="4"/>
  <c r="AO59" i="4"/>
  <c r="AP59" i="4"/>
  <c r="AQ59" i="4"/>
  <c r="AR59" i="4"/>
  <c r="AS59" i="4"/>
  <c r="AT59" i="4"/>
  <c r="AU59" i="4"/>
  <c r="AV59" i="4"/>
  <c r="AW59" i="4"/>
  <c r="AX59" i="4"/>
  <c r="AY59" i="4"/>
  <c r="AZ59" i="4"/>
  <c r="BA59" i="4"/>
  <c r="BB59" i="4"/>
  <c r="S66" i="5"/>
  <c r="T66" i="5"/>
  <c r="U66" i="5"/>
  <c r="V66" i="5"/>
  <c r="W66" i="5"/>
  <c r="X66" i="5"/>
  <c r="Y66" i="5"/>
  <c r="Z66" i="5"/>
  <c r="AA66" i="5"/>
  <c r="AB66" i="5"/>
  <c r="AC66" i="5"/>
  <c r="AD66" i="5"/>
  <c r="AE66" i="5"/>
  <c r="AF66" i="5"/>
  <c r="AG66" i="5"/>
  <c r="AH66" i="5"/>
  <c r="AI66" i="5"/>
  <c r="AL68" i="5"/>
  <c r="AM68" i="5"/>
  <c r="AN68" i="5"/>
  <c r="AO68" i="5"/>
  <c r="AP68" i="5"/>
  <c r="AQ68" i="5"/>
  <c r="AR68" i="5"/>
  <c r="AS68" i="5"/>
  <c r="AT68" i="5"/>
  <c r="AU68" i="5"/>
  <c r="AV68" i="5"/>
  <c r="AW68" i="5"/>
  <c r="AX68" i="5"/>
  <c r="AY68" i="5"/>
  <c r="AZ68" i="5"/>
  <c r="BA68" i="5"/>
  <c r="BB68" i="5"/>
  <c r="BE44" i="3"/>
  <c r="BF44" i="3"/>
  <c r="BG44" i="3"/>
  <c r="BH44" i="3"/>
  <c r="BI44" i="3"/>
  <c r="BJ44" i="3"/>
  <c r="BK44" i="3"/>
  <c r="BL44" i="3"/>
  <c r="BM44" i="3"/>
  <c r="BN44" i="3"/>
  <c r="BO44" i="3"/>
  <c r="BP44" i="3"/>
  <c r="BQ44" i="3"/>
  <c r="BR44" i="3"/>
  <c r="BS44" i="3"/>
  <c r="BT44" i="3"/>
  <c r="BU44" i="3"/>
  <c r="S94" i="5"/>
  <c r="T94" i="5"/>
  <c r="U94" i="5"/>
  <c r="V94" i="5"/>
  <c r="W94" i="5"/>
  <c r="X94" i="5"/>
  <c r="Y94" i="5"/>
  <c r="Z94" i="5"/>
  <c r="AA94" i="5"/>
  <c r="AB94" i="5"/>
  <c r="AC94" i="5"/>
  <c r="AD94" i="5"/>
  <c r="AE94" i="5"/>
  <c r="AF94" i="5"/>
  <c r="AG94" i="5"/>
  <c r="AH94" i="5"/>
  <c r="AI94" i="5"/>
  <c r="BE35" i="3"/>
  <c r="BF35" i="3"/>
  <c r="BG35" i="3"/>
  <c r="BH35" i="3"/>
  <c r="BI35" i="3"/>
  <c r="BJ35" i="3"/>
  <c r="BK35" i="3"/>
  <c r="BL35" i="3"/>
  <c r="BM35" i="3"/>
  <c r="BN35" i="3"/>
  <c r="BO35" i="3"/>
  <c r="BP35" i="3"/>
  <c r="BQ35" i="3"/>
  <c r="BR35" i="3"/>
  <c r="BS35" i="3"/>
  <c r="BT35" i="3"/>
  <c r="BU35" i="3"/>
  <c r="AL46" i="6"/>
  <c r="AM46" i="6"/>
  <c r="AN46" i="6"/>
  <c r="AO46" i="6"/>
  <c r="AP46" i="6"/>
  <c r="AQ46" i="6"/>
  <c r="AR46" i="6"/>
  <c r="AS46" i="6"/>
  <c r="AT46" i="6"/>
  <c r="AU46" i="6"/>
  <c r="AV46" i="6"/>
  <c r="AW46" i="6"/>
  <c r="AX46" i="6"/>
  <c r="AY46" i="6"/>
  <c r="AZ46" i="6"/>
  <c r="BA46" i="6"/>
  <c r="BB46" i="6"/>
  <c r="AL76" i="5"/>
  <c r="AM76" i="5"/>
  <c r="AN76" i="5"/>
  <c r="AO76" i="5"/>
  <c r="AP76" i="5"/>
  <c r="AQ76" i="5"/>
  <c r="AR76" i="5"/>
  <c r="AS76" i="5"/>
  <c r="AT76" i="5"/>
  <c r="AU76" i="5"/>
  <c r="AV76" i="5"/>
  <c r="AW76" i="5"/>
  <c r="AX76" i="5"/>
  <c r="AY76" i="5"/>
  <c r="AZ76" i="5"/>
  <c r="BA76" i="5"/>
  <c r="BB76" i="5"/>
  <c r="AL53" i="6"/>
  <c r="AM53" i="6"/>
  <c r="AN53" i="6"/>
  <c r="AO53" i="6"/>
  <c r="AP53" i="6"/>
  <c r="AQ53" i="6"/>
  <c r="AR53" i="6"/>
  <c r="AS53" i="6"/>
  <c r="AT53" i="6"/>
  <c r="AU53" i="6"/>
  <c r="AV53" i="6"/>
  <c r="AW53" i="6"/>
  <c r="AX53" i="6"/>
  <c r="AY53" i="6"/>
  <c r="AZ53" i="6"/>
  <c r="BA53" i="6"/>
  <c r="BB53" i="6"/>
  <c r="S69" i="5"/>
  <c r="T69" i="5"/>
  <c r="U69" i="5"/>
  <c r="V69" i="5"/>
  <c r="W69" i="5"/>
  <c r="X69" i="5"/>
  <c r="Y69" i="5"/>
  <c r="Z69" i="5"/>
  <c r="AA69" i="5"/>
  <c r="AB69" i="5"/>
  <c r="AC69" i="5"/>
  <c r="AD69" i="5"/>
  <c r="AE69" i="5"/>
  <c r="AF69" i="5"/>
  <c r="AG69" i="5"/>
  <c r="AH69" i="5"/>
  <c r="AI69" i="5"/>
  <c r="AL71" i="4"/>
  <c r="AM71" i="4"/>
  <c r="AN71" i="4"/>
  <c r="AO71" i="4"/>
  <c r="AP71" i="4"/>
  <c r="AQ71" i="4"/>
  <c r="AR71" i="4"/>
  <c r="AS71" i="4"/>
  <c r="AT71" i="4"/>
  <c r="AU71" i="4"/>
  <c r="AV71" i="4"/>
  <c r="AW71" i="4"/>
  <c r="AX71" i="4"/>
  <c r="AY71" i="4"/>
  <c r="AZ71" i="4"/>
  <c r="BA71" i="4"/>
  <c r="BB71" i="4"/>
  <c r="S41" i="3"/>
  <c r="T41" i="3"/>
  <c r="U41" i="3"/>
  <c r="V41" i="3"/>
  <c r="W41" i="3"/>
  <c r="X41" i="3"/>
  <c r="Y41" i="3"/>
  <c r="Z41" i="3"/>
  <c r="AA41" i="3"/>
  <c r="AB41" i="3"/>
  <c r="AC41" i="3"/>
  <c r="AD41" i="3"/>
  <c r="AE41" i="3"/>
  <c r="AF41" i="3"/>
  <c r="AG41" i="3"/>
  <c r="AH41" i="3"/>
  <c r="AI41" i="3"/>
  <c r="AL93" i="5"/>
  <c r="AM93" i="5"/>
  <c r="AN93" i="5"/>
  <c r="AO93" i="5"/>
  <c r="AP93" i="5"/>
  <c r="AQ93" i="5"/>
  <c r="AR93" i="5"/>
  <c r="AS93" i="5"/>
  <c r="AT93" i="5"/>
  <c r="AU93" i="5"/>
  <c r="AV93" i="5"/>
  <c r="AW93" i="5"/>
  <c r="AX93" i="5"/>
  <c r="AY93" i="5"/>
  <c r="AZ93" i="5"/>
  <c r="BA93" i="5"/>
  <c r="BB93" i="5"/>
  <c r="S43" i="3"/>
  <c r="T43" i="3"/>
  <c r="U43" i="3"/>
  <c r="V43" i="3"/>
  <c r="W43" i="3"/>
  <c r="X43" i="3"/>
  <c r="Y43" i="3"/>
  <c r="Z43" i="3"/>
  <c r="AA43" i="3"/>
  <c r="AB43" i="3"/>
  <c r="AC43" i="3"/>
  <c r="AD43" i="3"/>
  <c r="AE43" i="3"/>
  <c r="AF43" i="3"/>
  <c r="AG43" i="3"/>
  <c r="AH43" i="3"/>
  <c r="AI43" i="3"/>
  <c r="AL79" i="5"/>
  <c r="AM79" i="5"/>
  <c r="AN79" i="5"/>
  <c r="AO79" i="5"/>
  <c r="AP79" i="5"/>
  <c r="AQ79" i="5"/>
  <c r="AR79" i="5"/>
  <c r="AS79" i="5"/>
  <c r="AT79" i="5"/>
  <c r="AU79" i="5"/>
  <c r="AV79" i="5"/>
  <c r="AW79" i="5"/>
  <c r="AX79" i="5"/>
  <c r="AY79" i="5"/>
  <c r="AZ79" i="5"/>
  <c r="BA79" i="5"/>
  <c r="BB79" i="5"/>
  <c r="BE68" i="4"/>
  <c r="BF68" i="4"/>
  <c r="BG68" i="4"/>
  <c r="BH68" i="4"/>
  <c r="BI68" i="4"/>
  <c r="BJ68" i="4"/>
  <c r="BK68" i="4"/>
  <c r="BL68" i="4"/>
  <c r="BM68" i="4"/>
  <c r="BN68" i="4"/>
  <c r="BO68" i="4"/>
  <c r="BP68" i="4"/>
  <c r="BQ68" i="4"/>
  <c r="BR68" i="4"/>
  <c r="BS68" i="4"/>
  <c r="BT68" i="4"/>
  <c r="BU68" i="4"/>
  <c r="S86" i="5"/>
  <c r="T86" i="5"/>
  <c r="U86" i="5"/>
  <c r="V86" i="5"/>
  <c r="W86" i="5"/>
  <c r="X86" i="5"/>
  <c r="Y86" i="5"/>
  <c r="Z86" i="5"/>
  <c r="AA86" i="5"/>
  <c r="AB86" i="5"/>
  <c r="AC86" i="5"/>
  <c r="AD86" i="5"/>
  <c r="AE86" i="5"/>
  <c r="AF86" i="5"/>
  <c r="AG86" i="5"/>
  <c r="AH86" i="5"/>
  <c r="AI86" i="5"/>
  <c r="BE41" i="3"/>
  <c r="BF41" i="3"/>
  <c r="BG41" i="3"/>
  <c r="BH41" i="3"/>
  <c r="BI41" i="3"/>
  <c r="BJ41" i="3"/>
  <c r="BK41" i="3"/>
  <c r="BL41" i="3"/>
  <c r="BM41" i="3"/>
  <c r="BN41" i="3"/>
  <c r="BO41" i="3"/>
  <c r="BP41" i="3"/>
  <c r="BQ41" i="3"/>
  <c r="BR41" i="3"/>
  <c r="BS41" i="3"/>
  <c r="BT41" i="3"/>
  <c r="BU41" i="3"/>
  <c r="BE67" i="4"/>
  <c r="BF67" i="4"/>
  <c r="BG67" i="4"/>
  <c r="BH67" i="4"/>
  <c r="BI67" i="4"/>
  <c r="BJ67" i="4"/>
  <c r="BK67" i="4"/>
  <c r="BL67" i="4"/>
  <c r="BM67" i="4"/>
  <c r="BN67" i="4"/>
  <c r="BO67" i="4"/>
  <c r="BP67" i="4"/>
  <c r="BQ67" i="4"/>
  <c r="BR67" i="4"/>
  <c r="BS67" i="4"/>
  <c r="BT67" i="4"/>
  <c r="BU67" i="4"/>
  <c r="AL39" i="3"/>
  <c r="AM39" i="3"/>
  <c r="AN39" i="3"/>
  <c r="AO39" i="3"/>
  <c r="AP39" i="3"/>
  <c r="AQ39" i="3"/>
  <c r="AR39" i="3"/>
  <c r="AS39" i="3"/>
  <c r="AT39" i="3"/>
  <c r="AU39" i="3"/>
  <c r="AV39" i="3"/>
  <c r="AW39" i="3"/>
  <c r="AX39" i="3"/>
  <c r="AY39" i="3"/>
  <c r="AZ39" i="3"/>
  <c r="BA39" i="3"/>
  <c r="BB39" i="3"/>
  <c r="S74" i="4"/>
  <c r="T74" i="4"/>
  <c r="U74" i="4"/>
  <c r="V74" i="4"/>
  <c r="W74" i="4"/>
  <c r="X74" i="4"/>
  <c r="Y74" i="4"/>
  <c r="Z74" i="4"/>
  <c r="AA74" i="4"/>
  <c r="AB74" i="4"/>
  <c r="AC74" i="4"/>
  <c r="AD74" i="4"/>
  <c r="AE74" i="4"/>
  <c r="AF74" i="4"/>
  <c r="AG74" i="4"/>
  <c r="AH74" i="4"/>
  <c r="AI74" i="4"/>
  <c r="S67" i="4"/>
  <c r="T67" i="4"/>
  <c r="U67" i="4"/>
  <c r="V67" i="4"/>
  <c r="W67" i="4"/>
  <c r="X67" i="4"/>
  <c r="Y67" i="4"/>
  <c r="Z67" i="4"/>
  <c r="AA67" i="4"/>
  <c r="AB67" i="4"/>
  <c r="AC67" i="4"/>
  <c r="AD67" i="4"/>
  <c r="AE67" i="4"/>
  <c r="AF67" i="4"/>
  <c r="AG67" i="4"/>
  <c r="AH67" i="4"/>
  <c r="AI67" i="4"/>
  <c r="AL83" i="5"/>
  <c r="AM83" i="5"/>
  <c r="AN83" i="5"/>
  <c r="AO83" i="5"/>
  <c r="AP83" i="5"/>
  <c r="AQ83" i="5"/>
  <c r="AR83" i="5"/>
  <c r="AS83" i="5"/>
  <c r="AT83" i="5"/>
  <c r="AU83" i="5"/>
  <c r="AV83" i="5"/>
  <c r="AW83" i="5"/>
  <c r="AX83" i="5"/>
  <c r="AY83" i="5"/>
  <c r="AZ83" i="5"/>
  <c r="BA83" i="5"/>
  <c r="BB83" i="5"/>
  <c r="AL48" i="6"/>
  <c r="AM48" i="6"/>
  <c r="AN48" i="6"/>
  <c r="AO48" i="6"/>
  <c r="AP48" i="6"/>
  <c r="AQ48" i="6"/>
  <c r="AR48" i="6"/>
  <c r="AS48" i="6"/>
  <c r="AT48" i="6"/>
  <c r="AU48" i="6"/>
  <c r="AV48" i="6"/>
  <c r="AW48" i="6"/>
  <c r="AX48" i="6"/>
  <c r="AY48" i="6"/>
  <c r="AZ48" i="6"/>
  <c r="BA48" i="6"/>
  <c r="BB48" i="6"/>
  <c r="S44" i="6"/>
  <c r="T44" i="6"/>
  <c r="U44" i="6"/>
  <c r="V44" i="6"/>
  <c r="W44" i="6"/>
  <c r="X44" i="6"/>
  <c r="Y44" i="6"/>
  <c r="Z44" i="6"/>
  <c r="AA44" i="6"/>
  <c r="AB44" i="6"/>
  <c r="AC44" i="6"/>
  <c r="AD44" i="6"/>
  <c r="AE44" i="6"/>
  <c r="AF44" i="6"/>
  <c r="AG44" i="6"/>
  <c r="AH44" i="6"/>
  <c r="AI44" i="6"/>
  <c r="S75" i="4"/>
  <c r="T75" i="4"/>
  <c r="U75" i="4"/>
  <c r="V75" i="4"/>
  <c r="W75" i="4"/>
  <c r="X75" i="4"/>
  <c r="Y75" i="4"/>
  <c r="Z75" i="4"/>
  <c r="AA75" i="4"/>
  <c r="AB75" i="4"/>
  <c r="AC75" i="4"/>
  <c r="AD75" i="4"/>
  <c r="AE75" i="4"/>
  <c r="AF75" i="4"/>
  <c r="AG75" i="4"/>
  <c r="AH75" i="4"/>
  <c r="AI75" i="4"/>
  <c r="S92" i="5"/>
  <c r="T92" i="5"/>
  <c r="U92" i="5"/>
  <c r="V92" i="5"/>
  <c r="W92" i="5"/>
  <c r="X92" i="5"/>
  <c r="Y92" i="5"/>
  <c r="Z92" i="5"/>
  <c r="AA92" i="5"/>
  <c r="AB92" i="5"/>
  <c r="AC92" i="5"/>
  <c r="AD92" i="5"/>
  <c r="AE92" i="5"/>
  <c r="AF92" i="5"/>
  <c r="AG92" i="5"/>
  <c r="AH92" i="5"/>
  <c r="AI92" i="5"/>
  <c r="AL72" i="5"/>
  <c r="AM72" i="5"/>
  <c r="AN72" i="5"/>
  <c r="AO72" i="5"/>
  <c r="AP72" i="5"/>
  <c r="AQ72" i="5"/>
  <c r="AR72" i="5"/>
  <c r="AS72" i="5"/>
  <c r="AT72" i="5"/>
  <c r="AU72" i="5"/>
  <c r="AV72" i="5"/>
  <c r="AW72" i="5"/>
  <c r="AX72" i="5"/>
  <c r="AY72" i="5"/>
  <c r="AZ72" i="5"/>
  <c r="BA72" i="5"/>
  <c r="BB72" i="5"/>
  <c r="AL73" i="4"/>
  <c r="AM73" i="4"/>
  <c r="AN73" i="4"/>
  <c r="AO73" i="4"/>
  <c r="AP73" i="4"/>
  <c r="AQ73" i="4"/>
  <c r="AR73" i="4"/>
  <c r="AS73" i="4"/>
  <c r="AT73" i="4"/>
  <c r="AU73" i="4"/>
  <c r="AV73" i="4"/>
  <c r="AW73" i="4"/>
  <c r="AX73" i="4"/>
  <c r="AY73" i="4"/>
  <c r="AZ73" i="4"/>
  <c r="BA73" i="4"/>
  <c r="BB73" i="4"/>
  <c r="AL50" i="6"/>
  <c r="AM50" i="6"/>
  <c r="AN50" i="6"/>
  <c r="AO50" i="6"/>
  <c r="AP50" i="6"/>
  <c r="AQ50" i="6"/>
  <c r="AR50" i="6"/>
  <c r="AS50" i="6"/>
  <c r="AT50" i="6"/>
  <c r="AU50" i="6"/>
  <c r="AV50" i="6"/>
  <c r="AW50" i="6"/>
  <c r="AX50" i="6"/>
  <c r="AY50" i="6"/>
  <c r="AZ50" i="6"/>
  <c r="BA50" i="6"/>
  <c r="BB50" i="6"/>
  <c r="S80" i="5"/>
  <c r="T80" i="5"/>
  <c r="U80" i="5"/>
  <c r="V80" i="5"/>
  <c r="W80" i="5"/>
  <c r="X80" i="5"/>
  <c r="Y80" i="5"/>
  <c r="Z80" i="5"/>
  <c r="AA80" i="5"/>
  <c r="AB80" i="5"/>
  <c r="AC80" i="5"/>
  <c r="AD80" i="5"/>
  <c r="AE80" i="5"/>
  <c r="AF80" i="5"/>
  <c r="AG80" i="5"/>
  <c r="AH80" i="5"/>
  <c r="AI80" i="5"/>
  <c r="AL68" i="4"/>
  <c r="AM68" i="4"/>
  <c r="AN68" i="4"/>
  <c r="AO68" i="4"/>
  <c r="AP68" i="4"/>
  <c r="AQ68" i="4"/>
  <c r="AR68" i="4"/>
  <c r="AS68" i="4"/>
  <c r="AT68" i="4"/>
  <c r="AU68" i="4"/>
  <c r="AV68" i="4"/>
  <c r="AW68" i="4"/>
  <c r="AX68" i="4"/>
  <c r="AY68" i="4"/>
  <c r="AZ68" i="4"/>
  <c r="BA68" i="4"/>
  <c r="BB68" i="4"/>
  <c r="S81" i="5"/>
  <c r="T81" i="5"/>
  <c r="U81" i="5"/>
  <c r="V81" i="5"/>
  <c r="W81" i="5"/>
  <c r="X81" i="5"/>
  <c r="Y81" i="5"/>
  <c r="Z81" i="5"/>
  <c r="AA81" i="5"/>
  <c r="AB81" i="5"/>
  <c r="AC81" i="5"/>
  <c r="AD81" i="5"/>
  <c r="AE81" i="5"/>
  <c r="AF81" i="5"/>
  <c r="AG81" i="5"/>
  <c r="AH81" i="5"/>
  <c r="AI81" i="5"/>
  <c r="AL47" i="6"/>
  <c r="AM47" i="6"/>
  <c r="AN47" i="6"/>
  <c r="AO47" i="6"/>
  <c r="AP47" i="6"/>
  <c r="AQ47" i="6"/>
  <c r="AR47" i="6"/>
  <c r="AS47" i="6"/>
  <c r="AT47" i="6"/>
  <c r="AU47" i="6"/>
  <c r="AV47" i="6"/>
  <c r="AW47" i="6"/>
  <c r="AX47" i="6"/>
  <c r="AY47" i="6"/>
  <c r="AZ47" i="6"/>
  <c r="BA47" i="6"/>
  <c r="BB47" i="6"/>
  <c r="S84" i="5"/>
  <c r="T84" i="5"/>
  <c r="U84" i="5"/>
  <c r="V84" i="5"/>
  <c r="W84" i="5"/>
  <c r="X84" i="5"/>
  <c r="Y84" i="5"/>
  <c r="Z84" i="5"/>
  <c r="AA84" i="5"/>
  <c r="AB84" i="5"/>
  <c r="AC84" i="5"/>
  <c r="AD84" i="5"/>
  <c r="AE84" i="5"/>
  <c r="AF84" i="5"/>
  <c r="AG84" i="5"/>
  <c r="AH84" i="5"/>
  <c r="AI84" i="5"/>
  <c r="S56" i="6"/>
  <c r="T56" i="6"/>
  <c r="U56" i="6"/>
  <c r="V56" i="6"/>
  <c r="W56" i="6"/>
  <c r="X56" i="6"/>
  <c r="Y56" i="6"/>
  <c r="Z56" i="6"/>
  <c r="AA56" i="6"/>
  <c r="AB56" i="6"/>
  <c r="AC56" i="6"/>
  <c r="AD56" i="6"/>
  <c r="AE56" i="6"/>
  <c r="AF56" i="6"/>
  <c r="AG56" i="6"/>
  <c r="AH56" i="6"/>
  <c r="AI56" i="6"/>
  <c r="BE90" i="5"/>
  <c r="BF90" i="5"/>
  <c r="BG90" i="5"/>
  <c r="BH90" i="5"/>
  <c r="BI90" i="5"/>
  <c r="BJ90" i="5"/>
  <c r="BK90" i="5"/>
  <c r="BL90" i="5"/>
  <c r="BM90" i="5"/>
  <c r="BN90" i="5"/>
  <c r="BO90" i="5"/>
  <c r="BP90" i="5"/>
  <c r="BQ90" i="5"/>
  <c r="BR90" i="5"/>
  <c r="BS90" i="5"/>
  <c r="BT90" i="5"/>
  <c r="BU90" i="5"/>
  <c r="AL94" i="5"/>
  <c r="AM94" i="5"/>
  <c r="AN94" i="5"/>
  <c r="AO94" i="5"/>
  <c r="AP94" i="5"/>
  <c r="AQ94" i="5"/>
  <c r="AR94" i="5"/>
  <c r="AS94" i="5"/>
  <c r="AT94" i="5"/>
  <c r="AU94" i="5"/>
  <c r="AV94" i="5"/>
  <c r="AW94" i="5"/>
  <c r="AX94" i="5"/>
  <c r="AY94" i="5"/>
  <c r="AZ94" i="5"/>
  <c r="BA94" i="5"/>
  <c r="BB94" i="5"/>
  <c r="BE76" i="4"/>
  <c r="BF76" i="4"/>
  <c r="BG76" i="4"/>
  <c r="BH76" i="4"/>
  <c r="BI76" i="4"/>
  <c r="BJ76" i="4"/>
  <c r="BK76" i="4"/>
  <c r="BL76" i="4"/>
  <c r="BM76" i="4"/>
  <c r="BN76" i="4"/>
  <c r="BO76" i="4"/>
  <c r="BP76" i="4"/>
  <c r="BQ76" i="4"/>
  <c r="BR76" i="4"/>
  <c r="BS76" i="4"/>
  <c r="BT76" i="4"/>
  <c r="BU76" i="4"/>
  <c r="AL65" i="4"/>
  <c r="AM65" i="4"/>
  <c r="AN65" i="4"/>
  <c r="AO65" i="4"/>
  <c r="AP65" i="4"/>
  <c r="AQ65" i="4"/>
  <c r="AR65" i="4"/>
  <c r="AS65" i="4"/>
  <c r="AT65" i="4"/>
  <c r="AU65" i="4"/>
  <c r="AV65" i="4"/>
  <c r="AW65" i="4"/>
  <c r="AX65" i="4"/>
  <c r="AY65" i="4"/>
  <c r="AZ65" i="4"/>
  <c r="BA65" i="4"/>
  <c r="BB65" i="4"/>
  <c r="S76" i="5"/>
  <c r="T76" i="5"/>
  <c r="U76" i="5"/>
  <c r="V76" i="5"/>
  <c r="W76" i="5"/>
  <c r="X76" i="5"/>
  <c r="Y76" i="5"/>
  <c r="Z76" i="5"/>
  <c r="AA76" i="5"/>
  <c r="AB76" i="5"/>
  <c r="AC76" i="5"/>
  <c r="AD76" i="5"/>
  <c r="AE76" i="5"/>
  <c r="AF76" i="5"/>
  <c r="AG76" i="5"/>
  <c r="AH76" i="5"/>
  <c r="AI76" i="5"/>
  <c r="BE51" i="6"/>
  <c r="BF51" i="6"/>
  <c r="BG51" i="6"/>
  <c r="BH51" i="6"/>
  <c r="BI51" i="6"/>
  <c r="BJ51" i="6"/>
  <c r="BK51" i="6"/>
  <c r="BL51" i="6"/>
  <c r="BM51" i="6"/>
  <c r="BN51" i="6"/>
  <c r="BO51" i="6"/>
  <c r="BP51" i="6"/>
  <c r="BQ51" i="6"/>
  <c r="BR51" i="6"/>
  <c r="BS51" i="6"/>
  <c r="BT51" i="6"/>
  <c r="BU51" i="6"/>
  <c r="AL95" i="5"/>
  <c r="AM95" i="5"/>
  <c r="AN95" i="5"/>
  <c r="AO95" i="5"/>
  <c r="AP95" i="5"/>
  <c r="AQ95" i="5"/>
  <c r="AR95" i="5"/>
  <c r="AS95" i="5"/>
  <c r="AT95" i="5"/>
  <c r="AU95" i="5"/>
  <c r="AV95" i="5"/>
  <c r="AW95" i="5"/>
  <c r="AX95" i="5"/>
  <c r="AY95" i="5"/>
  <c r="AZ95" i="5"/>
  <c r="BA95" i="5"/>
  <c r="BB95" i="5"/>
  <c r="S87" i="5"/>
  <c r="T87" i="5"/>
  <c r="U87" i="5"/>
  <c r="V87" i="5"/>
  <c r="W87" i="5"/>
  <c r="X87" i="5"/>
  <c r="Y87" i="5"/>
  <c r="Z87" i="5"/>
  <c r="AA87" i="5"/>
  <c r="AB87" i="5"/>
  <c r="AC87" i="5"/>
  <c r="AD87" i="5"/>
  <c r="AE87" i="5"/>
  <c r="AF87" i="5"/>
  <c r="AG87" i="5"/>
  <c r="AH87" i="5"/>
  <c r="AI87" i="5"/>
  <c r="BE62" i="4"/>
  <c r="BF62" i="4"/>
  <c r="BG62" i="4"/>
  <c r="BH62" i="4"/>
  <c r="BI62" i="4"/>
  <c r="BJ62" i="4"/>
  <c r="BK62" i="4"/>
  <c r="BL62" i="4"/>
  <c r="BM62" i="4"/>
  <c r="BN62" i="4"/>
  <c r="BO62" i="4"/>
  <c r="BP62" i="4"/>
  <c r="BQ62" i="4"/>
  <c r="BR62" i="4"/>
  <c r="BS62" i="4"/>
  <c r="BT62" i="4"/>
  <c r="BU62" i="4"/>
  <c r="BE42" i="3"/>
  <c r="BF42" i="3"/>
  <c r="BG42" i="3"/>
  <c r="BH42" i="3"/>
  <c r="BI42" i="3"/>
  <c r="BJ42" i="3"/>
  <c r="BK42" i="3"/>
  <c r="BL42" i="3"/>
  <c r="BM42" i="3"/>
  <c r="BN42" i="3"/>
  <c r="BO42" i="3"/>
  <c r="BP42" i="3"/>
  <c r="BQ42" i="3"/>
  <c r="BR42" i="3"/>
  <c r="BS42" i="3"/>
  <c r="BT42" i="3"/>
  <c r="BU42" i="3"/>
  <c r="AL69" i="4"/>
  <c r="AM69" i="4"/>
  <c r="AN69" i="4"/>
  <c r="AO69" i="4"/>
  <c r="AP69" i="4"/>
  <c r="AQ69" i="4"/>
  <c r="AR69" i="4"/>
  <c r="AS69" i="4"/>
  <c r="AT69" i="4"/>
  <c r="AU69" i="4"/>
  <c r="AV69" i="4"/>
  <c r="AW69" i="4"/>
  <c r="AX69" i="4"/>
  <c r="AY69" i="4"/>
  <c r="AZ69" i="4"/>
  <c r="BA69" i="4"/>
  <c r="BB69" i="4"/>
  <c r="AL55" i="6"/>
  <c r="AM55" i="6"/>
  <c r="AN55" i="6"/>
  <c r="AO55" i="6"/>
  <c r="AP55" i="6"/>
  <c r="AQ55" i="6"/>
  <c r="AR55" i="6"/>
  <c r="AS55" i="6"/>
  <c r="AT55" i="6"/>
  <c r="AU55" i="6"/>
  <c r="AV55" i="6"/>
  <c r="AW55" i="6"/>
  <c r="AX55" i="6"/>
  <c r="AY55" i="6"/>
  <c r="AZ55" i="6"/>
  <c r="BA55" i="6"/>
  <c r="BB55" i="6"/>
  <c r="S72" i="4"/>
  <c r="T72" i="4"/>
  <c r="U72" i="4"/>
  <c r="V72" i="4"/>
  <c r="W72" i="4"/>
  <c r="X72" i="4"/>
  <c r="Y72" i="4"/>
  <c r="Z72" i="4"/>
  <c r="AA72" i="4"/>
  <c r="AB72" i="4"/>
  <c r="AC72" i="4"/>
  <c r="AD72" i="4"/>
  <c r="AE72" i="4"/>
  <c r="AF72" i="4"/>
  <c r="AG72" i="4"/>
  <c r="AH72" i="4"/>
  <c r="AI72" i="4"/>
  <c r="S39" i="3"/>
  <c r="T39" i="3"/>
  <c r="U39" i="3"/>
  <c r="V39" i="3"/>
  <c r="W39" i="3"/>
  <c r="X39" i="3"/>
  <c r="Y39" i="3"/>
  <c r="Z39" i="3"/>
  <c r="AA39" i="3"/>
  <c r="AB39" i="3"/>
  <c r="AC39" i="3"/>
  <c r="AD39" i="3"/>
  <c r="AE39" i="3"/>
  <c r="AF39" i="3"/>
  <c r="AG39" i="3"/>
  <c r="AH39" i="3"/>
  <c r="AI39" i="3"/>
  <c r="S59" i="6"/>
  <c r="T59" i="6"/>
  <c r="U59" i="6"/>
  <c r="V59" i="6"/>
  <c r="W59" i="6"/>
  <c r="X59" i="6"/>
  <c r="Y59" i="6"/>
  <c r="Z59" i="6"/>
  <c r="AA59" i="6"/>
  <c r="AB59" i="6"/>
  <c r="AC59" i="6"/>
  <c r="AD59" i="6"/>
  <c r="AE59" i="6"/>
  <c r="AF59" i="6"/>
  <c r="AG59" i="6"/>
  <c r="AH59" i="6"/>
  <c r="AI59" i="6"/>
  <c r="S70" i="4"/>
  <c r="T70" i="4"/>
  <c r="U70" i="4"/>
  <c r="V70" i="4"/>
  <c r="W70" i="4"/>
  <c r="X70" i="4"/>
  <c r="Y70" i="4"/>
  <c r="Z70" i="4"/>
  <c r="AA70" i="4"/>
  <c r="AB70" i="4"/>
  <c r="AC70" i="4"/>
  <c r="AD70" i="4"/>
  <c r="AE70" i="4"/>
  <c r="AF70" i="4"/>
  <c r="AG70" i="4"/>
  <c r="AH70" i="4"/>
  <c r="AI70" i="4"/>
  <c r="BE65" i="5"/>
  <c r="BF65" i="5"/>
  <c r="BG65" i="5"/>
  <c r="BH65" i="5"/>
  <c r="BI65" i="5"/>
  <c r="BJ65" i="5"/>
  <c r="BK65" i="5"/>
  <c r="BL65" i="5"/>
  <c r="BM65" i="5"/>
  <c r="BN65" i="5"/>
  <c r="BO65" i="5"/>
  <c r="BP65" i="5"/>
  <c r="BQ65" i="5"/>
  <c r="BR65" i="5"/>
  <c r="BS65" i="5"/>
  <c r="BT65" i="5"/>
  <c r="BU65" i="5"/>
  <c r="S37" i="3"/>
  <c r="T37" i="3"/>
  <c r="U37" i="3"/>
  <c r="V37" i="3"/>
  <c r="W37" i="3"/>
  <c r="X37" i="3"/>
  <c r="Y37" i="3"/>
  <c r="Z37" i="3"/>
  <c r="AA37" i="3"/>
  <c r="AB37" i="3"/>
  <c r="AC37" i="3"/>
  <c r="AD37" i="3"/>
  <c r="AE37" i="3"/>
  <c r="AF37" i="3"/>
  <c r="AG37" i="3"/>
  <c r="AH37" i="3"/>
  <c r="AI37" i="3"/>
  <c r="AL49" i="6"/>
  <c r="AM49" i="6"/>
  <c r="AN49" i="6"/>
  <c r="AO49" i="6"/>
  <c r="AP49" i="6"/>
  <c r="AQ49" i="6"/>
  <c r="AR49" i="6"/>
  <c r="AS49" i="6"/>
  <c r="AT49" i="6"/>
  <c r="AU49" i="6"/>
  <c r="AV49" i="6"/>
  <c r="AW49" i="6"/>
  <c r="AX49" i="6"/>
  <c r="AY49" i="6"/>
  <c r="AZ49" i="6"/>
  <c r="BA49" i="6"/>
  <c r="BB49" i="6"/>
  <c r="AL82" i="5"/>
  <c r="AM82" i="5"/>
  <c r="AN82" i="5"/>
  <c r="AO82" i="5"/>
  <c r="AP82" i="5"/>
  <c r="AQ82" i="5"/>
  <c r="AR82" i="5"/>
  <c r="AS82" i="5"/>
  <c r="AT82" i="5"/>
  <c r="AU82" i="5"/>
  <c r="AV82" i="5"/>
  <c r="AW82" i="5"/>
  <c r="AX82" i="5"/>
  <c r="AY82" i="5"/>
  <c r="AZ82" i="5"/>
  <c r="BA82" i="5"/>
  <c r="BB82" i="5"/>
  <c r="BE39" i="3"/>
  <c r="BF39" i="3"/>
  <c r="BG39" i="3"/>
  <c r="BH39" i="3"/>
  <c r="BI39" i="3"/>
  <c r="BJ39" i="3"/>
  <c r="BK39" i="3"/>
  <c r="BL39" i="3"/>
  <c r="BM39" i="3"/>
  <c r="BN39" i="3"/>
  <c r="BO39" i="3"/>
  <c r="BP39" i="3"/>
  <c r="BQ39" i="3"/>
  <c r="BR39" i="3"/>
  <c r="BS39" i="3"/>
  <c r="BT39" i="3"/>
  <c r="BU39" i="3"/>
  <c r="AL74" i="4"/>
  <c r="AM74" i="4"/>
  <c r="AN74" i="4"/>
  <c r="AO74" i="4"/>
  <c r="AP74" i="4"/>
  <c r="AQ74" i="4"/>
  <c r="AR74" i="4"/>
  <c r="AS74" i="4"/>
  <c r="AT74" i="4"/>
  <c r="AU74" i="4"/>
  <c r="AV74" i="4"/>
  <c r="AW74" i="4"/>
  <c r="AX74" i="4"/>
  <c r="AY74" i="4"/>
  <c r="AZ74" i="4"/>
  <c r="BA74" i="4"/>
  <c r="BB74" i="4"/>
  <c r="BE45" i="3"/>
  <c r="BF45" i="3"/>
  <c r="BG45" i="3"/>
  <c r="BH45" i="3"/>
  <c r="BI45" i="3"/>
  <c r="BJ45" i="3"/>
  <c r="BK45" i="3"/>
  <c r="BL45" i="3"/>
  <c r="BM45" i="3"/>
  <c r="BN45" i="3"/>
  <c r="BO45" i="3"/>
  <c r="BP45" i="3"/>
  <c r="BQ45" i="3"/>
  <c r="BR45" i="3"/>
  <c r="BS45" i="3"/>
  <c r="BT45" i="3"/>
  <c r="BU45" i="3"/>
  <c r="BE64" i="4"/>
  <c r="BF64" i="4"/>
  <c r="BG64" i="4"/>
  <c r="BH64" i="4"/>
  <c r="BI64" i="4"/>
  <c r="BJ64" i="4"/>
  <c r="BK64" i="4"/>
  <c r="BL64" i="4"/>
  <c r="BM64" i="4"/>
  <c r="BN64" i="4"/>
  <c r="BO64" i="4"/>
  <c r="BP64" i="4"/>
  <c r="BQ64" i="4"/>
  <c r="BR64" i="4"/>
  <c r="BS64" i="4"/>
  <c r="BT64" i="4"/>
  <c r="BU64" i="4"/>
  <c r="AL59" i="6"/>
  <c r="AM59" i="6"/>
  <c r="AN59" i="6"/>
  <c r="AO59" i="6"/>
  <c r="AP59" i="6"/>
  <c r="AQ59" i="6"/>
  <c r="AR59" i="6"/>
  <c r="AS59" i="6"/>
  <c r="AT59" i="6"/>
  <c r="AU59" i="6"/>
  <c r="AV59" i="6"/>
  <c r="AW59" i="6"/>
  <c r="AX59" i="6"/>
  <c r="AY59" i="6"/>
  <c r="AZ59" i="6"/>
  <c r="BA59" i="6"/>
  <c r="BB59" i="6"/>
  <c r="BE70" i="5"/>
  <c r="BF70" i="5"/>
  <c r="BG70" i="5"/>
  <c r="BH70" i="5"/>
  <c r="BI70" i="5"/>
  <c r="BJ70" i="5"/>
  <c r="BK70" i="5"/>
  <c r="BL70" i="5"/>
  <c r="BM70" i="5"/>
  <c r="BN70" i="5"/>
  <c r="BO70" i="5"/>
  <c r="BP70" i="5"/>
  <c r="BQ70" i="5"/>
  <c r="BR70" i="5"/>
  <c r="BS70" i="5"/>
  <c r="BT70" i="5"/>
  <c r="BU70" i="5"/>
  <c r="S67" i="5"/>
  <c r="T67" i="5"/>
  <c r="U67" i="5"/>
  <c r="V67" i="5"/>
  <c r="W67" i="5"/>
  <c r="X67" i="5"/>
  <c r="Y67" i="5"/>
  <c r="Z67" i="5"/>
  <c r="AA67" i="5"/>
  <c r="AB67" i="5"/>
  <c r="AC67" i="5"/>
  <c r="AD67" i="5"/>
  <c r="AE67" i="5"/>
  <c r="AF67" i="5"/>
  <c r="AG67" i="5"/>
  <c r="AH67" i="5"/>
  <c r="AI67" i="5"/>
  <c r="AL71" i="5"/>
  <c r="AM71" i="5"/>
  <c r="AN71" i="5"/>
  <c r="AO71" i="5"/>
  <c r="AP71" i="5"/>
  <c r="AQ71" i="5"/>
  <c r="AR71" i="5"/>
  <c r="AS71" i="5"/>
  <c r="AT71" i="5"/>
  <c r="AU71" i="5"/>
  <c r="AV71" i="5"/>
  <c r="AW71" i="5"/>
  <c r="AX71" i="5"/>
  <c r="AY71" i="5"/>
  <c r="AZ71" i="5"/>
  <c r="BA71" i="5"/>
  <c r="BB71" i="5"/>
  <c r="BE61" i="4"/>
  <c r="BF61" i="4"/>
  <c r="BG61" i="4"/>
  <c r="BH61" i="4"/>
  <c r="BI61" i="4"/>
  <c r="BJ61" i="4"/>
  <c r="BK61" i="4"/>
  <c r="BL61" i="4"/>
  <c r="BM61" i="4"/>
  <c r="BN61" i="4"/>
  <c r="BO61" i="4"/>
  <c r="BP61" i="4"/>
  <c r="BQ61" i="4"/>
  <c r="BR61" i="4"/>
  <c r="BS61" i="4"/>
  <c r="BT61" i="4"/>
  <c r="BU61" i="4"/>
  <c r="BE70" i="4"/>
  <c r="BF70" i="4"/>
  <c r="BG70" i="4"/>
  <c r="BH70" i="4"/>
  <c r="BI70" i="4"/>
  <c r="BJ70" i="4"/>
  <c r="BK70" i="4"/>
  <c r="BL70" i="4"/>
  <c r="BM70" i="4"/>
  <c r="BN70" i="4"/>
  <c r="BO70" i="4"/>
  <c r="BP70" i="4"/>
  <c r="BQ70" i="4"/>
  <c r="BR70" i="4"/>
  <c r="BS70" i="4"/>
  <c r="BT70" i="4"/>
  <c r="BU70" i="4"/>
  <c r="AL58" i="6"/>
  <c r="AM58" i="6"/>
  <c r="AN58" i="6"/>
  <c r="AO58" i="6"/>
  <c r="AP58" i="6"/>
  <c r="AQ58" i="6"/>
  <c r="AR58" i="6"/>
  <c r="AS58" i="6"/>
  <c r="AT58" i="6"/>
  <c r="AU58" i="6"/>
  <c r="AV58" i="6"/>
  <c r="AW58" i="6"/>
  <c r="AX58" i="6"/>
  <c r="AY58" i="6"/>
  <c r="AZ58" i="6"/>
  <c r="BA58" i="6"/>
  <c r="BB58" i="6"/>
  <c r="AL36" i="3"/>
  <c r="AM36" i="3"/>
  <c r="AN36" i="3"/>
  <c r="AO36" i="3"/>
  <c r="AP36" i="3"/>
  <c r="AQ36" i="3"/>
  <c r="AR36" i="3"/>
  <c r="AS36" i="3"/>
  <c r="AT36" i="3"/>
  <c r="AU36" i="3"/>
  <c r="AV36" i="3"/>
  <c r="AW36" i="3"/>
  <c r="AX36" i="3"/>
  <c r="AY36" i="3"/>
  <c r="AZ36" i="3"/>
  <c r="BA36" i="3"/>
  <c r="BB36" i="3"/>
  <c r="BE38" i="3"/>
  <c r="BF38" i="3"/>
  <c r="BG38" i="3"/>
  <c r="BH38" i="3"/>
  <c r="BI38" i="3"/>
  <c r="BJ38" i="3"/>
  <c r="BK38" i="3"/>
  <c r="BL38" i="3"/>
  <c r="BM38" i="3"/>
  <c r="BN38" i="3"/>
  <c r="BO38" i="3"/>
  <c r="BP38" i="3"/>
  <c r="BQ38" i="3"/>
  <c r="BR38" i="3"/>
  <c r="BS38" i="3"/>
  <c r="BT38" i="3"/>
  <c r="BU38" i="3"/>
  <c r="BE59" i="4"/>
  <c r="BF59" i="4"/>
  <c r="BG59" i="4"/>
  <c r="BH59" i="4"/>
  <c r="BI59" i="4"/>
  <c r="BJ59" i="4"/>
  <c r="BK59" i="4"/>
  <c r="BL59" i="4"/>
  <c r="BM59" i="4"/>
  <c r="BN59" i="4"/>
  <c r="BO59" i="4"/>
  <c r="BP59" i="4"/>
  <c r="BQ59" i="4"/>
  <c r="BR59" i="4"/>
  <c r="BS59" i="4"/>
  <c r="BT59" i="4"/>
  <c r="BU59" i="4"/>
  <c r="AL86" i="5"/>
  <c r="AM86" i="5"/>
  <c r="AN86" i="5"/>
  <c r="AO86" i="5"/>
  <c r="AP86" i="5"/>
  <c r="AQ86" i="5"/>
  <c r="AR86" i="5"/>
  <c r="AS86" i="5"/>
  <c r="AT86" i="5"/>
  <c r="AU86" i="5"/>
  <c r="AV86" i="5"/>
  <c r="AW86" i="5"/>
  <c r="AX86" i="5"/>
  <c r="AY86" i="5"/>
  <c r="AZ86" i="5"/>
  <c r="BA86" i="5"/>
  <c r="BB86" i="5"/>
  <c r="BE68" i="5"/>
  <c r="BF68" i="5"/>
  <c r="BG68" i="5"/>
  <c r="BH68" i="5"/>
  <c r="BI68" i="5"/>
  <c r="BJ68" i="5"/>
  <c r="BK68" i="5"/>
  <c r="BL68" i="5"/>
  <c r="BM68" i="5"/>
  <c r="BN68" i="5"/>
  <c r="BO68" i="5"/>
  <c r="BP68" i="5"/>
  <c r="BQ68" i="5"/>
  <c r="BR68" i="5"/>
  <c r="BS68" i="5"/>
  <c r="BT68" i="5"/>
  <c r="BU68" i="5"/>
  <c r="AL63" i="4"/>
  <c r="AM63" i="4"/>
  <c r="AN63" i="4"/>
  <c r="AO63" i="4"/>
  <c r="AP63" i="4"/>
  <c r="AQ63" i="4"/>
  <c r="AR63" i="4"/>
  <c r="AS63" i="4"/>
  <c r="AT63" i="4"/>
  <c r="AU63" i="4"/>
  <c r="AV63" i="4"/>
  <c r="AW63" i="4"/>
  <c r="AX63" i="4"/>
  <c r="AY63" i="4"/>
  <c r="AZ63" i="4"/>
  <c r="BA63" i="4"/>
  <c r="BB63" i="4"/>
  <c r="S88" i="5"/>
  <c r="T88" i="5"/>
  <c r="U88" i="5"/>
  <c r="V88" i="5"/>
  <c r="W88" i="5"/>
  <c r="X88" i="5"/>
  <c r="Y88" i="5"/>
  <c r="Z88" i="5"/>
  <c r="AA88" i="5"/>
  <c r="AB88" i="5"/>
  <c r="AC88" i="5"/>
  <c r="AD88" i="5"/>
  <c r="AE88" i="5"/>
  <c r="AF88" i="5"/>
  <c r="AG88" i="5"/>
  <c r="AH88" i="5"/>
  <c r="AI88" i="5"/>
  <c r="AL85" i="5"/>
  <c r="AM85" i="5"/>
  <c r="AN85" i="5"/>
  <c r="AO85" i="5"/>
  <c r="AP85" i="5"/>
  <c r="AQ85" i="5"/>
  <c r="AR85" i="5"/>
  <c r="AS85" i="5"/>
  <c r="AT85" i="5"/>
  <c r="AU85" i="5"/>
  <c r="AV85" i="5"/>
  <c r="AW85" i="5"/>
  <c r="AX85" i="5"/>
  <c r="AY85" i="5"/>
  <c r="AZ85" i="5"/>
  <c r="BA85" i="5"/>
  <c r="BB85" i="5"/>
  <c r="S77" i="5"/>
  <c r="T77" i="5"/>
  <c r="U77" i="5"/>
  <c r="V77" i="5"/>
  <c r="W77" i="5"/>
  <c r="X77" i="5"/>
  <c r="Y77" i="5"/>
  <c r="Z77" i="5"/>
  <c r="AA77" i="5"/>
  <c r="AB77" i="5"/>
  <c r="AC77" i="5"/>
  <c r="AD77" i="5"/>
  <c r="AE77" i="5"/>
  <c r="AF77" i="5"/>
  <c r="AG77" i="5"/>
  <c r="AH77" i="5"/>
  <c r="AI77" i="5"/>
  <c r="AL37" i="3"/>
  <c r="AM37" i="3"/>
  <c r="AN37" i="3"/>
  <c r="AO37" i="3"/>
  <c r="AP37" i="3"/>
  <c r="AQ37" i="3"/>
  <c r="AR37" i="3"/>
  <c r="AS37" i="3"/>
  <c r="AT37" i="3"/>
  <c r="AU37" i="3"/>
  <c r="AV37" i="3"/>
  <c r="AW37" i="3"/>
  <c r="AX37" i="3"/>
  <c r="AY37" i="3"/>
  <c r="AZ37" i="3"/>
  <c r="BA37" i="3"/>
  <c r="BB37" i="3"/>
  <c r="BE53" i="6"/>
  <c r="BF53" i="6"/>
  <c r="BG53" i="6"/>
  <c r="BH53" i="6"/>
  <c r="BI53" i="6"/>
  <c r="BJ53" i="6"/>
  <c r="BK53" i="6"/>
  <c r="BL53" i="6"/>
  <c r="BM53" i="6"/>
  <c r="BN53" i="6"/>
  <c r="BO53" i="6"/>
  <c r="BP53" i="6"/>
  <c r="BQ53" i="6"/>
  <c r="BR53" i="6"/>
  <c r="BS53" i="6"/>
  <c r="BT53" i="6"/>
  <c r="BU53" i="6"/>
  <c r="S40" i="3"/>
  <c r="T40" i="3"/>
  <c r="U40" i="3"/>
  <c r="V40" i="3"/>
  <c r="W40" i="3"/>
  <c r="X40" i="3"/>
  <c r="Y40" i="3"/>
  <c r="Z40" i="3"/>
  <c r="AA40" i="3"/>
  <c r="AB40" i="3"/>
  <c r="AC40" i="3"/>
  <c r="AD40" i="3"/>
  <c r="AE40" i="3"/>
  <c r="AF40" i="3"/>
  <c r="AG40" i="3"/>
  <c r="AH40" i="3"/>
  <c r="AI40" i="3"/>
  <c r="BE95" i="5"/>
  <c r="BF95" i="5"/>
  <c r="BG95" i="5"/>
  <c r="BH95" i="5"/>
  <c r="BI95" i="5"/>
  <c r="BJ95" i="5"/>
  <c r="BK95" i="5"/>
  <c r="BL95" i="5"/>
  <c r="BM95" i="5"/>
  <c r="BN95" i="5"/>
  <c r="BO95" i="5"/>
  <c r="BP95" i="5"/>
  <c r="BQ95" i="5"/>
  <c r="BR95" i="5"/>
  <c r="BS95" i="5"/>
  <c r="BT95" i="5"/>
  <c r="BU95" i="5"/>
  <c r="BE71" i="4"/>
  <c r="BF71" i="4"/>
  <c r="BG71" i="4"/>
  <c r="BH71" i="4"/>
  <c r="BI71" i="4"/>
  <c r="BJ71" i="4"/>
  <c r="BK71" i="4"/>
  <c r="BL71" i="4"/>
  <c r="BM71" i="4"/>
  <c r="BN71" i="4"/>
  <c r="BO71" i="4"/>
  <c r="BP71" i="4"/>
  <c r="BQ71" i="4"/>
  <c r="BR71" i="4"/>
  <c r="BS71" i="4"/>
  <c r="BT71" i="4"/>
  <c r="BU71" i="4"/>
  <c r="S62" i="4"/>
  <c r="T62" i="4"/>
  <c r="U62" i="4"/>
  <c r="V62" i="4"/>
  <c r="W62" i="4"/>
  <c r="X62" i="4"/>
  <c r="Y62" i="4"/>
  <c r="Z62" i="4"/>
  <c r="AA62" i="4"/>
  <c r="AB62" i="4"/>
  <c r="AC62" i="4"/>
  <c r="AD62" i="4"/>
  <c r="AE62" i="4"/>
  <c r="AF62" i="4"/>
  <c r="AG62" i="4"/>
  <c r="AH62" i="4"/>
  <c r="AI62" i="4"/>
  <c r="S42" i="3"/>
  <c r="T42" i="3"/>
  <c r="U42" i="3"/>
  <c r="V42" i="3"/>
  <c r="W42" i="3"/>
  <c r="X42" i="3"/>
  <c r="Y42" i="3"/>
  <c r="Z42" i="3"/>
  <c r="AA42" i="3"/>
  <c r="AB42" i="3"/>
  <c r="AC42" i="3"/>
  <c r="AD42" i="3"/>
  <c r="AE42" i="3"/>
  <c r="AF42" i="3"/>
  <c r="AG42" i="3"/>
  <c r="AH42" i="3"/>
  <c r="AI42" i="3"/>
  <c r="S64" i="5"/>
  <c r="T64" i="5"/>
  <c r="U64" i="5"/>
  <c r="V64" i="5"/>
  <c r="W64" i="5"/>
  <c r="X64" i="5"/>
  <c r="Y64" i="5"/>
  <c r="Z64" i="5"/>
  <c r="AA64" i="5"/>
  <c r="AB64" i="5"/>
  <c r="AC64" i="5"/>
  <c r="AD64" i="5"/>
  <c r="AE64" i="5"/>
  <c r="AF64" i="5"/>
  <c r="AG64" i="5"/>
  <c r="AH64" i="5"/>
  <c r="AI64" i="5"/>
  <c r="S52" i="6"/>
  <c r="T52" i="6"/>
  <c r="U52" i="6"/>
  <c r="V52" i="6"/>
  <c r="W52" i="6"/>
  <c r="X52" i="6"/>
  <c r="Y52" i="6"/>
  <c r="Z52" i="6"/>
  <c r="AA52" i="6"/>
  <c r="AB52" i="6"/>
  <c r="AC52" i="6"/>
  <c r="AD52" i="6"/>
  <c r="AE52" i="6"/>
  <c r="AF52" i="6"/>
  <c r="AG52" i="6"/>
  <c r="AH52" i="6"/>
  <c r="AI52" i="6"/>
  <c r="AL43" i="3"/>
  <c r="AM43" i="3"/>
  <c r="AN43" i="3"/>
  <c r="AO43" i="3"/>
  <c r="AP43" i="3"/>
  <c r="AQ43" i="3"/>
  <c r="AR43" i="3"/>
  <c r="AS43" i="3"/>
  <c r="AT43" i="3"/>
  <c r="AU43" i="3"/>
  <c r="AV43" i="3"/>
  <c r="AW43" i="3"/>
  <c r="AX43" i="3"/>
  <c r="AY43" i="3"/>
  <c r="AZ43" i="3"/>
  <c r="BA43" i="3"/>
  <c r="BB43" i="3"/>
  <c r="BE75" i="5"/>
  <c r="BF75" i="5"/>
  <c r="BG75" i="5"/>
  <c r="BH75" i="5"/>
  <c r="BI75" i="5"/>
  <c r="BJ75" i="5"/>
  <c r="BK75" i="5"/>
  <c r="BL75" i="5"/>
  <c r="BM75" i="5"/>
  <c r="BN75" i="5"/>
  <c r="BO75" i="5"/>
  <c r="BP75" i="5"/>
  <c r="BQ75" i="5"/>
  <c r="BR75" i="5"/>
  <c r="BS75" i="5"/>
  <c r="BT75" i="5"/>
  <c r="BU75" i="5"/>
  <c r="S48" i="6"/>
  <c r="T48" i="6"/>
  <c r="U48" i="6"/>
  <c r="V48" i="6"/>
  <c r="W48" i="6"/>
  <c r="X48" i="6"/>
  <c r="Y48" i="6"/>
  <c r="Z48" i="6"/>
  <c r="AA48" i="6"/>
  <c r="AB48" i="6"/>
  <c r="AC48" i="6"/>
  <c r="AD48" i="6"/>
  <c r="AE48" i="6"/>
  <c r="AF48" i="6"/>
  <c r="AG48" i="6"/>
  <c r="AH48" i="6"/>
  <c r="AI48" i="6"/>
  <c r="AL38" i="3"/>
  <c r="AM38" i="3"/>
  <c r="AN38" i="3"/>
  <c r="AO38" i="3"/>
  <c r="AP38" i="3"/>
  <c r="AQ38" i="3"/>
  <c r="AR38" i="3"/>
  <c r="AS38" i="3"/>
  <c r="AT38" i="3"/>
  <c r="AU38" i="3"/>
  <c r="AV38" i="3"/>
  <c r="AW38" i="3"/>
  <c r="AX38" i="3"/>
  <c r="AY38" i="3"/>
  <c r="AZ38" i="3"/>
  <c r="BA38" i="3"/>
  <c r="BB38" i="3"/>
  <c r="S68" i="5"/>
  <c r="T68" i="5"/>
  <c r="U68" i="5"/>
  <c r="V68" i="5"/>
  <c r="W68" i="5"/>
  <c r="X68" i="5"/>
  <c r="Y68" i="5"/>
  <c r="Z68" i="5"/>
  <c r="AA68" i="5"/>
  <c r="AB68" i="5"/>
  <c r="AC68" i="5"/>
  <c r="AD68" i="5"/>
  <c r="AE68" i="5"/>
  <c r="AF68" i="5"/>
  <c r="AG68" i="5"/>
  <c r="AH68" i="5"/>
  <c r="AI68" i="5"/>
  <c r="S85" i="5"/>
  <c r="T85" i="5"/>
  <c r="U85" i="5"/>
  <c r="V85" i="5"/>
  <c r="W85" i="5"/>
  <c r="X85" i="5"/>
  <c r="Y85" i="5"/>
  <c r="Z85" i="5"/>
  <c r="AA85" i="5"/>
  <c r="AB85" i="5"/>
  <c r="AC85" i="5"/>
  <c r="AD85" i="5"/>
  <c r="AE85" i="5"/>
  <c r="AF85" i="5"/>
  <c r="AG85" i="5"/>
  <c r="AH85" i="5"/>
  <c r="AI85" i="5"/>
  <c r="S53" i="6"/>
  <c r="T53" i="6"/>
  <c r="U53" i="6"/>
  <c r="V53" i="6"/>
  <c r="W53" i="6"/>
  <c r="X53" i="6"/>
  <c r="Y53" i="6"/>
  <c r="Z53" i="6"/>
  <c r="AA53" i="6"/>
  <c r="AB53" i="6"/>
  <c r="AC53" i="6"/>
  <c r="AD53" i="6"/>
  <c r="AE53" i="6"/>
  <c r="AF53" i="6"/>
  <c r="AG53" i="6"/>
  <c r="AH53" i="6"/>
  <c r="AI53" i="6"/>
  <c r="S75" i="5"/>
  <c r="T75" i="5"/>
  <c r="U75" i="5"/>
  <c r="V75" i="5"/>
  <c r="W75" i="5"/>
  <c r="X75" i="5"/>
  <c r="Y75" i="5"/>
  <c r="Z75" i="5"/>
  <c r="AA75" i="5"/>
  <c r="AB75" i="5"/>
  <c r="AC75" i="5"/>
  <c r="AD75" i="5"/>
  <c r="AE75" i="5"/>
  <c r="AF75" i="5"/>
  <c r="AG75" i="5"/>
  <c r="AH75" i="5"/>
  <c r="AI75" i="5"/>
  <c r="S83" i="5"/>
  <c r="T83" i="5"/>
  <c r="U83" i="5"/>
  <c r="V83" i="5"/>
  <c r="W83" i="5"/>
  <c r="X83" i="5"/>
  <c r="Y83" i="5"/>
  <c r="Z83" i="5"/>
  <c r="AA83" i="5"/>
  <c r="AB83" i="5"/>
  <c r="AC83" i="5"/>
  <c r="AD83" i="5"/>
  <c r="AE83" i="5"/>
  <c r="AF83" i="5"/>
  <c r="AG83" i="5"/>
  <c r="AH83" i="5"/>
  <c r="AI83" i="5"/>
  <c r="BE48" i="6"/>
  <c r="BF48" i="6"/>
  <c r="BG48" i="6"/>
  <c r="BH48" i="6"/>
  <c r="BI48" i="6"/>
  <c r="BJ48" i="6"/>
  <c r="BK48" i="6"/>
  <c r="BL48" i="6"/>
  <c r="BM48" i="6"/>
  <c r="BN48" i="6"/>
  <c r="BO48" i="6"/>
  <c r="BP48" i="6"/>
  <c r="BQ48" i="6"/>
  <c r="BR48" i="6"/>
  <c r="BS48" i="6"/>
  <c r="BT48" i="6"/>
  <c r="BU48" i="6"/>
  <c r="AL44" i="6"/>
  <c r="AM44" i="6"/>
  <c r="AN44" i="6"/>
  <c r="AO44" i="6"/>
  <c r="AP44" i="6"/>
  <c r="AQ44" i="6"/>
  <c r="AR44" i="6"/>
  <c r="AS44" i="6"/>
  <c r="AT44" i="6"/>
  <c r="AU44" i="6"/>
  <c r="AV44" i="6"/>
  <c r="AW44" i="6"/>
  <c r="AX44" i="6"/>
  <c r="AY44" i="6"/>
  <c r="AZ44" i="6"/>
  <c r="BA44" i="6"/>
  <c r="BB44" i="6"/>
  <c r="AL78" i="5"/>
  <c r="AM78" i="5"/>
  <c r="AN78" i="5"/>
  <c r="AO78" i="5"/>
  <c r="AP78" i="5"/>
  <c r="AQ78" i="5"/>
  <c r="AR78" i="5"/>
  <c r="AS78" i="5"/>
  <c r="AT78" i="5"/>
  <c r="AU78" i="5"/>
  <c r="AV78" i="5"/>
  <c r="AW78" i="5"/>
  <c r="AX78" i="5"/>
  <c r="AY78" i="5"/>
  <c r="AZ78" i="5"/>
  <c r="BA78" i="5"/>
  <c r="BB78" i="5"/>
  <c r="BE73" i="5"/>
  <c r="BF73" i="5"/>
  <c r="BG73" i="5"/>
  <c r="BH73" i="5"/>
  <c r="BI73" i="5"/>
  <c r="BJ73" i="5"/>
  <c r="BK73" i="5"/>
  <c r="BL73" i="5"/>
  <c r="BM73" i="5"/>
  <c r="BN73" i="5"/>
  <c r="BO73" i="5"/>
  <c r="BP73" i="5"/>
  <c r="BQ73" i="5"/>
  <c r="BR73" i="5"/>
  <c r="BS73" i="5"/>
  <c r="BT73" i="5"/>
  <c r="BU73" i="5"/>
  <c r="S89" i="5"/>
  <c r="T89" i="5"/>
  <c r="U89" i="5"/>
  <c r="V89" i="5"/>
  <c r="W89" i="5"/>
  <c r="X89" i="5"/>
  <c r="Y89" i="5"/>
  <c r="Z89" i="5"/>
  <c r="AA89" i="5"/>
  <c r="AB89" i="5"/>
  <c r="AC89" i="5"/>
  <c r="AD89" i="5"/>
  <c r="AE89" i="5"/>
  <c r="AF89" i="5"/>
  <c r="AG89" i="5"/>
  <c r="AH89" i="5"/>
  <c r="AI89" i="5"/>
  <c r="BE73" i="4"/>
  <c r="BF73" i="4"/>
  <c r="BG73" i="4"/>
  <c r="BH73" i="4"/>
  <c r="BI73" i="4"/>
  <c r="BJ73" i="4"/>
  <c r="BK73" i="4"/>
  <c r="BL73" i="4"/>
  <c r="BM73" i="4"/>
  <c r="BN73" i="4"/>
  <c r="BO73" i="4"/>
  <c r="BP73" i="4"/>
  <c r="BQ73" i="4"/>
  <c r="BR73" i="4"/>
  <c r="BS73" i="4"/>
  <c r="BT73" i="4"/>
  <c r="BU73" i="4"/>
  <c r="BE50" i="6"/>
  <c r="BF50" i="6"/>
  <c r="BG50" i="6"/>
  <c r="BH50" i="6"/>
  <c r="BI50" i="6"/>
  <c r="BJ50" i="6"/>
  <c r="BK50" i="6"/>
  <c r="BL50" i="6"/>
  <c r="BM50" i="6"/>
  <c r="BN50" i="6"/>
  <c r="BO50" i="6"/>
  <c r="BP50" i="6"/>
  <c r="BQ50" i="6"/>
  <c r="BR50" i="6"/>
  <c r="BS50" i="6"/>
  <c r="BT50" i="6"/>
  <c r="BU50" i="6"/>
  <c r="BE67" i="5"/>
  <c r="BF67" i="5"/>
  <c r="BG67" i="5"/>
  <c r="BH67" i="5"/>
  <c r="BI67" i="5"/>
  <c r="BJ67" i="5"/>
  <c r="BK67" i="5"/>
  <c r="BL67" i="5"/>
  <c r="BM67" i="5"/>
  <c r="BN67" i="5"/>
  <c r="BO67" i="5"/>
  <c r="BP67" i="5"/>
  <c r="BQ67" i="5"/>
  <c r="BR67" i="5"/>
  <c r="BS67" i="5"/>
  <c r="BT67" i="5"/>
  <c r="BU67" i="5"/>
  <c r="S71" i="5"/>
  <c r="T71" i="5"/>
  <c r="U71" i="5"/>
  <c r="V71" i="5"/>
  <c r="W71" i="5"/>
  <c r="X71" i="5"/>
  <c r="Y71" i="5"/>
  <c r="Z71" i="5"/>
  <c r="AA71" i="5"/>
  <c r="AB71" i="5"/>
  <c r="AC71" i="5"/>
  <c r="AD71" i="5"/>
  <c r="AE71" i="5"/>
  <c r="AF71" i="5"/>
  <c r="AG71" i="5"/>
  <c r="AH71" i="5"/>
  <c r="AI71" i="5"/>
  <c r="AL57" i="6"/>
  <c r="AM57" i="6"/>
  <c r="AN57" i="6"/>
  <c r="AO57" i="6"/>
  <c r="AP57" i="6"/>
  <c r="AQ57" i="6"/>
  <c r="AR57" i="6"/>
  <c r="AS57" i="6"/>
  <c r="AT57" i="6"/>
  <c r="AU57" i="6"/>
  <c r="AV57" i="6"/>
  <c r="AW57" i="6"/>
  <c r="AX57" i="6"/>
  <c r="AY57" i="6"/>
  <c r="AZ57" i="6"/>
  <c r="BA57" i="6"/>
  <c r="BB57" i="6"/>
  <c r="AL74" i="5"/>
  <c r="AM74" i="5"/>
  <c r="AN74" i="5"/>
  <c r="AO74" i="5"/>
  <c r="AP74" i="5"/>
  <c r="AQ74" i="5"/>
  <c r="AR74" i="5"/>
  <c r="AS74" i="5"/>
  <c r="AT74" i="5"/>
  <c r="AU74" i="5"/>
  <c r="AV74" i="5"/>
  <c r="AW74" i="5"/>
  <c r="AX74" i="5"/>
  <c r="AY74" i="5"/>
  <c r="AZ74" i="5"/>
  <c r="BA74" i="5"/>
  <c r="BB74" i="5"/>
  <c r="AL81" i="5"/>
  <c r="AM81" i="5"/>
  <c r="AN81" i="5"/>
  <c r="AO81" i="5"/>
  <c r="AP81" i="5"/>
  <c r="AQ81" i="5"/>
  <c r="AR81" i="5"/>
  <c r="AS81" i="5"/>
  <c r="AT81" i="5"/>
  <c r="AU81" i="5"/>
  <c r="AV81" i="5"/>
  <c r="AW81" i="5"/>
  <c r="AX81" i="5"/>
  <c r="AY81" i="5"/>
  <c r="AZ81" i="5"/>
  <c r="BA81" i="5"/>
  <c r="BB81" i="5"/>
  <c r="BE85" i="5"/>
  <c r="BF85" i="5"/>
  <c r="BG85" i="5"/>
  <c r="BH85" i="5"/>
  <c r="BI85" i="5"/>
  <c r="BJ85" i="5"/>
  <c r="BK85" i="5"/>
  <c r="BL85" i="5"/>
  <c r="BM85" i="5"/>
  <c r="BN85" i="5"/>
  <c r="BO85" i="5"/>
  <c r="BP85" i="5"/>
  <c r="BQ85" i="5"/>
  <c r="BR85" i="5"/>
  <c r="BS85" i="5"/>
  <c r="BT85" i="5"/>
  <c r="BU85" i="5"/>
  <c r="AL56" i="6"/>
  <c r="AM56" i="6"/>
  <c r="AN56" i="6"/>
  <c r="AO56" i="6"/>
  <c r="AP56" i="6"/>
  <c r="AQ56" i="6"/>
  <c r="AR56" i="6"/>
  <c r="AS56" i="6"/>
  <c r="AT56" i="6"/>
  <c r="AU56" i="6"/>
  <c r="AV56" i="6"/>
  <c r="AW56" i="6"/>
  <c r="AX56" i="6"/>
  <c r="AY56" i="6"/>
  <c r="AZ56" i="6"/>
  <c r="BA56" i="6"/>
  <c r="BB56" i="6"/>
  <c r="S65" i="5"/>
  <c r="T65" i="5"/>
  <c r="U65" i="5"/>
  <c r="V65" i="5"/>
  <c r="W65" i="5"/>
  <c r="X65" i="5"/>
  <c r="Y65" i="5"/>
  <c r="Z65" i="5"/>
  <c r="AA65" i="5"/>
  <c r="AB65" i="5"/>
  <c r="AC65" i="5"/>
  <c r="AD65" i="5"/>
  <c r="AE65" i="5"/>
  <c r="AF65" i="5"/>
  <c r="AG65" i="5"/>
  <c r="AH65" i="5"/>
  <c r="AI65" i="5"/>
  <c r="S76" i="4"/>
  <c r="T76" i="4"/>
  <c r="U76" i="4"/>
  <c r="V76" i="4"/>
  <c r="W76" i="4"/>
  <c r="X76" i="4"/>
  <c r="Y76" i="4"/>
  <c r="Z76" i="4"/>
  <c r="AA76" i="4"/>
  <c r="AB76" i="4"/>
  <c r="AC76" i="4"/>
  <c r="AD76" i="4"/>
  <c r="AE76" i="4"/>
  <c r="AF76" i="4"/>
  <c r="AG76" i="4"/>
  <c r="AH76" i="4"/>
  <c r="AI76" i="4"/>
  <c r="BE77" i="5"/>
  <c r="BF77" i="5"/>
  <c r="BG77" i="5"/>
  <c r="BH77" i="5"/>
  <c r="BI77" i="5"/>
  <c r="BJ77" i="5"/>
  <c r="BK77" i="5"/>
  <c r="BL77" i="5"/>
  <c r="BM77" i="5"/>
  <c r="BN77" i="5"/>
  <c r="BO77" i="5"/>
  <c r="BP77" i="5"/>
  <c r="BQ77" i="5"/>
  <c r="BR77" i="5"/>
  <c r="BS77" i="5"/>
  <c r="BT77" i="5"/>
  <c r="BU77" i="5"/>
  <c r="BE65" i="4"/>
  <c r="BF65" i="4"/>
  <c r="BG65" i="4"/>
  <c r="BH65" i="4"/>
  <c r="BI65" i="4"/>
  <c r="BJ65" i="4"/>
  <c r="BK65" i="4"/>
  <c r="BL65" i="4"/>
  <c r="BM65" i="4"/>
  <c r="BN65" i="4"/>
  <c r="BO65" i="4"/>
  <c r="BP65" i="4"/>
  <c r="BQ65" i="4"/>
  <c r="BR65" i="4"/>
  <c r="BS65" i="4"/>
  <c r="BT65" i="4"/>
  <c r="BU65" i="4"/>
  <c r="BE46" i="6"/>
  <c r="BF46" i="6"/>
  <c r="BG46" i="6"/>
  <c r="BH46" i="6"/>
  <c r="BI46" i="6"/>
  <c r="BJ46" i="6"/>
  <c r="BK46" i="6"/>
  <c r="BL46" i="6"/>
  <c r="BM46" i="6"/>
  <c r="BN46" i="6"/>
  <c r="BO46" i="6"/>
  <c r="BP46" i="6"/>
  <c r="BQ46" i="6"/>
  <c r="BR46" i="6"/>
  <c r="BS46" i="6"/>
  <c r="BT46" i="6"/>
  <c r="BU46" i="6"/>
  <c r="S51" i="6"/>
  <c r="T51" i="6"/>
  <c r="U51" i="6"/>
  <c r="V51" i="6"/>
  <c r="W51" i="6"/>
  <c r="X51" i="6"/>
  <c r="Y51" i="6"/>
  <c r="Z51" i="6"/>
  <c r="AA51" i="6"/>
  <c r="AB51" i="6"/>
  <c r="AC51" i="6"/>
  <c r="AD51" i="6"/>
  <c r="AE51" i="6"/>
  <c r="AF51" i="6"/>
  <c r="AG51" i="6"/>
  <c r="AH51" i="6"/>
  <c r="AI51" i="6"/>
  <c r="S95" i="5"/>
  <c r="T95" i="5"/>
  <c r="U95" i="5"/>
  <c r="V95" i="5"/>
  <c r="W95" i="5"/>
  <c r="X95" i="5"/>
  <c r="Y95" i="5"/>
  <c r="Z95" i="5"/>
  <c r="AA95" i="5"/>
  <c r="AB95" i="5"/>
  <c r="AC95" i="5"/>
  <c r="AD95" i="5"/>
  <c r="AE95" i="5"/>
  <c r="AF95" i="5"/>
  <c r="AG95" i="5"/>
  <c r="AH95" i="5"/>
  <c r="AI95" i="5"/>
  <c r="AL91" i="5"/>
  <c r="AM91" i="5"/>
  <c r="AN91" i="5"/>
  <c r="AO91" i="5"/>
  <c r="AP91" i="5"/>
  <c r="AQ91" i="5"/>
  <c r="AR91" i="5"/>
  <c r="AS91" i="5"/>
  <c r="AT91" i="5"/>
  <c r="AU91" i="5"/>
  <c r="AV91" i="5"/>
  <c r="AW91" i="5"/>
  <c r="AX91" i="5"/>
  <c r="AY91" i="5"/>
  <c r="AZ91" i="5"/>
  <c r="BA91" i="5"/>
  <c r="BB91" i="5"/>
  <c r="BE69" i="4"/>
  <c r="BF69" i="4"/>
  <c r="BG69" i="4"/>
  <c r="BH69" i="4"/>
  <c r="BI69" i="4"/>
  <c r="BJ69" i="4"/>
  <c r="BK69" i="4"/>
  <c r="BL69" i="4"/>
  <c r="BM69" i="4"/>
  <c r="BN69" i="4"/>
  <c r="BO69" i="4"/>
  <c r="BP69" i="4"/>
  <c r="BQ69" i="4"/>
  <c r="BR69" i="4"/>
  <c r="BS69" i="4"/>
  <c r="BT69" i="4"/>
  <c r="BU69" i="4"/>
  <c r="S93" i="5"/>
  <c r="T93" i="5"/>
  <c r="U93" i="5"/>
  <c r="V93" i="5"/>
  <c r="W93" i="5"/>
  <c r="X93" i="5"/>
  <c r="Y93" i="5"/>
  <c r="Z93" i="5"/>
  <c r="AA93" i="5"/>
  <c r="AB93" i="5"/>
  <c r="AC93" i="5"/>
  <c r="AD93" i="5"/>
  <c r="AE93" i="5"/>
  <c r="AF93" i="5"/>
  <c r="AG93" i="5"/>
  <c r="AH93" i="5"/>
  <c r="AI93" i="5"/>
  <c r="AL72" i="4"/>
  <c r="AM72" i="4"/>
  <c r="AN72" i="4"/>
  <c r="AO72" i="4"/>
  <c r="AP72" i="4"/>
  <c r="AQ72" i="4"/>
  <c r="AR72" i="4"/>
  <c r="AS72" i="4"/>
  <c r="AT72" i="4"/>
  <c r="AU72" i="4"/>
  <c r="AV72" i="4"/>
  <c r="AW72" i="4"/>
  <c r="AX72" i="4"/>
  <c r="AY72" i="4"/>
  <c r="AZ72" i="4"/>
  <c r="BA72" i="4"/>
  <c r="BB72" i="4"/>
  <c r="AL67" i="5"/>
  <c r="AM67" i="5"/>
  <c r="AN67" i="5"/>
  <c r="AO67" i="5"/>
  <c r="AP67" i="5"/>
  <c r="AQ67" i="5"/>
  <c r="AR67" i="5"/>
  <c r="AS67" i="5"/>
  <c r="AT67" i="5"/>
  <c r="AU67" i="5"/>
  <c r="AV67" i="5"/>
  <c r="AW67" i="5"/>
  <c r="AX67" i="5"/>
  <c r="AY67" i="5"/>
  <c r="AZ67" i="5"/>
  <c r="BA67" i="5"/>
  <c r="BB67" i="5"/>
  <c r="S74" i="5"/>
  <c r="T74" i="5"/>
  <c r="U74" i="5"/>
  <c r="V74" i="5"/>
  <c r="W74" i="5"/>
  <c r="X74" i="5"/>
  <c r="Y74" i="5"/>
  <c r="Z74" i="5"/>
  <c r="AA74" i="5"/>
  <c r="AB74" i="5"/>
  <c r="AC74" i="5"/>
  <c r="AD74" i="5"/>
  <c r="AE74" i="5"/>
  <c r="AF74" i="5"/>
  <c r="AG74" i="5"/>
  <c r="AH74" i="5"/>
  <c r="AI74" i="5"/>
  <c r="S65" i="4"/>
  <c r="T65" i="4"/>
  <c r="U65" i="4"/>
  <c r="V65" i="4"/>
  <c r="W65" i="4"/>
  <c r="X65" i="4"/>
  <c r="Y65" i="4"/>
  <c r="Z65" i="4"/>
  <c r="AA65" i="4"/>
  <c r="AB65" i="4"/>
  <c r="AC65" i="4"/>
  <c r="AD65" i="4"/>
  <c r="AE65" i="4"/>
  <c r="AF65" i="4"/>
  <c r="AG65" i="4"/>
  <c r="AH65" i="4"/>
  <c r="AI65" i="4"/>
  <c r="BE49" i="6"/>
  <c r="BF49" i="6"/>
  <c r="BG49" i="6"/>
  <c r="BH49" i="6"/>
  <c r="BI49" i="6"/>
  <c r="BJ49" i="6"/>
  <c r="BK49" i="6"/>
  <c r="BL49" i="6"/>
  <c r="BM49" i="6"/>
  <c r="BN49" i="6"/>
  <c r="BO49" i="6"/>
  <c r="BP49" i="6"/>
  <c r="BQ49" i="6"/>
  <c r="BR49" i="6"/>
  <c r="BS49" i="6"/>
  <c r="BT49" i="6"/>
  <c r="BU49" i="6"/>
  <c r="BE74" i="4"/>
  <c r="BF74" i="4"/>
  <c r="BG74" i="4"/>
  <c r="BH74" i="4"/>
  <c r="BI74" i="4"/>
  <c r="BJ74" i="4"/>
  <c r="BK74" i="4"/>
  <c r="BL74" i="4"/>
  <c r="BM74" i="4"/>
  <c r="BN74" i="4"/>
  <c r="BO74" i="4"/>
  <c r="BP74" i="4"/>
  <c r="BQ74" i="4"/>
  <c r="BR74" i="4"/>
  <c r="BS74" i="4"/>
  <c r="BT74" i="4"/>
  <c r="BU74" i="4"/>
  <c r="S45" i="3"/>
  <c r="T45" i="3"/>
  <c r="U45" i="3"/>
  <c r="V45" i="3"/>
  <c r="W45" i="3"/>
  <c r="X45" i="3"/>
  <c r="Y45" i="3"/>
  <c r="Z45" i="3"/>
  <c r="AA45" i="3"/>
  <c r="AB45" i="3"/>
  <c r="AC45" i="3"/>
  <c r="AD45" i="3"/>
  <c r="AE45" i="3"/>
  <c r="AF45" i="3"/>
  <c r="AG45" i="3"/>
  <c r="AH45" i="3"/>
  <c r="AI45" i="3"/>
  <c r="S45" i="6"/>
  <c r="T45" i="6"/>
  <c r="U45" i="6"/>
  <c r="V45" i="6"/>
  <c r="W45" i="6"/>
  <c r="X45" i="6"/>
  <c r="Y45" i="6"/>
  <c r="Z45" i="6"/>
  <c r="AA45" i="6"/>
  <c r="AB45" i="6"/>
  <c r="AC45" i="6"/>
  <c r="AD45" i="6"/>
  <c r="AE45" i="6"/>
  <c r="AF45" i="6"/>
  <c r="AG45" i="6"/>
  <c r="AH45" i="6"/>
  <c r="AI45" i="6"/>
  <c r="S70" i="5"/>
  <c r="T70" i="5"/>
  <c r="U70" i="5"/>
  <c r="V70" i="5"/>
  <c r="W70" i="5"/>
  <c r="X70" i="5"/>
  <c r="Y70" i="5"/>
  <c r="Z70" i="5"/>
  <c r="AA70" i="5"/>
  <c r="AB70" i="5"/>
  <c r="AC70" i="5"/>
  <c r="AD70" i="5"/>
  <c r="AE70" i="5"/>
  <c r="AF70" i="5"/>
  <c r="AG70" i="5"/>
  <c r="AH70" i="5"/>
  <c r="AI70" i="5"/>
  <c r="AL54" i="6"/>
  <c r="AM54" i="6"/>
  <c r="AN54" i="6"/>
  <c r="AO54" i="6"/>
  <c r="AP54" i="6"/>
  <c r="AQ54" i="6"/>
  <c r="AR54" i="6"/>
  <c r="AS54" i="6"/>
  <c r="AT54" i="6"/>
  <c r="AU54" i="6"/>
  <c r="AV54" i="6"/>
  <c r="AW54" i="6"/>
  <c r="AX54" i="6"/>
  <c r="AY54" i="6"/>
  <c r="AZ54" i="6"/>
  <c r="BA54" i="6"/>
  <c r="BB54" i="6"/>
  <c r="BE92" i="5"/>
  <c r="BF92" i="5"/>
  <c r="BG92" i="5"/>
  <c r="BH92" i="5"/>
  <c r="BI92" i="5"/>
  <c r="BJ92" i="5"/>
  <c r="BK92" i="5"/>
  <c r="BL92" i="5"/>
  <c r="BM92" i="5"/>
  <c r="BN92" i="5"/>
  <c r="BO92" i="5"/>
  <c r="BP92" i="5"/>
  <c r="BQ92" i="5"/>
  <c r="BR92" i="5"/>
  <c r="BS92" i="5"/>
  <c r="BT92" i="5"/>
  <c r="BU92" i="5"/>
  <c r="AL89" i="5"/>
  <c r="AM89" i="5"/>
  <c r="AN89" i="5"/>
  <c r="AO89" i="5"/>
  <c r="AP89" i="5"/>
  <c r="AQ89" i="5"/>
  <c r="AR89" i="5"/>
  <c r="AS89" i="5"/>
  <c r="AT89" i="5"/>
  <c r="AU89" i="5"/>
  <c r="AV89" i="5"/>
  <c r="AW89" i="5"/>
  <c r="AX89" i="5"/>
  <c r="AY89" i="5"/>
  <c r="AZ89" i="5"/>
  <c r="BA89" i="5"/>
  <c r="BB89" i="5"/>
  <c r="S61" i="4"/>
  <c r="T61" i="4"/>
  <c r="U61" i="4"/>
  <c r="V61" i="4"/>
  <c r="W61" i="4"/>
  <c r="X61" i="4"/>
  <c r="Y61" i="4"/>
  <c r="Z61" i="4"/>
  <c r="AA61" i="4"/>
  <c r="AB61" i="4"/>
  <c r="AC61" i="4"/>
  <c r="AD61" i="4"/>
  <c r="AE61" i="4"/>
  <c r="AF61" i="4"/>
  <c r="AG61" i="4"/>
  <c r="AH61" i="4"/>
  <c r="AI61" i="4"/>
  <c r="BE58" i="6"/>
  <c r="BF58" i="6"/>
  <c r="BG58" i="6"/>
  <c r="BH58" i="6"/>
  <c r="BI58" i="6"/>
  <c r="BJ58" i="6"/>
  <c r="BK58" i="6"/>
  <c r="BL58" i="6"/>
  <c r="BM58" i="6"/>
  <c r="BN58" i="6"/>
  <c r="BO58" i="6"/>
  <c r="BP58" i="6"/>
  <c r="BQ58" i="6"/>
  <c r="BR58" i="6"/>
  <c r="BS58" i="6"/>
  <c r="BT58" i="6"/>
  <c r="BU58" i="6"/>
  <c r="S60" i="4"/>
  <c r="T60" i="4"/>
  <c r="U60" i="4"/>
  <c r="V60" i="4"/>
  <c r="W60" i="4"/>
  <c r="X60" i="4"/>
  <c r="Y60" i="4"/>
  <c r="Z60" i="4"/>
  <c r="AA60" i="4"/>
  <c r="AB60" i="4"/>
  <c r="AC60" i="4"/>
  <c r="AD60" i="4"/>
  <c r="AE60" i="4"/>
  <c r="AF60" i="4"/>
  <c r="AG60" i="4"/>
  <c r="AH60" i="4"/>
  <c r="AI60" i="4"/>
  <c r="BE36" i="3"/>
  <c r="BF36" i="3"/>
  <c r="BG36" i="3"/>
  <c r="BH36" i="3"/>
  <c r="BI36" i="3"/>
  <c r="BJ36" i="3"/>
  <c r="BK36" i="3"/>
  <c r="BL36" i="3"/>
  <c r="BM36" i="3"/>
  <c r="BN36" i="3"/>
  <c r="BO36" i="3"/>
  <c r="BP36" i="3"/>
  <c r="BQ36" i="3"/>
  <c r="BR36" i="3"/>
  <c r="BS36" i="3"/>
  <c r="BT36" i="3"/>
  <c r="BU36" i="3"/>
  <c r="S38" i="3"/>
  <c r="T38" i="3"/>
  <c r="U38" i="3"/>
  <c r="V38" i="3"/>
  <c r="W38" i="3"/>
  <c r="X38" i="3"/>
  <c r="Y38" i="3"/>
  <c r="Z38" i="3"/>
  <c r="AA38" i="3"/>
  <c r="AB38" i="3"/>
  <c r="AC38" i="3"/>
  <c r="AD38" i="3"/>
  <c r="AE38" i="3"/>
  <c r="AF38" i="3"/>
  <c r="AG38" i="3"/>
  <c r="AH38" i="3"/>
  <c r="AI38" i="3"/>
  <c r="BE84" i="5"/>
  <c r="BF84" i="5"/>
  <c r="BG84" i="5"/>
  <c r="BH84" i="5"/>
  <c r="BI84" i="5"/>
  <c r="BJ84" i="5"/>
  <c r="BK84" i="5"/>
  <c r="BL84" i="5"/>
  <c r="BM84" i="5"/>
  <c r="BN84" i="5"/>
  <c r="BO84" i="5"/>
  <c r="BP84" i="5"/>
  <c r="BQ84" i="5"/>
  <c r="BR84" i="5"/>
  <c r="BS84" i="5"/>
  <c r="BT84" i="5"/>
  <c r="BU84" i="5"/>
  <c r="BE63" i="4"/>
  <c r="BF63" i="4"/>
  <c r="BG63" i="4"/>
  <c r="BH63" i="4"/>
  <c r="BI63" i="4"/>
  <c r="BJ63" i="4"/>
  <c r="BK63" i="4"/>
  <c r="BL63" i="4"/>
  <c r="BM63" i="4"/>
  <c r="BN63" i="4"/>
  <c r="BO63" i="4"/>
  <c r="BP63" i="4"/>
  <c r="BQ63" i="4"/>
  <c r="BR63" i="4"/>
  <c r="BS63" i="4"/>
  <c r="BT63" i="4"/>
  <c r="BU63" i="4"/>
  <c r="BE88" i="5"/>
  <c r="BF88" i="5"/>
  <c r="BG88" i="5"/>
  <c r="BH88" i="5"/>
  <c r="BI88" i="5"/>
  <c r="BJ88" i="5"/>
  <c r="BK88" i="5"/>
  <c r="BL88" i="5"/>
  <c r="BM88" i="5"/>
  <c r="BN88" i="5"/>
  <c r="BO88" i="5"/>
  <c r="BP88" i="5"/>
  <c r="BQ88" i="5"/>
  <c r="BR88" i="5"/>
  <c r="BS88" i="5"/>
  <c r="BT88" i="5"/>
  <c r="BU88" i="5"/>
  <c r="S44" i="3"/>
  <c r="T44" i="3"/>
  <c r="U44" i="3"/>
  <c r="V44" i="3"/>
  <c r="W44" i="3"/>
  <c r="X44" i="3"/>
  <c r="Y44" i="3"/>
  <c r="Z44" i="3"/>
  <c r="AA44" i="3"/>
  <c r="AB44" i="3"/>
  <c r="AC44" i="3"/>
  <c r="AD44" i="3"/>
  <c r="AE44" i="3"/>
  <c r="AF44" i="3"/>
  <c r="AG44" i="3"/>
  <c r="AH44" i="3"/>
  <c r="AI44" i="3"/>
  <c r="AL65" i="5"/>
  <c r="AM65" i="5"/>
  <c r="AN65" i="5"/>
  <c r="AO65" i="5"/>
  <c r="AP65" i="5"/>
  <c r="AQ65" i="5"/>
  <c r="AR65" i="5"/>
  <c r="AS65" i="5"/>
  <c r="AT65" i="5"/>
  <c r="AU65" i="5"/>
  <c r="AV65" i="5"/>
  <c r="AW65" i="5"/>
  <c r="AX65" i="5"/>
  <c r="AY65" i="5"/>
  <c r="AZ65" i="5"/>
  <c r="BA65" i="5"/>
  <c r="BB65" i="5"/>
  <c r="S90" i="5"/>
  <c r="T90" i="5"/>
  <c r="U90" i="5"/>
  <c r="V90" i="5"/>
  <c r="W90" i="5"/>
  <c r="X90" i="5"/>
  <c r="Y90" i="5"/>
  <c r="Z90" i="5"/>
  <c r="AA90" i="5"/>
  <c r="AB90" i="5"/>
  <c r="AC90" i="5"/>
  <c r="AD90" i="5"/>
  <c r="AE90" i="5"/>
  <c r="AF90" i="5"/>
  <c r="AG90" i="5"/>
  <c r="AH90" i="5"/>
  <c r="AI90" i="5"/>
  <c r="BE37" i="3"/>
  <c r="BF37" i="3"/>
  <c r="BG37" i="3"/>
  <c r="BH37" i="3"/>
  <c r="BI37" i="3"/>
  <c r="BJ37" i="3"/>
  <c r="BK37" i="3"/>
  <c r="BL37" i="3"/>
  <c r="BM37" i="3"/>
  <c r="BN37" i="3"/>
  <c r="BO37" i="3"/>
  <c r="BP37" i="3"/>
  <c r="BQ37" i="3"/>
  <c r="BR37" i="3"/>
  <c r="BS37" i="3"/>
  <c r="BT37" i="3"/>
  <c r="BU37" i="3"/>
  <c r="AL40" i="3"/>
  <c r="AM40" i="3"/>
  <c r="AN40" i="3"/>
  <c r="AO40" i="3"/>
  <c r="AP40" i="3"/>
  <c r="AQ40" i="3"/>
  <c r="AR40" i="3"/>
  <c r="AS40" i="3"/>
  <c r="AT40" i="3"/>
  <c r="AU40" i="3"/>
  <c r="AV40" i="3"/>
  <c r="AW40" i="3"/>
  <c r="AX40" i="3"/>
  <c r="AY40" i="3"/>
  <c r="AZ40" i="3"/>
  <c r="BA40" i="3"/>
  <c r="BB40" i="3"/>
  <c r="AL87" i="5"/>
  <c r="AM87" i="5"/>
  <c r="AN87" i="5"/>
  <c r="AO87" i="5"/>
  <c r="AP87" i="5"/>
  <c r="AQ87" i="5"/>
  <c r="AR87" i="5"/>
  <c r="AS87" i="5"/>
  <c r="AT87" i="5"/>
  <c r="AU87" i="5"/>
  <c r="AV87" i="5"/>
  <c r="AW87" i="5"/>
  <c r="AX87" i="5"/>
  <c r="AY87" i="5"/>
  <c r="AZ87" i="5"/>
  <c r="BA87" i="5"/>
  <c r="BB87" i="5"/>
  <c r="AL42" i="3"/>
  <c r="AM42" i="3"/>
  <c r="AN42" i="3"/>
  <c r="AO42" i="3"/>
  <c r="AP42" i="3"/>
  <c r="AQ42" i="3"/>
  <c r="AR42" i="3"/>
  <c r="AS42" i="3"/>
  <c r="AT42" i="3"/>
  <c r="AU42" i="3"/>
  <c r="AV42" i="3"/>
  <c r="AW42" i="3"/>
  <c r="AX42" i="3"/>
  <c r="AY42" i="3"/>
  <c r="AZ42" i="3"/>
  <c r="BA42" i="3"/>
  <c r="BB42" i="3"/>
  <c r="AL64" i="5"/>
  <c r="AM64" i="5"/>
  <c r="AN64" i="5"/>
  <c r="AO64" i="5"/>
  <c r="AP64" i="5"/>
  <c r="AQ64" i="5"/>
  <c r="AR64" i="5"/>
  <c r="AS64" i="5"/>
  <c r="AT64" i="5"/>
  <c r="AU64" i="5"/>
  <c r="AV64" i="5"/>
  <c r="AW64" i="5"/>
  <c r="AX64" i="5"/>
  <c r="AY64" i="5"/>
  <c r="AZ64" i="5"/>
  <c r="BA64" i="5"/>
  <c r="BB64" i="5"/>
  <c r="AL41" i="3"/>
  <c r="AM41" i="3"/>
  <c r="AN41" i="3"/>
  <c r="AO41" i="3"/>
  <c r="AP41" i="3"/>
  <c r="AQ41" i="3"/>
  <c r="AR41" i="3"/>
  <c r="AS41" i="3"/>
  <c r="AT41" i="3"/>
  <c r="AU41" i="3"/>
  <c r="AV41" i="3"/>
  <c r="AW41" i="3"/>
  <c r="AX41" i="3"/>
  <c r="AY41" i="3"/>
  <c r="AZ41" i="3"/>
  <c r="BA41" i="3"/>
  <c r="BB41" i="3"/>
  <c r="BE43" i="3"/>
  <c r="BF43" i="3"/>
  <c r="BG43" i="3"/>
  <c r="BH43" i="3"/>
  <c r="BI43" i="3"/>
  <c r="BJ43" i="3"/>
  <c r="BK43" i="3"/>
  <c r="BL43" i="3"/>
  <c r="BM43" i="3"/>
  <c r="BN43" i="3"/>
  <c r="BO43" i="3"/>
  <c r="BP43" i="3"/>
  <c r="BQ43" i="3"/>
  <c r="BR43" i="3"/>
  <c r="BS43" i="3"/>
  <c r="BT43" i="3"/>
  <c r="BU43" i="3"/>
  <c r="AL80" i="5"/>
  <c r="AM80" i="5"/>
  <c r="AN80" i="5"/>
  <c r="AO80" i="5"/>
  <c r="AP80" i="5"/>
  <c r="AQ80" i="5"/>
  <c r="AR80" i="5"/>
  <c r="AS80" i="5"/>
  <c r="AT80" i="5"/>
  <c r="AU80" i="5"/>
  <c r="AV80" i="5"/>
  <c r="AW80" i="5"/>
  <c r="AX80" i="5"/>
  <c r="AY80" i="5"/>
  <c r="AZ80" i="5"/>
  <c r="BA80" i="5"/>
  <c r="BB80" i="5"/>
  <c r="AL60" i="4"/>
  <c r="AM60" i="4"/>
  <c r="AN60" i="4"/>
  <c r="AO60" i="4"/>
  <c r="AP60" i="4"/>
  <c r="AQ60" i="4"/>
  <c r="AR60" i="4"/>
  <c r="AS60" i="4"/>
  <c r="AT60" i="4"/>
  <c r="AU60" i="4"/>
  <c r="AV60" i="4"/>
  <c r="AW60" i="4"/>
  <c r="AX60" i="4"/>
  <c r="AY60" i="4"/>
  <c r="AZ60" i="4"/>
  <c r="BA60" i="4"/>
  <c r="BB60" i="4"/>
  <c r="BE40" i="3"/>
  <c r="BF40" i="3"/>
  <c r="BG40" i="3"/>
  <c r="BH40" i="3"/>
  <c r="BI40" i="3"/>
  <c r="BJ40" i="3"/>
  <c r="BK40" i="3"/>
  <c r="BL40" i="3"/>
  <c r="BM40" i="3"/>
  <c r="BN40" i="3"/>
  <c r="BO40" i="3"/>
  <c r="BP40" i="3"/>
  <c r="BQ40" i="3"/>
  <c r="BR40" i="3"/>
  <c r="BS40" i="3"/>
  <c r="BT40" i="3"/>
  <c r="BU40" i="3"/>
  <c r="AL75" i="5"/>
  <c r="AM75" i="5"/>
  <c r="AN75" i="5"/>
  <c r="AO75" i="5"/>
  <c r="AP75" i="5"/>
  <c r="AQ75" i="5"/>
  <c r="AR75" i="5"/>
  <c r="AS75" i="5"/>
  <c r="AT75" i="5"/>
  <c r="AU75" i="5"/>
  <c r="AV75" i="5"/>
  <c r="AW75" i="5"/>
  <c r="AX75" i="5"/>
  <c r="AY75" i="5"/>
  <c r="AZ75" i="5"/>
  <c r="BA75" i="5"/>
  <c r="BB75" i="5"/>
  <c r="S82" i="5"/>
  <c r="T82" i="5"/>
  <c r="U82" i="5"/>
  <c r="V82" i="5"/>
  <c r="W82" i="5"/>
  <c r="X82" i="5"/>
  <c r="Y82" i="5"/>
  <c r="Z82" i="5"/>
  <c r="AA82" i="5"/>
  <c r="AB82" i="5"/>
  <c r="AC82" i="5"/>
  <c r="AD82" i="5"/>
  <c r="AE82" i="5"/>
  <c r="AF82" i="5"/>
  <c r="AG82" i="5"/>
  <c r="AH82" i="5"/>
  <c r="AI82" i="5"/>
  <c r="AL67" i="4"/>
  <c r="AM67" i="4"/>
  <c r="AN67" i="4"/>
  <c r="AO67" i="4"/>
  <c r="AP67" i="4"/>
  <c r="AQ67" i="4"/>
  <c r="AR67" i="4"/>
  <c r="AS67" i="4"/>
  <c r="AT67" i="4"/>
  <c r="AU67" i="4"/>
  <c r="AV67" i="4"/>
  <c r="AW67" i="4"/>
  <c r="AX67" i="4"/>
  <c r="AY67" i="4"/>
  <c r="AZ67" i="4"/>
  <c r="BA67" i="4"/>
  <c r="BB67" i="4"/>
  <c r="BE79" i="5"/>
  <c r="BF79" i="5"/>
  <c r="BG79" i="5"/>
  <c r="BH79" i="5"/>
  <c r="BI79" i="5"/>
  <c r="BJ79" i="5"/>
  <c r="BK79" i="5"/>
  <c r="BL79" i="5"/>
  <c r="BM79" i="5"/>
  <c r="BN79" i="5"/>
  <c r="BO79" i="5"/>
  <c r="BP79" i="5"/>
  <c r="BQ79" i="5"/>
  <c r="BR79" i="5"/>
  <c r="BS79" i="5"/>
  <c r="BT79" i="5"/>
  <c r="BU79" i="5"/>
  <c r="S64" i="4"/>
  <c r="T64" i="4"/>
  <c r="U64" i="4"/>
  <c r="V64" i="4"/>
  <c r="W64" i="4"/>
  <c r="X64" i="4"/>
  <c r="Y64" i="4"/>
  <c r="Z64" i="4"/>
  <c r="AA64" i="4"/>
  <c r="AB64" i="4"/>
  <c r="AC64" i="4"/>
  <c r="AD64" i="4"/>
  <c r="AE64" i="4"/>
  <c r="AF64" i="4"/>
  <c r="AG64" i="4"/>
  <c r="AH64" i="4"/>
  <c r="AI64" i="4"/>
  <c r="BE44" i="6"/>
  <c r="BF44" i="6"/>
  <c r="BG44" i="6"/>
  <c r="BH44" i="6"/>
  <c r="BI44" i="6"/>
  <c r="BJ44" i="6"/>
  <c r="BK44" i="6"/>
  <c r="BL44" i="6"/>
  <c r="BM44" i="6"/>
  <c r="BN44" i="6"/>
  <c r="BO44" i="6"/>
  <c r="BP44" i="6"/>
  <c r="BQ44" i="6"/>
  <c r="BR44" i="6"/>
  <c r="BS44" i="6"/>
  <c r="BT44" i="6"/>
  <c r="BU44" i="6"/>
  <c r="S66" i="4"/>
  <c r="T66" i="4"/>
  <c r="U66" i="4"/>
  <c r="V66" i="4"/>
  <c r="W66" i="4"/>
  <c r="X66" i="4"/>
  <c r="Y66" i="4"/>
  <c r="Z66" i="4"/>
  <c r="AA66" i="4"/>
  <c r="AB66" i="4"/>
  <c r="AC66" i="4"/>
  <c r="AD66" i="4"/>
  <c r="AE66" i="4"/>
  <c r="AF66" i="4"/>
  <c r="AG66" i="4"/>
  <c r="AH66" i="4"/>
  <c r="AI66" i="4"/>
  <c r="BE54" i="6"/>
  <c r="BF54" i="6"/>
  <c r="BG54" i="6"/>
  <c r="BH54" i="6"/>
  <c r="BI54" i="6"/>
  <c r="BJ54" i="6"/>
  <c r="BK54" i="6"/>
  <c r="BL54" i="6"/>
  <c r="BM54" i="6"/>
  <c r="BN54" i="6"/>
  <c r="BO54" i="6"/>
  <c r="BP54" i="6"/>
  <c r="BQ54" i="6"/>
  <c r="BR54" i="6"/>
  <c r="BS54" i="6"/>
  <c r="BT54" i="6"/>
  <c r="BU54" i="6"/>
  <c r="AL75" i="4"/>
  <c r="AM75" i="4"/>
  <c r="AN75" i="4"/>
  <c r="AO75" i="4"/>
  <c r="AP75" i="4"/>
  <c r="AQ75" i="4"/>
  <c r="AR75" i="4"/>
  <c r="AS75" i="4"/>
  <c r="AT75" i="4"/>
  <c r="AU75" i="4"/>
  <c r="AV75" i="4"/>
  <c r="AW75" i="4"/>
  <c r="AX75" i="4"/>
  <c r="AY75" i="4"/>
  <c r="AZ75" i="4"/>
  <c r="BA75" i="4"/>
  <c r="BB75" i="4"/>
  <c r="AL92" i="5"/>
  <c r="AM92" i="5"/>
  <c r="AN92" i="5"/>
  <c r="AO92" i="5"/>
  <c r="AP92" i="5"/>
  <c r="AQ92" i="5"/>
  <c r="AR92" i="5"/>
  <c r="AS92" i="5"/>
  <c r="AT92" i="5"/>
  <c r="AU92" i="5"/>
  <c r="AV92" i="5"/>
  <c r="AW92" i="5"/>
  <c r="AX92" i="5"/>
  <c r="AY92" i="5"/>
  <c r="AZ92" i="5"/>
  <c r="BA92" i="5"/>
  <c r="BB92" i="5"/>
  <c r="S72" i="5"/>
  <c r="T72" i="5"/>
  <c r="U72" i="5"/>
  <c r="V72" i="5"/>
  <c r="W72" i="5"/>
  <c r="X72" i="5"/>
  <c r="Y72" i="5"/>
  <c r="Z72" i="5"/>
  <c r="AA72" i="5"/>
  <c r="AB72" i="5"/>
  <c r="AC72" i="5"/>
  <c r="AD72" i="5"/>
  <c r="AE72" i="5"/>
  <c r="AF72" i="5"/>
  <c r="AG72" i="5"/>
  <c r="AH72" i="5"/>
  <c r="AI72" i="5"/>
  <c r="S50" i="6"/>
  <c r="T50" i="6"/>
  <c r="U50" i="6"/>
  <c r="V50" i="6"/>
  <c r="W50" i="6"/>
  <c r="X50" i="6"/>
  <c r="Y50" i="6"/>
  <c r="Z50" i="6"/>
  <c r="AA50" i="6"/>
  <c r="AB50" i="6"/>
  <c r="AC50" i="6"/>
  <c r="AD50" i="6"/>
  <c r="AE50" i="6"/>
  <c r="AF50" i="6"/>
  <c r="AG50" i="6"/>
  <c r="AH50" i="6"/>
  <c r="AI50" i="6"/>
  <c r="BE57" i="6"/>
  <c r="BF57" i="6"/>
  <c r="BG57" i="6"/>
  <c r="BH57" i="6"/>
  <c r="BI57" i="6"/>
  <c r="BJ57" i="6"/>
  <c r="BK57" i="6"/>
  <c r="BL57" i="6"/>
  <c r="BM57" i="6"/>
  <c r="BN57" i="6"/>
  <c r="BO57" i="6"/>
  <c r="BP57" i="6"/>
  <c r="BQ57" i="6"/>
  <c r="BR57" i="6"/>
  <c r="BS57" i="6"/>
  <c r="BT57" i="6"/>
  <c r="BU57" i="6"/>
  <c r="S58" i="6"/>
  <c r="T58" i="6"/>
  <c r="U58" i="6"/>
  <c r="V58" i="6"/>
  <c r="W58" i="6"/>
  <c r="X58" i="6"/>
  <c r="Y58" i="6"/>
  <c r="Z58" i="6"/>
  <c r="AA58" i="6"/>
  <c r="AB58" i="6"/>
  <c r="AC58" i="6"/>
  <c r="AD58" i="6"/>
  <c r="AE58" i="6"/>
  <c r="AF58" i="6"/>
  <c r="AG58" i="6"/>
  <c r="AH58" i="6"/>
  <c r="AI58" i="6"/>
  <c r="BE74" i="5"/>
  <c r="BF74" i="5"/>
  <c r="BG74" i="5"/>
  <c r="BH74" i="5"/>
  <c r="BI74" i="5"/>
  <c r="BJ74" i="5"/>
  <c r="BK74" i="5"/>
  <c r="BL74" i="5"/>
  <c r="BM74" i="5"/>
  <c r="BN74" i="5"/>
  <c r="BO74" i="5"/>
  <c r="BP74" i="5"/>
  <c r="BQ74" i="5"/>
  <c r="BR74" i="5"/>
  <c r="BS74" i="5"/>
  <c r="BT74" i="5"/>
  <c r="BU74" i="5"/>
  <c r="BE47" i="6"/>
  <c r="BF47" i="6"/>
  <c r="BG47" i="6"/>
  <c r="BH47" i="6"/>
  <c r="BI47" i="6"/>
  <c r="BJ47" i="6"/>
  <c r="BK47" i="6"/>
  <c r="BL47" i="6"/>
  <c r="BM47" i="6"/>
  <c r="BN47" i="6"/>
  <c r="BO47" i="6"/>
  <c r="BP47" i="6"/>
  <c r="BQ47" i="6"/>
  <c r="BR47" i="6"/>
  <c r="BS47" i="6"/>
  <c r="BT47" i="6"/>
  <c r="BU47" i="6"/>
  <c r="AL84" i="5"/>
  <c r="AM84" i="5"/>
  <c r="AN84" i="5"/>
  <c r="AO84" i="5"/>
  <c r="AP84" i="5"/>
  <c r="AQ84" i="5"/>
  <c r="AR84" i="5"/>
  <c r="AS84" i="5"/>
  <c r="AT84" i="5"/>
  <c r="AU84" i="5"/>
  <c r="AV84" i="5"/>
  <c r="AW84" i="5"/>
  <c r="AX84" i="5"/>
  <c r="AY84" i="5"/>
  <c r="AZ84" i="5"/>
  <c r="BA84" i="5"/>
  <c r="BB84" i="5"/>
  <c r="BE86" i="5"/>
  <c r="BF86" i="5"/>
  <c r="BG86" i="5"/>
  <c r="BH86" i="5"/>
  <c r="BI86" i="5"/>
  <c r="BJ86" i="5"/>
  <c r="BK86" i="5"/>
  <c r="BL86" i="5"/>
  <c r="BM86" i="5"/>
  <c r="BN86" i="5"/>
  <c r="BO86" i="5"/>
  <c r="BP86" i="5"/>
  <c r="BQ86" i="5"/>
  <c r="BR86" i="5"/>
  <c r="BS86" i="5"/>
  <c r="BT86" i="5"/>
  <c r="BU86" i="5"/>
  <c r="AL66" i="5"/>
  <c r="AM66" i="5"/>
  <c r="AN66" i="5"/>
  <c r="AO66" i="5"/>
  <c r="AP66" i="5"/>
  <c r="AQ66" i="5"/>
  <c r="AR66" i="5"/>
  <c r="AS66" i="5"/>
  <c r="AT66" i="5"/>
  <c r="AU66" i="5"/>
  <c r="AV66" i="5"/>
  <c r="AW66" i="5"/>
  <c r="AX66" i="5"/>
  <c r="AY66" i="5"/>
  <c r="AZ66" i="5"/>
  <c r="BA66" i="5"/>
  <c r="BB66" i="5"/>
  <c r="S63" i="4"/>
  <c r="T63" i="4"/>
  <c r="U63" i="4"/>
  <c r="V63" i="4"/>
  <c r="W63" i="4"/>
  <c r="X63" i="4"/>
  <c r="Y63" i="4"/>
  <c r="Z63" i="4"/>
  <c r="AA63" i="4"/>
  <c r="AB63" i="4"/>
  <c r="AC63" i="4"/>
  <c r="AD63" i="4"/>
  <c r="AE63" i="4"/>
  <c r="AF63" i="4"/>
  <c r="AG63" i="4"/>
  <c r="AH63" i="4"/>
  <c r="AI63" i="4"/>
  <c r="BE56" i="6"/>
  <c r="BF56" i="6"/>
  <c r="BG56" i="6"/>
  <c r="BH56" i="6"/>
  <c r="BI56" i="6"/>
  <c r="BJ56" i="6"/>
  <c r="BK56" i="6"/>
  <c r="BL56" i="6"/>
  <c r="BM56" i="6"/>
  <c r="BN56" i="6"/>
  <c r="BO56" i="6"/>
  <c r="BP56" i="6"/>
  <c r="BQ56" i="6"/>
  <c r="BR56" i="6"/>
  <c r="BS56" i="6"/>
  <c r="BT56" i="6"/>
  <c r="BU56" i="6"/>
  <c r="AL76" i="4"/>
  <c r="AM76" i="4"/>
  <c r="AN76" i="4"/>
  <c r="AO76" i="4"/>
  <c r="AP76" i="4"/>
  <c r="AQ76" i="4"/>
  <c r="AR76" i="4"/>
  <c r="AS76" i="4"/>
  <c r="AT76" i="4"/>
  <c r="AU76" i="4"/>
  <c r="AV76" i="4"/>
  <c r="AW76" i="4"/>
  <c r="AX76" i="4"/>
  <c r="AY76" i="4"/>
  <c r="AZ76" i="4"/>
  <c r="BA76" i="4"/>
  <c r="BB76" i="4"/>
  <c r="S35" i="3"/>
  <c r="T35" i="3"/>
  <c r="U35" i="3"/>
  <c r="V35" i="3"/>
  <c r="W35" i="3"/>
  <c r="X35" i="3"/>
  <c r="Y35" i="3"/>
  <c r="Z35" i="3"/>
  <c r="AA35" i="3"/>
  <c r="AB35" i="3"/>
  <c r="AC35" i="3"/>
  <c r="AD35" i="3"/>
  <c r="AE35" i="3"/>
  <c r="AF35" i="3"/>
  <c r="AG35" i="3"/>
  <c r="AH35" i="3"/>
  <c r="AI35" i="3"/>
  <c r="S46" i="6"/>
  <c r="T46" i="6"/>
  <c r="U46" i="6"/>
  <c r="V46" i="6"/>
  <c r="W46" i="6"/>
  <c r="X46" i="6"/>
  <c r="Y46" i="6"/>
  <c r="Z46" i="6"/>
  <c r="AA46" i="6"/>
  <c r="AB46" i="6"/>
  <c r="AC46" i="6"/>
  <c r="AD46" i="6"/>
  <c r="AE46" i="6"/>
  <c r="AF46" i="6"/>
  <c r="AG46" i="6"/>
  <c r="AH46" i="6"/>
  <c r="AI46" i="6"/>
  <c r="BE76" i="5"/>
  <c r="BF76" i="5"/>
  <c r="BG76" i="5"/>
  <c r="BH76" i="5"/>
  <c r="BI76" i="5"/>
  <c r="BJ76" i="5"/>
  <c r="BK76" i="5"/>
  <c r="BL76" i="5"/>
  <c r="BM76" i="5"/>
  <c r="BN76" i="5"/>
  <c r="BO76" i="5"/>
  <c r="BP76" i="5"/>
  <c r="BQ76" i="5"/>
  <c r="BR76" i="5"/>
  <c r="BS76" i="5"/>
  <c r="BT76" i="5"/>
  <c r="BU76" i="5"/>
  <c r="AL51" i="6"/>
  <c r="AM51" i="6"/>
  <c r="AN51" i="6"/>
  <c r="AO51" i="6"/>
  <c r="AP51" i="6"/>
  <c r="AQ51" i="6"/>
  <c r="AR51" i="6"/>
  <c r="AS51" i="6"/>
  <c r="AT51" i="6"/>
  <c r="AU51" i="6"/>
  <c r="AV51" i="6"/>
  <c r="AW51" i="6"/>
  <c r="AX51" i="6"/>
  <c r="AY51" i="6"/>
  <c r="AZ51" i="6"/>
  <c r="BA51" i="6"/>
  <c r="BB51" i="6"/>
  <c r="AL69" i="5"/>
  <c r="AM69" i="5"/>
  <c r="AN69" i="5"/>
  <c r="AO69" i="5"/>
  <c r="AP69" i="5"/>
  <c r="AQ69" i="5"/>
  <c r="AR69" i="5"/>
  <c r="AS69" i="5"/>
  <c r="AT69" i="5"/>
  <c r="AU69" i="5"/>
  <c r="AV69" i="5"/>
  <c r="AW69" i="5"/>
  <c r="AX69" i="5"/>
  <c r="AY69" i="5"/>
  <c r="AZ69" i="5"/>
  <c r="BA69" i="5"/>
  <c r="BB69" i="5"/>
  <c r="S71" i="4"/>
  <c r="T71" i="4"/>
  <c r="U71" i="4"/>
  <c r="V71" i="4"/>
  <c r="W71" i="4"/>
  <c r="X71" i="4"/>
  <c r="Y71" i="4"/>
  <c r="Z71" i="4"/>
  <c r="AA71" i="4"/>
  <c r="AB71" i="4"/>
  <c r="AC71" i="4"/>
  <c r="AD71" i="4"/>
  <c r="AE71" i="4"/>
  <c r="AF71" i="4"/>
  <c r="AG71" i="4"/>
  <c r="AH71" i="4"/>
  <c r="AI71" i="4"/>
  <c r="BE91" i="5"/>
  <c r="BF91" i="5"/>
  <c r="BG91" i="5"/>
  <c r="BH91" i="5"/>
  <c r="BI91" i="5"/>
  <c r="BJ91" i="5"/>
  <c r="BK91" i="5"/>
  <c r="BL91" i="5"/>
  <c r="BM91" i="5"/>
  <c r="BN91" i="5"/>
  <c r="BO91" i="5"/>
  <c r="BP91" i="5"/>
  <c r="BQ91" i="5"/>
  <c r="BR91" i="5"/>
  <c r="BS91" i="5"/>
  <c r="BT91" i="5"/>
  <c r="BU91" i="5"/>
  <c r="BE87" i="5"/>
  <c r="BF87" i="5"/>
  <c r="BG87" i="5"/>
  <c r="BH87" i="5"/>
  <c r="BI87" i="5"/>
  <c r="BJ87" i="5"/>
  <c r="BK87" i="5"/>
  <c r="BL87" i="5"/>
  <c r="BM87" i="5"/>
  <c r="BN87" i="5"/>
  <c r="BO87" i="5"/>
  <c r="BP87" i="5"/>
  <c r="BQ87" i="5"/>
  <c r="BR87" i="5"/>
  <c r="BS87" i="5"/>
  <c r="BT87" i="5"/>
  <c r="BU87" i="5"/>
  <c r="BE93" i="5"/>
  <c r="BF93" i="5"/>
  <c r="BG93" i="5"/>
  <c r="BH93" i="5"/>
  <c r="BI93" i="5"/>
  <c r="BJ93" i="5"/>
  <c r="BK93" i="5"/>
  <c r="BL93" i="5"/>
  <c r="BM93" i="5"/>
  <c r="BN93" i="5"/>
  <c r="BO93" i="5"/>
  <c r="BP93" i="5"/>
  <c r="BQ93" i="5"/>
  <c r="BR93" i="5"/>
  <c r="BS93" i="5"/>
  <c r="BT93" i="5"/>
  <c r="BU93" i="5"/>
  <c r="AL52" i="6"/>
  <c r="AM52" i="6"/>
  <c r="AN52" i="6"/>
  <c r="AO52" i="6"/>
  <c r="AP52" i="6"/>
  <c r="AQ52" i="6"/>
  <c r="AR52" i="6"/>
  <c r="AS52" i="6"/>
  <c r="AT52" i="6"/>
  <c r="AU52" i="6"/>
  <c r="AV52" i="6"/>
  <c r="AW52" i="6"/>
  <c r="AX52" i="6"/>
  <c r="AY52" i="6"/>
  <c r="AZ52" i="6"/>
  <c r="BA52" i="6"/>
  <c r="BB52" i="6"/>
  <c r="BE55" i="6"/>
  <c r="BF55" i="6"/>
  <c r="BG55" i="6"/>
  <c r="BH55" i="6"/>
  <c r="BI55" i="6"/>
  <c r="BJ55" i="6"/>
  <c r="BK55" i="6"/>
  <c r="BL55" i="6"/>
  <c r="BM55" i="6"/>
  <c r="BN55" i="6"/>
  <c r="BO55" i="6"/>
  <c r="BP55" i="6"/>
  <c r="BQ55" i="6"/>
  <c r="BR55" i="6"/>
  <c r="BS55" i="6"/>
  <c r="BT55" i="6"/>
  <c r="BU55" i="6"/>
  <c r="CC20" i="7" l="1"/>
  <c r="BY20" i="7"/>
  <c r="CB20" i="7" s="1"/>
  <c r="BD61" i="4"/>
  <c r="CC75" i="7"/>
  <c r="BY75" i="7"/>
  <c r="CB75" i="7" s="1"/>
  <c r="BD87" i="5"/>
  <c r="BX43" i="7"/>
  <c r="CA43" i="7" s="1"/>
  <c r="AK51" i="6"/>
  <c r="BX51" i="6" s="1"/>
  <c r="CA51" i="6" s="1"/>
  <c r="BX35" i="7"/>
  <c r="CA35" i="7" s="1"/>
  <c r="AK76" i="4"/>
  <c r="BX76" i="4" s="1"/>
  <c r="CA76" i="4" s="1"/>
  <c r="BY74" i="7"/>
  <c r="CB74" i="7" s="1"/>
  <c r="CC74" i="7"/>
  <c r="BD86" i="5"/>
  <c r="BW50" i="7"/>
  <c r="R58" i="6"/>
  <c r="BW58" i="6" s="1"/>
  <c r="BX80" i="7"/>
  <c r="CA80" i="7" s="1"/>
  <c r="AK92" i="5"/>
  <c r="BX92" i="5" s="1"/>
  <c r="CA92" i="5" s="1"/>
  <c r="CC36" i="7"/>
  <c r="BY36" i="7"/>
  <c r="CB36" i="7" s="1"/>
  <c r="BD44" i="6"/>
  <c r="BW70" i="7"/>
  <c r="R82" i="5"/>
  <c r="BW82" i="5" s="1"/>
  <c r="BX68" i="7"/>
  <c r="CA68" i="7" s="1"/>
  <c r="AK80" i="5"/>
  <c r="BX80" i="5" s="1"/>
  <c r="CA80" i="5" s="1"/>
  <c r="BX13" i="7"/>
  <c r="CA13" i="7" s="1"/>
  <c r="AK42" i="3"/>
  <c r="BX42" i="3" s="1"/>
  <c r="CA42" i="3" s="1"/>
  <c r="BW78" i="7"/>
  <c r="R90" i="5"/>
  <c r="BW90" i="5" s="1"/>
  <c r="BY22" i="7"/>
  <c r="CB22" i="7" s="1"/>
  <c r="CC22" i="7"/>
  <c r="BD63" i="4"/>
  <c r="BW19" i="7"/>
  <c r="R60" i="4"/>
  <c r="BW60" i="4" s="1"/>
  <c r="CC80" i="7"/>
  <c r="BY80" i="7"/>
  <c r="CB80" i="7" s="1"/>
  <c r="BD92" i="5"/>
  <c r="BW16" i="7"/>
  <c r="R45" i="3"/>
  <c r="BW45" i="3" s="1"/>
  <c r="BW62" i="7"/>
  <c r="R74" i="5"/>
  <c r="BW74" i="5" s="1"/>
  <c r="CC28" i="7"/>
  <c r="BY28" i="7"/>
  <c r="CB28" i="7" s="1"/>
  <c r="BD69" i="4"/>
  <c r="BY38" i="7"/>
  <c r="CB38" i="7" s="1"/>
  <c r="CC38" i="7"/>
  <c r="BD46" i="6"/>
  <c r="BW53" i="7"/>
  <c r="R65" i="5"/>
  <c r="BW65" i="5" s="1"/>
  <c r="BX62" i="7"/>
  <c r="CA62" i="7" s="1"/>
  <c r="AK74" i="5"/>
  <c r="BX74" i="5" s="1"/>
  <c r="CA74" i="5" s="1"/>
  <c r="BY42" i="7"/>
  <c r="CB42" i="7" s="1"/>
  <c r="CC42" i="7"/>
  <c r="BD50" i="6"/>
  <c r="BX66" i="7"/>
  <c r="CA66" i="7" s="1"/>
  <c r="AK78" i="5"/>
  <c r="BX78" i="5" s="1"/>
  <c r="CA78" i="5" s="1"/>
  <c r="BW63" i="7"/>
  <c r="R75" i="5"/>
  <c r="BW75" i="5" s="1"/>
  <c r="BX9" i="7"/>
  <c r="CA9" i="7" s="1"/>
  <c r="AK38" i="3"/>
  <c r="BX38" i="3" s="1"/>
  <c r="CA38" i="3" s="1"/>
  <c r="BW44" i="7"/>
  <c r="R52" i="6"/>
  <c r="BW52" i="6" s="1"/>
  <c r="BY30" i="7"/>
  <c r="CB30" i="7" s="1"/>
  <c r="CC30" i="7"/>
  <c r="BD71" i="4"/>
  <c r="BX8" i="7"/>
  <c r="CA8" i="7" s="1"/>
  <c r="AK37" i="3"/>
  <c r="BX37" i="3" s="1"/>
  <c r="CA37" i="3" s="1"/>
  <c r="BX22" i="7"/>
  <c r="CA22" i="7" s="1"/>
  <c r="AK63" i="4"/>
  <c r="BX63" i="4" s="1"/>
  <c r="CA63" i="4" s="1"/>
  <c r="CC9" i="7"/>
  <c r="BY9" i="7"/>
  <c r="CB9" i="7" s="1"/>
  <c r="BD38" i="3"/>
  <c r="BX51" i="7"/>
  <c r="CA51" i="7" s="1"/>
  <c r="AK59" i="6"/>
  <c r="BX59" i="6" s="1"/>
  <c r="CA59" i="6" s="1"/>
  <c r="CC10" i="7"/>
  <c r="BY10" i="7"/>
  <c r="CB10" i="7" s="1"/>
  <c r="BD39" i="3"/>
  <c r="BY53" i="7"/>
  <c r="CB53" i="7" s="1"/>
  <c r="CC53" i="7"/>
  <c r="BD65" i="5"/>
  <c r="BW31" i="7"/>
  <c r="R72" i="4"/>
  <c r="BW72" i="4" s="1"/>
  <c r="BY21" i="7"/>
  <c r="CB21" i="7" s="1"/>
  <c r="CC21" i="7"/>
  <c r="BD62" i="4"/>
  <c r="BW64" i="7"/>
  <c r="R76" i="5"/>
  <c r="BW76" i="5" s="1"/>
  <c r="BY78" i="7"/>
  <c r="CB78" i="7" s="1"/>
  <c r="CC78" i="7"/>
  <c r="BD90" i="5"/>
  <c r="BW69" i="7"/>
  <c r="R81" i="5"/>
  <c r="BW81" i="5" s="1"/>
  <c r="BX32" i="7"/>
  <c r="CA32" i="7" s="1"/>
  <c r="AK73" i="4"/>
  <c r="BX73" i="4" s="1"/>
  <c r="CA73" i="4" s="1"/>
  <c r="BW36" i="7"/>
  <c r="R44" i="6"/>
  <c r="BW44" i="6" s="1"/>
  <c r="BW33" i="7"/>
  <c r="R74" i="4"/>
  <c r="BW74" i="4" s="1"/>
  <c r="BW74" i="7"/>
  <c r="R86" i="5"/>
  <c r="BW86" i="5" s="1"/>
  <c r="BX81" i="7"/>
  <c r="CA81" i="7" s="1"/>
  <c r="AK93" i="5"/>
  <c r="BX93" i="5" s="1"/>
  <c r="CA93" i="5" s="1"/>
  <c r="BX45" i="7"/>
  <c r="CA45" i="7" s="1"/>
  <c r="AK53" i="6"/>
  <c r="BX53" i="6" s="1"/>
  <c r="CA53" i="6" s="1"/>
  <c r="BW82" i="7"/>
  <c r="R94" i="5"/>
  <c r="BW94" i="5" s="1"/>
  <c r="BX18" i="7"/>
  <c r="CA18" i="7" s="1"/>
  <c r="AK59" i="4"/>
  <c r="BX59" i="4" s="1"/>
  <c r="CA59" i="4" s="1"/>
  <c r="BX29" i="7"/>
  <c r="CA29" i="7" s="1"/>
  <c r="AK70" i="4"/>
  <c r="BX70" i="4" s="1"/>
  <c r="CA70" i="4" s="1"/>
  <c r="BX58" i="7"/>
  <c r="CA58" i="7" s="1"/>
  <c r="AK70" i="5"/>
  <c r="BX70" i="5" s="1"/>
  <c r="CA70" i="5" s="1"/>
  <c r="BW67" i="7"/>
  <c r="R79" i="5"/>
  <c r="BW79" i="5" s="1"/>
  <c r="BW61" i="7"/>
  <c r="R73" i="5"/>
  <c r="BW73" i="5" s="1"/>
  <c r="CC44" i="7"/>
  <c r="BY44" i="7"/>
  <c r="CB44" i="7" s="1"/>
  <c r="BD52" i="6"/>
  <c r="BX65" i="7"/>
  <c r="CA65" i="7" s="1"/>
  <c r="AK77" i="5"/>
  <c r="BX77" i="5" s="1"/>
  <c r="CA77" i="5" s="1"/>
  <c r="CC54" i="7"/>
  <c r="BY54" i="7"/>
  <c r="CB54" i="7" s="1"/>
  <c r="BD66" i="5"/>
  <c r="BW32" i="7"/>
  <c r="R73" i="4"/>
  <c r="BW73" i="4" s="1"/>
  <c r="BW46" i="7"/>
  <c r="R54" i="6"/>
  <c r="BW54" i="6" s="1"/>
  <c r="BX23" i="7"/>
  <c r="CA23" i="7" s="1"/>
  <c r="AK64" i="4"/>
  <c r="BX64" i="4" s="1"/>
  <c r="CA64" i="4" s="1"/>
  <c r="BX15" i="7"/>
  <c r="CA15" i="7" s="1"/>
  <c r="AK44" i="3"/>
  <c r="BX44" i="3" s="1"/>
  <c r="CA44" i="3" s="1"/>
  <c r="BY25" i="7"/>
  <c r="CB25" i="7" s="1"/>
  <c r="CC25" i="7"/>
  <c r="BD66" i="4"/>
  <c r="CC47" i="7"/>
  <c r="BY47" i="7"/>
  <c r="CB47" i="7" s="1"/>
  <c r="BD55" i="6"/>
  <c r="BY79" i="7"/>
  <c r="CB79" i="7" s="1"/>
  <c r="CC79" i="7"/>
  <c r="BD91" i="5"/>
  <c r="BY64" i="7"/>
  <c r="CB64" i="7" s="1"/>
  <c r="CC64" i="7"/>
  <c r="BD76" i="5"/>
  <c r="CC48" i="7"/>
  <c r="BY48" i="7"/>
  <c r="CB48" i="7" s="1"/>
  <c r="BD56" i="6"/>
  <c r="BX72" i="7"/>
  <c r="CA72" i="7" s="1"/>
  <c r="AK84" i="5"/>
  <c r="BX84" i="5" s="1"/>
  <c r="CA84" i="5" s="1"/>
  <c r="BY49" i="7"/>
  <c r="CB49" i="7" s="1"/>
  <c r="CC49" i="7"/>
  <c r="BD57" i="6"/>
  <c r="BX34" i="7"/>
  <c r="CA34" i="7" s="1"/>
  <c r="AK75" i="4"/>
  <c r="BX75" i="4" s="1"/>
  <c r="CA75" i="4" s="1"/>
  <c r="BW23" i="7"/>
  <c r="R64" i="4"/>
  <c r="BW64" i="4" s="1"/>
  <c r="BX63" i="7"/>
  <c r="CA63" i="7" s="1"/>
  <c r="AK75" i="5"/>
  <c r="BX75" i="5" s="1"/>
  <c r="CA75" i="5" s="1"/>
  <c r="CC14" i="7"/>
  <c r="BY14" i="7"/>
  <c r="CB14" i="7" s="1"/>
  <c r="BD43" i="3"/>
  <c r="BX75" i="7"/>
  <c r="CA75" i="7" s="1"/>
  <c r="AK87" i="5"/>
  <c r="BX87" i="5" s="1"/>
  <c r="CA87" i="5" s="1"/>
  <c r="BX53" i="7"/>
  <c r="CA53" i="7" s="1"/>
  <c r="AK65" i="5"/>
  <c r="BX65" i="5" s="1"/>
  <c r="CA65" i="5" s="1"/>
  <c r="CC72" i="7"/>
  <c r="BY72" i="7"/>
  <c r="CB72" i="7" s="1"/>
  <c r="BD84" i="5"/>
  <c r="CC50" i="7"/>
  <c r="BY50" i="7"/>
  <c r="CB50" i="7" s="1"/>
  <c r="BD58" i="6"/>
  <c r="BX46" i="7"/>
  <c r="CA46" i="7" s="1"/>
  <c r="AK54" i="6"/>
  <c r="BX54" i="6" s="1"/>
  <c r="CA54" i="6" s="1"/>
  <c r="BY33" i="7"/>
  <c r="CB33" i="7" s="1"/>
  <c r="CC33" i="7"/>
  <c r="BD74" i="4"/>
  <c r="BX55" i="7"/>
  <c r="CA55" i="7" s="1"/>
  <c r="AK67" i="5"/>
  <c r="BX67" i="5" s="1"/>
  <c r="CA67" i="5" s="1"/>
  <c r="BX79" i="7"/>
  <c r="CA79" i="7" s="1"/>
  <c r="AK91" i="5"/>
  <c r="BX91" i="5" s="1"/>
  <c r="CA91" i="5" s="1"/>
  <c r="CC24" i="7"/>
  <c r="BY24" i="7"/>
  <c r="CB24" i="7" s="1"/>
  <c r="BD65" i="4"/>
  <c r="BX48" i="7"/>
  <c r="CA48" i="7" s="1"/>
  <c r="AK56" i="6"/>
  <c r="BX56" i="6" s="1"/>
  <c r="CA56" i="6" s="1"/>
  <c r="BX49" i="7"/>
  <c r="CA49" i="7" s="1"/>
  <c r="AK57" i="6"/>
  <c r="BX57" i="6" s="1"/>
  <c r="CA57" i="6" s="1"/>
  <c r="CC32" i="7"/>
  <c r="BY32" i="7"/>
  <c r="CB32" i="7" s="1"/>
  <c r="BD73" i="4"/>
  <c r="BX36" i="7"/>
  <c r="CA36" i="7" s="1"/>
  <c r="AK44" i="6"/>
  <c r="BX44" i="6" s="1"/>
  <c r="CA44" i="6" s="1"/>
  <c r="BW45" i="7"/>
  <c r="R53" i="6"/>
  <c r="BW53" i="6" s="1"/>
  <c r="BW40" i="7"/>
  <c r="R48" i="6"/>
  <c r="BW48" i="6" s="1"/>
  <c r="BW52" i="7"/>
  <c r="R64" i="5"/>
  <c r="BW64" i="5" s="1"/>
  <c r="CC83" i="7"/>
  <c r="BY83" i="7"/>
  <c r="CB83" i="7" s="1"/>
  <c r="BD95" i="5"/>
  <c r="BW65" i="7"/>
  <c r="R77" i="5"/>
  <c r="BW77" i="5" s="1"/>
  <c r="CC56" i="7"/>
  <c r="BY56" i="7"/>
  <c r="CB56" i="7" s="1"/>
  <c r="BD68" i="5"/>
  <c r="BX7" i="7"/>
  <c r="CA7" i="7" s="1"/>
  <c r="AK36" i="3"/>
  <c r="BX36" i="3" s="1"/>
  <c r="CA36" i="3" s="1"/>
  <c r="BX59" i="7"/>
  <c r="CA59" i="7" s="1"/>
  <c r="AK71" i="5"/>
  <c r="BX71" i="5" s="1"/>
  <c r="CA71" i="5" s="1"/>
  <c r="CC23" i="7"/>
  <c r="BY23" i="7"/>
  <c r="CB23" i="7" s="1"/>
  <c r="BD64" i="4"/>
  <c r="BX70" i="7"/>
  <c r="CA70" i="7" s="1"/>
  <c r="AK82" i="5"/>
  <c r="BX82" i="5" s="1"/>
  <c r="CA82" i="5" s="1"/>
  <c r="BW29" i="7"/>
  <c r="R70" i="4"/>
  <c r="BW70" i="4" s="1"/>
  <c r="BX47" i="7"/>
  <c r="CA47" i="7" s="1"/>
  <c r="AK55" i="6"/>
  <c r="BX55" i="6" s="1"/>
  <c r="CA55" i="6" s="1"/>
  <c r="BW75" i="7"/>
  <c r="R87" i="5"/>
  <c r="BW87" i="5" s="1"/>
  <c r="BX24" i="7"/>
  <c r="CA24" i="7" s="1"/>
  <c r="AK65" i="4"/>
  <c r="BX65" i="4" s="1"/>
  <c r="CA65" i="4" s="1"/>
  <c r="BW48" i="7"/>
  <c r="R56" i="6"/>
  <c r="BW56" i="6" s="1"/>
  <c r="BX27" i="7"/>
  <c r="CA27" i="7" s="1"/>
  <c r="AK68" i="4"/>
  <c r="BX68" i="4" s="1"/>
  <c r="CA68" i="4" s="1"/>
  <c r="BX60" i="7"/>
  <c r="CA60" i="7" s="1"/>
  <c r="AK72" i="5"/>
  <c r="BX72" i="5" s="1"/>
  <c r="CA72" i="5" s="1"/>
  <c r="BX40" i="7"/>
  <c r="CA40" i="7" s="1"/>
  <c r="AK48" i="6"/>
  <c r="BX48" i="6" s="1"/>
  <c r="CA48" i="6" s="1"/>
  <c r="BX10" i="7"/>
  <c r="CA10" i="7" s="1"/>
  <c r="AK39" i="3"/>
  <c r="BX39" i="3" s="1"/>
  <c r="CA39" i="3" s="1"/>
  <c r="CC27" i="7"/>
  <c r="BY27" i="7"/>
  <c r="CB27" i="7" s="1"/>
  <c r="BD68" i="4"/>
  <c r="BW12" i="7"/>
  <c r="R41" i="3"/>
  <c r="BW41" i="3" s="1"/>
  <c r="BX64" i="7"/>
  <c r="CA64" i="7" s="1"/>
  <c r="AK76" i="5"/>
  <c r="BX76" i="5" s="1"/>
  <c r="CA76" i="5" s="1"/>
  <c r="BY15" i="7"/>
  <c r="CB15" i="7" s="1"/>
  <c r="CC15" i="7"/>
  <c r="BD44" i="3"/>
  <c r="BW7" i="7"/>
  <c r="R36" i="3"/>
  <c r="BW36" i="3" s="1"/>
  <c r="BX20" i="7"/>
  <c r="CA20" i="7" s="1"/>
  <c r="AK61" i="4"/>
  <c r="BX61" i="4" s="1"/>
  <c r="CA61" i="4" s="1"/>
  <c r="BW41" i="7"/>
  <c r="R49" i="6"/>
  <c r="BW49" i="6" s="1"/>
  <c r="BW66" i="7"/>
  <c r="R78" i="5"/>
  <c r="BW78" i="5" s="1"/>
  <c r="BX21" i="7"/>
  <c r="CA21" i="7" s="1"/>
  <c r="AK62" i="4"/>
  <c r="BX62" i="4" s="1"/>
  <c r="CA62" i="4" s="1"/>
  <c r="BY82" i="7"/>
  <c r="CB82" i="7" s="1"/>
  <c r="CC82" i="7"/>
  <c r="BD94" i="5"/>
  <c r="BW39" i="7"/>
  <c r="R47" i="6"/>
  <c r="BW47" i="6" s="1"/>
  <c r="CC60" i="7"/>
  <c r="BY60" i="7"/>
  <c r="CB60" i="7" s="1"/>
  <c r="BD72" i="5"/>
  <c r="CC51" i="7"/>
  <c r="BY51" i="7"/>
  <c r="CB51" i="7" s="1"/>
  <c r="BD59" i="6"/>
  <c r="CC71" i="7"/>
  <c r="BY71" i="7"/>
  <c r="CB71" i="7" s="1"/>
  <c r="BD83" i="5"/>
  <c r="BW18" i="7"/>
  <c r="R59" i="4"/>
  <c r="BW59" i="4" s="1"/>
  <c r="BY11" i="7"/>
  <c r="CB11" i="7" s="1"/>
  <c r="CC11" i="7"/>
  <c r="BD40" i="3"/>
  <c r="BX44" i="7"/>
  <c r="CA44" i="7" s="1"/>
  <c r="AK52" i="6"/>
  <c r="BX52" i="6" s="1"/>
  <c r="CA52" i="6" s="1"/>
  <c r="BW30" i="7"/>
  <c r="R71" i="4"/>
  <c r="BW71" i="4" s="1"/>
  <c r="BW38" i="7"/>
  <c r="R46" i="6"/>
  <c r="BW46" i="6" s="1"/>
  <c r="BW22" i="7"/>
  <c r="R63" i="4"/>
  <c r="BW63" i="4" s="1"/>
  <c r="CC39" i="7"/>
  <c r="BY39" i="7"/>
  <c r="CB39" i="7" s="1"/>
  <c r="BD47" i="6"/>
  <c r="BW42" i="7"/>
  <c r="R50" i="6"/>
  <c r="BW50" i="6" s="1"/>
  <c r="BY46" i="7"/>
  <c r="CB46" i="7" s="1"/>
  <c r="CC46" i="7"/>
  <c r="BD54" i="6"/>
  <c r="BY67" i="7"/>
  <c r="CB67" i="7" s="1"/>
  <c r="CC67" i="7"/>
  <c r="BD79" i="5"/>
  <c r="BX12" i="7"/>
  <c r="CA12" i="7" s="1"/>
  <c r="AK41" i="3"/>
  <c r="BX41" i="3" s="1"/>
  <c r="CA41" i="3" s="1"/>
  <c r="BX11" i="7"/>
  <c r="CA11" i="7" s="1"/>
  <c r="AK40" i="3"/>
  <c r="BX40" i="3" s="1"/>
  <c r="CA40" i="3" s="1"/>
  <c r="BW15" i="7"/>
  <c r="R44" i="3"/>
  <c r="BW44" i="3" s="1"/>
  <c r="BW9" i="7"/>
  <c r="R38" i="3"/>
  <c r="BW38" i="3" s="1"/>
  <c r="BW20" i="7"/>
  <c r="R61" i="4"/>
  <c r="BW61" i="4" s="1"/>
  <c r="BW58" i="7"/>
  <c r="R70" i="5"/>
  <c r="BW70" i="5" s="1"/>
  <c r="BY41" i="7"/>
  <c r="CB41" i="7" s="1"/>
  <c r="CC41" i="7"/>
  <c r="BD49" i="6"/>
  <c r="BX31" i="7"/>
  <c r="CA31" i="7" s="1"/>
  <c r="AK72" i="4"/>
  <c r="BX72" i="4" s="1"/>
  <c r="CA72" i="4" s="1"/>
  <c r="BW83" i="7"/>
  <c r="R95" i="5"/>
  <c r="BW95" i="5" s="1"/>
  <c r="CC65" i="7"/>
  <c r="BY65" i="7"/>
  <c r="CB65" i="7" s="1"/>
  <c r="BD77" i="5"/>
  <c r="CC73" i="7"/>
  <c r="BY73" i="7"/>
  <c r="CB73" i="7" s="1"/>
  <c r="BD85" i="5"/>
  <c r="BW59" i="7"/>
  <c r="R71" i="5"/>
  <c r="BW71" i="5" s="1"/>
  <c r="BW77" i="7"/>
  <c r="R89" i="5"/>
  <c r="BW89" i="5" s="1"/>
  <c r="CC40" i="7"/>
  <c r="BY40" i="7"/>
  <c r="CB40" i="7" s="1"/>
  <c r="BD48" i="6"/>
  <c r="BW73" i="7"/>
  <c r="R85" i="5"/>
  <c r="BW85" i="5" s="1"/>
  <c r="BY63" i="7"/>
  <c r="CB63" i="7" s="1"/>
  <c r="CC63" i="7"/>
  <c r="BD75" i="5"/>
  <c r="BW13" i="7"/>
  <c r="R42" i="3"/>
  <c r="BW42" i="3" s="1"/>
  <c r="BW11" i="7"/>
  <c r="R40" i="3"/>
  <c r="BW40" i="3" s="1"/>
  <c r="BX73" i="7"/>
  <c r="CA73" i="7" s="1"/>
  <c r="AK85" i="5"/>
  <c r="BX85" i="5" s="1"/>
  <c r="CA85" i="5" s="1"/>
  <c r="BX74" i="7"/>
  <c r="CA74" i="7" s="1"/>
  <c r="AK86" i="5"/>
  <c r="BX86" i="5" s="1"/>
  <c r="CA86" i="5" s="1"/>
  <c r="BX50" i="7"/>
  <c r="CA50" i="7" s="1"/>
  <c r="AK58" i="6"/>
  <c r="BX58" i="6" s="1"/>
  <c r="CA58" i="6" s="1"/>
  <c r="BW55" i="7"/>
  <c r="R67" i="5"/>
  <c r="BW67" i="5" s="1"/>
  <c r="BY16" i="7"/>
  <c r="CB16" i="7" s="1"/>
  <c r="CC16" i="7"/>
  <c r="BD45" i="3"/>
  <c r="BX41" i="7"/>
  <c r="CA41" i="7" s="1"/>
  <c r="AK49" i="6"/>
  <c r="BX49" i="6" s="1"/>
  <c r="CA49" i="6" s="1"/>
  <c r="BW51" i="7"/>
  <c r="R59" i="6"/>
  <c r="BW59" i="6" s="1"/>
  <c r="BX28" i="7"/>
  <c r="CA28" i="7" s="1"/>
  <c r="AK69" i="4"/>
  <c r="BX69" i="4" s="1"/>
  <c r="CA69" i="4" s="1"/>
  <c r="BX83" i="7"/>
  <c r="CA83" i="7" s="1"/>
  <c r="AK95" i="5"/>
  <c r="BX95" i="5" s="1"/>
  <c r="CA95" i="5" s="1"/>
  <c r="CC35" i="7"/>
  <c r="BY35" i="7"/>
  <c r="CB35" i="7" s="1"/>
  <c r="BD76" i="4"/>
  <c r="BW72" i="7"/>
  <c r="R84" i="5"/>
  <c r="BW84" i="5" s="1"/>
  <c r="BW68" i="7"/>
  <c r="R80" i="5"/>
  <c r="BW80" i="5" s="1"/>
  <c r="BW80" i="7"/>
  <c r="R92" i="5"/>
  <c r="BW92" i="5" s="1"/>
  <c r="BX71" i="7"/>
  <c r="CA71" i="7" s="1"/>
  <c r="AK83" i="5"/>
  <c r="BX83" i="5" s="1"/>
  <c r="CA83" i="5" s="1"/>
  <c r="BY26" i="7"/>
  <c r="CB26" i="7" s="1"/>
  <c r="CC26" i="7"/>
  <c r="BD67" i="4"/>
  <c r="BX67" i="7"/>
  <c r="CA67" i="7" s="1"/>
  <c r="AK79" i="5"/>
  <c r="BX79" i="5" s="1"/>
  <c r="CA79" i="5" s="1"/>
  <c r="BX30" i="7"/>
  <c r="CA30" i="7" s="1"/>
  <c r="AK71" i="4"/>
  <c r="BX71" i="4" s="1"/>
  <c r="CA71" i="4" s="1"/>
  <c r="BX38" i="7"/>
  <c r="CA38" i="7" s="1"/>
  <c r="AK46" i="6"/>
  <c r="BX46" i="6" s="1"/>
  <c r="CA46" i="6" s="1"/>
  <c r="BX56" i="7"/>
  <c r="CA56" i="7" s="1"/>
  <c r="AK68" i="5"/>
  <c r="BX68" i="5" s="1"/>
  <c r="CA68" i="5" s="1"/>
  <c r="CC69" i="7"/>
  <c r="BY69" i="7"/>
  <c r="CB69" i="7" s="1"/>
  <c r="BD81" i="5"/>
  <c r="CC68" i="7"/>
  <c r="BY68" i="7"/>
  <c r="CB68" i="7" s="1"/>
  <c r="BD80" i="5"/>
  <c r="BY37" i="7"/>
  <c r="CB37" i="7" s="1"/>
  <c r="CC37" i="7"/>
  <c r="BD45" i="6"/>
  <c r="BY70" i="7"/>
  <c r="CB70" i="7" s="1"/>
  <c r="CC70" i="7"/>
  <c r="BD82" i="5"/>
  <c r="CC31" i="7"/>
  <c r="BY31" i="7"/>
  <c r="CB31" i="7" s="1"/>
  <c r="BD72" i="4"/>
  <c r="BW79" i="7"/>
  <c r="R91" i="5"/>
  <c r="BW91" i="5" s="1"/>
  <c r="BX78" i="7"/>
  <c r="CA78" i="7" s="1"/>
  <c r="AK90" i="5"/>
  <c r="BX90" i="5" s="1"/>
  <c r="CA90" i="5" s="1"/>
  <c r="BW27" i="7"/>
  <c r="R68" i="4"/>
  <c r="BW68" i="4" s="1"/>
  <c r="CC77" i="7"/>
  <c r="BY77" i="7"/>
  <c r="CB77" i="7" s="1"/>
  <c r="BD89" i="5"/>
  <c r="BX25" i="7"/>
  <c r="CA25" i="7" s="1"/>
  <c r="AK66" i="4"/>
  <c r="BX66" i="4" s="1"/>
  <c r="CA66" i="4" s="1"/>
  <c r="BW28" i="7"/>
  <c r="R69" i="4"/>
  <c r="BW69" i="4" s="1"/>
  <c r="BW49" i="7"/>
  <c r="R57" i="6"/>
  <c r="BW57" i="6" s="1"/>
  <c r="BY8" i="7"/>
  <c r="CB8" i="7" s="1"/>
  <c r="CC8" i="7"/>
  <c r="BD37" i="3"/>
  <c r="BY12" i="7"/>
  <c r="CB12" i="7" s="1"/>
  <c r="CC12" i="7"/>
  <c r="BD41" i="3"/>
  <c r="BY81" i="7"/>
  <c r="CB81" i="7" s="1"/>
  <c r="CC81" i="7"/>
  <c r="BD93" i="5"/>
  <c r="BX57" i="7"/>
  <c r="CA57" i="7" s="1"/>
  <c r="AK69" i="5"/>
  <c r="BX69" i="5" s="1"/>
  <c r="CA69" i="5" s="1"/>
  <c r="BW6" i="7"/>
  <c r="R35" i="3"/>
  <c r="BW35" i="3" s="1"/>
  <c r="BX54" i="7"/>
  <c r="CA54" i="7" s="1"/>
  <c r="AK66" i="5"/>
  <c r="BX66" i="5" s="1"/>
  <c r="CA66" i="5" s="1"/>
  <c r="CC62" i="7"/>
  <c r="BY62" i="7"/>
  <c r="CB62" i="7" s="1"/>
  <c r="BD74" i="5"/>
  <c r="BW60" i="7"/>
  <c r="R72" i="5"/>
  <c r="BW72" i="5" s="1"/>
  <c r="BW25" i="7"/>
  <c r="R66" i="4"/>
  <c r="BW66" i="4" s="1"/>
  <c r="BX26" i="7"/>
  <c r="CA26" i="7" s="1"/>
  <c r="AK67" i="4"/>
  <c r="BX67" i="4" s="1"/>
  <c r="CA67" i="4" s="1"/>
  <c r="BX19" i="7"/>
  <c r="CA19" i="7" s="1"/>
  <c r="AK60" i="4"/>
  <c r="BX60" i="4" s="1"/>
  <c r="CA60" i="4" s="1"/>
  <c r="BX52" i="7"/>
  <c r="CA52" i="7" s="1"/>
  <c r="AK64" i="5"/>
  <c r="BX64" i="5" s="1"/>
  <c r="CA64" i="5" s="1"/>
  <c r="CC76" i="7"/>
  <c r="BY76" i="7"/>
  <c r="CB76" i="7" s="1"/>
  <c r="BD88" i="5"/>
  <c r="BY7" i="7"/>
  <c r="CB7" i="7" s="1"/>
  <c r="CC7" i="7"/>
  <c r="BD36" i="3"/>
  <c r="BX77" i="7"/>
  <c r="CA77" i="7" s="1"/>
  <c r="AK89" i="5"/>
  <c r="BX89" i="5" s="1"/>
  <c r="CA89" i="5" s="1"/>
  <c r="BW37" i="7"/>
  <c r="R45" i="6"/>
  <c r="BW45" i="6" s="1"/>
  <c r="BW24" i="7"/>
  <c r="R65" i="4"/>
  <c r="BW65" i="4" s="1"/>
  <c r="BW81" i="7"/>
  <c r="R93" i="5"/>
  <c r="BW93" i="5" s="1"/>
  <c r="BW43" i="7"/>
  <c r="R51" i="6"/>
  <c r="BW51" i="6" s="1"/>
  <c r="BW35" i="7"/>
  <c r="R76" i="4"/>
  <c r="BW76" i="4" s="1"/>
  <c r="BX69" i="7"/>
  <c r="CA69" i="7" s="1"/>
  <c r="AK81" i="5"/>
  <c r="BX81" i="5" s="1"/>
  <c r="CA81" i="5" s="1"/>
  <c r="CC55" i="7"/>
  <c r="BY55" i="7"/>
  <c r="CB55" i="7" s="1"/>
  <c r="BD67" i="5"/>
  <c r="CC61" i="7"/>
  <c r="BY61" i="7"/>
  <c r="CB61" i="7" s="1"/>
  <c r="BD73" i="5"/>
  <c r="BW71" i="7"/>
  <c r="R83" i="5"/>
  <c r="BW83" i="5" s="1"/>
  <c r="BW56" i="7"/>
  <c r="R68" i="5"/>
  <c r="BW68" i="5" s="1"/>
  <c r="BX14" i="7"/>
  <c r="CA14" i="7" s="1"/>
  <c r="AK43" i="3"/>
  <c r="BX43" i="3" s="1"/>
  <c r="CA43" i="3" s="1"/>
  <c r="BW21" i="7"/>
  <c r="R62" i="4"/>
  <c r="BW62" i="4" s="1"/>
  <c r="BY45" i="7"/>
  <c r="CB45" i="7" s="1"/>
  <c r="CC45" i="7"/>
  <c r="BD53" i="6"/>
  <c r="BW76" i="7"/>
  <c r="R88" i="5"/>
  <c r="BW88" i="5" s="1"/>
  <c r="CC18" i="7"/>
  <c r="BY18" i="7"/>
  <c r="CB18" i="7" s="1"/>
  <c r="BD59" i="4"/>
  <c r="BY29" i="7"/>
  <c r="CB29" i="7" s="1"/>
  <c r="CC29" i="7"/>
  <c r="BD70" i="4"/>
  <c r="BY58" i="7"/>
  <c r="CB58" i="7" s="1"/>
  <c r="CC58" i="7"/>
  <c r="BD70" i="5"/>
  <c r="BX33" i="7"/>
  <c r="CA33" i="7" s="1"/>
  <c r="AK74" i="4"/>
  <c r="BX74" i="4" s="1"/>
  <c r="CA74" i="4" s="1"/>
  <c r="BW8" i="7"/>
  <c r="R37" i="3"/>
  <c r="BW37" i="3" s="1"/>
  <c r="BW10" i="7"/>
  <c r="R39" i="3"/>
  <c r="BW39" i="3" s="1"/>
  <c r="CC13" i="7"/>
  <c r="BY13" i="7"/>
  <c r="CB13" i="7" s="1"/>
  <c r="BD42" i="3"/>
  <c r="CC43" i="7"/>
  <c r="BY43" i="7"/>
  <c r="CB43" i="7" s="1"/>
  <c r="BD51" i="6"/>
  <c r="BX82" i="7"/>
  <c r="CA82" i="7" s="1"/>
  <c r="AK94" i="5"/>
  <c r="BX94" i="5" s="1"/>
  <c r="CA94" i="5" s="1"/>
  <c r="BX39" i="7"/>
  <c r="CA39" i="7" s="1"/>
  <c r="AK47" i="6"/>
  <c r="BX47" i="6" s="1"/>
  <c r="CA47" i="6" s="1"/>
  <c r="BX42" i="7"/>
  <c r="CA42" i="7" s="1"/>
  <c r="AK50" i="6"/>
  <c r="BX50" i="6" s="1"/>
  <c r="CA50" i="6" s="1"/>
  <c r="BW34" i="7"/>
  <c r="R75" i="4"/>
  <c r="BW75" i="4" s="1"/>
  <c r="BW26" i="7"/>
  <c r="R67" i="4"/>
  <c r="BW67" i="4" s="1"/>
  <c r="BW14" i="7"/>
  <c r="R43" i="3"/>
  <c r="BW43" i="3" s="1"/>
  <c r="BW57" i="7"/>
  <c r="R69" i="5"/>
  <c r="BW69" i="5" s="1"/>
  <c r="CC6" i="7"/>
  <c r="BY6" i="7"/>
  <c r="CB6" i="7" s="1"/>
  <c r="BD35" i="3"/>
  <c r="BW54" i="7"/>
  <c r="R66" i="5"/>
  <c r="BW66" i="5" s="1"/>
  <c r="BY19" i="7"/>
  <c r="CB19" i="7" s="1"/>
  <c r="CC19" i="7"/>
  <c r="BD60" i="4"/>
  <c r="BX61" i="7"/>
  <c r="CA61" i="7" s="1"/>
  <c r="AK73" i="5"/>
  <c r="BX73" i="5" s="1"/>
  <c r="CA73" i="5" s="1"/>
  <c r="BX16" i="7"/>
  <c r="CA16" i="7" s="1"/>
  <c r="AK45" i="3"/>
  <c r="BX45" i="3" s="1"/>
  <c r="CA45" i="3" s="1"/>
  <c r="BX6" i="7"/>
  <c r="CA6" i="7" s="1"/>
  <c r="AK35" i="3"/>
  <c r="BX35" i="3" s="1"/>
  <c r="CA35" i="3" s="1"/>
  <c r="BW47" i="7"/>
  <c r="R55" i="6"/>
  <c r="BW55" i="6" s="1"/>
  <c r="BY57" i="7"/>
  <c r="CB57" i="7" s="1"/>
  <c r="CC57" i="7"/>
  <c r="BD69" i="5"/>
  <c r="BX76" i="7"/>
  <c r="CA76" i="7" s="1"/>
  <c r="AK88" i="5"/>
  <c r="BX88" i="5" s="1"/>
  <c r="CA88" i="5" s="1"/>
  <c r="CC59" i="7"/>
  <c r="BY59" i="7"/>
  <c r="CB59" i="7" s="1"/>
  <c r="BD71" i="5"/>
  <c r="BY34" i="7"/>
  <c r="CB34" i="7" s="1"/>
  <c r="CC34" i="7"/>
  <c r="BD75" i="4"/>
  <c r="BY66" i="7"/>
  <c r="CB66" i="7" s="1"/>
  <c r="CC66" i="7"/>
  <c r="BD78" i="5"/>
  <c r="CC52" i="7"/>
  <c r="BY52" i="7"/>
  <c r="CB52" i="7" s="1"/>
  <c r="BD64" i="5"/>
  <c r="BX37" i="7"/>
  <c r="CA37" i="7" s="1"/>
  <c r="AK45" i="6"/>
  <c r="BX45" i="6" s="1"/>
  <c r="CA45" i="6" s="1"/>
  <c r="CD40" i="3" l="1"/>
  <c r="BZ40" i="3"/>
  <c r="BZ37" i="3"/>
  <c r="BZ55" i="6"/>
  <c r="BZ62" i="4"/>
  <c r="BZ76" i="4"/>
  <c r="BZ45" i="6"/>
  <c r="BZ66" i="4"/>
  <c r="CC41" i="3"/>
  <c r="BY41" i="3"/>
  <c r="CB41" i="3" s="1"/>
  <c r="BZ69" i="4"/>
  <c r="BZ27" i="7"/>
  <c r="CE27" i="7"/>
  <c r="BY82" i="5"/>
  <c r="CB82" i="5" s="1"/>
  <c r="CC82" i="5"/>
  <c r="BZ13" i="7"/>
  <c r="CE13" i="7" s="1"/>
  <c r="BY77" i="5"/>
  <c r="CB77" i="5" s="1"/>
  <c r="CC77" i="5"/>
  <c r="BZ44" i="3"/>
  <c r="BZ39" i="7"/>
  <c r="CE39" i="7" s="1"/>
  <c r="BZ49" i="6"/>
  <c r="BZ56" i="6"/>
  <c r="BZ70" i="4"/>
  <c r="BY95" i="5"/>
  <c r="CB95" i="5" s="1"/>
  <c r="CC95" i="5"/>
  <c r="BZ45" i="7"/>
  <c r="CE45" i="7" s="1"/>
  <c r="BY43" i="3"/>
  <c r="CB43" i="3" s="1"/>
  <c r="CC43" i="3"/>
  <c r="BZ67" i="7"/>
  <c r="CE67" i="7"/>
  <c r="BZ82" i="7"/>
  <c r="CE82" i="7"/>
  <c r="BZ33" i="7"/>
  <c r="CE33" i="7" s="1"/>
  <c r="BZ31" i="7"/>
  <c r="CE31" i="7"/>
  <c r="CC71" i="4"/>
  <c r="BY71" i="4"/>
  <c r="CB71" i="4" s="1"/>
  <c r="BZ63" i="7"/>
  <c r="CE63" i="7" s="1"/>
  <c r="BZ65" i="5"/>
  <c r="BZ74" i="5"/>
  <c r="BZ19" i="7"/>
  <c r="CE19" i="7"/>
  <c r="CC70" i="4"/>
  <c r="BY70" i="4"/>
  <c r="CB70" i="4" s="1"/>
  <c r="CC85" i="5"/>
  <c r="BY85" i="5"/>
  <c r="CB85" i="5" s="1"/>
  <c r="BZ86" i="5"/>
  <c r="CD86" i="5" s="1"/>
  <c r="CC60" i="4"/>
  <c r="BY60" i="4"/>
  <c r="CB60" i="4" s="1"/>
  <c r="BZ69" i="5"/>
  <c r="BY73" i="5"/>
  <c r="CB73" i="5" s="1"/>
  <c r="CC73" i="5"/>
  <c r="BZ47" i="7"/>
  <c r="CE47" i="7"/>
  <c r="BZ57" i="7"/>
  <c r="CE57" i="7"/>
  <c r="CC42" i="3"/>
  <c r="BY42" i="3"/>
  <c r="CB42" i="3" s="1"/>
  <c r="BZ21" i="7"/>
  <c r="CE21" i="7"/>
  <c r="BZ35" i="7"/>
  <c r="CE35" i="7"/>
  <c r="BZ37" i="7"/>
  <c r="CE37" i="7" s="1"/>
  <c r="BZ25" i="7"/>
  <c r="CE25" i="7"/>
  <c r="BZ35" i="3"/>
  <c r="BZ28" i="7"/>
  <c r="CE28" i="7" s="1"/>
  <c r="BY81" i="5"/>
  <c r="CB81" i="5" s="1"/>
  <c r="CC81" i="5"/>
  <c r="BZ92" i="5"/>
  <c r="CC75" i="5"/>
  <c r="BY75" i="5"/>
  <c r="CB75" i="5" s="1"/>
  <c r="BZ89" i="5"/>
  <c r="BZ15" i="7"/>
  <c r="CE15" i="7"/>
  <c r="CC54" i="6"/>
  <c r="BY54" i="6"/>
  <c r="CB54" i="6" s="1"/>
  <c r="BZ63" i="4"/>
  <c r="CC40" i="3"/>
  <c r="BY40" i="3"/>
  <c r="CB40" i="3" s="1"/>
  <c r="BY59" i="6"/>
  <c r="CB59" i="6" s="1"/>
  <c r="CC59" i="6"/>
  <c r="BY94" i="5"/>
  <c r="CB94" i="5" s="1"/>
  <c r="CC94" i="5"/>
  <c r="BZ41" i="7"/>
  <c r="CE41" i="7" s="1"/>
  <c r="BZ48" i="7"/>
  <c r="CE48" i="7" s="1"/>
  <c r="BZ29" i="7"/>
  <c r="CE29" i="7" s="1"/>
  <c r="CC74" i="4"/>
  <c r="BY74" i="4"/>
  <c r="CB74" i="4" s="1"/>
  <c r="CC84" i="5"/>
  <c r="BY84" i="5"/>
  <c r="CB84" i="5" s="1"/>
  <c r="CC57" i="6"/>
  <c r="BY57" i="6"/>
  <c r="CB57" i="6" s="1"/>
  <c r="CC76" i="5"/>
  <c r="BY76" i="5"/>
  <c r="CB76" i="5" s="1"/>
  <c r="BZ54" i="6"/>
  <c r="BZ44" i="6"/>
  <c r="CC65" i="5"/>
  <c r="BY65" i="5"/>
  <c r="CB65" i="5" s="1"/>
  <c r="CC38" i="3"/>
  <c r="BY38" i="3"/>
  <c r="CB38" i="3" s="1"/>
  <c r="BZ53" i="7"/>
  <c r="CE53" i="7"/>
  <c r="BZ62" i="7"/>
  <c r="CE62" i="7" s="1"/>
  <c r="CC63" i="4"/>
  <c r="BY63" i="4"/>
  <c r="CB63" i="4" s="1"/>
  <c r="BZ58" i="6"/>
  <c r="BY35" i="3"/>
  <c r="CB35" i="3" s="1"/>
  <c r="CC35" i="3"/>
  <c r="CC53" i="6"/>
  <c r="BY53" i="6"/>
  <c r="CB53" i="6" s="1"/>
  <c r="BZ73" i="5"/>
  <c r="BY51" i="6"/>
  <c r="CB51" i="6" s="1"/>
  <c r="CC51" i="6"/>
  <c r="BY71" i="5"/>
  <c r="CB71" i="5" s="1"/>
  <c r="CC71" i="5"/>
  <c r="BZ43" i="3"/>
  <c r="BY70" i="5"/>
  <c r="CB70" i="5" s="1"/>
  <c r="CC70" i="5"/>
  <c r="BZ51" i="6"/>
  <c r="BZ72" i="5"/>
  <c r="BZ6" i="7"/>
  <c r="CE6" i="7" s="1"/>
  <c r="BZ80" i="7"/>
  <c r="CE80" i="7" s="1"/>
  <c r="CC45" i="3"/>
  <c r="BY45" i="3"/>
  <c r="CB45" i="3" s="1"/>
  <c r="BZ77" i="7"/>
  <c r="CE77" i="7" s="1"/>
  <c r="BZ70" i="5"/>
  <c r="BZ22" i="7"/>
  <c r="CE22" i="7"/>
  <c r="BY65" i="4"/>
  <c r="CB65" i="4" s="1"/>
  <c r="CC65" i="4"/>
  <c r="CC66" i="4"/>
  <c r="BY66" i="4"/>
  <c r="CB66" i="4" s="1"/>
  <c r="BZ46" i="7"/>
  <c r="CE46" i="7"/>
  <c r="BY52" i="6"/>
  <c r="CB52" i="6" s="1"/>
  <c r="CC52" i="6"/>
  <c r="BZ36" i="7"/>
  <c r="CE36" i="7" s="1"/>
  <c r="BZ76" i="5"/>
  <c r="BY46" i="6"/>
  <c r="CB46" i="6" s="1"/>
  <c r="CC46" i="6"/>
  <c r="BZ45" i="3"/>
  <c r="BZ82" i="5"/>
  <c r="BZ50" i="7"/>
  <c r="CE50" i="7"/>
  <c r="BY87" i="5"/>
  <c r="CB87" i="5" s="1"/>
  <c r="CC87" i="5"/>
  <c r="BZ67" i="5"/>
  <c r="BZ73" i="7"/>
  <c r="CE73" i="7"/>
  <c r="BZ7" i="7"/>
  <c r="CE7" i="7"/>
  <c r="BZ48" i="6"/>
  <c r="BZ64" i="4"/>
  <c r="BY66" i="5"/>
  <c r="CB66" i="5" s="1"/>
  <c r="CC66" i="5"/>
  <c r="BY59" i="4"/>
  <c r="CB59" i="4" s="1"/>
  <c r="CC59" i="4"/>
  <c r="BY78" i="5"/>
  <c r="CB78" i="5" s="1"/>
  <c r="CC78" i="5"/>
  <c r="BZ66" i="5"/>
  <c r="BZ14" i="7"/>
  <c r="CE14" i="7" s="1"/>
  <c r="BZ88" i="5"/>
  <c r="BY67" i="5"/>
  <c r="CB67" i="5" s="1"/>
  <c r="CC67" i="5"/>
  <c r="BZ43" i="7"/>
  <c r="CE43" i="7"/>
  <c r="BZ60" i="7"/>
  <c r="CE60" i="7" s="1"/>
  <c r="CC37" i="3"/>
  <c r="BY37" i="3"/>
  <c r="CB37" i="3" s="1"/>
  <c r="BZ91" i="5"/>
  <c r="CC45" i="6"/>
  <c r="BY45" i="6"/>
  <c r="CB45" i="6" s="1"/>
  <c r="BZ80" i="5"/>
  <c r="BZ71" i="5"/>
  <c r="CD71" i="5" s="1"/>
  <c r="BZ95" i="5"/>
  <c r="BZ58" i="7"/>
  <c r="CE58" i="7"/>
  <c r="BZ46" i="6"/>
  <c r="BZ41" i="3"/>
  <c r="CC68" i="5"/>
  <c r="BY68" i="5"/>
  <c r="CB68" i="5" s="1"/>
  <c r="BZ64" i="5"/>
  <c r="BY73" i="4"/>
  <c r="CB73" i="4" s="1"/>
  <c r="CC73" i="4"/>
  <c r="BZ73" i="4"/>
  <c r="BZ64" i="7"/>
  <c r="CE64" i="7"/>
  <c r="BZ52" i="6"/>
  <c r="CC50" i="6"/>
  <c r="BY50" i="6"/>
  <c r="CB50" i="6" s="1"/>
  <c r="BZ16" i="7"/>
  <c r="CE16" i="7"/>
  <c r="BZ70" i="7"/>
  <c r="CE70" i="7" s="1"/>
  <c r="BY86" i="5"/>
  <c r="CB86" i="5" s="1"/>
  <c r="CC86" i="5"/>
  <c r="CC69" i="5"/>
  <c r="BY69" i="5"/>
  <c r="CB69" i="5" s="1"/>
  <c r="BZ26" i="7"/>
  <c r="CE26" i="7"/>
  <c r="BZ10" i="7"/>
  <c r="CE10" i="7" s="1"/>
  <c r="BZ56" i="7"/>
  <c r="CE56" i="7" s="1"/>
  <c r="CC93" i="5"/>
  <c r="BY93" i="5"/>
  <c r="CB93" i="5" s="1"/>
  <c r="BZ20" i="7"/>
  <c r="CE20" i="7" s="1"/>
  <c r="BZ71" i="4"/>
  <c r="BY68" i="4"/>
  <c r="CB68" i="4" s="1"/>
  <c r="CC68" i="4"/>
  <c r="BZ75" i="7"/>
  <c r="CE75" i="7"/>
  <c r="BZ54" i="7"/>
  <c r="CE54" i="7"/>
  <c r="BZ67" i="4"/>
  <c r="BZ39" i="3"/>
  <c r="BZ76" i="7"/>
  <c r="CE76" i="7"/>
  <c r="BZ68" i="5"/>
  <c r="BZ93" i="5"/>
  <c r="BY36" i="3"/>
  <c r="CB36" i="3" s="1"/>
  <c r="CC36" i="3"/>
  <c r="BY74" i="5"/>
  <c r="CB74" i="5" s="1"/>
  <c r="CC74" i="5"/>
  <c r="CC89" i="5"/>
  <c r="BY89" i="5"/>
  <c r="CB89" i="5" s="1"/>
  <c r="BZ79" i="7"/>
  <c r="CE79" i="7" s="1"/>
  <c r="CC67" i="4"/>
  <c r="BY67" i="4"/>
  <c r="CB67" i="4" s="1"/>
  <c r="BZ68" i="7"/>
  <c r="CE68" i="7" s="1"/>
  <c r="BZ85" i="5"/>
  <c r="BZ59" i="7"/>
  <c r="CE59" i="7"/>
  <c r="BZ83" i="7"/>
  <c r="CE83" i="7"/>
  <c r="BZ61" i="4"/>
  <c r="BZ50" i="6"/>
  <c r="BZ38" i="7"/>
  <c r="CE38" i="7"/>
  <c r="BZ59" i="4"/>
  <c r="CC72" i="5"/>
  <c r="BY72" i="5"/>
  <c r="CB72" i="5" s="1"/>
  <c r="BZ36" i="3"/>
  <c r="BZ12" i="7"/>
  <c r="CE12" i="7"/>
  <c r="BZ87" i="5"/>
  <c r="BY64" i="4"/>
  <c r="CB64" i="4" s="1"/>
  <c r="CC64" i="4"/>
  <c r="BZ52" i="7"/>
  <c r="CE52" i="7" s="1"/>
  <c r="BY91" i="5"/>
  <c r="CB91" i="5" s="1"/>
  <c r="CC91" i="5"/>
  <c r="BZ32" i="7"/>
  <c r="CE32" i="7" s="1"/>
  <c r="BY62" i="4"/>
  <c r="CB62" i="4" s="1"/>
  <c r="CC62" i="4"/>
  <c r="BY39" i="3"/>
  <c r="CB39" i="3" s="1"/>
  <c r="CC39" i="3"/>
  <c r="BZ44" i="7"/>
  <c r="CE44" i="7" s="1"/>
  <c r="CC92" i="5"/>
  <c r="BY92" i="5"/>
  <c r="CB92" i="5" s="1"/>
  <c r="BZ90" i="5"/>
  <c r="CC44" i="6"/>
  <c r="BY44" i="6"/>
  <c r="CB44" i="6" s="1"/>
  <c r="BZ81" i="5"/>
  <c r="BY69" i="4"/>
  <c r="CB69" i="4" s="1"/>
  <c r="CC69" i="4"/>
  <c r="BZ78" i="7"/>
  <c r="CE78" i="7" s="1"/>
  <c r="CC61" i="4"/>
  <c r="BY61" i="4"/>
  <c r="CB61" i="4" s="1"/>
  <c r="BZ81" i="7"/>
  <c r="CE81" i="7" s="1"/>
  <c r="BZ84" i="5"/>
  <c r="BZ65" i="4"/>
  <c r="BZ57" i="6"/>
  <c r="CC80" i="5"/>
  <c r="BY80" i="5"/>
  <c r="CB80" i="5" s="1"/>
  <c r="BZ72" i="7"/>
  <c r="CE72" i="7"/>
  <c r="BZ59" i="6"/>
  <c r="BZ55" i="7"/>
  <c r="CE55" i="7" s="1"/>
  <c r="BZ11" i="7"/>
  <c r="CE11" i="7"/>
  <c r="BY48" i="6"/>
  <c r="CB48" i="6" s="1"/>
  <c r="CC48" i="6"/>
  <c r="BZ38" i="3"/>
  <c r="CC79" i="5"/>
  <c r="BY79" i="5"/>
  <c r="CB79" i="5" s="1"/>
  <c r="BY47" i="6"/>
  <c r="CB47" i="6" s="1"/>
  <c r="CC47" i="6"/>
  <c r="BZ30" i="7"/>
  <c r="CE30" i="7"/>
  <c r="BY83" i="5"/>
  <c r="CB83" i="5" s="1"/>
  <c r="CC83" i="5"/>
  <c r="BZ78" i="5"/>
  <c r="CC44" i="3"/>
  <c r="BY44" i="3"/>
  <c r="CB44" i="3" s="1"/>
  <c r="BZ77" i="5"/>
  <c r="BZ40" i="7"/>
  <c r="CE40" i="7" s="1"/>
  <c r="CC58" i="6"/>
  <c r="BY58" i="6"/>
  <c r="CB58" i="6" s="1"/>
  <c r="BZ23" i="7"/>
  <c r="CE23" i="7" s="1"/>
  <c r="BY56" i="6"/>
  <c r="CB56" i="6" s="1"/>
  <c r="CC56" i="6"/>
  <c r="BZ61" i="7"/>
  <c r="CE61" i="7" s="1"/>
  <c r="BZ74" i="7"/>
  <c r="CE74" i="7"/>
  <c r="BZ69" i="7"/>
  <c r="CE69" i="7" s="1"/>
  <c r="CC75" i="4"/>
  <c r="BY75" i="4"/>
  <c r="CB75" i="4" s="1"/>
  <c r="BY72" i="4"/>
  <c r="CB72" i="4" s="1"/>
  <c r="CC72" i="4"/>
  <c r="BZ42" i="7"/>
  <c r="CE42" i="7"/>
  <c r="BZ18" i="7"/>
  <c r="CE18" i="7" s="1"/>
  <c r="BZ75" i="4"/>
  <c r="BZ83" i="5"/>
  <c r="CC64" i="5"/>
  <c r="BY64" i="5"/>
  <c r="CB64" i="5" s="1"/>
  <c r="BZ34" i="7"/>
  <c r="CE34" i="7"/>
  <c r="BZ8" i="7"/>
  <c r="CE8" i="7"/>
  <c r="BZ71" i="7"/>
  <c r="CE71" i="7"/>
  <c r="BZ24" i="7"/>
  <c r="CE24" i="7" s="1"/>
  <c r="CC88" i="5"/>
  <c r="BY88" i="5"/>
  <c r="CB88" i="5" s="1"/>
  <c r="BZ49" i="7"/>
  <c r="CE49" i="7"/>
  <c r="BZ68" i="4"/>
  <c r="BY76" i="4"/>
  <c r="CB76" i="4" s="1"/>
  <c r="CC76" i="4"/>
  <c r="BZ51" i="7"/>
  <c r="CE51" i="7" s="1"/>
  <c r="BZ42" i="3"/>
  <c r="CC49" i="6"/>
  <c r="BY49" i="6"/>
  <c r="CB49" i="6" s="1"/>
  <c r="BZ9" i="7"/>
  <c r="CE9" i="7" s="1"/>
  <c r="BZ47" i="6"/>
  <c r="BZ66" i="7"/>
  <c r="CE66" i="7"/>
  <c r="BZ65" i="7"/>
  <c r="CE65" i="7" s="1"/>
  <c r="BZ53" i="6"/>
  <c r="BY55" i="6"/>
  <c r="CB55" i="6" s="1"/>
  <c r="CC55" i="6"/>
  <c r="BZ79" i="5"/>
  <c r="BZ94" i="5"/>
  <c r="BZ74" i="4"/>
  <c r="BY90" i="5"/>
  <c r="CB90" i="5" s="1"/>
  <c r="CC90" i="5"/>
  <c r="BZ72" i="4"/>
  <c r="BZ75" i="5"/>
  <c r="BZ60" i="4"/>
  <c r="CD44" i="3" l="1"/>
  <c r="CD39" i="3"/>
  <c r="CD45" i="3"/>
  <c r="CD42" i="3"/>
  <c r="CD38" i="3"/>
  <c r="CD43" i="3"/>
  <c r="CD36" i="3"/>
  <c r="CE36" i="3" s="1"/>
  <c r="CD41" i="3"/>
  <c r="CD37" i="3"/>
  <c r="CD35" i="3"/>
  <c r="CD64" i="5"/>
  <c r="CD75" i="5"/>
  <c r="CD79" i="5"/>
  <c r="CD93" i="5"/>
  <c r="CD78" i="5"/>
  <c r="CD84" i="5"/>
  <c r="CD67" i="5"/>
  <c r="CD68" i="5"/>
  <c r="CD66" i="5"/>
  <c r="CE66" i="5" s="1"/>
  <c r="CD87" i="5"/>
  <c r="CD73" i="5"/>
  <c r="CD94" i="5"/>
  <c r="CE94" i="5" s="1"/>
  <c r="CD85" i="5"/>
  <c r="CD70" i="5"/>
  <c r="CE70" i="5" s="1"/>
  <c r="CD76" i="5"/>
  <c r="CD91" i="5"/>
  <c r="CE91" i="5" s="1"/>
  <c r="CD72" i="5"/>
  <c r="CD80" i="5"/>
  <c r="CD89" i="5"/>
  <c r="CD83" i="5"/>
  <c r="CE83" i="5" s="1"/>
  <c r="CD82" i="5"/>
  <c r="CE82" i="5" s="1"/>
  <c r="CD69" i="5"/>
  <c r="CD74" i="5"/>
  <c r="CD88" i="5"/>
  <c r="CD92" i="5"/>
  <c r="CD95" i="5"/>
  <c r="CE95" i="5" s="1"/>
  <c r="CD77" i="5"/>
  <c r="CE77" i="5" s="1"/>
  <c r="CD81" i="5"/>
  <c r="CD90" i="5"/>
  <c r="CD65" i="5"/>
  <c r="CE71" i="4"/>
  <c r="CE44" i="6"/>
  <c r="CE67" i="4"/>
  <c r="CF67" i="4"/>
  <c r="CE68" i="4"/>
  <c r="CE59" i="4"/>
  <c r="CE93" i="5"/>
  <c r="CE63" i="4"/>
  <c r="CE59" i="6"/>
  <c r="CE71" i="5"/>
  <c r="CE35" i="3"/>
  <c r="CE51" i="6"/>
  <c r="CE60" i="4"/>
  <c r="CE57" i="6"/>
  <c r="CF36" i="3"/>
  <c r="CE49" i="6"/>
  <c r="CE65" i="4"/>
  <c r="CF65" i="4"/>
  <c r="CF71" i="4"/>
  <c r="CF52" i="6"/>
  <c r="CE48" i="6"/>
  <c r="CE43" i="3"/>
  <c r="CE65" i="5"/>
  <c r="CE62" i="4"/>
  <c r="CE73" i="4"/>
  <c r="CE52" i="6"/>
  <c r="CE47" i="6"/>
  <c r="CE74" i="4"/>
  <c r="CF81" i="5" l="1"/>
  <c r="CF70" i="5"/>
  <c r="CF94" i="5"/>
  <c r="CE81" i="5"/>
  <c r="CF64" i="4"/>
  <c r="CE64" i="4"/>
  <c r="CF73" i="5"/>
  <c r="CE73" i="5"/>
  <c r="CF65" i="5"/>
  <c r="CF68" i="5"/>
  <c r="CE68" i="5"/>
  <c r="CF34" i="3"/>
  <c r="CF45" i="3"/>
  <c r="CE45" i="3"/>
  <c r="CF74" i="5"/>
  <c r="CE74" i="5"/>
  <c r="CF45" i="6"/>
  <c r="CE45" i="6"/>
  <c r="CF57" i="6"/>
  <c r="CF72" i="4"/>
  <c r="CE72" i="4"/>
  <c r="CF44" i="3"/>
  <c r="CE44" i="3"/>
  <c r="CF32" i="3"/>
  <c r="CF44" i="6"/>
  <c r="CF39" i="3"/>
  <c r="CE39" i="3"/>
  <c r="CF55" i="6"/>
  <c r="CE55" i="6"/>
  <c r="CF40" i="3"/>
  <c r="CE40" i="3"/>
  <c r="CE38" i="3"/>
  <c r="CF38" i="3"/>
  <c r="CF66" i="4"/>
  <c r="CE66" i="4"/>
  <c r="CE50" i="6"/>
  <c r="CF50" i="6"/>
  <c r="CF59" i="4"/>
  <c r="CF72" i="5"/>
  <c r="CE72" i="5"/>
  <c r="CF93" i="5"/>
  <c r="CF67" i="5"/>
  <c r="CE67" i="5"/>
  <c r="CF62" i="4"/>
  <c r="CF51" i="6"/>
  <c r="CF95" i="5"/>
  <c r="CF33" i="3"/>
  <c r="CF64" i="5"/>
  <c r="CE64" i="5"/>
  <c r="CF80" i="5"/>
  <c r="CE80" i="5"/>
  <c r="CF60" i="4"/>
  <c r="CF58" i="4"/>
  <c r="CF47" i="6"/>
  <c r="CE75" i="4"/>
  <c r="CF75" i="4"/>
  <c r="CF74" i="4"/>
  <c r="CE69" i="4"/>
  <c r="CF69" i="4"/>
  <c r="CF83" i="5"/>
  <c r="CF69" i="5"/>
  <c r="CE69" i="5"/>
  <c r="CF66" i="5"/>
  <c r="CF79" i="5"/>
  <c r="CE79" i="5"/>
  <c r="CF37" i="3"/>
  <c r="CE37" i="3"/>
  <c r="CF71" i="5"/>
  <c r="CF86" i="5"/>
  <c r="CE86" i="5"/>
  <c r="CF70" i="4"/>
  <c r="CE70" i="4"/>
  <c r="CF78" i="5"/>
  <c r="CE78" i="5"/>
  <c r="CF76" i="5"/>
  <c r="CE76" i="5"/>
  <c r="CF91" i="5"/>
  <c r="CE87" i="5"/>
  <c r="CF87" i="5"/>
  <c r="CE58" i="6"/>
  <c r="CF58" i="6"/>
  <c r="CF88" i="5"/>
  <c r="CE88" i="5"/>
  <c r="CF59" i="6"/>
  <c r="CF82" i="5"/>
  <c r="CF63" i="4"/>
  <c r="CF77" i="5"/>
  <c r="CE61" i="4"/>
  <c r="CF61" i="4"/>
  <c r="CF90" i="5"/>
  <c r="CE90" i="5"/>
  <c r="CF85" i="5"/>
  <c r="CE85" i="5"/>
  <c r="CF84" i="5"/>
  <c r="CE84" i="5"/>
  <c r="CF43" i="3"/>
  <c r="CF76" i="4"/>
  <c r="CE76" i="4"/>
  <c r="CF73" i="4"/>
  <c r="CF75" i="5"/>
  <c r="CE75" i="5"/>
  <c r="CF92" i="5"/>
  <c r="CE92" i="5"/>
  <c r="CF35" i="3"/>
  <c r="CF89" i="5"/>
  <c r="CE89" i="5"/>
  <c r="CE42" i="3"/>
  <c r="CF42" i="3"/>
  <c r="CF56" i="6"/>
  <c r="CE56" i="6"/>
  <c r="CF53" i="6"/>
  <c r="CE53" i="6"/>
  <c r="CF48" i="6"/>
  <c r="CE46" i="6"/>
  <c r="CF46" i="6"/>
  <c r="CF49" i="6"/>
  <c r="CE54" i="6"/>
  <c r="CF54" i="6"/>
  <c r="CF41" i="3"/>
  <c r="CE41" i="3"/>
  <c r="CF68" i="4"/>
  <c r="L36" i="1" l="1" a="1"/>
  <c r="L36" i="1" s="1"/>
  <c r="L35" i="1" a="1"/>
  <c r="L35" i="1" s="1"/>
  <c r="L31" i="1" a="1"/>
  <c r="L31" i="1" s="1"/>
  <c r="L32" i="1" a="1"/>
  <c r="L32" i="1" s="1"/>
  <c r="L33" i="1" a="1"/>
  <c r="L33" i="1" s="1"/>
  <c r="L34" i="1" a="1"/>
  <c r="L34" i="1" s="1"/>
  <c r="L43" i="1" a="1"/>
  <c r="L43" i="1" s="1"/>
  <c r="L42" i="1" a="1"/>
  <c r="L42" i="1" s="1"/>
  <c r="L48" i="1" a="1"/>
  <c r="L48" i="1" s="1"/>
  <c r="L44" i="1" a="1"/>
  <c r="L44" i="1" s="1"/>
  <c r="L45" i="1" a="1"/>
  <c r="L45" i="1" s="1"/>
  <c r="L46" i="1" a="1"/>
  <c r="L46" i="1" s="1"/>
  <c r="L40" i="1" a="1"/>
  <c r="L40" i="1" s="1"/>
  <c r="L47" i="1" a="1"/>
  <c r="L47" i="1" s="1"/>
  <c r="L41" i="1" a="1"/>
  <c r="L41" i="1" s="1"/>
  <c r="L39" i="1" a="1"/>
  <c r="L39" i="1" s="1"/>
  <c r="L28" i="1" a="1"/>
  <c r="L28" i="1" s="1"/>
  <c r="L22" i="1" a="1"/>
  <c r="L22" i="1" s="1"/>
  <c r="L29" i="1" a="1"/>
  <c r="L29" i="1" s="1"/>
  <c r="L21" i="1" a="1"/>
  <c r="L21" i="1" s="1"/>
  <c r="L30" i="1" a="1"/>
  <c r="L30" i="1" s="1"/>
  <c r="L23" i="1" a="1"/>
  <c r="L23" i="1" s="1"/>
  <c r="L24" i="1" a="1"/>
  <c r="L24" i="1" s="1"/>
  <c r="L25" i="1" a="1"/>
  <c r="L25" i="1" s="1"/>
  <c r="L26" i="1" a="1"/>
  <c r="L26" i="1" s="1"/>
  <c r="L27" i="1" a="1"/>
  <c r="L27" i="1" s="1"/>
  <c r="D5" i="1" a="1"/>
  <c r="D5" i="1" s="1"/>
  <c r="D7" i="1" a="1"/>
  <c r="D7" i="1" s="1"/>
  <c r="D11" i="1" a="1"/>
  <c r="D11" i="1" s="1"/>
  <c r="D8" i="1" a="1"/>
  <c r="D8" i="1" s="1"/>
  <c r="D9" i="1" a="1"/>
  <c r="D9" i="1" s="1"/>
  <c r="D10" i="1" a="1"/>
  <c r="D10" i="1" s="1"/>
  <c r="D12" i="1" a="1"/>
  <c r="D12" i="1" s="1"/>
  <c r="D4" i="1" a="1"/>
  <c r="D4" i="1" s="1"/>
  <c r="D3" i="1" a="1"/>
  <c r="D3" i="1" s="1"/>
  <c r="D6" i="1" a="1"/>
  <c r="D6" i="1" s="1"/>
  <c r="L3" i="1" a="1"/>
  <c r="L3" i="1" s="1"/>
  <c r="L12" i="1" a="1"/>
  <c r="L12" i="1" s="1"/>
  <c r="L5" i="1" a="1"/>
  <c r="L5" i="1" s="1"/>
  <c r="L6" i="1" a="1"/>
  <c r="L6" i="1" s="1"/>
  <c r="L7" i="1" a="1"/>
  <c r="L7" i="1" s="1"/>
  <c r="L8" i="1" a="1"/>
  <c r="L8" i="1" s="1"/>
  <c r="L11" i="1" a="1"/>
  <c r="L11" i="1" s="1"/>
  <c r="L9" i="1" a="1"/>
  <c r="L9" i="1" s="1"/>
  <c r="L10" i="1" a="1"/>
  <c r="L10" i="1" s="1"/>
  <c r="L4" i="1" a="1"/>
  <c r="L4" i="1" s="1"/>
  <c r="P34" i="1" l="1"/>
  <c r="M34" i="1"/>
  <c r="N34" i="1"/>
  <c r="O34" i="1"/>
  <c r="O33" i="1"/>
  <c r="P33" i="1"/>
  <c r="M33" i="1"/>
  <c r="N33" i="1"/>
  <c r="O32" i="1"/>
  <c r="N32" i="1"/>
  <c r="M32" i="1"/>
  <c r="P32" i="1"/>
  <c r="P31" i="1"/>
  <c r="M31" i="1"/>
  <c r="N31" i="1"/>
  <c r="O31" i="1"/>
  <c r="P35" i="1"/>
  <c r="N35" i="1"/>
  <c r="M35" i="1"/>
  <c r="O35" i="1"/>
  <c r="N36" i="1"/>
  <c r="P36" i="1"/>
  <c r="O36" i="1"/>
  <c r="M36" i="1"/>
  <c r="N4" i="1"/>
  <c r="O4" i="1"/>
  <c r="M4" i="1"/>
  <c r="P4" i="1"/>
  <c r="P23" i="1"/>
  <c r="O23" i="1"/>
  <c r="N23" i="1"/>
  <c r="M23" i="1"/>
  <c r="O47" i="1"/>
  <c r="N47" i="1"/>
  <c r="P47" i="1"/>
  <c r="M47" i="1"/>
  <c r="H11" i="1"/>
  <c r="G11" i="1"/>
  <c r="F11" i="1"/>
  <c r="E11" i="1"/>
  <c r="O30" i="1"/>
  <c r="N30" i="1"/>
  <c r="P30" i="1"/>
  <c r="M30" i="1"/>
  <c r="M40" i="1"/>
  <c r="P40" i="1"/>
  <c r="O40" i="1"/>
  <c r="N40" i="1"/>
  <c r="P9" i="1"/>
  <c r="O9" i="1"/>
  <c r="N9" i="1"/>
  <c r="M9" i="1"/>
  <c r="E6" i="1"/>
  <c r="H6" i="1"/>
  <c r="G6" i="1"/>
  <c r="F6" i="1"/>
  <c r="H7" i="1"/>
  <c r="G7" i="1"/>
  <c r="F7" i="1"/>
  <c r="E7" i="1"/>
  <c r="M21" i="1"/>
  <c r="N21" i="1"/>
  <c r="P21" i="1"/>
  <c r="O21" i="1"/>
  <c r="P46" i="1"/>
  <c r="O46" i="1"/>
  <c r="N46" i="1"/>
  <c r="M46" i="1"/>
  <c r="N12" i="1"/>
  <c r="M12" i="1"/>
  <c r="P12" i="1"/>
  <c r="O12" i="1"/>
  <c r="P11" i="1"/>
  <c r="O11" i="1"/>
  <c r="N11" i="1"/>
  <c r="M11" i="1"/>
  <c r="G3" i="1"/>
  <c r="F3" i="1"/>
  <c r="E3" i="1"/>
  <c r="H3" i="1"/>
  <c r="G5" i="1"/>
  <c r="H5" i="1"/>
  <c r="F5" i="1"/>
  <c r="E5" i="1"/>
  <c r="M29" i="1"/>
  <c r="P29" i="1"/>
  <c r="N29" i="1"/>
  <c r="O29" i="1"/>
  <c r="P45" i="1"/>
  <c r="M45" i="1"/>
  <c r="O45" i="1"/>
  <c r="N45" i="1"/>
  <c r="E8" i="1"/>
  <c r="H8" i="1"/>
  <c r="F8" i="1"/>
  <c r="G8" i="1"/>
  <c r="N8" i="1"/>
  <c r="M8" i="1"/>
  <c r="O8" i="1"/>
  <c r="P8" i="1"/>
  <c r="E4" i="1"/>
  <c r="G4" i="1"/>
  <c r="F4" i="1"/>
  <c r="H4" i="1"/>
  <c r="O27" i="1"/>
  <c r="N27" i="1"/>
  <c r="M27" i="1"/>
  <c r="P27" i="1"/>
  <c r="P22" i="1"/>
  <c r="O22" i="1"/>
  <c r="N22" i="1"/>
  <c r="M22" i="1"/>
  <c r="N44" i="1"/>
  <c r="M44" i="1"/>
  <c r="O44" i="1"/>
  <c r="P44" i="1"/>
  <c r="P3" i="1"/>
  <c r="N3" i="1"/>
  <c r="M3" i="1"/>
  <c r="O3" i="1"/>
  <c r="P7" i="1"/>
  <c r="O7" i="1"/>
  <c r="N7" i="1"/>
  <c r="M7" i="1"/>
  <c r="E12" i="1"/>
  <c r="F12" i="1"/>
  <c r="H12" i="1"/>
  <c r="G12" i="1"/>
  <c r="M26" i="1"/>
  <c r="P26" i="1"/>
  <c r="O26" i="1"/>
  <c r="N26" i="1"/>
  <c r="M28" i="1"/>
  <c r="P28" i="1"/>
  <c r="O28" i="1"/>
  <c r="N28" i="1"/>
  <c r="O48" i="1"/>
  <c r="N48" i="1"/>
  <c r="M48" i="1"/>
  <c r="P48" i="1"/>
  <c r="N10" i="1"/>
  <c r="M10" i="1"/>
  <c r="P10" i="1"/>
  <c r="O10" i="1"/>
  <c r="N6" i="1"/>
  <c r="M6" i="1"/>
  <c r="P6" i="1"/>
  <c r="O6" i="1"/>
  <c r="E10" i="1"/>
  <c r="F10" i="1"/>
  <c r="H10" i="1"/>
  <c r="G10" i="1"/>
  <c r="P25" i="1"/>
  <c r="O25" i="1"/>
  <c r="N25" i="1"/>
  <c r="M25" i="1"/>
  <c r="O39" i="1"/>
  <c r="N39" i="1"/>
  <c r="P39" i="1"/>
  <c r="M39" i="1"/>
  <c r="P42" i="1"/>
  <c r="O42" i="1"/>
  <c r="N42" i="1"/>
  <c r="M42" i="1"/>
  <c r="P5" i="1"/>
  <c r="O5" i="1"/>
  <c r="N5" i="1"/>
  <c r="M5" i="1"/>
  <c r="H9" i="1"/>
  <c r="G9" i="1"/>
  <c r="F9" i="1"/>
  <c r="E9" i="1"/>
  <c r="N24" i="1"/>
  <c r="M24" i="1"/>
  <c r="P24" i="1"/>
  <c r="O24" i="1"/>
  <c r="M41" i="1"/>
  <c r="P41" i="1"/>
  <c r="O41" i="1"/>
  <c r="N41" i="1"/>
  <c r="P43" i="1"/>
  <c r="O43" i="1"/>
  <c r="N43" i="1"/>
  <c r="M43" i="1"/>
  <c r="D37" i="1" l="1"/>
  <c r="G38" i="1"/>
  <c r="H38" i="1"/>
  <c r="E37" i="1"/>
  <c r="E38" i="1"/>
  <c r="G39" i="1"/>
  <c r="F37" i="1"/>
  <c r="H39" i="1"/>
  <c r="G37" i="1"/>
  <c r="H37" i="1"/>
  <c r="E39" i="1"/>
  <c r="D38" i="1"/>
  <c r="F39" i="1"/>
  <c r="F38" i="1"/>
  <c r="D39" i="1"/>
  <c r="E40" i="1"/>
  <c r="F40" i="1"/>
  <c r="D40" i="1"/>
  <c r="G40" i="1"/>
  <c r="H40" i="1"/>
  <c r="G41" i="1"/>
  <c r="D41" i="1"/>
  <c r="E41" i="1"/>
  <c r="F41" i="1"/>
  <c r="H41" i="1"/>
  <c r="E42" i="1"/>
  <c r="F42" i="1"/>
  <c r="G42" i="1"/>
  <c r="H42" i="1"/>
  <c r="D42" i="1"/>
  <c r="G43" i="1"/>
  <c r="H43" i="1"/>
  <c r="D43" i="1"/>
  <c r="E43" i="1"/>
  <c r="F43" i="1"/>
  <c r="E44" i="1"/>
  <c r="D44" i="1"/>
  <c r="F44" i="1"/>
  <c r="G44" i="1"/>
  <c r="H44" i="1"/>
  <c r="D45" i="1"/>
  <c r="E45" i="1"/>
  <c r="F45" i="1"/>
  <c r="G45" i="1"/>
  <c r="H45" i="1"/>
  <c r="E46" i="1"/>
  <c r="F46" i="1"/>
  <c r="G46" i="1"/>
  <c r="H46" i="1"/>
  <c r="D46" i="1"/>
  <c r="G47" i="1"/>
  <c r="H47" i="1"/>
  <c r="D47" i="1"/>
  <c r="E47" i="1"/>
  <c r="F47" i="1"/>
  <c r="E48" i="1"/>
  <c r="D48" i="1"/>
  <c r="F48" i="1"/>
  <c r="G48" i="1"/>
  <c r="H48" i="1"/>
  <c r="H16" i="1"/>
  <c r="H15" i="1"/>
  <c r="G15" i="1"/>
  <c r="F15" i="1"/>
  <c r="D15" i="1"/>
  <c r="E15" i="1"/>
  <c r="D17" i="1"/>
  <c r="E16" i="1"/>
  <c r="E17" i="1"/>
  <c r="F17" i="1"/>
  <c r="H17" i="1"/>
  <c r="G16" i="1"/>
  <c r="D16" i="1"/>
  <c r="G17" i="1"/>
  <c r="F16" i="1"/>
  <c r="G18" i="1"/>
  <c r="E18" i="1"/>
  <c r="F18" i="1"/>
  <c r="H18" i="1"/>
  <c r="D18" i="1"/>
  <c r="G19" i="1"/>
  <c r="F19" i="1"/>
  <c r="E19" i="1"/>
  <c r="D19" i="1"/>
  <c r="H19" i="1"/>
  <c r="D20" i="1"/>
  <c r="H20" i="1"/>
  <c r="F20" i="1"/>
  <c r="G20" i="1"/>
  <c r="E20" i="1"/>
  <c r="H21" i="1"/>
  <c r="G21" i="1"/>
  <c r="D21" i="1"/>
  <c r="F21" i="1"/>
  <c r="E21" i="1"/>
  <c r="F22" i="1"/>
  <c r="H22" i="1"/>
  <c r="G22" i="1"/>
  <c r="E22" i="1"/>
  <c r="D22" i="1"/>
  <c r="E23" i="1"/>
  <c r="G23" i="1"/>
  <c r="D23" i="1"/>
  <c r="H23" i="1"/>
  <c r="F23" i="1"/>
  <c r="F24" i="1"/>
  <c r="H24" i="1"/>
  <c r="G24" i="1"/>
  <c r="E24" i="1"/>
  <c r="D24" i="1"/>
  <c r="H25" i="1"/>
  <c r="E25" i="1"/>
  <c r="D25" i="1"/>
  <c r="F25" i="1"/>
  <c r="G25" i="1"/>
  <c r="G26" i="1"/>
  <c r="F26" i="1"/>
  <c r="E26" i="1"/>
  <c r="H26" i="1"/>
  <c r="D26" i="1"/>
  <c r="E27" i="1"/>
  <c r="D27" i="1"/>
  <c r="H27" i="1"/>
  <c r="F27" i="1"/>
  <c r="G27" i="1"/>
  <c r="D28" i="1"/>
  <c r="E28" i="1"/>
  <c r="F28" i="1"/>
  <c r="G28" i="1"/>
  <c r="H28" i="1"/>
  <c r="G29" i="1"/>
  <c r="F29" i="1"/>
  <c r="H29" i="1"/>
  <c r="E29" i="1"/>
  <c r="D29" i="1"/>
  <c r="G30" i="1"/>
  <c r="F30" i="1"/>
  <c r="H30" i="1"/>
  <c r="E30" i="1"/>
  <c r="D30" i="1"/>
  <c r="F31" i="1"/>
  <c r="D31" i="1"/>
  <c r="G31" i="1"/>
  <c r="H31" i="1"/>
  <c r="E31" i="1"/>
  <c r="F32" i="1"/>
  <c r="E32" i="1"/>
  <c r="D32" i="1"/>
  <c r="H32" i="1"/>
  <c r="G32" i="1"/>
  <c r="E33" i="1"/>
  <c r="D33" i="1"/>
  <c r="H33" i="1"/>
  <c r="G33" i="1"/>
  <c r="F33" i="1"/>
  <c r="H34" i="1"/>
  <c r="G34" i="1"/>
  <c r="F34" i="1"/>
  <c r="E34" i="1"/>
  <c r="D34" i="1"/>
  <c r="D35" i="1"/>
  <c r="H35" i="1"/>
  <c r="G35" i="1"/>
  <c r="F35" i="1"/>
  <c r="E35" i="1"/>
  <c r="H36" i="1"/>
  <c r="F36" i="1"/>
  <c r="E36" i="1"/>
  <c r="G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tc={0F5CAC12-70FE-492F-A2FC-E6A84805CA65}</author>
  </authors>
  <commentList>
    <comment ref="N1" authorId="0" shapeId="0" xr:uid="{0F5CAC12-70FE-492F-A2FC-E6A84805CA65}">
      <text>
        <t>[Threaded comment]
Your version of Excel allows you to read this threaded comment; however, any edits to it will get removed if the file is opened in a newer version of Excel. Learn more: https://go.microsoft.com/fwlink/?linkid=870924
Comment:
    Normalized to league average rating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<sst xmlns="http://schemas.openxmlformats.org/spreadsheetml/2006/main" count="5880" uniqueCount="1363">
  <si>
    <t>QB</t>
  </si>
  <si>
    <t>#</t>
  </si>
  <si>
    <t>Player ID</t>
  </si>
  <si>
    <t>Name</t>
  </si>
  <si>
    <t>Team</t>
  </si>
  <si>
    <t>Season</t>
  </si>
  <si>
    <t>F_Score</t>
  </si>
  <si>
    <t>RB</t>
  </si>
  <si>
    <t>DEF</t>
  </si>
  <si>
    <t>Run_Score</t>
  </si>
  <si>
    <t>Pass_Score</t>
  </si>
  <si>
    <t>Def_Score</t>
  </si>
  <si>
    <t>FLX</t>
  </si>
  <si>
    <t>WR</t>
  </si>
  <si>
    <t>TE</t>
  </si>
  <si>
    <t>Actuals</t>
  </si>
  <si>
    <t>Normalized (17 Games)</t>
  </si>
  <si>
    <t>2023 Pass Projections</t>
  </si>
  <si>
    <t>2023 Rush Projections</t>
  </si>
  <si>
    <t>2023 Rec Projections</t>
  </si>
  <si>
    <t>2023 Fantasy Projections</t>
  </si>
  <si>
    <t>22Team</t>
  </si>
  <si>
    <t>23Team</t>
  </si>
  <si>
    <t>Tenure</t>
  </si>
  <si>
    <t>Status</t>
  </si>
  <si>
    <t>Pass Yds (A)</t>
  </si>
  <si>
    <t>Pass TDs (A)</t>
  </si>
  <si>
    <t>Pass Yds</t>
  </si>
  <si>
    <t>Pass TDs</t>
  </si>
  <si>
    <t>Rush Yds</t>
  </si>
  <si>
    <t>Rush TDs</t>
  </si>
  <si>
    <t>Rec Yds</t>
  </si>
  <si>
    <t>Rec TDs</t>
  </si>
  <si>
    <t>PassYds</t>
  </si>
  <si>
    <t>RushYds</t>
  </si>
  <si>
    <t>RecYds</t>
  </si>
  <si>
    <t>PassTD</t>
  </si>
  <si>
    <t>RushTD</t>
  </si>
  <si>
    <t>RecTD</t>
  </si>
  <si>
    <t>Recs</t>
  </si>
  <si>
    <t>F_Pts</t>
  </si>
  <si>
    <t>PerGm</t>
  </si>
  <si>
    <t>00-0033873</t>
  </si>
  <si>
    <t>KC</t>
  </si>
  <si>
    <t>Active</t>
  </si>
  <si>
    <t>00-0036442</t>
  </si>
  <si>
    <t>CIN</t>
  </si>
  <si>
    <t>00-0034857</t>
  </si>
  <si>
    <t>BUF</t>
  </si>
  <si>
    <t>00-0030565</t>
  </si>
  <si>
    <t>SEA</t>
  </si>
  <si>
    <t>00-0029604</t>
  </si>
  <si>
    <t>MIN</t>
  </si>
  <si>
    <t>00-0036971</t>
  </si>
  <si>
    <t>JAX</t>
  </si>
  <si>
    <t>00-0033106</t>
  </si>
  <si>
    <t>DET</t>
  </si>
  <si>
    <t>00-0033077</t>
  </si>
  <si>
    <t>DAL</t>
  </si>
  <si>
    <t>00-0036355</t>
  </si>
  <si>
    <t>LAC</t>
  </si>
  <si>
    <t>00-0023459</t>
  </si>
  <si>
    <t>GB</t>
  </si>
  <si>
    <t>NYJ</t>
  </si>
  <si>
    <t>00-0036212</t>
  </si>
  <si>
    <t>MIA</t>
  </si>
  <si>
    <t>00-0036389</t>
  </si>
  <si>
    <t>PHI</t>
  </si>
  <si>
    <t>00-0031280</t>
  </si>
  <si>
    <t>LV</t>
  </si>
  <si>
    <t>NO</t>
  </si>
  <si>
    <t>00-0027973</t>
  </si>
  <si>
    <t>CAR</t>
  </si>
  <si>
    <t>00-0036898</t>
  </si>
  <si>
    <t>HOU</t>
  </si>
  <si>
    <t>00-0034796</t>
  </si>
  <si>
    <t>BAL</t>
  </si>
  <si>
    <t>00-0036945</t>
  </si>
  <si>
    <t>CHI</t>
  </si>
  <si>
    <t>00-0035710</t>
  </si>
  <si>
    <t>NYG</t>
  </si>
  <si>
    <t>00-0029263</t>
  </si>
  <si>
    <t>DEN</t>
  </si>
  <si>
    <t>00-0031345</t>
  </si>
  <si>
    <t>SF</t>
  </si>
  <si>
    <t>00-0037834</t>
  </si>
  <si>
    <t>00-0032268</t>
  </si>
  <si>
    <t>ATL</t>
  </si>
  <si>
    <t>00-0035228</t>
  </si>
  <si>
    <t>ARI</t>
  </si>
  <si>
    <t>Active/PUP</t>
  </si>
  <si>
    <t>00-0036972</t>
  </si>
  <si>
    <t>NE</t>
  </si>
  <si>
    <t>00-0033119</t>
  </si>
  <si>
    <t>CLE</t>
  </si>
  <si>
    <t>WAS</t>
  </si>
  <si>
    <t>00-0029701</t>
  </si>
  <si>
    <t>TEN</t>
  </si>
  <si>
    <t>00-0038102</t>
  </si>
  <si>
    <t>PIT</t>
  </si>
  <si>
    <t>Rookies</t>
  </si>
  <si>
    <t>00-0039150</t>
  </si>
  <si>
    <t>B.Young</t>
  </si>
  <si>
    <t>n/a</t>
  </si>
  <si>
    <t>Rookie</t>
  </si>
  <si>
    <t>00-0039163</t>
  </si>
  <si>
    <t>C.Stroud</t>
  </si>
  <si>
    <t>00-0039164</t>
  </si>
  <si>
    <t>A.Richardson</t>
  </si>
  <si>
    <t>IND</t>
  </si>
  <si>
    <t>00-0039152</t>
  </si>
  <si>
    <t>W.Levis</t>
  </si>
  <si>
    <t>00-0038550</t>
  </si>
  <si>
    <t>H.Hooker</t>
  </si>
  <si>
    <t>00-0038998</t>
  </si>
  <si>
    <t>J.Haener</t>
  </si>
  <si>
    <t>00-0039107</t>
  </si>
  <si>
    <t>S.Bennett</t>
  </si>
  <si>
    <t>LA</t>
  </si>
  <si>
    <t>00-0038579</t>
  </si>
  <si>
    <t>A.O'Connell</t>
  </si>
  <si>
    <t>00-0038582</t>
  </si>
  <si>
    <t>C.Tune</t>
  </si>
  <si>
    <t>00-0038583</t>
  </si>
  <si>
    <t>D.Thompson-Robinson</t>
  </si>
  <si>
    <t>00-0038391</t>
  </si>
  <si>
    <t>S.Clifford</t>
  </si>
  <si>
    <t>00-0038598</t>
  </si>
  <si>
    <t>J.Hall</t>
  </si>
  <si>
    <t>00-0038400</t>
  </si>
  <si>
    <t>T.McKee</t>
  </si>
  <si>
    <t>00-0038637</t>
  </si>
  <si>
    <t>M.Duggan</t>
  </si>
  <si>
    <t>Rush Yds (A)</t>
  </si>
  <si>
    <t>Rush TDs (A)</t>
  </si>
  <si>
    <t>00-0035700</t>
  </si>
  <si>
    <t>R/Fran; Not 90</t>
  </si>
  <si>
    <t>00-0032764</t>
  </si>
  <si>
    <t>00-0034791</t>
  </si>
  <si>
    <t>00-0034844</t>
  </si>
  <si>
    <t>00-0035243</t>
  </si>
  <si>
    <t>00-0033280</t>
  </si>
  <si>
    <t>00-0036973</t>
  </si>
  <si>
    <t>00-0033893</t>
  </si>
  <si>
    <t>00-0033293</t>
  </si>
  <si>
    <t>00-0038134</t>
  </si>
  <si>
    <t>00-0035261</t>
  </si>
  <si>
    <t>00-0033948</t>
  </si>
  <si>
    <t>00-0036875</t>
  </si>
  <si>
    <t>00-0037263</t>
  </si>
  <si>
    <t>00-0036893</t>
  </si>
  <si>
    <t>00-0037197</t>
  </si>
  <si>
    <t>00-0033897</t>
  </si>
  <si>
    <t>00-0033699</t>
  </si>
  <si>
    <t>00-0037258</t>
  </si>
  <si>
    <t>00-0033925</t>
  </si>
  <si>
    <t>00-0033906</t>
  </si>
  <si>
    <t>00-0031687</t>
  </si>
  <si>
    <t>00-0035250</t>
  </si>
  <si>
    <t>00-0034115</t>
  </si>
  <si>
    <t>00-0036223</t>
  </si>
  <si>
    <t>00-0035685</t>
  </si>
  <si>
    <t>00-0037746</t>
  </si>
  <si>
    <t>00-0036414</t>
  </si>
  <si>
    <t>00-0033553</t>
  </si>
  <si>
    <t>00-0036265</t>
  </si>
  <si>
    <t>00-0030513</t>
  </si>
  <si>
    <t>00-0036906</t>
  </si>
  <si>
    <t>00-0030578</t>
  </si>
  <si>
    <t>00-0036158</t>
  </si>
  <si>
    <t>00-0037248</t>
  </si>
  <si>
    <t>00-0036328</t>
  </si>
  <si>
    <t>00-0036275</t>
  </si>
  <si>
    <t>00-0037256</t>
  </si>
  <si>
    <t>TB</t>
  </si>
  <si>
    <t>00-0033118</t>
  </si>
  <si>
    <t>00-0034184</t>
  </si>
  <si>
    <t>00-0033923</t>
  </si>
  <si>
    <t>R/UFA</t>
  </si>
  <si>
    <t>00-0038120</t>
  </si>
  <si>
    <t>00-0035657</t>
  </si>
  <si>
    <t>00-0036555</t>
  </si>
  <si>
    <t>00-0036251</t>
  </si>
  <si>
    <t>00-0033526</t>
  </si>
  <si>
    <t>00-0035831</t>
  </si>
  <si>
    <t>00-0036919</t>
  </si>
  <si>
    <t>00-0034972</t>
  </si>
  <si>
    <t>00-0034414</t>
  </si>
  <si>
    <t>00-0036924</t>
  </si>
  <si>
    <t>00-0036360</t>
  </si>
  <si>
    <t>00-0037429</t>
  </si>
  <si>
    <t>00-0038542</t>
  </si>
  <si>
    <t>B.Robinson</t>
  </si>
  <si>
    <t>00-0039139</t>
  </si>
  <si>
    <t>J.Gibbs</t>
  </si>
  <si>
    <t>00-0039165</t>
  </si>
  <si>
    <t>Z.Charbonnet</t>
  </si>
  <si>
    <t>00-0038551</t>
  </si>
  <si>
    <t>K.Miller</t>
  </si>
  <si>
    <t>00-0039032</t>
  </si>
  <si>
    <t>T.Spears</t>
  </si>
  <si>
    <t>00-0039040</t>
  </si>
  <si>
    <t>D.Achane</t>
  </si>
  <si>
    <t>00-0038555</t>
  </si>
  <si>
    <t>C.Bigsby</t>
  </si>
  <si>
    <t>00-0039021</t>
  </si>
  <si>
    <t>R.Johnson</t>
  </si>
  <si>
    <t>00-0038389</t>
  </si>
  <si>
    <t>I.Abanikanda</t>
  </si>
  <si>
    <t>00-0038597</t>
  </si>
  <si>
    <t>C.Brown</t>
  </si>
  <si>
    <t>00-0038396</t>
  </si>
  <si>
    <t>E.Gray</t>
  </si>
  <si>
    <t>00-0038397</t>
  </si>
  <si>
    <t>E.Hull</t>
  </si>
  <si>
    <t>00-0038611</t>
  </si>
  <si>
    <t>C.Rodriguez</t>
  </si>
  <si>
    <t>00-0038622</t>
  </si>
  <si>
    <t>C.Vaughn</t>
  </si>
  <si>
    <t>00-0039136</t>
  </si>
  <si>
    <t>Z.Evans</t>
  </si>
  <si>
    <t>00-0039046</t>
  </si>
  <si>
    <t>D.McBride</t>
  </si>
  <si>
    <t>00-0038409</t>
  </si>
  <si>
    <t>A.Nichols</t>
  </si>
  <si>
    <t>00-0038636</t>
  </si>
  <si>
    <t>K.McIntosh</t>
  </si>
  <si>
    <t>00-0038638</t>
  </si>
  <si>
    <t>D.Parish</t>
  </si>
  <si>
    <t>Rec Yds (A)</t>
  </si>
  <si>
    <t>Rec TDs (A)</t>
  </si>
  <si>
    <t>00-0031381</t>
  </si>
  <si>
    <t>00-0035676</t>
  </si>
  <si>
    <t>00-0036900</t>
  </si>
  <si>
    <t>00-0031588</t>
  </si>
  <si>
    <t>00-0034775</t>
  </si>
  <si>
    <t>00-0036358</t>
  </si>
  <si>
    <t>00-0032211</t>
  </si>
  <si>
    <t>00-0031544</t>
  </si>
  <si>
    <t>00-0036410</t>
  </si>
  <si>
    <t>00-0036613</t>
  </si>
  <si>
    <t>00-0036322</t>
  </si>
  <si>
    <t>00-0035640</t>
  </si>
  <si>
    <t>00-0036912</t>
  </si>
  <si>
    <t>00-0036196</t>
  </si>
  <si>
    <t>00-0036261</t>
  </si>
  <si>
    <t>00-0033040</t>
  </si>
  <si>
    <t>00-0038124</t>
  </si>
  <si>
    <t>00-0037741</t>
  </si>
  <si>
    <t>00-0034827</t>
  </si>
  <si>
    <t>00-0036345</t>
  </si>
  <si>
    <t>00-0030035</t>
  </si>
  <si>
    <t>00-0034521</t>
  </si>
  <si>
    <t>00-0033891</t>
  </si>
  <si>
    <t>00-0031408</t>
  </si>
  <si>
    <t>00-0033908</t>
  </si>
  <si>
    <t>00-0036963</t>
  </si>
  <si>
    <t>00-0034960</t>
  </si>
  <si>
    <t>00-0036407</t>
  </si>
  <si>
    <t>00-0033009</t>
  </si>
  <si>
    <t>00-0035659</t>
  </si>
  <si>
    <t>00-0034764</t>
  </si>
  <si>
    <t>00-0034411</t>
  </si>
  <si>
    <t>00-0036165</t>
  </si>
  <si>
    <t>00-0033536</t>
  </si>
  <si>
    <t>00-0036252</t>
  </si>
  <si>
    <t>00-0037239</t>
  </si>
  <si>
    <t>00-0037247</t>
  </si>
  <si>
    <t>00-0037740</t>
  </si>
  <si>
    <t>00-0033282</t>
  </si>
  <si>
    <t>00-0029293</t>
  </si>
  <si>
    <t>00-0037238</t>
  </si>
  <si>
    <t>00-0035140</t>
  </si>
  <si>
    <t>00-0033555</t>
  </si>
  <si>
    <t>00-0034272</t>
  </si>
  <si>
    <t>00-0034286</t>
  </si>
  <si>
    <t>00-0030068</t>
  </si>
  <si>
    <t>Active/NFIL</t>
  </si>
  <si>
    <t>00-0030279</t>
  </si>
  <si>
    <t>00-0033466</t>
  </si>
  <si>
    <t>00-0033921</t>
  </si>
  <si>
    <t>00-0033857</t>
  </si>
  <si>
    <t>00-0035216</t>
  </si>
  <si>
    <t>00-0035719</t>
  </si>
  <si>
    <t>00-0036233</t>
  </si>
  <si>
    <t>00-0034348</t>
  </si>
  <si>
    <t>00-0035535</t>
  </si>
  <si>
    <t>00-0036988</t>
  </si>
  <si>
    <t>00-0030564</t>
  </si>
  <si>
    <t>00-0035662</t>
  </si>
  <si>
    <t>00-0031236</t>
  </si>
  <si>
    <t>00-0038543</t>
  </si>
  <si>
    <t>J.Smith-Njigba</t>
  </si>
  <si>
    <t>00-0038544</t>
  </si>
  <si>
    <t>Q.Johnston</t>
  </si>
  <si>
    <t>00-0039064</t>
  </si>
  <si>
    <t>X.Flowers</t>
  </si>
  <si>
    <t>00-0038994</t>
  </si>
  <si>
    <t>J.Addison</t>
  </si>
  <si>
    <t>00-0039062</t>
  </si>
  <si>
    <t>J.Mingo</t>
  </si>
  <si>
    <t>00-0039146</t>
  </si>
  <si>
    <t>J.Reed</t>
  </si>
  <si>
    <t>00-0039067</t>
  </si>
  <si>
    <t>R.Rice</t>
  </si>
  <si>
    <t>00-0038976</t>
  </si>
  <si>
    <t>M.Mims</t>
  </si>
  <si>
    <t>00-0038977</t>
  </si>
  <si>
    <t>N.Dell</t>
  </si>
  <si>
    <t>00-0038938</t>
  </si>
  <si>
    <t>J.Hyatt</t>
  </si>
  <si>
    <t>00-0038979</t>
  </si>
  <si>
    <t>C.Tillman</t>
  </si>
  <si>
    <t>00-0038997</t>
  </si>
  <si>
    <t>J.Downs</t>
  </si>
  <si>
    <t>00-0038559</t>
  </si>
  <si>
    <t>M.Wilson</t>
  </si>
  <si>
    <t>00-0038563</t>
  </si>
  <si>
    <t>T.Tucker</t>
  </si>
  <si>
    <t>00-0038573</t>
  </si>
  <si>
    <t>D.Davis</t>
  </si>
  <si>
    <t>00-0038576</t>
  </si>
  <si>
    <t>C.Jones</t>
  </si>
  <si>
    <t>00-0038941</t>
  </si>
  <si>
    <t>T.Scott</t>
  </si>
  <si>
    <t>00-0038590</t>
  </si>
  <si>
    <t>J.Shorter</t>
  </si>
  <si>
    <t>00-0038393</t>
  </si>
  <si>
    <t>D.Wicks</t>
  </si>
  <si>
    <t>00-0039075</t>
  </si>
  <si>
    <t>P.Nacua</t>
  </si>
  <si>
    <t>00-0038606</t>
  </si>
  <si>
    <t>C.Washington</t>
  </si>
  <si>
    <t>00-0038608</t>
  </si>
  <si>
    <t>K.Boutte</t>
  </si>
  <si>
    <t>00-0039052</t>
  </si>
  <si>
    <t>T.Palmer</t>
  </si>
  <si>
    <t>00-0038612</t>
  </si>
  <si>
    <t>A.Perry</t>
  </si>
  <si>
    <t>00-0038618</t>
  </si>
  <si>
    <t>X.Hutchinson</t>
  </si>
  <si>
    <t>00-0038619</t>
  </si>
  <si>
    <t>A.Iosivas</t>
  </si>
  <si>
    <t>00-0038621</t>
  </si>
  <si>
    <t>D.Douglas</t>
  </si>
  <si>
    <t>00-0038627</t>
  </si>
  <si>
    <t>A.Green</t>
  </si>
  <si>
    <t>00-0038632</t>
  </si>
  <si>
    <t>C.Dowell</t>
  </si>
  <si>
    <t>00-0038640</t>
  </si>
  <si>
    <t>J.Brooks</t>
  </si>
  <si>
    <t>00-0038647</t>
  </si>
  <si>
    <t>R.Bell</t>
  </si>
  <si>
    <t>00-0038507</t>
  </si>
  <si>
    <t>G.DuBose</t>
  </si>
  <si>
    <t>00-0030506</t>
  </si>
  <si>
    <t>00-0033288</t>
  </si>
  <si>
    <t>00-0034383</t>
  </si>
  <si>
    <t>00-0036040</t>
  </si>
  <si>
    <t>00-0036290</t>
  </si>
  <si>
    <t>00-0035689</t>
  </si>
  <si>
    <t>00-0034829</t>
  </si>
  <si>
    <t>00-0035229</t>
  </si>
  <si>
    <t>00-0033895</t>
  </si>
  <si>
    <t>00-0034364</t>
  </si>
  <si>
    <t>00-0034753</t>
  </si>
  <si>
    <t>00-0033881</t>
  </si>
  <si>
    <t>00-0035644</t>
  </si>
  <si>
    <t>00-0033885</t>
  </si>
  <si>
    <t>00-0030061</t>
  </si>
  <si>
    <t>00-0034351</t>
  </si>
  <si>
    <t>00-0031585</t>
  </si>
  <si>
    <t>00-0036754</t>
  </si>
  <si>
    <t>00-0036534</t>
  </si>
  <si>
    <t>R/I-W/I; Not 90</t>
  </si>
  <si>
    <t>00-0034830</t>
  </si>
  <si>
    <t>00-0034970</t>
  </si>
  <si>
    <t>00-0033217</t>
  </si>
  <si>
    <t>00-0034270</t>
  </si>
  <si>
    <t>00-0034159</t>
  </si>
  <si>
    <t>00-0037809</t>
  </si>
  <si>
    <t>00-0037755</t>
  </si>
  <si>
    <t>00-0037838</t>
  </si>
  <si>
    <t>00-0033110</t>
  </si>
  <si>
    <t>00-0038115</t>
  </si>
  <si>
    <t>00-0037005</t>
  </si>
  <si>
    <t>00-0036894</t>
  </si>
  <si>
    <t>00-0033090</t>
  </si>
  <si>
    <t>00-0033757</t>
  </si>
  <si>
    <t>00-0038129</t>
  </si>
  <si>
    <t>00-0032392</t>
  </si>
  <si>
    <t>00-0034981</t>
  </si>
  <si>
    <t>00-0037252</t>
  </si>
  <si>
    <t>00-0031610</t>
  </si>
  <si>
    <t>00-0036970</t>
  </si>
  <si>
    <t>00-0038933</t>
  </si>
  <si>
    <t>D.Kincaid</t>
  </si>
  <si>
    <t>00-0039065</t>
  </si>
  <si>
    <t>S.LaPorta</t>
  </si>
  <si>
    <t>00-0039066</t>
  </si>
  <si>
    <t>M.Mayer</t>
  </si>
  <si>
    <t>00-0039144</t>
  </si>
  <si>
    <t>L.Musgrave</t>
  </si>
  <si>
    <t>00-0038547</t>
  </si>
  <si>
    <t>L.Schoonmaker</t>
  </si>
  <si>
    <t>00-0038935</t>
  </si>
  <si>
    <t>B.Strange</t>
  </si>
  <si>
    <t>00-0038996</t>
  </si>
  <si>
    <t>T.Kraft</t>
  </si>
  <si>
    <t>00-0038558</t>
  </si>
  <si>
    <t>D.Washington</t>
  </si>
  <si>
    <t>00-0038564</t>
  </si>
  <si>
    <t>C.Latu</t>
  </si>
  <si>
    <t>00-0038589</t>
  </si>
  <si>
    <t>J.Whyle</t>
  </si>
  <si>
    <t>00-0038394</t>
  </si>
  <si>
    <t>W.Mallory</t>
  </si>
  <si>
    <t>00-0039050</t>
  </si>
  <si>
    <t>P.Durham</t>
  </si>
  <si>
    <t>00-0039074</t>
  </si>
  <si>
    <t>D.Allen</t>
  </si>
  <si>
    <t>00-0039041</t>
  </si>
  <si>
    <t>E.Higgins</t>
  </si>
  <si>
    <t>00-0038406</t>
  </si>
  <si>
    <t>Z.Kuntz</t>
  </si>
  <si>
    <t>00-0038643</t>
  </si>
  <si>
    <t>B.Willis</t>
  </si>
  <si>
    <t>Backwards Projection (17 Games)</t>
  </si>
  <si>
    <t>DraftPos</t>
  </si>
  <si>
    <t>Position</t>
  </si>
  <si>
    <t>Multiplier</t>
  </si>
  <si>
    <t>Multipliers</t>
  </si>
  <si>
    <t>Defensive Rating (Normalized)</t>
  </si>
  <si>
    <t>%PassDefRetn</t>
  </si>
  <si>
    <t>%PassDefAdd</t>
  </si>
  <si>
    <t>PassDefMult23</t>
  </si>
  <si>
    <t>%RunDefRetn</t>
  </si>
  <si>
    <t>%RunDefAdd</t>
  </si>
  <si>
    <t>RunDefMult23</t>
  </si>
  <si>
    <t>RunDefRtg23</t>
  </si>
  <si>
    <t>PassDefRtg23</t>
  </si>
  <si>
    <t>OvrDefRtg23</t>
  </si>
  <si>
    <t>RunDef_Score</t>
  </si>
  <si>
    <t>PassDef_Score</t>
  </si>
  <si>
    <t>League Avgs</t>
  </si>
  <si>
    <t>Round</t>
  </si>
  <si>
    <t>RookieMult</t>
  </si>
  <si>
    <t>Tm</t>
  </si>
  <si>
    <t>Div</t>
  </si>
  <si>
    <t>22Yds/Rec</t>
  </si>
  <si>
    <t>Week</t>
  </si>
  <si>
    <t>Phasing</t>
  </si>
  <si>
    <t>Location</t>
  </si>
  <si>
    <t>Arizona Cardinals</t>
  </si>
  <si>
    <t>NFCW</t>
  </si>
  <si>
    <t>Home</t>
  </si>
  <si>
    <t>Atlanta Falcons</t>
  </si>
  <si>
    <t>NFCS</t>
  </si>
  <si>
    <t>Away</t>
  </si>
  <si>
    <t>Baltimore Ravens</t>
  </si>
  <si>
    <t>AFCN</t>
  </si>
  <si>
    <t>Buffalo Bills</t>
  </si>
  <si>
    <t>AFCE</t>
  </si>
  <si>
    <t>Carolina Panthers</t>
  </si>
  <si>
    <t>Chicago Bears</t>
  </si>
  <si>
    <t>NFCN</t>
  </si>
  <si>
    <t>Cincinnati Bengals</t>
  </si>
  <si>
    <t>Cleveland Browns</t>
  </si>
  <si>
    <t>Dallas Cowboys</t>
  </si>
  <si>
    <t>NFCE</t>
  </si>
  <si>
    <t>Denver Broncos</t>
  </si>
  <si>
    <t>AFCW</t>
  </si>
  <si>
    <t>Detroit Lions</t>
  </si>
  <si>
    <t>Green Bay Packers</t>
  </si>
  <si>
    <t>Houston Texans</t>
  </si>
  <si>
    <t>AFCS</t>
  </si>
  <si>
    <t>Indianapolis Colts</t>
  </si>
  <si>
    <t>Jacksonville Jaguars</t>
  </si>
  <si>
    <t>Kansas City Chiefs</t>
  </si>
  <si>
    <t>Las Vegas Raiders</t>
  </si>
  <si>
    <t>Los Angeles Chargers</t>
  </si>
  <si>
    <t>Los Angeles Rams</t>
  </si>
  <si>
    <t>Miami Dolphins</t>
  </si>
  <si>
    <t>Minnesota Vikings</t>
  </si>
  <si>
    <t>New England Patriots</t>
  </si>
  <si>
    <t>New Orleans Saints</t>
  </si>
  <si>
    <t>New York Giants</t>
  </si>
  <si>
    <t>New York Jets</t>
  </si>
  <si>
    <t>Philadelphia Eagles</t>
  </si>
  <si>
    <t>Pittsburgh Steelers</t>
  </si>
  <si>
    <t>San Francisco 49ers</t>
  </si>
  <si>
    <t>Seattle Seahawks</t>
  </si>
  <si>
    <t>Tampa Bay Buccaneers</t>
  </si>
  <si>
    <t>Tennessee Titans</t>
  </si>
  <si>
    <t>Washington Whateverthefucks</t>
  </si>
  <si>
    <t>Tm/Wk</t>
  </si>
  <si>
    <t>Home/Away &gt;&gt;</t>
  </si>
  <si>
    <t>@WAS</t>
  </si>
  <si>
    <t>@SF</t>
  </si>
  <si>
    <t>@LA</t>
  </si>
  <si>
    <t>@SEA</t>
  </si>
  <si>
    <t>@CLE</t>
  </si>
  <si>
    <t>@HOU</t>
  </si>
  <si>
    <t>@PIT</t>
  </si>
  <si>
    <t>@CHI</t>
  </si>
  <si>
    <t>@PHI</t>
  </si>
  <si>
    <t>@DET</t>
  </si>
  <si>
    <t>@JAX</t>
  </si>
  <si>
    <t>@TB</t>
  </si>
  <si>
    <t>@TEN</t>
  </si>
  <si>
    <t>@ARI</t>
  </si>
  <si>
    <t>@NYJ</t>
  </si>
  <si>
    <t>@CAR</t>
  </si>
  <si>
    <t>@NO</t>
  </si>
  <si>
    <t>@CIN</t>
  </si>
  <si>
    <t>@LAC</t>
  </si>
  <si>
    <t>@NE</t>
  </si>
  <si>
    <t>@KC</t>
  </si>
  <si>
    <t>@MIA</t>
  </si>
  <si>
    <t>@ATL</t>
  </si>
  <si>
    <t>@MIN</t>
  </si>
  <si>
    <t>@GB</t>
  </si>
  <si>
    <t>@BAL</t>
  </si>
  <si>
    <t>@IND</t>
  </si>
  <si>
    <t>@DEN</t>
  </si>
  <si>
    <t>@NYG</t>
  </si>
  <si>
    <t>@BUF</t>
  </si>
  <si>
    <t>@LV</t>
  </si>
  <si>
    <t>@DAL</t>
  </si>
  <si>
    <t>P.Mahomes</t>
  </si>
  <si>
    <t>J.Burrow</t>
  </si>
  <si>
    <t>J.Allen</t>
  </si>
  <si>
    <t>G.Smith</t>
  </si>
  <si>
    <t>K.Cousins</t>
  </si>
  <si>
    <t>T.Lawrence</t>
  </si>
  <si>
    <t>J.Goff</t>
  </si>
  <si>
    <t>D.Prescott</t>
  </si>
  <si>
    <t>J.Herbert</t>
  </si>
  <si>
    <t>A.Rodgers</t>
  </si>
  <si>
    <t>T.Tagovailoa</t>
  </si>
  <si>
    <t>J.Hurts</t>
  </si>
  <si>
    <t>D.Carr</t>
  </si>
  <si>
    <t>A.Dalton</t>
  </si>
  <si>
    <t>D.Mills</t>
  </si>
  <si>
    <t>L.Jackson</t>
  </si>
  <si>
    <t>J.Fields</t>
  </si>
  <si>
    <t>D.Jones</t>
  </si>
  <si>
    <t>R.Wilson</t>
  </si>
  <si>
    <t>J.Garoppolo</t>
  </si>
  <si>
    <t>B.Purdy</t>
  </si>
  <si>
    <t>M.Mariota</t>
  </si>
  <si>
    <t>K.Murray</t>
  </si>
  <si>
    <t>M.Jones</t>
  </si>
  <si>
    <t>J.Brissett</t>
  </si>
  <si>
    <t>R.Tannehill</t>
  </si>
  <si>
    <t>K.Pickett</t>
  </si>
  <si>
    <t>J.Jacobs</t>
  </si>
  <si>
    <t>D.Henry</t>
  </si>
  <si>
    <t>N.Chubb</t>
  </si>
  <si>
    <t>S.Barkley</t>
  </si>
  <si>
    <t>M.Sanders</t>
  </si>
  <si>
    <t>C.McCaffrey</t>
  </si>
  <si>
    <t>T.Etienne</t>
  </si>
  <si>
    <t>D.Cook</t>
  </si>
  <si>
    <t>A.Jones</t>
  </si>
  <si>
    <t>K.Walker</t>
  </si>
  <si>
    <t>T.Pollard</t>
  </si>
  <si>
    <t>Ja.Williams</t>
  </si>
  <si>
    <t>R.Stevenson</t>
  </si>
  <si>
    <t>T.Allgeier</t>
  </si>
  <si>
    <t>N.Harris</t>
  </si>
  <si>
    <t>I.Pacheco</t>
  </si>
  <si>
    <t>J.Mixon</t>
  </si>
  <si>
    <t>A.Ekeler</t>
  </si>
  <si>
    <t>D.Pierce</t>
  </si>
  <si>
    <t>D.Foreman</t>
  </si>
  <si>
    <t>A.Kamara</t>
  </si>
  <si>
    <t>R.Mostert</t>
  </si>
  <si>
    <t>D.Singletary</t>
  </si>
  <si>
    <t>J.Wilson</t>
  </si>
  <si>
    <t>J.Taylor</t>
  </si>
  <si>
    <t>D.Montgomery</t>
  </si>
  <si>
    <t>C.Akers</t>
  </si>
  <si>
    <t>J.Conner</t>
  </si>
  <si>
    <t>A.Dillon</t>
  </si>
  <si>
    <t>L.Murray</t>
  </si>
  <si>
    <t>K.Herbert</t>
  </si>
  <si>
    <t>C.Patterson</t>
  </si>
  <si>
    <t>J.Dobbins</t>
  </si>
  <si>
    <t>J.Cook</t>
  </si>
  <si>
    <t>A.Gibson</t>
  </si>
  <si>
    <t>D.Swift</t>
  </si>
  <si>
    <t>R.White</t>
  </si>
  <si>
    <t>K.Drake</t>
  </si>
  <si>
    <t>G.Edwards</t>
  </si>
  <si>
    <t>K.Hunt</t>
  </si>
  <si>
    <t>Br.Hall</t>
  </si>
  <si>
    <t>D.Harris</t>
  </si>
  <si>
    <t>C.Hubbard</t>
  </si>
  <si>
    <t>Z.Moss</t>
  </si>
  <si>
    <t>S.Perine</t>
  </si>
  <si>
    <t>J.Robinson</t>
  </si>
  <si>
    <t>K.Gainwell</t>
  </si>
  <si>
    <t>A.Mattison</t>
  </si>
  <si>
    <t>B.Scott</t>
  </si>
  <si>
    <t>Mi.Carter</t>
  </si>
  <si>
    <t>C.Edwards-Helaire</t>
  </si>
  <si>
    <t>R.Blackshear</t>
  </si>
  <si>
    <t>D.Adams</t>
  </si>
  <si>
    <t>A.Brown</t>
  </si>
  <si>
    <t>J.Chase</t>
  </si>
  <si>
    <t>S.Diggs</t>
  </si>
  <si>
    <t>C.Kirk</t>
  </si>
  <si>
    <t>C.Lamb</t>
  </si>
  <si>
    <t>T.Lockett</t>
  </si>
  <si>
    <t>A.Cooper</t>
  </si>
  <si>
    <t>T.Higgins</t>
  </si>
  <si>
    <t>J.Waddle</t>
  </si>
  <si>
    <t>J.Jefferson</t>
  </si>
  <si>
    <t>D.Metcalf</t>
  </si>
  <si>
    <t>D.Smith</t>
  </si>
  <si>
    <t>G.Davis</t>
  </si>
  <si>
    <t>B.Aiyuk</t>
  </si>
  <si>
    <t>T.Hill</t>
  </si>
  <si>
    <t>C.Watson</t>
  </si>
  <si>
    <t>J.Dotson</t>
  </si>
  <si>
    <t>D.Moore</t>
  </si>
  <si>
    <t>K.Osborn</t>
  </si>
  <si>
    <t>A.Thielen</t>
  </si>
  <si>
    <t>A.Lazard</t>
  </si>
  <si>
    <t>Z.Jones</t>
  </si>
  <si>
    <t>M.Evans</t>
  </si>
  <si>
    <t>C.Kupp</t>
  </si>
  <si>
    <t>A.St. Brown</t>
  </si>
  <si>
    <t>J.Meyers</t>
  </si>
  <si>
    <t>J.Jeudy</t>
  </si>
  <si>
    <t>T.Boyd</t>
  </si>
  <si>
    <t>T.McLaurin</t>
  </si>
  <si>
    <t>M.Gallup</t>
  </si>
  <si>
    <t>R.Gage</t>
  </si>
  <si>
    <t>I.Hodgins</t>
  </si>
  <si>
    <t>M.Williams</t>
  </si>
  <si>
    <t>M.Pittman</t>
  </si>
  <si>
    <t>C.Olave</t>
  </si>
  <si>
    <t>G.Pickens</t>
  </si>
  <si>
    <t>G.Wilson</t>
  </si>
  <si>
    <t>C.Samuel</t>
  </si>
  <si>
    <t>D.London</t>
  </si>
  <si>
    <t>M.Hardman</t>
  </si>
  <si>
    <t>M.Hollins</t>
  </si>
  <si>
    <t>M.Valdes-Scantling</t>
  </si>
  <si>
    <t>R.James</t>
  </si>
  <si>
    <t>M.Goodwin</t>
  </si>
  <si>
    <t>K.Allen</t>
  </si>
  <si>
    <t>I.McKenzie</t>
  </si>
  <si>
    <t>C.Godwin</t>
  </si>
  <si>
    <t>J.Smith-Schuster</t>
  </si>
  <si>
    <t>D.Johnson</t>
  </si>
  <si>
    <t>D.Samuel</t>
  </si>
  <si>
    <t>D.Peoples-Jones</t>
  </si>
  <si>
    <t>C.Sutton</t>
  </si>
  <si>
    <t>D.Slayton</t>
  </si>
  <si>
    <t>J.Palmer</t>
  </si>
  <si>
    <t>D.Hopkins</t>
  </si>
  <si>
    <t>M.Brown</t>
  </si>
  <si>
    <t>B.Cooks</t>
  </si>
  <si>
    <t>T.Kelce</t>
  </si>
  <si>
    <t>G.Kittle</t>
  </si>
  <si>
    <t>D.Schultz</t>
  </si>
  <si>
    <t>J.Johnson</t>
  </si>
  <si>
    <t>C.Kmet</t>
  </si>
  <si>
    <t>D.Knox</t>
  </si>
  <si>
    <t>M.Gesicki</t>
  </si>
  <si>
    <t>T.Hockenson</t>
  </si>
  <si>
    <t>G.Everett</t>
  </si>
  <si>
    <t>J.Akins</t>
  </si>
  <si>
    <t>M.Andrews</t>
  </si>
  <si>
    <t>E.Engram</t>
  </si>
  <si>
    <t>N.Fant</t>
  </si>
  <si>
    <t>D.Njoku</t>
  </si>
  <si>
    <t>Z.Ertz</t>
  </si>
  <si>
    <t>D.Goedert</t>
  </si>
  <si>
    <t>M.Pruitt</t>
  </si>
  <si>
    <t>B.Wright</t>
  </si>
  <si>
    <t>S.Zylstra</t>
  </si>
  <si>
    <t>H.Hurst</t>
  </si>
  <si>
    <t>I.Smith</t>
  </si>
  <si>
    <t>M.Alie-Cox</t>
  </si>
  <si>
    <t>T.Conklin</t>
  </si>
  <si>
    <t>W.Dissly</t>
  </si>
  <si>
    <t>C.Okonkwo</t>
  </si>
  <si>
    <t>J.Woods</t>
  </si>
  <si>
    <t>I.Likely</t>
  </si>
  <si>
    <t>T.Higbee</t>
  </si>
  <si>
    <t>D.Bellinger</t>
  </si>
  <si>
    <t>T.Tremble</t>
  </si>
  <si>
    <t>P.Freiermuth</t>
  </si>
  <si>
    <t>H.Henry</t>
  </si>
  <si>
    <t>R.Tonyan</t>
  </si>
  <si>
    <t>C.Otton</t>
  </si>
  <si>
    <t>A.Hooper</t>
  </si>
  <si>
    <t>F.Moreau</t>
  </si>
  <si>
    <t>G.Dulcich</t>
  </si>
  <si>
    <t>D.Waller</t>
  </si>
  <si>
    <t>K.Pitts</t>
  </si>
  <si>
    <t>Pos</t>
  </si>
  <si>
    <t>Picked</t>
  </si>
  <si>
    <t>Last Name</t>
  </si>
  <si>
    <t>x</t>
  </si>
  <si>
    <t>00-0000001</t>
  </si>
  <si>
    <t>00-0000002</t>
  </si>
  <si>
    <t>00-0000003</t>
  </si>
  <si>
    <t>00-0000004</t>
  </si>
  <si>
    <t>00-0000005</t>
  </si>
  <si>
    <t>00-0000006</t>
  </si>
  <si>
    <t>00-0000007</t>
  </si>
  <si>
    <t>00-0000008</t>
  </si>
  <si>
    <t>00-0000009</t>
  </si>
  <si>
    <t>00-0000010</t>
  </si>
  <si>
    <t>00-0000011</t>
  </si>
  <si>
    <t>00-0000012</t>
  </si>
  <si>
    <t>00-0000013</t>
  </si>
  <si>
    <t>00-0000014</t>
  </si>
  <si>
    <t>00-0000015</t>
  </si>
  <si>
    <t>00-0000016</t>
  </si>
  <si>
    <t>00-0000017</t>
  </si>
  <si>
    <t>00-0000018</t>
  </si>
  <si>
    <t>00-0000019</t>
  </si>
  <si>
    <t>00-0000020</t>
  </si>
  <si>
    <t>00-0000021</t>
  </si>
  <si>
    <t>00-0000022</t>
  </si>
  <si>
    <t>00-0000023</t>
  </si>
  <si>
    <t>00-0000024</t>
  </si>
  <si>
    <t>00-0000025</t>
  </si>
  <si>
    <t>00-0000026</t>
  </si>
  <si>
    <t>00-0000027</t>
  </si>
  <si>
    <t>00-0000028</t>
  </si>
  <si>
    <t>00-0000029</t>
  </si>
  <si>
    <t>00-0000030</t>
  </si>
  <si>
    <t>00-0000031</t>
  </si>
  <si>
    <t>00-0000032</t>
  </si>
  <si>
    <t>NFL Injuries</t>
  </si>
  <si>
    <t>NAME</t>
  </si>
  <si>
    <t>POS</t>
  </si>
  <si>
    <t>DATE</t>
  </si>
  <si>
    <t>STATUS</t>
  </si>
  <si>
    <t>COMMENT</t>
  </si>
  <si>
    <t>Rashad Fenton</t>
  </si>
  <si>
    <t>CB</t>
  </si>
  <si>
    <t>Injured Reserve</t>
  </si>
  <si>
    <t>Zach Ertz</t>
  </si>
  <si>
    <t>Out</t>
  </si>
  <si>
    <t>Coach Jonathan Gannon said Monday that Ertz (knee) will be activated from the active/PUP list this week, Darren Urban of the Cardinals' official site reports.</t>
  </si>
  <si>
    <t>Jeff Driskel</t>
  </si>
  <si>
    <t>Questionable</t>
  </si>
  <si>
    <t>Driskel was not available for the Cardinals in Friday's preseason-opening 18-17 victory over the Broncos due to a strained calf, Howard Balzer of GoPHNX.com reports.</t>
  </si>
  <si>
    <t>Andre Baccellia</t>
  </si>
  <si>
    <t>Baccellia left Friday's preseason matchup with the Broncos early in order to be evaluated for a concussion, Darren Urban of the Cardinals' official site reports.</t>
  </si>
  <si>
    <t>Keaontay Ingram</t>
  </si>
  <si>
    <t>Ingram (abdomen) isn't expected to play in Friday's preseason game against the Broncos, Tyler Drake of ArizonaSports.com reports.</t>
  </si>
  <si>
    <t>Marlon Mack</t>
  </si>
  <si>
    <t>The Cardinals placed Mack (Achilles) on injured reserve Wednesday, Aaron Wilson of KPRC 2 Houston reports.</t>
  </si>
  <si>
    <t>BJ Ojulari</t>
  </si>
  <si>
    <t>LB</t>
  </si>
  <si>
    <t>Ojulari (knee) was activated from the active/PUP list Monday, Darren Urban of the Cardinals' official site reports.</t>
  </si>
  <si>
    <t>Marquise Brown</t>
  </si>
  <si>
    <t>Brown (undisclosed) increased his activity level at Wednesday's practice, Tyler Drake of ArizonaSports.com reports.</t>
  </si>
  <si>
    <t>Myjai Sanders</t>
  </si>
  <si>
    <t>Head coach Jonathan Gannon said Sanders (hand) will be back on the practice field "pretty shortly," Josh Weinfuss of ESPN.com reports.</t>
  </si>
  <si>
    <t>Kyler Murray</t>
  </si>
  <si>
    <t>Murray said Saturday that he will take a day-by-day approach to his return from knee surgery and that he "wouldn't want to go out and hurt the team or myself" during training camp, Darren Urban of the Cardinals' official site reports.</t>
  </si>
  <si>
    <t>Garrett Williams</t>
  </si>
  <si>
    <t>Arizona placed Williams (knee) on the active/non-football injury list Wednesday.</t>
  </si>
  <si>
    <t>Cordarrelle Patterson</t>
  </si>
  <si>
    <t>Patterson missed practice Sunday due to an unspecified soft-tissue injury, Terrin Waack of the Falcons' official site reports.</t>
  </si>
  <si>
    <t>Clark Phillips III</t>
  </si>
  <si>
    <t>Phillips (leg) was back at practice Sunday, D. Orlando Ledbetter of The Atlanta Journal-Constitution reports.</t>
  </si>
  <si>
    <t>Mike Hughes</t>
  </si>
  <si>
    <t>Hughes is dealing with a soft-tissue injury Sunday, D. Orlando Ledbetter of The Atlanta Journal-Constitution reports.</t>
  </si>
  <si>
    <t>Kyle Pitts</t>
  </si>
  <si>
    <t>Pitts (knee) didn't participate in the team portions of Wednesday's practice, D. Orlando Ledbetter of the Atlanta Journal-Constitution reports.</t>
  </si>
  <si>
    <t>Jeff Okudah</t>
  </si>
  <si>
    <t>Head coach Arthur Smith indicated Saturday that Okudah (ankle) is expected to return early in the season, Adam Schefter of ESPN reports.</t>
  </si>
  <si>
    <t>Ikenna Enechukwu</t>
  </si>
  <si>
    <t>DE</t>
  </si>
  <si>
    <t>Enechukwu (undisclosed) reverted to injured reserve Friday after being waived/injured by the Falcons on Thursday, Aaron Wilson of KPRC 2 Houston reports.</t>
  </si>
  <si>
    <t>Feleipe Franks</t>
  </si>
  <si>
    <t>Franks (undisclosed) reverted to the Falcons' injured reserve Friday, Aaron Wilson of KPRC 2 Houston reports.</t>
  </si>
  <si>
    <t>Ethan Greenidge</t>
  </si>
  <si>
    <t>OT</t>
  </si>
  <si>
    <t>Greenidge (undisclosed) was placed on injured reserve Thursday.</t>
  </si>
  <si>
    <t>Eddie Goldman</t>
  </si>
  <si>
    <t>DT</t>
  </si>
  <si>
    <t>The Falcons placed Goldman (undisclosed) on the exempt/left squad list Saturday, Michael Rothstein of ESPN.com reports.</t>
  </si>
  <si>
    <t>Matt Hennessy</t>
  </si>
  <si>
    <t>C</t>
  </si>
  <si>
    <t>Head coach Arthur Smith told reporters Saturday that Hennessy (knee), who left practice Friday, is expected to return next week and will be back "sooner than later," Josh Kendall of The Athletic reports.</t>
  </si>
  <si>
    <t>Avery Williams</t>
  </si>
  <si>
    <t>The Falcons placed Williams (knee) on injured reserve Friday, Scott Bair of the team's official site reports.</t>
  </si>
  <si>
    <t>Tyus Bowser</t>
  </si>
  <si>
    <t>Bowser's knee "looked the best it's looked" since camp started recently, coach John Harbaugh relayed Monday, and Harbaugh added that Bowser's expected to be available for the start of the regular season, Jamison Hensley of ESPN reports.</t>
  </si>
  <si>
    <t>Damarion Williams</t>
  </si>
  <si>
    <t>Williams (ankle) is slated to have surgery that will likely leave him sidelined for the start of the season, Jeff Zrebiec of The Athletic reports.</t>
  </si>
  <si>
    <t>James Proche II</t>
  </si>
  <si>
    <t>Proche missed Monday's practice due to a hip contusion, Cordell Woodland of 105.7 The Fan Baltimore reports.</t>
  </si>
  <si>
    <t>Tyler Huntley</t>
  </si>
  <si>
    <t>Huntley left Saturday's preseason contest late with a hamstring tweak, but the issue is expected to be minor, Tom Pelissero of NFL Network reports.</t>
  </si>
  <si>
    <t>Trayvon Mullen</t>
  </si>
  <si>
    <t>Mullen will undergo toe surgery, and head coach John Harbaugh expects him to miss the season, Jeff Zrebiec of The Athletic reports.</t>
  </si>
  <si>
    <t>Rock Ya-Sin</t>
  </si>
  <si>
    <t>Ya-Sin (knee) is expected back "very soon," per coach John Harbaugh, Brian Wacker of the Baltimore Sun reports.</t>
  </si>
  <si>
    <t>Nick Moore</t>
  </si>
  <si>
    <t>LS</t>
  </si>
  <si>
    <t>The Ravens placed Moore (Achilles) on the NFI list Tuesday, Ryan Mink of the team's official site reports.</t>
  </si>
  <si>
    <t>Andrew Vorhees</t>
  </si>
  <si>
    <t>G</t>
  </si>
  <si>
    <t>The Ravens placed Vorhees (knee) on the non-football injury list Wednesday, Aaron Wilson of KPRC 2 Houston reports.</t>
  </si>
  <si>
    <t>Tommy Doyle</t>
  </si>
  <si>
    <t>Doyle (knee) has been diagnosed with a knee contusion following Saturday's 23-19 win over the Colts, Matt Parrino of The Syracuse Post-Standard reports.</t>
  </si>
  <si>
    <t>Reggie Gilliam</t>
  </si>
  <si>
    <t>FB</t>
  </si>
  <si>
    <t>Gilliam (groin) should return to practice this week, Matt Parrino of The Syracuse Post-Standard reports.</t>
  </si>
  <si>
    <t>Damien Harris</t>
  </si>
  <si>
    <t>Harris (knee) didn't practice Sunday, but Bills head coach Sean McDermott said the running back is headed in a good direction, Matt Parrino of The Syracuse Post-Standard reports.</t>
  </si>
  <si>
    <t>DJ Dale</t>
  </si>
  <si>
    <t>Dale suffered rib and back contusions during Saturday's preseason win over the Colts and underwent X-rays.</t>
  </si>
  <si>
    <t>Cam Lewis</t>
  </si>
  <si>
    <t>Lewis (groin) is not suited up for Saturday's preseason matchup with the Colts, Katherine Fitzgerald of The Buffalo News reports.</t>
  </si>
  <si>
    <t>Jordan Phillips</t>
  </si>
  <si>
    <t>Phillips (shoulder) is not suited up for Saturday's exhibition matchup with the Colts, Katherine Fitzgerald of The Buffalo News reports.</t>
  </si>
  <si>
    <t>Terrel Bernard</t>
  </si>
  <si>
    <t>Bernard (hamstring) is not suited up for Saturday's preseason opener versus the Colts, Joe Buscaglia of The Athletic reports.</t>
  </si>
  <si>
    <t>Von Miller</t>
  </si>
  <si>
    <t>Miller (knee) being ready for Week 1 is "definitely a possibility" according to general manager Brandon Beane.</t>
  </si>
  <si>
    <t>Tyler Matakevich</t>
  </si>
  <si>
    <t>Matakevich (undisclosed) was placed on the active/PUP list Tuesday, Alec White of the Bills' official site reports.</t>
  </si>
  <si>
    <t>AJ Epenesa</t>
  </si>
  <si>
    <t>Epenesa (ankle) was a full participant in practice Monday.</t>
  </si>
  <si>
    <t>Terrace Marshall Jr.</t>
  </si>
  <si>
    <t>Coach Frank Reich said Monday that Marshall "tweaked a little something in his back" prior to leaving Monday's practice in a cart, Darin Gantt of the Panthers' official site reports.</t>
  </si>
  <si>
    <t>Miles Sanders</t>
  </si>
  <si>
    <t>Sanders (groin) is not participating in Monday's practice, Joe Person of The Athletic reports.</t>
  </si>
  <si>
    <t>Henry Anderson</t>
  </si>
  <si>
    <t>Anderson sustained a foot injury in Saturday's 27-0 loss to the Jets, Mike Kaye of The Charlotte Observer reports.</t>
  </si>
  <si>
    <t>Derek Wright</t>
  </si>
  <si>
    <t>Wright suffered a knee injury during Saturday's 27-0 loss to the Jets, Mike Kaye of The Charlotte Observer reports.</t>
  </si>
  <si>
    <t>Cameron Erving</t>
  </si>
  <si>
    <t>Erving suffered an ankle injury and did not return to Saturday's 27-0 loss to the Jets, David Newton of ESPN.com reports.</t>
  </si>
  <si>
    <t>Eddy Pineiro</t>
  </si>
  <si>
    <t>PK</t>
  </si>
  <si>
    <t>Pineiro (groin) isn't expected to play in Saturday's preseason opener against the Jets, Darin Gantt of the Panthers' official site reports.</t>
  </si>
  <si>
    <t>Jalen Redmond</t>
  </si>
  <si>
    <t>Redmond (undisclosed) was moved to the reserve/PUP list by the Panthers on Wednesday, per the NFL's official transaction log.</t>
  </si>
  <si>
    <t>Damiere Byrd</t>
  </si>
  <si>
    <t>Byrd suffered a hamstring injury during practice Tuesday, Steve Reed of the Associated Press reports.</t>
  </si>
  <si>
    <t>LaBryan Ray</t>
  </si>
  <si>
    <t>Ray was carted off the field during practice Saturday due to a heat-related issue, Mike Kaye of The Charlotte Observer reports.</t>
  </si>
  <si>
    <t>Marquis Haynes Sr.</t>
  </si>
  <si>
    <t>Haynes is currently sidelined with a back injury, Joe Person of The Athletic reports.</t>
  </si>
  <si>
    <t>Donte Jackson</t>
  </si>
  <si>
    <t>Jackson (Achilles) participated in training camp practice Thursday, Augusta Stone and Darin Gantt of the team's official site reports.</t>
  </si>
  <si>
    <t>Austin Corbett</t>
  </si>
  <si>
    <t>Corbett (knee) is set to start training camp on the Panthers' active/PUP list, Darin Gantt of the team's official site reports.</t>
  </si>
  <si>
    <t>Chase Claypool</t>
  </si>
  <si>
    <t>Claypool (hamstring) isn't suited up for Saturday's preseason opener against the Titans, Courtney Cronin of ESPN.com reports.</t>
  </si>
  <si>
    <t>Jake Tonges</t>
  </si>
  <si>
    <t>Tonges (undisclosed) cleared waivers and reverted to injured reserve Wednesday, per the NFL's official transaction log.</t>
  </si>
  <si>
    <t>Yusuf Corker</t>
  </si>
  <si>
    <t>S</t>
  </si>
  <si>
    <t>Corker has been ruled out of returning to Friday's preseason matchup with the Packers due to a hamstring injury.</t>
  </si>
  <si>
    <t>Joe Bachie</t>
  </si>
  <si>
    <t>Bachie is considered questionable to return to Friday's preseason contest against the Packers after suffering a chest injury.</t>
  </si>
  <si>
    <t>Tanner Hudson</t>
  </si>
  <si>
    <t>Hudson exited Friday's exhibition contest against the Packers after suffering a concussion and will not return.</t>
  </si>
  <si>
    <t>Joe Burrow</t>
  </si>
  <si>
    <t>Prior to Friday's preseason opener against the Packers, Burrow (calf) was spotted on the field doing some running and throwing, Bridget Condon of NFL Network reports.</t>
  </si>
  <si>
    <t>Devonnsha Maxwell</t>
  </si>
  <si>
    <t>Maxwell (knee) was placed on injured reserve by the Bengals on Monday.</t>
  </si>
  <si>
    <t>Trayveon Williams</t>
  </si>
  <si>
    <t>Coach Zac Taylor said Williams (ankle) is in a walking boot and considered week-to-week, Paul Dehner Jr. of The Athletic reports.</t>
  </si>
  <si>
    <t>Mitchell Wilcox</t>
  </si>
  <si>
    <t>Wilcox (undisclosed) re-signed with the Bengals on Monday and was subsequently placed on the active/PUP list.</t>
  </si>
  <si>
    <t>La'el Collins</t>
  </si>
  <si>
    <t>Collins (knee) was placed on the active/PUP list Sunday.</t>
  </si>
  <si>
    <t>Denzel Ward</t>
  </si>
  <si>
    <t>Ward missed Monday's practice due to an illness, Zac Jackson of The Athletic reports.</t>
  </si>
  <si>
    <t>Jack Conklin</t>
  </si>
  <si>
    <t>Greg Newsome II</t>
  </si>
  <si>
    <t>Newsome (groin) is expected to resume practicing this week, Brad Stainbrook of 247Sports.com reports.</t>
  </si>
  <si>
    <t>Elijah Moore</t>
  </si>
  <si>
    <t>Moore (ribs) will be used in a variety of roles this season, Doc Louallen of the Browns' official site reports. "I'm sure it's been well reported that we want to use the kid in a bunch of different ways," Cleveland head coach Kevin Stefanski said. "Teams know that we'll hand it to him, that we'll throw it to him. As you know, there's no shortage of plays."</t>
  </si>
  <si>
    <t>Bubba Bolden</t>
  </si>
  <si>
    <t>Bolden (hamstring) reverted to the Browns' injured reserve Sunday, per the NFL's transaction log.</t>
  </si>
  <si>
    <t>Jacob Phillips</t>
  </si>
  <si>
    <t>The Browns placed Phillips (pectoral) on injured reserve Saturday, Aaron Wilson of KPRC 2 Houston reports.</t>
  </si>
  <si>
    <t>Harrison Bryant</t>
  </si>
  <si>
    <t>A.J. Green III</t>
  </si>
  <si>
    <t>Green exited Friday's 17-15 preseason loss to the Commanders due to a shoulder injury, Scott Petrak of the Elyria Chronicle-Telegram reports.</t>
  </si>
  <si>
    <t>Jerome Ford</t>
  </si>
  <si>
    <t>Head coach Kevin Stefanski said Wednesday that Ford (hamstring) is week-to-week, Zac Jackson of The Athletic reports.</t>
  </si>
  <si>
    <t>Isaiah Thomas</t>
  </si>
  <si>
    <t>Doubtful</t>
  </si>
  <si>
    <t>Thomas underwent arthroscopic knee surgery Tuesday.</t>
  </si>
  <si>
    <t>Alex Wright</t>
  </si>
  <si>
    <t>Wright underwent arthroscopic knee surgery Tuesday.</t>
  </si>
  <si>
    <t>Sione Takitaki</t>
  </si>
  <si>
    <t>Takitaki (knee) took part in team drills for the first time Monday, Tom Withers of the Associated Press reports.</t>
  </si>
  <si>
    <t>Drew Forbes</t>
  </si>
  <si>
    <t>Forbes was carted off the practice field Monday due to a back injury, Scott Petrak of the Elyria Chronicle-Telegram reports.</t>
  </si>
  <si>
    <t>Thomas Graham Jr.</t>
  </si>
  <si>
    <t>Graham (ankle) reverted to IR on Saturday, per the NFL's official transaction log.</t>
  </si>
  <si>
    <t>Jaelon Darden</t>
  </si>
  <si>
    <t>Darden (leg) did not play in Thursday's preseason game against the Jets.</t>
  </si>
  <si>
    <t>Trysten Hill</t>
  </si>
  <si>
    <t>Hill is not practicing Sunday due to a hand injury, Scott Petrak of the Elyria Chronicle-Telegram reports.</t>
  </si>
  <si>
    <t>Matthew Adams</t>
  </si>
  <si>
    <t>Head coach Kevin Stefanski said Thursday that Adams (calf) will miss a couple of weeks, Scott Petrak of the Elyria Chronicle-Telegram reports.</t>
  </si>
  <si>
    <t>Marquise Goodwin</t>
  </si>
  <si>
    <t>Goodwin (illness) was placed on the active/non-football illness list by the Browns on Friday, Cory Kinnan of USA Today reports.</t>
  </si>
  <si>
    <t>Michael Woods II</t>
  </si>
  <si>
    <t>Woods (Achilles) was placed on the active/non-football injury list by the Browns on Friday.</t>
  </si>
  <si>
    <t>Malik Jefferson</t>
  </si>
  <si>
    <t>Jefferson suffered a plantar fascia injury during Saturday's preseason game against the Jaguars.</t>
  </si>
  <si>
    <t>Viliami Fehoko Jr.</t>
  </si>
  <si>
    <t>Fehoko (shoulder) isn't in uniform for Saturday's preseason game against the Jaguars, Todd Archer of ESPN.com reports.</t>
  </si>
  <si>
    <t>David Durden</t>
  </si>
  <si>
    <t>Durden will not suit up for Saturday's preseason-opening matchup with the Jaguars due to a concussion, Todd Archer of ESPN.com reports.</t>
  </si>
  <si>
    <t>Chuma Edoga</t>
  </si>
  <si>
    <t>Edoga hyperextended his right knee at Thursday's practice, Michael Gehlken of The Dallas Morning News reports.</t>
  </si>
  <si>
    <t>Dorance Armstrong</t>
  </si>
  <si>
    <t>Armstrong (hamstring) did not practice Thursday, Calvin Watkins of The Dallas Morning News reports.</t>
  </si>
  <si>
    <t>Donovan Wilson</t>
  </si>
  <si>
    <t>Wilson (calf) is expected to miss 4-to-6 weeks due to the right calf strain he suffered in practice Wednesday, Todd Archer of ESPN reports.</t>
  </si>
  <si>
    <t>Jourdan Lewis</t>
  </si>
  <si>
    <t>Pat Surtain II</t>
  </si>
  <si>
    <t>Surtain (undisclosed) worked out on a side field Monday instead of participating in practice, Zac Stevens of DNVR Sports reports.</t>
  </si>
  <si>
    <t>Courtland Sutton</t>
  </si>
  <si>
    <t>Sutton (undisclosed) worked out on a side field Monday instead of participating in practice, Zac Stevens of DNVR Sports reports.</t>
  </si>
  <si>
    <t>Nik Bonitto</t>
  </si>
  <si>
    <t>Bonitto picked up a hip injury during Friday's preseason contest against the Cardinals, Zac Stevens of TheDNVR.com reports.</t>
  </si>
  <si>
    <t>Josey Jewell</t>
  </si>
  <si>
    <t>Jewell got poked in the eye during Friday's opening preseason game in Arizona, Zac Stevens of TheDNVR.com reports.</t>
  </si>
  <si>
    <t>D.J. Jones</t>
  </si>
  <si>
    <t>Jones sustained a concussion in Friday's exhibition game in Arizona, Parker Gabriel of The Denver Post reports.</t>
  </si>
  <si>
    <t>Mike McGlinchey</t>
  </si>
  <si>
    <t>McGlinchey sustained a knee sprain during practice Tuesday and will miss two-to-three weeks, Zac Stevens of TheDNVR.com reports.</t>
  </si>
  <si>
    <t>Brandon Johnson</t>
  </si>
  <si>
    <t>Justin Simmons</t>
  </si>
  <si>
    <t>Simmons (groin) did not practice Monday, Zac Stevens of TheDNVR.com reports.</t>
  </si>
  <si>
    <t>Jonas Griffith</t>
  </si>
  <si>
    <t>Griffith (knee) was placed on IR on Thursday, Ben Swanson of the Broncos' official site reports.</t>
  </si>
  <si>
    <t>Javonte Williams</t>
  </si>
  <si>
    <t>Coach Sean Payton noted Thursday that Williams (knee) will play some snaps during the preseason, Aric DiLalla of the Broncos' official site reports.</t>
  </si>
  <si>
    <t>Riley Moss</t>
  </si>
  <si>
    <t>Head coach Sean Payton told reporters Wednesday that Moss (sports hernia) underwent a core muscle repair surgery Tuesday, Aric DiLalla of the Broncos' official site reports.</t>
  </si>
  <si>
    <t>Tim Patrick</t>
  </si>
  <si>
    <t>The Broncos placed Patrick (Achilles) on injured reserve Wednesday, Aric DiLalla of the team's official site reports.</t>
  </si>
  <si>
    <t>Baron Browning</t>
  </si>
  <si>
    <t>Browning (knee) was placed on the active/PUP list Sunday.</t>
  </si>
  <si>
    <t>Mike Purcell</t>
  </si>
  <si>
    <t>Purcell (knee) was placed on the active/non-football injury list Sunday, Mike Klis of 9News Denver reports.</t>
  </si>
  <si>
    <t>Aaron Patrick</t>
  </si>
  <si>
    <t>Justin Jackson</t>
  </si>
  <si>
    <t>Jackson was placed on the reserve/retired list Thursday.</t>
  </si>
  <si>
    <t>Tom Kennedy</t>
  </si>
  <si>
    <t>Emmanuel Moseley</t>
  </si>
  <si>
    <t>Moseley (knee) is still without a timetable to return this season, Dave Birkett of the Detroit Free Press reports.</t>
  </si>
  <si>
    <t>Trinity Benson</t>
  </si>
  <si>
    <t>Head coach Dan Campbell indicated Wednesday that Benson (leg) has avoided a serious injury, Dave Birkett of the Detroit Free Press reports.</t>
  </si>
  <si>
    <t>Shane Zylstra</t>
  </si>
  <si>
    <t>Zylstra (knee) cleared waivers Wednesday and has reverted to Detroit's injured reserved.</t>
  </si>
  <si>
    <t>Hendon Hooker</t>
  </si>
  <si>
    <t>The Lions are placing Hooker (knee) on the Non-Football Injury List to start training camp, Tom Pelissero of NFL Network reports.</t>
  </si>
  <si>
    <t>Kenny Clark</t>
  </si>
  <si>
    <t>Clark is not practicing Monday due to a back injury, Ryan Wood of USA Today reports.</t>
  </si>
  <si>
    <t>Tariq Carpenter</t>
  </si>
  <si>
    <t>Carpenter did not practice Sunday because of a back injury, Matt Schneidman of The Athletic reports.</t>
  </si>
  <si>
    <t>Tyler Goodson</t>
  </si>
  <si>
    <t>Goodson was spotted with his right arm in a sling during Sunday's practice, Matt Schneidman of The Athletic reports.</t>
  </si>
  <si>
    <t>Rashan Gary</t>
  </si>
  <si>
    <t>Gary (knee) remains sidelined at practice and may not be cleared this week, Rob Demovsky of ESPN.com reports.</t>
  </si>
  <si>
    <t>Tyler Davis</t>
  </si>
  <si>
    <t>Davis suffered a torn ACL in Friday's preseason win over the Bengals, Tom Pelissero of NFL Network reports.</t>
  </si>
  <si>
    <t>Lew Nichols</t>
  </si>
  <si>
    <t>Nichols is dealing with a shoulder injury, according to Ryan Wood of USA Today, and did not play in Friday's preseason game against the Bengals.</t>
  </si>
  <si>
    <t>Corey Ballentine</t>
  </si>
  <si>
    <t>Ballentine departed Friday's 36-19 preseason win in Cincinnati due to a stinger.</t>
  </si>
  <si>
    <t>Luke Tenuta</t>
  </si>
  <si>
    <t>Tenuta was carted off the field during Friday's 36-19 preseason win at Cincinnati due to an ankle injury.</t>
  </si>
  <si>
    <t>Caleb Jones</t>
  </si>
  <si>
    <t>Jones suffered an ankle injury in Friday's preseason opener against the Bengals.</t>
  </si>
  <si>
    <t>Jaire Alexander</t>
  </si>
  <si>
    <t>Alexander won't play in Friday's preseason contest in Cincinnati due a groin injury, Mike Spofford of the Packers' official site reports.</t>
  </si>
  <si>
    <t>Josiah Deguara</t>
  </si>
  <si>
    <t>Deguara (calf) isn't in line to play in Friday's preseason contest at Cincinnati, Wes Hodkiewicz of the Packers' official site reports.</t>
  </si>
  <si>
    <t>Eric Stokes</t>
  </si>
  <si>
    <t>Stokes (foot/knee) was placed on the active/PUP list by the Packers on Friday, Aaron Wilson of KPRC 2 Houston reports.</t>
  </si>
  <si>
    <t>Hassan Ridgeway</t>
  </si>
  <si>
    <t>Ridgeway (arm) did not practice Monday, Aaron Wilson of KPRC 2 Houston reports.</t>
  </si>
  <si>
    <t>Case Keenum</t>
  </si>
  <si>
    <t>Keenum didn't finish Saturday's practice and was not on the field for Sunday's session, Aaron Wilson of KPRC2 Houston reports. The quarterback was seen with a sleeve on his left leg at the end of practice.</t>
  </si>
  <si>
    <t>Jared Wayne</t>
  </si>
  <si>
    <t>Wayne (hamstring) will be out for a couple of weeks, Aaron Wilson of KPRC 2 Houston reports.</t>
  </si>
  <si>
    <t>Thomas Booker IV</t>
  </si>
  <si>
    <t>Booker (wrist) will not practice Sunday, Aaron Wilson of KPRC 2 Houston reports.</t>
  </si>
  <si>
    <t>Jarrett Patterson</t>
  </si>
  <si>
    <t>Patterson (leg) will not practice Sunday, Aaron Wilson of KPRC 2 Houston reports.</t>
  </si>
  <si>
    <t>Brandon Hill</t>
  </si>
  <si>
    <t>Hill (hamstring) will not practice Sunday, Aaron Wilson of KPRC 2 Houston reports.</t>
  </si>
  <si>
    <t>Christian Kirksey</t>
  </si>
  <si>
    <t>Kirksey (hamstring) is expected to be sidelined for a couple weeks, Aaron Wilson of KPRC 2 Houston reports.</t>
  </si>
  <si>
    <t>Andrew Beck</t>
  </si>
  <si>
    <t>Beck sustained a minor knee injury during Thursday's preseason game against New England, Aaron Wilson of KPRC2 Houston reports. He finished with one target in Houston's 20-9 win.</t>
  </si>
  <si>
    <t>Tytus Howard</t>
  </si>
  <si>
    <t>Howard (hand) has the potential to return as soon as the Texans' Week 1 game at Baltimore, Aaron Wilson of KPRC 2 Houston reports.</t>
  </si>
  <si>
    <t>Brevin Jordan</t>
  </si>
  <si>
    <t>Jordan' (hamstring) isn't slated to play in Thursday's preseason game against the Patriots, Aaron Wilson of KPRC 2 Houston reports.</t>
  </si>
  <si>
    <t>Jesse Matthews</t>
  </si>
  <si>
    <t>Matthews suffered a torn ACL before being placed on injured reserve Tuesday, Aaron Wilson of KPRC 2 Houston reports.</t>
  </si>
  <si>
    <t>Greg Little</t>
  </si>
  <si>
    <t>Little (undisclosed) was placed on injured reserve by the Texans on Monday, Aaron Wilson of KPRC 2 Houston reports.</t>
  </si>
  <si>
    <t>DJ Scaife Jr.</t>
  </si>
  <si>
    <t>Scaife (leg) was placed on injured reserve by the Texans on Sunday, Aaron Wilson of KPRC 2 Houston reports.</t>
  </si>
  <si>
    <t>Scott Quessenberry</t>
  </si>
  <si>
    <t>The Texans placed Quessenberry (knee) on injured reserve Friday, Aaron Wilson of KPRC 2 Houston reports.</t>
  </si>
  <si>
    <t>Troy Hairston</t>
  </si>
  <si>
    <t>Hairston (back) was placed on injured reserve Wednesday, Aaron Wilson of KPRC 2 Houston reports.</t>
  </si>
  <si>
    <t>Charlie Heck</t>
  </si>
  <si>
    <t>Heck (undisclosed) will start training camp on the active/PUP list.</t>
  </si>
  <si>
    <t>Jonathan Taylor</t>
  </si>
  <si>
    <t>Taylor, who had been away from the team while rehabbing his injured ankle, is back with the Colts on Monday, Ian Rapoport of NFL Network reports.</t>
  </si>
  <si>
    <t>Will Mallory</t>
  </si>
  <si>
    <t>Mallory (hamstring) did not play in Saturday's preseason loss at Buffalo.</t>
  </si>
  <si>
    <t>Jelani Woods</t>
  </si>
  <si>
    <t>Woods (hamstring) did not play in Saturday's preseason loss at Buffalo.</t>
  </si>
  <si>
    <t>Mo Alie-Cox</t>
  </si>
  <si>
    <t>Alie-Cox (foot) did not play in Saturday's preseason loss at Buffalo.</t>
  </si>
  <si>
    <t>Segun Olubi</t>
  </si>
  <si>
    <t>Olubi suffered a concussion during Saturday's preseason loss to the Bills, Joel A. Erickson of The Indianapolis Star reports.</t>
  </si>
  <si>
    <t>Michael Tutsie</t>
  </si>
  <si>
    <t>Tutsie (undisclosed) has reverted to the Colts' injured reserve, Aaron Wilson of KPRC 2 Houston reports.</t>
  </si>
  <si>
    <t>La'Michael Pettway</t>
  </si>
  <si>
    <t>Pettway (undisclosed) has reverted to the Colts' injured reserve, Aaron Wilson of KPRC 2 Houston reports.</t>
  </si>
  <si>
    <t>Julian Blackmon</t>
  </si>
  <si>
    <t>Blackmon (hamstring) will return "hopefully sooner than later," according to head coach Shane Steichen, Nate Atkins of The Indianapolis Star reports.</t>
  </si>
  <si>
    <t>Braden Smith</t>
  </si>
  <si>
    <t>Smith is recovering from a knee injury suffered in training camp, Joel A. Erickson of The Indianapolis Star reports.</t>
  </si>
  <si>
    <t>Rodney Thomas II</t>
  </si>
  <si>
    <t>Thomas is not practicing Tuesday due to a toe injury, Nate Atkins of The Indianapolis Star reports.</t>
  </si>
  <si>
    <t>Jake Witt</t>
  </si>
  <si>
    <t>Witt (hip) was placed on injured reserve Saturday.</t>
  </si>
  <si>
    <t>Kenny Moore II</t>
  </si>
  <si>
    <t>Moore is currently dealing with an ankle injury, Nate Atkins of The Indianapolis Star reports.</t>
  </si>
  <si>
    <t>Liam Anderson</t>
  </si>
  <si>
    <t>Anderson will miss practice Thursday due to an arm injury, James Boyd of The Athletic reports.</t>
  </si>
  <si>
    <t>DeForest Buckner</t>
  </si>
  <si>
    <t>Buckner left practice early Thursday to tend to a foot injury, James Boyd of The Athletic reports.</t>
  </si>
  <si>
    <t>Zack Moss</t>
  </si>
  <si>
    <t>Moss underwent surgery on his broken arm Tuesday and is expected to be sidelined for about six weeks, Mike Garafolo of NFL Network reports.</t>
  </si>
  <si>
    <t>Henry Mondeaux</t>
  </si>
  <si>
    <t>Mondeaux has landed on the Jaguars' injured reserver due to an undisclosed injury.</t>
  </si>
  <si>
    <t>Sammis Reyes</t>
  </si>
  <si>
    <t>Reyes (concussion) was placed on the reserve/retired list Sunday, Aaron Wilson of KPRC 2 Houston reports.</t>
  </si>
  <si>
    <t>Ross Matiscik</t>
  </si>
  <si>
    <t>Matiscik endured a shoulder injury in Saturday's game against the Cowboys, Demetrius Harvey of The Florida Times-Union reports.</t>
  </si>
  <si>
    <t>Tyson Campbell</t>
  </si>
  <si>
    <t>Campbell (concussion) won't play in Saturday's preseason opener against the Cowboys, Demetrius Harvey of The Florida Times-Union reports.</t>
  </si>
  <si>
    <t>Yasir Abdullah</t>
  </si>
  <si>
    <t>Abdullah practiced in an orange no-contact jersey Thursday as he makes his way through concussion protocols, Demetrius Harvey of The Florida Times-Union reports.</t>
  </si>
  <si>
    <t>Tyler Shatley</t>
  </si>
  <si>
    <t>Shatley suffered atrial fibrillation during earlier this week and is not expected to practice despite being "fine," according to head coach Doug Pederson, Demetrius Harvey of The Florida Times-Union reports.</t>
  </si>
  <si>
    <t>Dawuane Smoot</t>
  </si>
  <si>
    <t>Smoot (Achilles) was placed on the active/PUP list Wednesday.</t>
  </si>
  <si>
    <t>Leonard Taylor</t>
  </si>
  <si>
    <t>Taylor (undisclosed) reverted to IR on Tuesday, per the NFL's official transaction log.</t>
  </si>
  <si>
    <t>Ventrell Miller</t>
  </si>
  <si>
    <t>The Jaguars selected Miller (foot) in the fourth round of the 2023 NFL Draft, 121st overall.</t>
  </si>
  <si>
    <t>Nic Jones</t>
  </si>
  <si>
    <t>Jones, who fractured a couple of fingers in Sunday's preseason loss to the Saints, has no clear return date, John Dillon of ChiefsWire reports.</t>
  </si>
  <si>
    <t>Anthony Witherstone</t>
  </si>
  <si>
    <t>Witherstone suffered a toe injury and left Sunday's 26-24 loss to the Saints early, Matt McMullen of the Chiefs' official site reports.</t>
  </si>
  <si>
    <t>L'Jarius Sneed</t>
  </si>
  <si>
    <t>Sneed (knee) will not participate in Sunday's preseason opener in New Orleans, Pete Sweeney and Jared Sapp of arrowheadpride.com reports.</t>
  </si>
  <si>
    <t>Tershawn Wharton</t>
  </si>
  <si>
    <t>Wharton (knee) will not play in Sunday's preseason opener in New Orleans, Pete Sweeney and Jared Sapp of arrowheadpride.com reports.</t>
  </si>
  <si>
    <t>Jody Fortson</t>
  </si>
  <si>
    <t>Fortson (shoulder) won't play in Sunday's preseason game against the Saints, Pete Sweeney of SB Nation reports.</t>
  </si>
  <si>
    <t>Isiah Pacheco</t>
  </si>
  <si>
    <t>Pacheco (hand/shoulder) won't play in Sunday's preseason opener against the Saints, Matt McMullen of the Chiefs' official site reports.</t>
  </si>
  <si>
    <t>Kadarius Toney</t>
  </si>
  <si>
    <t>General manager Brett Veach said Monday that he expects Toney (knee) to be available for the Chiefs' season opener Sept. 7 against the Lions, Adam Teicher of ESPN.com reports.</t>
  </si>
  <si>
    <t>DJ Turner</t>
  </si>
  <si>
    <t>Turner (undisclosed) reverted to injured reserve Sunday.</t>
  </si>
  <si>
    <t>Darius Harris</t>
  </si>
  <si>
    <t>Harris (undisclosed) reverted to injured reserve Sunday.</t>
  </si>
  <si>
    <t>Brandon Facyson</t>
  </si>
  <si>
    <t>Facyson (leg) is not in uniform for Sunday's contest with the 49ers, Tashan Reed of The Athletic reports.</t>
  </si>
  <si>
    <t>Davante Adams</t>
  </si>
  <si>
    <t>The apparent right leg issue that caused Adams to exit Friday's practice is believed to be minor, according to Tashan Reed of The Athletic.</t>
  </si>
  <si>
    <t>Austin Walter</t>
  </si>
  <si>
    <t>Walter (undisclosed) was placed on IR on Thursday.</t>
  </si>
  <si>
    <t>Tyree Wilson</t>
  </si>
  <si>
    <t>Wilson (foot) still has no timetable for return, Vic Tafur of The Athletic reports.</t>
  </si>
  <si>
    <t>Nic Melsop</t>
  </si>
  <si>
    <t>Dustin Hopkins</t>
  </si>
  <si>
    <t>Hopkins (undisclosed) did not practice Wednesday, Daniel Popper of The Athletic reports.</t>
  </si>
  <si>
    <t>Otito Ogbonnia</t>
  </si>
  <si>
    <t>Ogbonnia (kneecap) will begin Chargers camp on the active/PUP list.</t>
  </si>
  <si>
    <t>Austin Johnson</t>
  </si>
  <si>
    <t>Johnson (knee) will start Chargers camp on the active/PUP list.</t>
  </si>
  <si>
    <t>Jalen Guyton</t>
  </si>
  <si>
    <t>The Chargers placed Guyton (knee) on the active/PUP list Tuesday.</t>
  </si>
  <si>
    <t>Cooper Kupp</t>
  </si>
  <si>
    <t>Coach Sean McVay said Sunday that it's "more likely than not" that Kupp (hamstring) doesn't participate in joint practices with the Raiders this week, Adam Grosbard of The Orange County Register reports.</t>
  </si>
  <si>
    <t>Ochaun Mathis</t>
  </si>
  <si>
    <t>Mathis will miss a few weeks of training camp after suffering a knee injury, Jourdan Rodrigue of The Athletic reports.</t>
  </si>
  <si>
    <t>Derion Kendrick</t>
  </si>
  <si>
    <t>Kendrick (hamstring) has been absent from practices, The Athletic's Jourdan Rodrigue reports.</t>
  </si>
  <si>
    <t>Hunter Long</t>
  </si>
  <si>
    <t>Long (undisclosed) was placed on the active/PUP list Wednesday, Aaron Wilson of KPRC 2 Houston reports.</t>
  </si>
  <si>
    <t>Mark Gilbert</t>
  </si>
  <si>
    <t>Glbert (undisclosed) has reverted to the Dolphins' injured reserve, per the NFL's transaction log.</t>
  </si>
  <si>
    <t>Freddie Swain</t>
  </si>
  <si>
    <t>Swain (hamstring) reverted to the Dolphins' injured reserve Monday, per the NFL's transaction log.</t>
  </si>
  <si>
    <t>Cam Smith</t>
  </si>
  <si>
    <t>Smith (shoulder) could miss two weeks, according to head coach Mike McDaniel, Cameron Wolfe of NFL Network reports.</t>
  </si>
  <si>
    <t>Braxton Berrios</t>
  </si>
  <si>
    <t>Dolphins head coach Mike McDaniel said Sunday that Berrios needed stitches after injuring his head on a punt return and will be forced to miss some time, Adam H. Beasley of ProFootballNetwork.com reports.</t>
  </si>
  <si>
    <t>Jaylen Waddle</t>
  </si>
  <si>
    <t>Dolphins head coach Mike McDaniel said Sunday that Waddle (abdomen) doesn't have a return timetable, but he's happy with where the wideout is at in his rehab process, Alain Poupart of SI.com reports.</t>
  </si>
  <si>
    <t>Robbie Chosen</t>
  </si>
  <si>
    <t>Coach Mike McDaniel said Chosen didn't play in Friday's 19-3 preseason defeat to the Falcons due to an undisclosed injury, Marcel Louis-Jacques of ESPN.com reports.</t>
  </si>
  <si>
    <t>Trill Williams</t>
  </si>
  <si>
    <t>Williams (knee) is continuing to make progress in camp this week, Hal Habib of the Palm Beach Post reports.</t>
  </si>
  <si>
    <t>Jeff Wilson Jr.</t>
  </si>
  <si>
    <t>Wilson (undisclosed) departed Wednesday's practice early with an injury, Barry Jackson of the Miami Herald reports.</t>
  </si>
  <si>
    <t>Braylon Sanders</t>
  </si>
  <si>
    <t>Sanders suffered what head coach Mike McDaniel is calling a "lower-body" injury with no structural damage, Daniel Oyefusi of the Miami Herald reports.</t>
  </si>
  <si>
    <t>Brandon Jones</t>
  </si>
  <si>
    <t>Jones (knee) continues to increase his participation in training camp practices, David Furones of the South Florida Sun Sentinel reports.</t>
  </si>
  <si>
    <t>Terron Armstead</t>
  </si>
  <si>
    <t>Armstead (hip) was activated from the active/PUP list Monday, Cameron Wolfe of NFL Network reports.</t>
  </si>
  <si>
    <t>Jalen Ramsey</t>
  </si>
  <si>
    <t>Ramsey (knee) had his meniscus repaired Friday morning and now is expected to miss most of the 2023 season, Ian Rapoport of NFL Network reports.</t>
  </si>
  <si>
    <t>Tanner Conner</t>
  </si>
  <si>
    <t>The Dolphins placed Conner (undisclosed) on the active/PUP list Tuesday.</t>
  </si>
  <si>
    <t>Nik Needham</t>
  </si>
  <si>
    <t>Needham (Achilles) was placed on the active/PUP list Thursday, Aaron Wilson of KPRC 2 Houston reports.</t>
  </si>
  <si>
    <t>Kene Nwangwu</t>
  </si>
  <si>
    <t>Nwangwu (undisclosed) did not practice Monday, Dane Mizutani of the St. Paul Pioneer Press reports.</t>
  </si>
  <si>
    <t>T.J. Hockenson</t>
  </si>
  <si>
    <t>Hockenson (illness) said Monday he's dealing with an ear infection and is unsure whether he will participate in joint practices with the Titans this week, Kevin Seifert of ESPN.com reports.</t>
  </si>
  <si>
    <t>Brian Asamoah II</t>
  </si>
  <si>
    <t>Asamoah was forced to miss Thursday's 24-13 loss to the Seahawks with a minor injury, Kevin Seifert of ESPN.com reports.</t>
  </si>
  <si>
    <t>Jalen Nailor</t>
  </si>
  <si>
    <t>Nailor (leg) did not play in Thursday's preseason loss to Seattle.</t>
  </si>
  <si>
    <t>James Lynch</t>
  </si>
  <si>
    <t>Lynch (knee) was placed on IR on Sunday, Craig Peters of the Vikings' official site reports.</t>
  </si>
  <si>
    <t>Alexander Mattison</t>
  </si>
  <si>
    <t>Mattison (undisclosed) took part in Thursday's practice, Andrew Krammer of the Minneapolis Star Tribune reports.</t>
  </si>
  <si>
    <t>Trishton Jackson</t>
  </si>
  <si>
    <t>Offensive coordinator Wes Phillips told reporters Wednesday that Jackson (knee) didn't suffer any ligament damage to his knee after being carted off during practice Tuesday, Ben Goessling of the Minneapolis Star Tribune reports.</t>
  </si>
  <si>
    <t>Chris Reed</t>
  </si>
  <si>
    <t>The Vikings placed Reed (undisclosed) on the active/non-football injury list Monday, Aaron Wilson of KPRC 2 Houston reports.</t>
  </si>
  <si>
    <t>Pierre Strong Jr.</t>
  </si>
  <si>
    <t>Strong (undisclosed) didn't practice Monday, Mark Daniels of MassLive reports.</t>
  </si>
  <si>
    <t>Anfernee Jennings</t>
  </si>
  <si>
    <t>Jennings left Monday's practice early after suffering an apparent wrist injury, Zack Cox of NESN.com reports.</t>
  </si>
  <si>
    <t>Mike Gesicki</t>
  </si>
  <si>
    <t>Gesicki left Monday's practice after suffering an unspecified injury on a tackling drill, Zack Cox of NESN reports.</t>
  </si>
  <si>
    <t>Cole Strange</t>
  </si>
  <si>
    <t>Strange (leg) was a limited participant at the Patriots' practice Sunday, Andrew Callahan of the Boston Herald reports.</t>
  </si>
  <si>
    <t>Ty Montgomery II</t>
  </si>
  <si>
    <t>Montgomery (leg) wasn't spotted in warmups ahead of Thursday's preseason opener against the Texans, Chris Mason of The Springfield Republican reports.</t>
  </si>
  <si>
    <t>Trey Flowers</t>
  </si>
  <si>
    <t>Flowers (undisclosed) landed on the active/PUP list Tuesday, Tom Pelissero of NFL Network reports.</t>
  </si>
  <si>
    <t>Terez Hall</t>
  </si>
  <si>
    <t>Hall (undisclosed) reverted to injured reserve Friday after previously being waived/injured by the Patriots, Aaron Wilson of KPRC 2 Houston reports.</t>
  </si>
  <si>
    <t>Calvin Anderson</t>
  </si>
  <si>
    <t>Anderson (illness) has been placed on the Patriots' active/NFI list, Aaron Wilson of KPRC 2 Houston reports.</t>
  </si>
  <si>
    <t>Cody Davis</t>
  </si>
  <si>
    <t>Davis (knee) has been placed on New England's active/PUP list to start training camp, Field Yates of ESPN reports.</t>
  </si>
  <si>
    <t>Mike Onwenu</t>
  </si>
  <si>
    <t>Onwenu (ankle) will begin training camp on the Patriots' active/PUP list, Mike Reiss of ESPN.com reports.</t>
  </si>
  <si>
    <t>Kendre Miller</t>
  </si>
  <si>
    <t>Miller (knee) was diagnosed Monday with a minor sprain and is expected to be out for a week or two, Nick Underhill of NewOrleans.Football reports</t>
  </si>
  <si>
    <t>Andrus Peat</t>
  </si>
  <si>
    <t>Peat (quadriceps) did not practice Sunday, John Hendrix of SI.com reports.</t>
  </si>
  <si>
    <t>Landon Young</t>
  </si>
  <si>
    <t>Young (knee) did not practice Sunday, John Hendrix of SI.com reports.</t>
  </si>
  <si>
    <t>Lucas Krull</t>
  </si>
  <si>
    <t>Krull (tailbone) isn't expected to play in Sunday's preseason game against the Chiefs, John Hendrix of SI.com reports.</t>
  </si>
  <si>
    <t>Jesse James</t>
  </si>
  <si>
    <t>James won't play in Sunday's preseason opener against the Chiefs due to a groin injury, John Hendrix of SI.com reports.</t>
  </si>
  <si>
    <t>Kirk Merritt</t>
  </si>
  <si>
    <t>Merritt (hamstring) won't play in Sunday's preseason opener against the Chiefs, John Hendrix of SI.com reports.</t>
  </si>
  <si>
    <t>Tre'Quan Smith</t>
  </si>
  <si>
    <t>Smith (groin) won't play in Sunday's preseason opener against the Chiefs, John Hendrix of SI.com reports.</t>
  </si>
  <si>
    <t>Demario Davis</t>
  </si>
  <si>
    <t>Davis (calf) is out for Sunday's preseason contest against the Chiefs, Rod Walker reports.</t>
  </si>
  <si>
    <t>Rashid Shaheed</t>
  </si>
  <si>
    <t>The Saints have "no concerns" about Shaheed's availability for Week 1, despite the fact that a groin injury is expected to keep him out for most of the team's preseason slate, Nick Underhill and Brooke Kirchhofer of NewOrleans.Football report.</t>
  </si>
  <si>
    <t>Eno Benjamin</t>
  </si>
  <si>
    <t>Benjamin (Achilles) was placed on injured reserve Sunday, Nick Underhill of NewOrleans.Football reports.</t>
  </si>
  <si>
    <t>Andrew Dowell</t>
  </si>
  <si>
    <t>Dowell (knee) suffered a torn ACL in Wednesday's practice, Jeff Duncan of NOLA.com reports.</t>
  </si>
  <si>
    <t>Scott Lashley</t>
  </si>
  <si>
    <t>Lashley (undisclosed) has cleared waivers and reverted to the Saints' injured reserve, Aaron Wilson of KPRC 2 Houston reports.</t>
  </si>
  <si>
    <t>D.J. Davidson</t>
  </si>
  <si>
    <t>Davidson (knee) passed his physical Monday and was activated from the active/PUP list, Dan Salomone of the Giants' official site reports.</t>
  </si>
  <si>
    <t>Cor'Dale Flott</t>
  </si>
  <si>
    <t>Flott was forced out of Friday's preseason opener against the Panthers due to an abdominal injury, Dan Salomone of the Giants' official site reports.</t>
  </si>
  <si>
    <t>Collin Johnson</t>
  </si>
  <si>
    <t>Johnson has been declared out for the remainder of Friday's preseason game in Detroit due to a knee injury, Dan Salomone of the Giants' official site reports.</t>
  </si>
  <si>
    <t>Rakeem Nunez-Roches</t>
  </si>
  <si>
    <t>Nunez-Roches (groin) sat out Tuesday's practice, Pat Leonard of the New York Daily News reports.</t>
  </si>
  <si>
    <t>Ryder Anderson</t>
  </si>
  <si>
    <t>Anderson (triceps) is expected to be out a few weeks according to head coach Brian Daboll, Pat Leonard of the New York Daily News reports.</t>
  </si>
  <si>
    <t>Evan Neal</t>
  </si>
  <si>
    <t>Neal suffered a concussion in Friday's practice and is in the league's protocol, Dan Salomone of the Giants' official site reports.</t>
  </si>
  <si>
    <t>J.C. Hassenauer</t>
  </si>
  <si>
    <t>Hassenauer (triceps) was placed on injured reserve Tuesday,Dan Salomone of the Giants' official site reports.</t>
  </si>
  <si>
    <t>Aaron Robinson</t>
  </si>
  <si>
    <t>The Giants placed Robinson (knee) on the active/PUP list Tuesday, Adam Schefter of ESPN reports.</t>
  </si>
  <si>
    <t>Wan'Dale Robinson</t>
  </si>
  <si>
    <t>Robinson (knee) is on the active/PUP list to start training camp, Adam Schefter of ESPN reports.</t>
  </si>
  <si>
    <t>Jeremy Ruckert</t>
  </si>
  <si>
    <t>Ruckert suffered a shoulder injury during Saturday's 27-0 win over the Panthers, Brian Costello of the New York Post reports.</t>
  </si>
  <si>
    <t>Garrett Wilson</t>
  </si>
  <si>
    <t>Wilson (ankle) won't play in Saturday's preseason contest against the Panthers, Andy Vasquez of The Bergen Record reports.</t>
  </si>
  <si>
    <t>Sauce Gardner</t>
  </si>
  <si>
    <t>Gardner (hamstring) will participate in individual drills Thursday, Andy Vasquez of The Bergen Record reports.</t>
  </si>
  <si>
    <t>Yodny Cajuste</t>
  </si>
  <si>
    <t>Cajuste (undisclosed) reverted to injured reserve Wednesday, Aaron Wilson of KPRC 2 Houston reports.</t>
  </si>
  <si>
    <t>Hamsah Nasirildeen</t>
  </si>
  <si>
    <t>Nasirildeen (neck) has reverted to the Jets' injured reserve, Aaron Wilson of KPRC 2 Houston reports.</t>
  </si>
  <si>
    <t>Maalik Hall</t>
  </si>
  <si>
    <t>Hall (undisclosed) has reverted to the Jets' injured reserve, Aaron Wilson of KPRC 2 Houston reports.</t>
  </si>
  <si>
    <t>Chazz Surratt</t>
  </si>
  <si>
    <t>Duane Brown</t>
  </si>
  <si>
    <t>Breece Hall</t>
  </si>
  <si>
    <t>Head coach Robert Saleh said Sunday that Hall (knee) is expected to begin practicing in a couple of weeks, Zack Rosenblatt of The Athletic reports.</t>
  </si>
  <si>
    <t>Jarrick Bernard-Converse</t>
  </si>
  <si>
    <t>The Jets placed Bernard-Converse on the active/PUP list Wednesday due to an undisclosed injury, Tom Pelissero of NFL Network reports.</t>
  </si>
  <si>
    <t>Shaun Bradley</t>
  </si>
  <si>
    <t>The Eagles placed Bradley (Achilles) on injured reserve Monday, Martin Frank of The Delaware News Journal reports.</t>
  </si>
  <si>
    <t>Britain Covey</t>
  </si>
  <si>
    <t>Covey was out with a hamstring injury during Saturday's 20-19 loss to the Ravens, Tim McManus of ESPN.com reports.</t>
  </si>
  <si>
    <t>Quez Watkins</t>
  </si>
  <si>
    <t>Coach Nick Sirianni said Watkins didn't play in Saturday's 20-19 preseason loss at Baltimore due to a hamstring injury, Tim McManus of ESPN.com reports.</t>
  </si>
  <si>
    <t>Greg Ward</t>
  </si>
  <si>
    <t>Ward was forced out of Saturday's contest with the Ravens early with leg cramps, Martin Frank of The Delaware News Journal reports.</t>
  </si>
  <si>
    <t>Patrick Johnson</t>
  </si>
  <si>
    <t>Johnson (ankle) will not practice Wednesday, Tim McManus of ESPN.com reports.</t>
  </si>
  <si>
    <t>Charleston Rambo</t>
  </si>
  <si>
    <t>Rambo (undisclosed) has shifted to the Eagles' injured reserve, Dave Zangaro of NBC Sports Philadelphia reports.</t>
  </si>
  <si>
    <t>Deon Cain</t>
  </si>
  <si>
    <t>Cain (ankle) did not participate in Eagles camp Tuesday, Tim McManus of ESPN.com reports.</t>
  </si>
  <si>
    <t>Chapelle Russell</t>
  </si>
  <si>
    <t>Russell (undisclosed) has cleared waivers and subsequently reverted to the Steelers' injured reserve, per the NFL's transaction log.</t>
  </si>
  <si>
    <t>Keeanu Benton</t>
  </si>
  <si>
    <t>Benton is out for the remainder of Friday's preseason opener in Tampa Bay due to an ankle injury, Alan Saunders of PittsburghSportsNow.com reports.</t>
  </si>
  <si>
    <t>Ja'Marcus Bradley</t>
  </si>
  <si>
    <t>Bradley (undisclosed) reverted to injured reserve on Wednesday, per the NFL's official transaction log.</t>
  </si>
  <si>
    <t>Tre Norwood</t>
  </si>
  <si>
    <t>Norwood left practice early Sunday due to a lower-body injury, Ray Fittipaldo of the Pittsburgh Post-Gazette reports.</t>
  </si>
  <si>
    <t>Alfonzo Graham</t>
  </si>
  <si>
    <t>Graham (undisclosed) has been placed on injured reserve, Aaron Wilson of KPRC 2 Houston reports.</t>
  </si>
  <si>
    <t>Cory Trice Jr.</t>
  </si>
  <si>
    <t>Trice (undisclosed) was placed on Pittsburgh's injured reserve list Wednesday.</t>
  </si>
  <si>
    <t>Renell Wren</t>
  </si>
  <si>
    <t>Wren was placed on IR with an undisclosed injury Tuesday.</t>
  </si>
  <si>
    <t>Daelin Hayes</t>
  </si>
  <si>
    <t>Hayes (undisclosed) reverted to the 49ers' injured reserve Sunday, per the NFL's transaction log.</t>
  </si>
  <si>
    <t>Anthony Averett</t>
  </si>
  <si>
    <t>Averett (undisclosed) was placed on injured reserve Friday, Josh Dubow of the Associated Press reports.</t>
  </si>
  <si>
    <t>Dre Greenlaw</t>
  </si>
  <si>
    <t>Greenlaw pulled his hamstring at practice Thursday, Cam Inman of The San Jose Mercury News reports.</t>
  </si>
  <si>
    <t>Ray-Ray McButt III</t>
  </si>
  <si>
    <t>McButt (wrist) is expected to be sidelined for two months after breaking his left wrist at a recent training camp practice, Nick Wagoner of ESPN.com reports.</t>
  </si>
  <si>
    <t>George Kittle</t>
  </si>
  <si>
    <t>Kittle (adductor strain) didn't practice Thursday, Eric Branch of the San Francisco Chronicle reports.</t>
  </si>
  <si>
    <t>Darryl Johnson</t>
  </si>
  <si>
    <t>The 49ers have placed Johnson on injured reserve due to an undisclosed injury, Jennifer Lee Chan of NBC Sports Bay Area reports.</t>
  </si>
  <si>
    <t>Jaylon Moore</t>
  </si>
  <si>
    <t>Moore (knee) suffered a bone bruise during 49ers camp Wednesday, Matt Maiocco of NBC Sports Bay Area reports.</t>
  </si>
  <si>
    <t>Elijah Mitchell</t>
  </si>
  <si>
    <t>Mitchell suffered an adductor strain and is expected to be out for about a week, Eric Branch of the San Francisco Chronicle reports.</t>
  </si>
  <si>
    <t>Nick Bosa</t>
  </si>
  <si>
    <t>The 49ers placed Bosa (contract dispute) on the reserve/did not report list Wednesday, Tom Pelissero of NFL Network reports.</t>
  </si>
  <si>
    <t>Darrell Luter Jr.</t>
  </si>
  <si>
    <t>General manager John Lynch said Luter (knee) is "trending well" but it will be some time before he comes off the active/PUP list, David Lombardi of The Athletic reports.</t>
  </si>
  <si>
    <t>Kalia Davis</t>
  </si>
  <si>
    <t>Vi Jones</t>
  </si>
  <si>
    <t>Jon Rhattigan</t>
  </si>
  <si>
    <t>Rhattigan (elbow) did not practice Saturday, John Boyle of the team's official site reports.</t>
  </si>
  <si>
    <t>Olu Oluwatimi</t>
  </si>
  <si>
    <t>Oluwatimi (elbow) was sidelined at practice Saturday, John Boyle of the team's official site reports.</t>
  </si>
  <si>
    <t>Devin Bush</t>
  </si>
  <si>
    <t>Bush missed Saturday's practice with a swollen knee, John Boyle of the team's official site reports.</t>
  </si>
  <si>
    <t>Kenneth Walker III</t>
  </si>
  <si>
    <t>Walker (groin) returned to practice Saturday, Brady Henderson of ESPN.com reports.</t>
  </si>
  <si>
    <t>Cade Johnson</t>
  </si>
  <si>
    <t>Johnson (concussion) was released from the hospital Friday, Bob Condotta of The Seattle Times reports.</t>
  </si>
  <si>
    <t>Joshua Onujiogu</t>
  </si>
  <si>
    <t>Onujiogu (elbow) has reverted to the Seahawks' injured reserve, per the NFL's transaction log.</t>
  </si>
  <si>
    <t>Andrew Whitaker</t>
  </si>
  <si>
    <t>Whitaker (knee) reverted to IR on Wednesday, Aaron Wilson of KPRC 2 Houston reports.</t>
  </si>
  <si>
    <t>Joey Blount</t>
  </si>
  <si>
    <t>Blount, who was carted off the field with a back injury Monday, should return early next week, Michael-Shawn Dugar of The Athletic reports.</t>
  </si>
  <si>
    <t>Devon Witherspoon</t>
  </si>
  <si>
    <t>Witherspoon missed practice again Wednesday due to a hamstring injury, Gregg Bell of The Tacoma News Tribune reports.</t>
  </si>
  <si>
    <t>Tyler Lockett</t>
  </si>
  <si>
    <t>Lockett (undisclosed) handled a mix of individual and team drills at Tuesday's practice, Bob Condotta of The Seattle Times reports.</t>
  </si>
  <si>
    <t>Dre'Mont Jones</t>
  </si>
  <si>
    <t>Jones sustained a toe injury late during Sunday's practice, Bob Condotta of The Seattle Times reports.</t>
  </si>
  <si>
    <t>Dareke Young</t>
  </si>
  <si>
    <t>Kenny McIntosh</t>
  </si>
  <si>
    <t>Coach Pete Carroll said Sunday that McIntosh is dealing with a left knee sprain that could keep him out a couple of weeks, John Boyle of the Seahawks' official site reports.</t>
  </si>
  <si>
    <t>Darrell Taylor</t>
  </si>
  <si>
    <t>Taylor has a sprained left shoulder, Michael-Shawn Dugar of The Athletic reports.</t>
  </si>
  <si>
    <t>Bryan Mone</t>
  </si>
  <si>
    <t>Mone (knee) was placed on the Seahawks' active/PUP list Wednesday, John Boyle of the team's official site reports.</t>
  </si>
  <si>
    <t>Austin Faoliu</t>
  </si>
  <si>
    <t>Faoliu (knee) was placed on the Seahawks' active/PUP list Wednesday, John Boyle of the team's official site reports.</t>
  </si>
  <si>
    <t>Jamal Adams</t>
  </si>
  <si>
    <t>Adams (quadriceps) was placed on the Seahawks' active/PUP list Wednesday, John Boyle of the team's official site reports.</t>
  </si>
  <si>
    <t>Jordyn Brooks</t>
  </si>
  <si>
    <t>Brooks (knee) was placed on the Seahawks' active/PUP list Wednesday, John Boyle of the team's official site reports.</t>
  </si>
  <si>
    <t>Don Gardner</t>
  </si>
  <si>
    <t>Gardner left Friday's 18-17 preseason win against the Broncos due to a hamstring injury.</t>
  </si>
  <si>
    <t>Ryan Jensen</t>
  </si>
  <si>
    <t>Jensen (knee) is still without a timetable for a return according to head coach Todd Bowles, Rick Stroud of the Tampa Bay Times reports.</t>
  </si>
  <si>
    <t>Calijah Kancey</t>
  </si>
  <si>
    <t>Kancey is expected to miss four weeks due to a strained calf suffered Sunday, Adam Schefter of ESPN reports.</t>
  </si>
  <si>
    <t>Shakel Brown</t>
  </si>
  <si>
    <t>Brown (ankle) was placed on injured reserve Monday, Jim Wyatt of the Titans' official site reports.</t>
  </si>
  <si>
    <t>Jonathan Ward</t>
  </si>
  <si>
    <t>Ward (knee) was a non-participant at Monday's practice, Jim Wyatt of the Titans' official website reports.</t>
  </si>
  <si>
    <t>Hassan Haskins</t>
  </si>
  <si>
    <t>Haskins (undisclosed) did not practice Monday, John Glennon of SI.com reports.</t>
  </si>
  <si>
    <t>Dillon Radunz</t>
  </si>
  <si>
    <t>Radunz (knee) will start training camp on the Titans' active/PUP list, Jim Wyatt of the team's official site reports.</t>
  </si>
  <si>
    <t>Caleb Farley</t>
  </si>
  <si>
    <t>Farley (back) will begin training camp on the Titans' active/PUP list, Ian Rapoport of NFL Network reports.</t>
  </si>
  <si>
    <t>Washington Commanders</t>
  </si>
  <si>
    <t>Chase Young</t>
  </si>
  <si>
    <t>Young (neck) took it slow in practice Sunday out of an abundance of caution, according to head coach Ron Rivera, Zach Selby of the Commanders' official site reports.</t>
  </si>
  <si>
    <t>Phidarian Mathis</t>
  </si>
  <si>
    <t>Mathis (calf) was limited in practice Sunday, Zach Selby of the Commanders' official site reports.</t>
  </si>
  <si>
    <t>Logan Thomas</t>
  </si>
  <si>
    <t>Thomas (calf) won't practice Sunday, John Keim of ESPN.com reports.</t>
  </si>
  <si>
    <t>David Bada</t>
  </si>
  <si>
    <t>Bada had surgery recently to repair his torn triceps, Nicki Jhabvala of The Washington Post reports.</t>
  </si>
  <si>
    <t>Curtis Brooks</t>
  </si>
  <si>
    <t>Brooks (undisclosed) was Ben Standig of The Athletic on IR on Tuesday.</t>
  </si>
  <si>
    <t>Troy Apke</t>
  </si>
  <si>
    <t>Apke (shoulder) was placed on injured reserve Tuesday.</t>
  </si>
  <si>
    <t>Emmanuel Forbes</t>
  </si>
  <si>
    <t>Forbes tweaked his groin in Friday's practice and will be re-evaluated, John Keim of ESPN.com reports.</t>
  </si>
  <si>
    <t>De'Jon Harris</t>
  </si>
  <si>
    <t>James Smith-Williams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</si>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</sst>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00_);_(* \(#,##0.0000\);_(* &quot;-&quot;??_);_(@_)"/>
    <numFmt numFmtId="165" formatCode="_(* #,##0_);_(* \(#,##0\);_(* &quot;-&quot;??_);_(@_)"/>
    <numFmt numFmtId="166" formatCode="_(* #,##0.000_);_(* \(#,##0.000\);_(* &quot;-&quot;??_);_(@_)"/>
    <numFmt numFmtId="167" formatCode="0.0%"/>
    <numFmt numFmtId="168" formatCode="0.0000"/>
    <numFmt numFmtId="169" formatCode="0.00;\(0.00\);"/>
  </numFmts>
  <fonts count="6" x14ac:knownFonts="1">
    <font>
      <sz val="10"/>
      <color theme="1"/>
      <name val="Calibri"/>
      <family val="2"/>
    </font>
    <font>
      <sz val="10"/>
      <color theme="1"/>
      <name val="Calibri"/>
      <family val="2"/>
    </font>
    <font>
      <b/>
      <sz val="8"/>
      <color theme="1"/>
      <name val="Century Gothic"/>
      <family val="2"/>
    </font>
    <font>
      <sz val="8"/>
      <color theme="1"/>
      <name val="Century Gothic"/>
      <family val="2"/>
    </font>
    <font>
      <b/>
      <sz val="8"/>
      <color theme="0"/>
      <name val="Century Gothic"/>
      <family val="2"/>
    </font>
    <font>
      <sz val="8"/>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rgb="FFBF5700"/>
        <bgColor indexed="64"/>
      </patternFill>
    </fill>
    <fill>
      <patternFill patternType="solid">
        <fgColor theme="9" tint="0.79998168889431442"/>
        <bgColor indexed="64"/>
      </patternFill>
    </fill>
    <fill>
      <patternFill patternType="solid">
        <fgColor theme="3" tint="0.749992370372631"/>
        <bgColor indexed="64"/>
      </patternFill>
    </fill>
    <fill>
      <patternFill patternType="solid">
        <fgColor theme="4"/>
        <bgColor indexed="64"/>
      </patternFill>
    </fill>
  </fills>
  <borders count="2">
    <border>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left"/>
    </xf>
    <xf numFmtId="164" fontId="2" fillId="0" borderId="1" xfId="1" applyNumberFormat="1" applyFont="1" applyBorder="1" applyAlignment="1">
      <alignment horizontal="center"/>
    </xf>
    <xf numFmtId="0" fontId="3" fillId="0" borderId="0" xfId="0" applyFont="1"/>
    <xf numFmtId="0" fontId="3" fillId="0" borderId="0" xfId="0" applyFont="1" applyAlignment="1">
      <alignment horizontal="center"/>
    </xf>
    <xf numFmtId="0" fontId="3" fillId="0" borderId="0" xfId="0" applyFont="1" applyAlignment="1">
      <alignment horizontal="left"/>
    </xf>
    <xf numFmtId="164" fontId="3" fillId="0" borderId="0" xfId="1" applyNumberFormat="1" applyFont="1"/>
    <xf numFmtId="165" fontId="3" fillId="0" borderId="0" xfId="1" applyNumberFormat="1" applyFont="1" applyAlignment="1">
      <alignment horizontal="centerContinuous"/>
    </xf>
    <xf numFmtId="43" fontId="3" fillId="0" borderId="0" xfId="1" applyFont="1" applyAlignment="1">
      <alignment horizontal="centerContinuous"/>
    </xf>
    <xf numFmtId="43" fontId="3" fillId="0" borderId="0" xfId="1" applyFont="1" applyAlignment="1">
      <alignment horizontal="left"/>
    </xf>
    <xf numFmtId="0" fontId="3" fillId="2" borderId="0" xfId="0" applyFont="1" applyFill="1" applyAlignment="1">
      <alignment horizontal="centerContinuous"/>
    </xf>
    <xf numFmtId="0" fontId="4" fillId="3" borderId="0" xfId="0" applyFont="1" applyFill="1" applyAlignment="1">
      <alignment horizontal="centerContinuous"/>
    </xf>
    <xf numFmtId="165" fontId="4" fillId="3" borderId="0" xfId="0" applyNumberFormat="1" applyFont="1" applyFill="1" applyAlignment="1">
      <alignment horizontal="centerContinuous"/>
    </xf>
    <xf numFmtId="0" fontId="2" fillId="0" borderId="0" xfId="0" applyFont="1" applyAlignment="1">
      <alignment horizontal="center"/>
    </xf>
    <xf numFmtId="0" fontId="2" fillId="0" borderId="0" xfId="0" applyFont="1"/>
    <xf numFmtId="0" fontId="2" fillId="0" borderId="0" xfId="0" applyFont="1" applyAlignment="1">
      <alignment horizontal="left"/>
    </xf>
    <xf numFmtId="165" fontId="3" fillId="0" borderId="0" xfId="1" applyNumberFormat="1" applyFont="1" applyAlignment="1">
      <alignment horizontal="center"/>
    </xf>
    <xf numFmtId="43" fontId="3" fillId="0" borderId="0" xfId="1" applyFont="1" applyAlignment="1">
      <alignment horizontal="center"/>
    </xf>
    <xf numFmtId="0" fontId="3" fillId="0" borderId="0" xfId="1" applyNumberFormat="1" applyFont="1" applyAlignment="1">
      <alignment horizontal="center"/>
    </xf>
    <xf numFmtId="165" fontId="2" fillId="0" borderId="0" xfId="0" applyNumberFormat="1" applyFont="1" applyAlignment="1">
      <alignment horizontal="center"/>
    </xf>
    <xf numFmtId="165" fontId="3" fillId="0" borderId="0" xfId="1" applyNumberFormat="1" applyFont="1" applyAlignment="1">
      <alignment horizontal="left"/>
    </xf>
    <xf numFmtId="165" fontId="3" fillId="0" borderId="0" xfId="0" applyNumberFormat="1" applyFont="1"/>
    <xf numFmtId="43" fontId="3" fillId="0" borderId="0" xfId="0" applyNumberFormat="1" applyFont="1"/>
    <xf numFmtId="164" fontId="3" fillId="0" borderId="0" xfId="0" applyNumberFormat="1" applyFont="1"/>
    <xf numFmtId="165" fontId="3" fillId="0" borderId="0" xfId="1" applyNumberFormat="1" applyFont="1"/>
    <xf numFmtId="166" fontId="3" fillId="0" borderId="0" xfId="1" applyNumberFormat="1" applyFont="1" applyAlignment="1">
      <alignment horizontal="centerContinuous"/>
    </xf>
    <xf numFmtId="166" fontId="3" fillId="0" borderId="0" xfId="1" applyNumberFormat="1" applyFont="1" applyAlignment="1">
      <alignment horizontal="center"/>
    </xf>
    <xf numFmtId="166" fontId="3" fillId="0" borderId="0" xfId="1" applyNumberFormat="1" applyFont="1" applyAlignment="1">
      <alignment horizontal="left"/>
    </xf>
    <xf numFmtId="165" fontId="3" fillId="0" borderId="0" xfId="1" quotePrefix="1" applyNumberFormat="1" applyFont="1" applyAlignment="1">
      <alignment horizontal="left"/>
    </xf>
    <xf numFmtId="166" fontId="3" fillId="0" borderId="0" xfId="1" applyNumberFormat="1" applyFont="1"/>
    <xf numFmtId="0" fontId="2" fillId="0" borderId="0" xfId="0" applyFont="1" applyAlignment="1">
      <alignment horizontal="centerContinuous"/>
    </xf>
    <xf numFmtId="0" fontId="3" fillId="0" borderId="0" xfId="0" applyFont="1" applyAlignment="1">
      <alignment horizontal="centerContinuous"/>
    </xf>
    <xf numFmtId="164" fontId="2" fillId="0" borderId="0" xfId="1" applyNumberFormat="1" applyFont="1" applyAlignment="1">
      <alignment horizontal="center"/>
    </xf>
    <xf numFmtId="167" fontId="3" fillId="0" borderId="0" xfId="2" applyNumberFormat="1" applyFont="1" applyFill="1"/>
    <xf numFmtId="164" fontId="3" fillId="0" borderId="0" xfId="1" applyNumberFormat="1" applyFont="1" applyFill="1"/>
    <xf numFmtId="167" fontId="2" fillId="0" borderId="0" xfId="2" applyNumberFormat="1" applyFont="1" applyFill="1"/>
    <xf numFmtId="164" fontId="2" fillId="0" borderId="0" xfId="1" applyNumberFormat="1" applyFont="1" applyFill="1"/>
    <xf numFmtId="164" fontId="2" fillId="0" borderId="0" xfId="0" applyNumberFormat="1" applyFont="1"/>
    <xf numFmtId="168" fontId="2" fillId="0" borderId="0" xfId="0" applyNumberFormat="1" applyFont="1" applyAlignment="1">
      <alignment horizontal="center"/>
    </xf>
    <xf numFmtId="168" fontId="3" fillId="0" borderId="0" xfId="0" applyNumberFormat="1" applyFont="1"/>
    <xf numFmtId="0" fontId="3" fillId="4" borderId="0" xfId="0" applyFont="1" applyFill="1" applyAlignment="1">
      <alignment horizontal="centerContinuous"/>
    </xf>
    <xf numFmtId="0" fontId="3" fillId="5" borderId="0" xfId="0" applyFont="1" applyFill="1" applyAlignment="1">
      <alignment horizontal="centerContinuous"/>
    </xf>
    <xf numFmtId="0" fontId="4" fillId="6" borderId="1" xfId="0" applyFont="1" applyFill="1" applyBorder="1" applyAlignment="1">
      <alignment horizontal="center"/>
    </xf>
    <xf numFmtId="169" fontId="3" fillId="0" borderId="0" xfId="0" applyNumberFormat="1" applyFont="1" applyAlignment="1">
      <alignment horizontal="center"/>
    </xf>
    <xf numFmtId="169" fontId="2" fillId="0" borderId="0" xfId="0" applyNumberFormat="1" applyFont="1" applyAlignment="1">
      <alignment horizontal="center"/>
    </xf>
    <xf numFmtId="16"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DEF!$Q$2</c:f>
              <c:strCache>
                <c:ptCount val="1"/>
                <c:pt idx="0">
                  <c:v>Def_Score</c:v>
                </c:pt>
              </c:strCache>
            </c:strRef>
          </c:tx>
          <c:spPr>
            <a:solidFill>
              <a:schemeClr val="accent3"/>
            </a:solidFill>
            <a:ln>
              <a:noFill/>
            </a:ln>
            <a:effectLst/>
          </c:spPr>
          <c:invertIfNegative val="0"/>
          <c:cat>
            <c:strRef>
              <c:f>DEF!$C$3:$C$34</c:f>
              <c:strCache>
                <c:ptCount val="32"/>
                <c:pt idx="0">
                  <c:v>BUF</c:v>
                </c:pt>
                <c:pt idx="1">
                  <c:v>GB</c:v>
                </c:pt>
                <c:pt idx="2">
                  <c:v>PIT</c:v>
                </c:pt>
                <c:pt idx="3">
                  <c:v>NYJ</c:v>
                </c:pt>
                <c:pt idx="4">
                  <c:v>CLE</c:v>
                </c:pt>
                <c:pt idx="5">
                  <c:v>CAR</c:v>
                </c:pt>
                <c:pt idx="6">
                  <c:v>CHI</c:v>
                </c:pt>
                <c:pt idx="7">
                  <c:v>SEA</c:v>
                </c:pt>
                <c:pt idx="8">
                  <c:v>TB</c:v>
                </c:pt>
                <c:pt idx="9">
                  <c:v>HOU</c:v>
                </c:pt>
                <c:pt idx="10">
                  <c:v>IND</c:v>
                </c:pt>
                <c:pt idx="11">
                  <c:v>LAC</c:v>
                </c:pt>
                <c:pt idx="12">
                  <c:v>LA</c:v>
                </c:pt>
                <c:pt idx="13">
                  <c:v>NYG</c:v>
                </c:pt>
                <c:pt idx="14">
                  <c:v>NE</c:v>
                </c:pt>
                <c:pt idx="15">
                  <c:v>WAS</c:v>
                </c:pt>
                <c:pt idx="16">
                  <c:v>PHI</c:v>
                </c:pt>
                <c:pt idx="17">
                  <c:v>MIA</c:v>
                </c:pt>
                <c:pt idx="18">
                  <c:v>SF</c:v>
                </c:pt>
                <c:pt idx="19">
                  <c:v>BAL</c:v>
                </c:pt>
                <c:pt idx="20">
                  <c:v>ARI</c:v>
                </c:pt>
                <c:pt idx="21">
                  <c:v>JAX</c:v>
                </c:pt>
                <c:pt idx="22">
                  <c:v>LV</c:v>
                </c:pt>
                <c:pt idx="23">
                  <c:v>ATL</c:v>
                </c:pt>
                <c:pt idx="24">
                  <c:v>KC</c:v>
                </c:pt>
                <c:pt idx="25">
                  <c:v>DEN</c:v>
                </c:pt>
                <c:pt idx="26">
                  <c:v>TEN</c:v>
                </c:pt>
                <c:pt idx="27">
                  <c:v>DET</c:v>
                </c:pt>
                <c:pt idx="28">
                  <c:v>DAL</c:v>
                </c:pt>
                <c:pt idx="29">
                  <c:v>MIN</c:v>
                </c:pt>
                <c:pt idx="30">
                  <c:v>NO</c:v>
                </c:pt>
                <c:pt idx="31">
                  <c:v>CIN</c:v>
                </c:pt>
              </c:strCache>
            </c:strRef>
          </c:cat>
          <c:val>
            <c:numRef>
              <c:f>DEF!$Q$3:$Q$34</c:f>
              <c:numCache>
                <c:formatCode>_(* #,##0.0000_);_(* \(#,##0.0000\);_(* "-"??_);_(@_)</c:formatCode>
                <c:ptCount val="32"/>
                <c:pt idx="0">
                  <c:v>2.3839986550386927</c:v>
                </c:pt>
                <c:pt idx="1">
                  <c:v>1.7358233202702709</c:v>
                </c:pt>
                <c:pt idx="2">
                  <c:v>1.0413846415747698</c:v>
                </c:pt>
                <c:pt idx="3">
                  <c:v>0.9658056049656174</c:v>
                </c:pt>
                <c:pt idx="4">
                  <c:v>0.96059330248661889</c:v>
                </c:pt>
                <c:pt idx="5">
                  <c:v>0.9176313575876428</c:v>
                </c:pt>
                <c:pt idx="6">
                  <c:v>0.90113993642962775</c:v>
                </c:pt>
                <c:pt idx="7">
                  <c:v>0.85151255402382919</c:v>
                </c:pt>
                <c:pt idx="8">
                  <c:v>0.76406710555095836</c:v>
                </c:pt>
                <c:pt idx="9">
                  <c:v>0.67064135310395068</c:v>
                </c:pt>
                <c:pt idx="10">
                  <c:v>0.44723518610005997</c:v>
                </c:pt>
                <c:pt idx="11">
                  <c:v>0.38905484144955749</c:v>
                </c:pt>
                <c:pt idx="12">
                  <c:v>0.27166945156318689</c:v>
                </c:pt>
                <c:pt idx="13">
                  <c:v>0.25521492455159422</c:v>
                </c:pt>
                <c:pt idx="14">
                  <c:v>0.22971203857159211</c:v>
                </c:pt>
                <c:pt idx="15">
                  <c:v>-3.0460758741391987E-2</c:v>
                </c:pt>
                <c:pt idx="16">
                  <c:v>-3.1254887747639119E-2</c:v>
                </c:pt>
                <c:pt idx="17">
                  <c:v>-3.9371550780414086E-2</c:v>
                </c:pt>
                <c:pt idx="18">
                  <c:v>-4.7348541353305691E-2</c:v>
                </c:pt>
                <c:pt idx="19">
                  <c:v>-0.3694717775862601</c:v>
                </c:pt>
                <c:pt idx="20">
                  <c:v>-0.37609623650790985</c:v>
                </c:pt>
                <c:pt idx="21">
                  <c:v>-0.59109802060117789</c:v>
                </c:pt>
                <c:pt idx="22">
                  <c:v>-0.64121633474387352</c:v>
                </c:pt>
                <c:pt idx="23">
                  <c:v>-0.64235385223362274</c:v>
                </c:pt>
                <c:pt idx="24">
                  <c:v>-0.67181733877781946</c:v>
                </c:pt>
                <c:pt idx="25">
                  <c:v>-0.74453173301646269</c:v>
                </c:pt>
                <c:pt idx="26">
                  <c:v>-0.95312125360806565</c:v>
                </c:pt>
                <c:pt idx="27">
                  <c:v>-1.1088078554652372</c:v>
                </c:pt>
                <c:pt idx="28">
                  <c:v>-1.4383145917775479</c:v>
                </c:pt>
                <c:pt idx="29">
                  <c:v>-1.5204293114628644</c:v>
                </c:pt>
                <c:pt idx="30">
                  <c:v>-1.6915300028428439</c:v>
                </c:pt>
                <c:pt idx="31">
                  <c:v>-1.8882602260216579</c:v>
                </c:pt>
              </c:numCache>
            </c:numRef>
          </c:val>
          <c:extLst>
            <c:ext xmlns:c16="http://schemas.microsoft.com/office/drawing/2014/chart" uri="{C3380CC4-5D6E-409C-BE32-E72D297353CC}">
              <c16:uniqueId val="{00000002-2EDF-4579-9845-A2206D32595E}"/>
            </c:ext>
          </c:extLst>
        </c:ser>
        <c:dLbls>
          <c:showLegendKey val="0"/>
          <c:showVal val="0"/>
          <c:showCatName val="0"/>
          <c:showSerName val="0"/>
          <c:showPercent val="0"/>
          <c:showBubbleSize val="0"/>
        </c:dLbls>
        <c:gapWidth val="219"/>
        <c:overlap val="-27"/>
        <c:axId val="566269904"/>
        <c:axId val="1408236496"/>
        <c:extLst>
          <c:ext xmlns:c15="http://schemas.microsoft.com/office/drawing/2012/chart" uri="{02D57815-91ED-43cb-92C2-25804820EDAC}">
            <c15:filteredBarSeries>
              <c15:ser>
                <c:idx val="0"/>
                <c:order val="0"/>
                <c:tx>
                  <c:strRef>
                    <c:extLst>
                      <c:ext uri="{02D57815-91ED-43cb-92C2-25804820EDAC}">
                        <c15:formulaRef>
                          <c15:sqref>DEF!$O$2</c15:sqref>
                        </c15:formulaRef>
                      </c:ext>
                    </c:extLst>
                    <c:strCache>
                      <c:ptCount val="1"/>
                      <c:pt idx="0">
                        <c:v>RunDef_Score</c:v>
                      </c:pt>
                    </c:strCache>
                  </c:strRef>
                </c:tx>
                <c:spPr>
                  <a:solidFill>
                    <a:schemeClr val="accent1"/>
                  </a:solidFill>
                  <a:ln>
                    <a:noFill/>
                  </a:ln>
                  <a:effectLst/>
                </c:spPr>
                <c:invertIfNegative val="0"/>
                <c:cat>
                  <c:strRef>
                    <c:extLst>
                      <c:ext uri="{02D57815-91ED-43cb-92C2-25804820EDAC}">
                        <c15:formulaRef>
                          <c15:sqref>DEF!$C$3:$C$34</c15:sqref>
                        </c15:formulaRef>
                      </c:ext>
                    </c:extLst>
                    <c:strCache>
                      <c:ptCount val="32"/>
                      <c:pt idx="0">
                        <c:v>BUF</c:v>
                      </c:pt>
                      <c:pt idx="1">
                        <c:v>GB</c:v>
                      </c:pt>
                      <c:pt idx="2">
                        <c:v>PIT</c:v>
                      </c:pt>
                      <c:pt idx="3">
                        <c:v>NYJ</c:v>
                      </c:pt>
                      <c:pt idx="4">
                        <c:v>CLE</c:v>
                      </c:pt>
                      <c:pt idx="5">
                        <c:v>CAR</c:v>
                      </c:pt>
                      <c:pt idx="6">
                        <c:v>CHI</c:v>
                      </c:pt>
                      <c:pt idx="7">
                        <c:v>SEA</c:v>
                      </c:pt>
                      <c:pt idx="8">
                        <c:v>TB</c:v>
                      </c:pt>
                      <c:pt idx="9">
                        <c:v>HOU</c:v>
                      </c:pt>
                      <c:pt idx="10">
                        <c:v>IND</c:v>
                      </c:pt>
                      <c:pt idx="11">
                        <c:v>LAC</c:v>
                      </c:pt>
                      <c:pt idx="12">
                        <c:v>LA</c:v>
                      </c:pt>
                      <c:pt idx="13">
                        <c:v>NYG</c:v>
                      </c:pt>
                      <c:pt idx="14">
                        <c:v>NE</c:v>
                      </c:pt>
                      <c:pt idx="15">
                        <c:v>WAS</c:v>
                      </c:pt>
                      <c:pt idx="16">
                        <c:v>PHI</c:v>
                      </c:pt>
                      <c:pt idx="17">
                        <c:v>MIA</c:v>
                      </c:pt>
                      <c:pt idx="18">
                        <c:v>SF</c:v>
                      </c:pt>
                      <c:pt idx="19">
                        <c:v>BAL</c:v>
                      </c:pt>
                      <c:pt idx="20">
                        <c:v>ARI</c:v>
                      </c:pt>
                      <c:pt idx="21">
                        <c:v>JAX</c:v>
                      </c:pt>
                      <c:pt idx="22">
                        <c:v>LV</c:v>
                      </c:pt>
                      <c:pt idx="23">
                        <c:v>ATL</c:v>
                      </c:pt>
                      <c:pt idx="24">
                        <c:v>KC</c:v>
                      </c:pt>
                      <c:pt idx="25">
                        <c:v>DEN</c:v>
                      </c:pt>
                      <c:pt idx="26">
                        <c:v>TEN</c:v>
                      </c:pt>
                      <c:pt idx="27">
                        <c:v>DET</c:v>
                      </c:pt>
                      <c:pt idx="28">
                        <c:v>DAL</c:v>
                      </c:pt>
                      <c:pt idx="29">
                        <c:v>MIN</c:v>
                      </c:pt>
                      <c:pt idx="30">
                        <c:v>NO</c:v>
                      </c:pt>
                      <c:pt idx="31">
                        <c:v>CIN</c:v>
                      </c:pt>
                    </c:strCache>
                  </c:strRef>
                </c:cat>
                <c:val>
                  <c:numRef>
                    <c:extLst>
                      <c:ext uri="{02D57815-91ED-43cb-92C2-25804820EDAC}">
                        <c15:formulaRef>
                          <c15:sqref>DEF!$O$3:$O$34</c15:sqref>
                        </c15:formulaRef>
                      </c:ext>
                    </c:extLst>
                    <c:numCache>
                      <c:formatCode>_(* #,##0.0000_);_(* \(#,##0.0000\);_(* "-"??_);_(@_)</c:formatCode>
                      <c:ptCount val="32"/>
                      <c:pt idx="0">
                        <c:v>-1.3020104196475106</c:v>
                      </c:pt>
                      <c:pt idx="1">
                        <c:v>2.2213936687862135</c:v>
                      </c:pt>
                      <c:pt idx="2">
                        <c:v>-0.42782695766432693</c:v>
                      </c:pt>
                      <c:pt idx="3">
                        <c:v>0.34993287396144923</c:v>
                      </c:pt>
                      <c:pt idx="4">
                        <c:v>0.67255099544151731</c:v>
                      </c:pt>
                      <c:pt idx="5">
                        <c:v>0.80886873435198492</c:v>
                      </c:pt>
                      <c:pt idx="6">
                        <c:v>1.7845861224157904</c:v>
                      </c:pt>
                      <c:pt idx="7">
                        <c:v>0.25795726795226109</c:v>
                      </c:pt>
                      <c:pt idx="8">
                        <c:v>0.33392736291203806</c:v>
                      </c:pt>
                      <c:pt idx="9">
                        <c:v>2.1531359126163583</c:v>
                      </c:pt>
                      <c:pt idx="10">
                        <c:v>0.74014159711497118</c:v>
                      </c:pt>
                      <c:pt idx="11">
                        <c:v>0.54144450097032926</c:v>
                      </c:pt>
                      <c:pt idx="12">
                        <c:v>0.29925834037635546</c:v>
                      </c:pt>
                      <c:pt idx="13">
                        <c:v>0.38835326038151752</c:v>
                      </c:pt>
                      <c:pt idx="14">
                        <c:v>-0.12940805770227271</c:v>
                      </c:pt>
                      <c:pt idx="15">
                        <c:v>-0.14469655364945808</c:v>
                      </c:pt>
                      <c:pt idx="16">
                        <c:v>-0.6876619738750086</c:v>
                      </c:pt>
                      <c:pt idx="17">
                        <c:v>-0.13868706244389808</c:v>
                      </c:pt>
                      <c:pt idx="18">
                        <c:v>0.31021901359505644</c:v>
                      </c:pt>
                      <c:pt idx="19">
                        <c:v>-0.4724671816955669</c:v>
                      </c:pt>
                      <c:pt idx="20">
                        <c:v>-0.84134962243943012</c:v>
                      </c:pt>
                      <c:pt idx="21">
                        <c:v>-0.83482738017338587</c:v>
                      </c:pt>
                      <c:pt idx="22">
                        <c:v>-3.893139420193166E-2</c:v>
                      </c:pt>
                      <c:pt idx="23">
                        <c:v>-0.28651866237553747</c:v>
                      </c:pt>
                      <c:pt idx="24">
                        <c:v>-1.2255124216988673</c:v>
                      </c:pt>
                      <c:pt idx="25">
                        <c:v>6.7664642285964346E-2</c:v>
                      </c:pt>
                      <c:pt idx="26">
                        <c:v>-1.2421785661480476</c:v>
                      </c:pt>
                      <c:pt idx="27">
                        <c:v>0.78013983026313383</c:v>
                      </c:pt>
                      <c:pt idx="28">
                        <c:v>-4.8441599461588377E-3</c:v>
                      </c:pt>
                      <c:pt idx="29">
                        <c:v>-0.65189085818166281</c:v>
                      </c:pt>
                      <c:pt idx="30">
                        <c:v>-0.62167759465966543</c:v>
                      </c:pt>
                      <c:pt idx="31">
                        <c:v>-2.6590852569222001</c:v>
                      </c:pt>
                    </c:numCache>
                  </c:numRef>
                </c:val>
                <c:extLst>
                  <c:ext xmlns:c16="http://schemas.microsoft.com/office/drawing/2014/chart" uri="{C3380CC4-5D6E-409C-BE32-E72D297353CC}">
                    <c16:uniqueId val="{00000000-2EDF-4579-9845-A2206D32595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DEF!$P$2</c15:sqref>
                        </c15:formulaRef>
                      </c:ext>
                    </c:extLst>
                    <c:strCache>
                      <c:ptCount val="1"/>
                      <c:pt idx="0">
                        <c:v>PassDef_Score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DEF!$C$3:$C$34</c15:sqref>
                        </c15:formulaRef>
                      </c:ext>
                    </c:extLst>
                    <c:strCache>
                      <c:ptCount val="32"/>
                      <c:pt idx="0">
                        <c:v>BUF</c:v>
                      </c:pt>
                      <c:pt idx="1">
                        <c:v>GB</c:v>
                      </c:pt>
                      <c:pt idx="2">
                        <c:v>PIT</c:v>
                      </c:pt>
                      <c:pt idx="3">
                        <c:v>NYJ</c:v>
                      </c:pt>
                      <c:pt idx="4">
                        <c:v>CLE</c:v>
                      </c:pt>
                      <c:pt idx="5">
                        <c:v>CAR</c:v>
                      </c:pt>
                      <c:pt idx="6">
                        <c:v>CHI</c:v>
                      </c:pt>
                      <c:pt idx="7">
                        <c:v>SEA</c:v>
                      </c:pt>
                      <c:pt idx="8">
                        <c:v>TB</c:v>
                      </c:pt>
                      <c:pt idx="9">
                        <c:v>HOU</c:v>
                      </c:pt>
                      <c:pt idx="10">
                        <c:v>IND</c:v>
                      </c:pt>
                      <c:pt idx="11">
                        <c:v>LAC</c:v>
                      </c:pt>
                      <c:pt idx="12">
                        <c:v>LA</c:v>
                      </c:pt>
                      <c:pt idx="13">
                        <c:v>NYG</c:v>
                      </c:pt>
                      <c:pt idx="14">
                        <c:v>NE</c:v>
                      </c:pt>
                      <c:pt idx="15">
                        <c:v>WAS</c:v>
                      </c:pt>
                      <c:pt idx="16">
                        <c:v>PHI</c:v>
                      </c:pt>
                      <c:pt idx="17">
                        <c:v>MIA</c:v>
                      </c:pt>
                      <c:pt idx="18">
                        <c:v>SF</c:v>
                      </c:pt>
                      <c:pt idx="19">
                        <c:v>BAL</c:v>
                      </c:pt>
                      <c:pt idx="20">
                        <c:v>ARI</c:v>
                      </c:pt>
                      <c:pt idx="21">
                        <c:v>JAX</c:v>
                      </c:pt>
                      <c:pt idx="22">
                        <c:v>LV</c:v>
                      </c:pt>
                      <c:pt idx="23">
                        <c:v>ATL</c:v>
                      </c:pt>
                      <c:pt idx="24">
                        <c:v>KC</c:v>
                      </c:pt>
                      <c:pt idx="25">
                        <c:v>DEN</c:v>
                      </c:pt>
                      <c:pt idx="26">
                        <c:v>TEN</c:v>
                      </c:pt>
                      <c:pt idx="27">
                        <c:v>DET</c:v>
                      </c:pt>
                      <c:pt idx="28">
                        <c:v>DAL</c:v>
                      </c:pt>
                      <c:pt idx="29">
                        <c:v>MIN</c:v>
                      </c:pt>
                      <c:pt idx="30">
                        <c:v>NO</c:v>
                      </c:pt>
                      <c:pt idx="31">
                        <c:v>CIN</c:v>
                      </c:pt>
                    </c:strCache>
                  </c:strRef>
                </c:cat>
                <c:val>
                  <c:numRef>
                    <c:extLst xmlns:c15="http://schemas.microsoft.com/office/drawing/2012/chart">
                      <c:ext xmlns:c15="http://schemas.microsoft.com/office/drawing/2012/chart" uri="{02D57815-91ED-43cb-92C2-25804820EDAC}">
                        <c15:formulaRef>
                          <c15:sqref>DEF!$P$3:$P$34</c15:sqref>
                        </c15:formulaRef>
                      </c:ext>
                    </c:extLst>
                    <c:numCache>
                      <c:formatCode>_(* #,##0.0000_);_(* \(#,##0.0000\);_(* "-"??_);_(@_)</c:formatCode>
                      <c:ptCount val="32"/>
                      <c:pt idx="0">
                        <c:v>3.7191729542739043</c:v>
                      </c:pt>
                      <c:pt idx="1">
                        <c:v>-0.41347819251261314</c:v>
                      </c:pt>
                      <c:pt idx="2">
                        <c:v>1.4858301057903229</c:v>
                      </c:pt>
                      <c:pt idx="3">
                        <c:v>0.64258096777069418</c:v>
                      </c:pt>
                      <c:pt idx="4">
                        <c:v>0.31951536522630108</c:v>
                      </c:pt>
                      <c:pt idx="5">
                        <c:v>0.14134523484029654</c:v>
                      </c:pt>
                      <c:pt idx="6">
                        <c:v>-0.83646910954330078</c:v>
                      </c:pt>
                      <c:pt idx="7">
                        <c:v>0.61633796539151708</c:v>
                      </c:pt>
                      <c:pt idx="8">
                        <c:v>0.45213274373143875</c:v>
                      </c:pt>
                      <c:pt idx="9">
                        <c:v>-1.4350530659812275</c:v>
                      </c:pt>
                      <c:pt idx="10">
                        <c:v>-0.27179347960915951</c:v>
                      </c:pt>
                      <c:pt idx="11">
                        <c:v>-0.1355725333367514</c:v>
                      </c:pt>
                      <c:pt idx="12">
                        <c:v>-1.7038190208855986E-2</c:v>
                      </c:pt>
                      <c:pt idx="13">
                        <c:v>-0.12160470072821669</c:v>
                      </c:pt>
                      <c:pt idx="14">
                        <c:v>0.36225584638329061</c:v>
                      </c:pt>
                      <c:pt idx="15">
                        <c:v>0.11137150235672524</c:v>
                      </c:pt>
                      <c:pt idx="16">
                        <c:v>0.64531149752833117</c:v>
                      </c:pt>
                      <c:pt idx="17">
                        <c:v>9.634454999883027E-2</c:v>
                      </c:pt>
                      <c:pt idx="18">
                        <c:v>-0.35392458010271038</c:v>
                      </c:pt>
                      <c:pt idx="19">
                        <c:v>8.7655941495888706E-2</c:v>
                      </c:pt>
                      <c:pt idx="20">
                        <c:v>0.44418678577183923</c:v>
                      </c:pt>
                      <c:pt idx="21">
                        <c:v>0.21799422691498424</c:v>
                      </c:pt>
                      <c:pt idx="22">
                        <c:v>-0.6170914528189011</c:v>
                      </c:pt>
                      <c:pt idx="23">
                        <c:v>-0.37441229074047849</c:v>
                      </c:pt>
                      <c:pt idx="24">
                        <c:v>0.52026010220570595</c:v>
                      </c:pt>
                      <c:pt idx="25">
                        <c:v>-0.82768115474377091</c:v>
                      </c:pt>
                      <c:pt idx="26">
                        <c:v>0.2491329122180197</c:v>
                      </c:pt>
                      <c:pt idx="27">
                        <c:v>-1.9017315564936763</c:v>
                      </c:pt>
                      <c:pt idx="28">
                        <c:v>-1.4654352129309292</c:v>
                      </c:pt>
                      <c:pt idx="29">
                        <c:v>-0.91211212327838576</c:v>
                      </c:pt>
                      <c:pt idx="30">
                        <c:v>-1.1167628143354342</c:v>
                      </c:pt>
                      <c:pt idx="31">
                        <c:v>0.68873175546635002</c:v>
                      </c:pt>
                    </c:numCache>
                  </c:numRef>
                </c:val>
                <c:extLst xmlns:c15="http://schemas.microsoft.com/office/drawing/2012/chart">
                  <c:ext xmlns:c16="http://schemas.microsoft.com/office/drawing/2014/chart" uri="{C3380CC4-5D6E-409C-BE32-E72D297353CC}">
                    <c16:uniqueId val="{00000001-2EDF-4579-9845-A2206D32595E}"/>
                  </c:ext>
                </c:extLst>
              </c15:ser>
            </c15:filteredBarSeries>
          </c:ext>
        </c:extLst>
      </c:barChart>
      <c:catAx>
        <c:axId val="566269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236496"/>
        <c:crosses val="autoZero"/>
        <c:auto val="0"/>
        <c:lblAlgn val="ctr"/>
        <c:lblOffset val="100"/>
        <c:noMultiLvlLbl val="0"/>
      </c:catAx>
      <c:valAx>
        <c:axId val="1408236496"/>
        <c:scaling>
          <c:orientation val="minMax"/>
        </c:scaling>
        <c:delete val="0"/>
        <c:axPos val="l"/>
        <c:majorGridlines>
          <c:spPr>
            <a:ln w="9525" cap="flat" cmpd="sng" algn="ctr">
              <a:solidFill>
                <a:schemeClr val="tx1">
                  <a:lumMod val="15000"/>
                  <a:lumOff val="85000"/>
                </a:schemeClr>
              </a:solidFill>
              <a:round/>
            </a:ln>
            <a:effectLst/>
          </c:spPr>
        </c:majorGridlines>
        <c:numFmt formatCode="_(* #,##0.000_);_(* \(#,##0.0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269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Multipliers!$U$1</c:f>
              <c:strCache>
                <c:ptCount val="1"/>
                <c:pt idx="0">
                  <c:v>Phasing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Multipliers!$T$2:$T$19</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xVal>
          <c:yVal>
            <c:numRef>
              <c:f>Multipliers!$U$2:$U$19</c:f>
              <c:numCache>
                <c:formatCode>_(* #,##0.000_);_(* \(#,##0.000\);_(* "-"??_);_(@_)</c:formatCode>
                <c:ptCount val="18"/>
                <c:pt idx="0">
                  <c:v>1.0069999999999999</c:v>
                </c:pt>
                <c:pt idx="1">
                  <c:v>1.0029999999999999</c:v>
                </c:pt>
                <c:pt idx="2">
                  <c:v>1.0009999999999999</c:v>
                </c:pt>
                <c:pt idx="3">
                  <c:v>1</c:v>
                </c:pt>
                <c:pt idx="4">
                  <c:v>1</c:v>
                </c:pt>
                <c:pt idx="5">
                  <c:v>1.0009999999999999</c:v>
                </c:pt>
                <c:pt idx="6">
                  <c:v>1.0019999999999998</c:v>
                </c:pt>
                <c:pt idx="7">
                  <c:v>1.0029999999999997</c:v>
                </c:pt>
                <c:pt idx="8">
                  <c:v>1.0039999999999996</c:v>
                </c:pt>
                <c:pt idx="9">
                  <c:v>1.0049999999999994</c:v>
                </c:pt>
                <c:pt idx="10">
                  <c:v>1.0059999999999993</c:v>
                </c:pt>
                <c:pt idx="11">
                  <c:v>1.0069999999999992</c:v>
                </c:pt>
                <c:pt idx="12">
                  <c:v>1.0079999999999991</c:v>
                </c:pt>
                <c:pt idx="13">
                  <c:v>1.008999999999999</c:v>
                </c:pt>
                <c:pt idx="14">
                  <c:v>1.0099999999999989</c:v>
                </c:pt>
                <c:pt idx="15">
                  <c:v>1.0109999999999988</c:v>
                </c:pt>
                <c:pt idx="16">
                  <c:v>1.0119999999999987</c:v>
                </c:pt>
                <c:pt idx="17">
                  <c:v>1.0129999999999986</c:v>
                </c:pt>
              </c:numCache>
            </c:numRef>
          </c:yVal>
          <c:smooth val="0"/>
          <c:extLst>
            <c:ext xmlns:c16="http://schemas.microsoft.com/office/drawing/2014/chart" uri="{C3380CC4-5D6E-409C-BE32-E72D297353CC}">
              <c16:uniqueId val="{00000000-8ACB-464A-88FE-70EA4A8F7369}"/>
            </c:ext>
          </c:extLst>
        </c:ser>
        <c:dLbls>
          <c:showLegendKey val="0"/>
          <c:showVal val="0"/>
          <c:showCatName val="0"/>
          <c:showSerName val="0"/>
          <c:showPercent val="0"/>
          <c:showBubbleSize val="0"/>
        </c:dLbls>
        <c:axId val="1329978960"/>
        <c:axId val="197216416"/>
      </c:scatterChart>
      <c:valAx>
        <c:axId val="1329978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216416"/>
        <c:crosses val="autoZero"/>
        <c:crossBetween val="midCat"/>
      </c:valAx>
      <c:valAx>
        <c:axId val="197216416"/>
        <c:scaling>
          <c:orientation val="minMax"/>
          <c:max val="1.02"/>
        </c:scaling>
        <c:delete val="0"/>
        <c:axPos val="l"/>
        <c:majorGridlines>
          <c:spPr>
            <a:ln w="9525" cap="flat" cmpd="sng" algn="ctr">
              <a:solidFill>
                <a:schemeClr val="tx1">
                  <a:lumMod val="15000"/>
                  <a:lumOff val="85000"/>
                </a:schemeClr>
              </a:solidFill>
              <a:round/>
            </a:ln>
            <a:effectLst/>
          </c:spPr>
        </c:majorGridlines>
        <c:numFmt formatCode="_(* #,##0.000_);_(* \(#,##0.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978960"/>
        <c:crosses val="autoZero"/>
        <c:crossBetween val="midCat"/>
        <c:majorUnit val="4.000000000000001E-3"/>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Rookie DraftPos Multiplier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Multipliers!$D$1</c:f>
              <c:strCache>
                <c:ptCount val="1"/>
                <c:pt idx="0">
                  <c:v>RookieMult</c:v>
                </c:pt>
              </c:strCache>
            </c:strRef>
          </c:tx>
          <c:spPr>
            <a:ln w="28575" cap="rnd">
              <a:solidFill>
                <a:schemeClr val="accent3"/>
              </a:solidFill>
              <a:round/>
            </a:ln>
            <a:effectLst/>
          </c:spPr>
          <c:marker>
            <c:symbol val="none"/>
          </c:marker>
          <c:val>
            <c:numRef>
              <c:f>Multipliers!$D$2:$D$263</c:f>
              <c:numCache>
                <c:formatCode>_(* #,##0.000_);_(* \(#,##0.000\);_(* "-"??_);_(@_)</c:formatCode>
                <c:ptCount val="262"/>
                <c:pt idx="0">
                  <c:v>1.0149999999999999</c:v>
                </c:pt>
                <c:pt idx="1">
                  <c:v>1.0149999999999999</c:v>
                </c:pt>
                <c:pt idx="2">
                  <c:v>1.0149999999999999</c:v>
                </c:pt>
                <c:pt idx="3">
                  <c:v>1.0149999999999999</c:v>
                </c:pt>
                <c:pt idx="4">
                  <c:v>1.0149999999999999</c:v>
                </c:pt>
                <c:pt idx="5">
                  <c:v>1.01</c:v>
                </c:pt>
                <c:pt idx="6">
                  <c:v>1.01</c:v>
                </c:pt>
                <c:pt idx="7">
                  <c:v>1.01</c:v>
                </c:pt>
                <c:pt idx="8">
                  <c:v>1.01</c:v>
                </c:pt>
                <c:pt idx="9">
                  <c:v>1.01</c:v>
                </c:pt>
                <c:pt idx="10">
                  <c:v>1.01</c:v>
                </c:pt>
                <c:pt idx="11">
                  <c:v>1.01</c:v>
                </c:pt>
                <c:pt idx="12">
                  <c:v>1.01</c:v>
                </c:pt>
                <c:pt idx="13">
                  <c:v>1.01</c:v>
                </c:pt>
                <c:pt idx="14">
                  <c:v>1.01</c:v>
                </c:pt>
                <c:pt idx="15">
                  <c:v>1.0049999999999999</c:v>
                </c:pt>
                <c:pt idx="16">
                  <c:v>1.0049999999999999</c:v>
                </c:pt>
                <c:pt idx="17">
                  <c:v>1.0049999999999999</c:v>
                </c:pt>
                <c:pt idx="18">
                  <c:v>1.0049999999999999</c:v>
                </c:pt>
                <c:pt idx="19">
                  <c:v>1.0049999999999999</c:v>
                </c:pt>
                <c:pt idx="20">
                  <c:v>1.0049999999999999</c:v>
                </c:pt>
                <c:pt idx="21">
                  <c:v>1.0049999999999999</c:v>
                </c:pt>
                <c:pt idx="22">
                  <c:v>1.0049999999999999</c:v>
                </c:pt>
                <c:pt idx="23">
                  <c:v>1.0049999999999999</c:v>
                </c:pt>
                <c:pt idx="24">
                  <c:v>1.0049999999999999</c:v>
                </c:pt>
                <c:pt idx="25">
                  <c:v>1.0049999999999999</c:v>
                </c:pt>
                <c:pt idx="26">
                  <c:v>1.0049999999999999</c:v>
                </c:pt>
                <c:pt idx="27">
                  <c:v>1</c:v>
                </c:pt>
                <c:pt idx="28">
                  <c:v>1</c:v>
                </c:pt>
                <c:pt idx="29">
                  <c:v>1</c:v>
                </c:pt>
                <c:pt idx="30">
                  <c:v>1</c:v>
                </c:pt>
                <c:pt idx="31">
                  <c:v>1</c:v>
                </c:pt>
                <c:pt idx="32">
                  <c:v>1</c:v>
                </c:pt>
                <c:pt idx="33">
                  <c:v>1</c:v>
                </c:pt>
                <c:pt idx="34">
                  <c:v>1</c:v>
                </c:pt>
                <c:pt idx="35">
                  <c:v>1</c:v>
                </c:pt>
                <c:pt idx="36">
                  <c:v>1</c:v>
                </c:pt>
                <c:pt idx="37">
                  <c:v>1</c:v>
                </c:pt>
                <c:pt idx="38">
                  <c:v>1</c:v>
                </c:pt>
                <c:pt idx="39">
                  <c:v>1</c:v>
                </c:pt>
                <c:pt idx="40">
                  <c:v>0.995</c:v>
                </c:pt>
                <c:pt idx="41">
                  <c:v>0.995</c:v>
                </c:pt>
                <c:pt idx="42">
                  <c:v>0.995</c:v>
                </c:pt>
                <c:pt idx="43">
                  <c:v>0.995</c:v>
                </c:pt>
                <c:pt idx="44">
                  <c:v>0.995</c:v>
                </c:pt>
                <c:pt idx="45">
                  <c:v>0.995</c:v>
                </c:pt>
                <c:pt idx="46">
                  <c:v>0.995</c:v>
                </c:pt>
                <c:pt idx="47">
                  <c:v>0.995</c:v>
                </c:pt>
                <c:pt idx="48">
                  <c:v>0.995</c:v>
                </c:pt>
                <c:pt idx="49">
                  <c:v>0.995</c:v>
                </c:pt>
                <c:pt idx="50">
                  <c:v>0.95</c:v>
                </c:pt>
                <c:pt idx="51">
                  <c:v>0.95</c:v>
                </c:pt>
                <c:pt idx="52">
                  <c:v>0.95</c:v>
                </c:pt>
                <c:pt idx="53">
                  <c:v>0.95</c:v>
                </c:pt>
                <c:pt idx="54">
                  <c:v>0.95</c:v>
                </c:pt>
                <c:pt idx="55">
                  <c:v>0.95</c:v>
                </c:pt>
                <c:pt idx="56">
                  <c:v>0.95</c:v>
                </c:pt>
                <c:pt idx="57">
                  <c:v>0.95</c:v>
                </c:pt>
                <c:pt idx="58">
                  <c:v>0.95</c:v>
                </c:pt>
                <c:pt idx="59">
                  <c:v>0.95</c:v>
                </c:pt>
                <c:pt idx="60">
                  <c:v>0.9</c:v>
                </c:pt>
                <c:pt idx="61">
                  <c:v>0.9</c:v>
                </c:pt>
                <c:pt idx="62">
                  <c:v>0.9</c:v>
                </c:pt>
                <c:pt idx="63">
                  <c:v>0.9</c:v>
                </c:pt>
                <c:pt idx="64">
                  <c:v>0.9</c:v>
                </c:pt>
                <c:pt idx="65">
                  <c:v>0.9</c:v>
                </c:pt>
                <c:pt idx="66">
                  <c:v>0.9</c:v>
                </c:pt>
                <c:pt idx="67">
                  <c:v>0.9</c:v>
                </c:pt>
                <c:pt idx="68">
                  <c:v>0.9</c:v>
                </c:pt>
                <c:pt idx="69">
                  <c:v>0.9</c:v>
                </c:pt>
                <c:pt idx="70">
                  <c:v>0.85</c:v>
                </c:pt>
                <c:pt idx="71">
                  <c:v>0.85</c:v>
                </c:pt>
                <c:pt idx="72">
                  <c:v>0.85</c:v>
                </c:pt>
                <c:pt idx="73">
                  <c:v>0.85</c:v>
                </c:pt>
                <c:pt idx="74">
                  <c:v>0.85</c:v>
                </c:pt>
                <c:pt idx="75">
                  <c:v>0.85</c:v>
                </c:pt>
                <c:pt idx="76">
                  <c:v>0.85</c:v>
                </c:pt>
                <c:pt idx="77">
                  <c:v>0.85</c:v>
                </c:pt>
                <c:pt idx="78">
                  <c:v>0.85</c:v>
                </c:pt>
                <c:pt idx="79">
                  <c:v>0.85</c:v>
                </c:pt>
                <c:pt idx="80">
                  <c:v>0.8</c:v>
                </c:pt>
                <c:pt idx="81">
                  <c:v>0.8</c:v>
                </c:pt>
                <c:pt idx="82">
                  <c:v>0.8</c:v>
                </c:pt>
                <c:pt idx="83">
                  <c:v>0.8</c:v>
                </c:pt>
                <c:pt idx="84">
                  <c:v>0.8</c:v>
                </c:pt>
                <c:pt idx="85">
                  <c:v>0.8</c:v>
                </c:pt>
                <c:pt idx="86">
                  <c:v>0.8</c:v>
                </c:pt>
                <c:pt idx="87">
                  <c:v>0.8</c:v>
                </c:pt>
                <c:pt idx="88">
                  <c:v>0.8</c:v>
                </c:pt>
                <c:pt idx="89">
                  <c:v>0.8</c:v>
                </c:pt>
                <c:pt idx="90">
                  <c:v>0.75</c:v>
                </c:pt>
                <c:pt idx="91">
                  <c:v>0.75</c:v>
                </c:pt>
                <c:pt idx="92">
                  <c:v>0.75</c:v>
                </c:pt>
                <c:pt idx="93">
                  <c:v>0.75</c:v>
                </c:pt>
                <c:pt idx="94">
                  <c:v>0.75</c:v>
                </c:pt>
                <c:pt idx="95">
                  <c:v>0.75</c:v>
                </c:pt>
                <c:pt idx="96">
                  <c:v>0.75</c:v>
                </c:pt>
                <c:pt idx="97">
                  <c:v>0.75</c:v>
                </c:pt>
                <c:pt idx="98">
                  <c:v>0.75</c:v>
                </c:pt>
                <c:pt idx="99">
                  <c:v>0.75</c:v>
                </c:pt>
                <c:pt idx="100">
                  <c:v>0.7</c:v>
                </c:pt>
                <c:pt idx="101">
                  <c:v>0.7</c:v>
                </c:pt>
                <c:pt idx="102">
                  <c:v>0.7</c:v>
                </c:pt>
                <c:pt idx="103">
                  <c:v>0.7</c:v>
                </c:pt>
                <c:pt idx="104">
                  <c:v>0.7</c:v>
                </c:pt>
                <c:pt idx="105">
                  <c:v>0.7</c:v>
                </c:pt>
                <c:pt idx="106">
                  <c:v>0.7</c:v>
                </c:pt>
                <c:pt idx="107">
                  <c:v>0.7</c:v>
                </c:pt>
                <c:pt idx="108">
                  <c:v>0.7</c:v>
                </c:pt>
                <c:pt idx="109">
                  <c:v>0.7</c:v>
                </c:pt>
                <c:pt idx="110">
                  <c:v>0.65</c:v>
                </c:pt>
                <c:pt idx="111">
                  <c:v>0.65</c:v>
                </c:pt>
                <c:pt idx="112">
                  <c:v>0.65</c:v>
                </c:pt>
                <c:pt idx="113">
                  <c:v>0.65</c:v>
                </c:pt>
                <c:pt idx="114">
                  <c:v>0.65</c:v>
                </c:pt>
                <c:pt idx="115">
                  <c:v>0.65</c:v>
                </c:pt>
                <c:pt idx="116">
                  <c:v>0.65</c:v>
                </c:pt>
                <c:pt idx="117">
                  <c:v>0.65</c:v>
                </c:pt>
                <c:pt idx="118">
                  <c:v>0.65</c:v>
                </c:pt>
                <c:pt idx="119">
                  <c:v>0.65</c:v>
                </c:pt>
                <c:pt idx="120">
                  <c:v>0.6</c:v>
                </c:pt>
                <c:pt idx="121">
                  <c:v>0.6</c:v>
                </c:pt>
                <c:pt idx="122">
                  <c:v>0.6</c:v>
                </c:pt>
                <c:pt idx="123">
                  <c:v>0.6</c:v>
                </c:pt>
                <c:pt idx="124">
                  <c:v>0.6</c:v>
                </c:pt>
                <c:pt idx="125">
                  <c:v>0.6</c:v>
                </c:pt>
                <c:pt idx="126">
                  <c:v>0.6</c:v>
                </c:pt>
                <c:pt idx="127">
                  <c:v>0.6</c:v>
                </c:pt>
                <c:pt idx="128">
                  <c:v>0.6</c:v>
                </c:pt>
                <c:pt idx="129">
                  <c:v>0.6</c:v>
                </c:pt>
                <c:pt idx="130">
                  <c:v>0.6</c:v>
                </c:pt>
                <c:pt idx="131">
                  <c:v>0.6</c:v>
                </c:pt>
                <c:pt idx="132">
                  <c:v>0.6</c:v>
                </c:pt>
                <c:pt idx="133">
                  <c:v>0.6</c:v>
                </c:pt>
                <c:pt idx="134">
                  <c:v>0.6</c:v>
                </c:pt>
                <c:pt idx="135">
                  <c:v>0.6</c:v>
                </c:pt>
                <c:pt idx="136">
                  <c:v>0.6</c:v>
                </c:pt>
                <c:pt idx="137">
                  <c:v>0.6</c:v>
                </c:pt>
                <c:pt idx="138">
                  <c:v>0.6</c:v>
                </c:pt>
                <c:pt idx="139">
                  <c:v>0.6</c:v>
                </c:pt>
                <c:pt idx="140">
                  <c:v>0.55000000000000004</c:v>
                </c:pt>
                <c:pt idx="141">
                  <c:v>0.55000000000000004</c:v>
                </c:pt>
                <c:pt idx="142">
                  <c:v>0.55000000000000004</c:v>
                </c:pt>
                <c:pt idx="143">
                  <c:v>0.55000000000000004</c:v>
                </c:pt>
                <c:pt idx="144">
                  <c:v>0.55000000000000004</c:v>
                </c:pt>
                <c:pt idx="145">
                  <c:v>0.55000000000000004</c:v>
                </c:pt>
                <c:pt idx="146">
                  <c:v>0.55000000000000004</c:v>
                </c:pt>
                <c:pt idx="147">
                  <c:v>0.55000000000000004</c:v>
                </c:pt>
                <c:pt idx="148">
                  <c:v>0.55000000000000004</c:v>
                </c:pt>
                <c:pt idx="149">
                  <c:v>0.55000000000000004</c:v>
                </c:pt>
                <c:pt idx="150">
                  <c:v>0.55000000000000004</c:v>
                </c:pt>
                <c:pt idx="151">
                  <c:v>0.55000000000000004</c:v>
                </c:pt>
                <c:pt idx="152">
                  <c:v>0.55000000000000004</c:v>
                </c:pt>
                <c:pt idx="153">
                  <c:v>0.55000000000000004</c:v>
                </c:pt>
                <c:pt idx="154">
                  <c:v>0.55000000000000004</c:v>
                </c:pt>
                <c:pt idx="155">
                  <c:v>0.55000000000000004</c:v>
                </c:pt>
                <c:pt idx="156">
                  <c:v>0.55000000000000004</c:v>
                </c:pt>
                <c:pt idx="157">
                  <c:v>0.55000000000000004</c:v>
                </c:pt>
                <c:pt idx="158">
                  <c:v>0.55000000000000004</c:v>
                </c:pt>
                <c:pt idx="159">
                  <c:v>0.55000000000000004</c:v>
                </c:pt>
                <c:pt idx="160">
                  <c:v>0.5</c:v>
                </c:pt>
                <c:pt idx="161">
                  <c:v>0.5</c:v>
                </c:pt>
                <c:pt idx="162">
                  <c:v>0.5</c:v>
                </c:pt>
                <c:pt idx="163">
                  <c:v>0.5</c:v>
                </c:pt>
                <c:pt idx="164">
                  <c:v>0.5</c:v>
                </c:pt>
                <c:pt idx="165">
                  <c:v>0.5</c:v>
                </c:pt>
                <c:pt idx="166">
                  <c:v>0.5</c:v>
                </c:pt>
                <c:pt idx="167">
                  <c:v>0.5</c:v>
                </c:pt>
                <c:pt idx="168">
                  <c:v>0.5</c:v>
                </c:pt>
                <c:pt idx="169">
                  <c:v>0.5</c:v>
                </c:pt>
                <c:pt idx="170">
                  <c:v>0.5</c:v>
                </c:pt>
                <c:pt idx="171">
                  <c:v>0.5</c:v>
                </c:pt>
                <c:pt idx="172">
                  <c:v>0.5</c:v>
                </c:pt>
                <c:pt idx="173">
                  <c:v>0.5</c:v>
                </c:pt>
                <c:pt idx="174">
                  <c:v>0.5</c:v>
                </c:pt>
                <c:pt idx="175">
                  <c:v>0.5</c:v>
                </c:pt>
                <c:pt idx="176">
                  <c:v>0.5</c:v>
                </c:pt>
                <c:pt idx="177">
                  <c:v>0.5</c:v>
                </c:pt>
                <c:pt idx="178">
                  <c:v>0.5</c:v>
                </c:pt>
                <c:pt idx="179">
                  <c:v>0.5</c:v>
                </c:pt>
                <c:pt idx="180">
                  <c:v>0.45</c:v>
                </c:pt>
                <c:pt idx="181">
                  <c:v>0.45</c:v>
                </c:pt>
                <c:pt idx="182">
                  <c:v>0.45</c:v>
                </c:pt>
                <c:pt idx="183">
                  <c:v>0.45</c:v>
                </c:pt>
                <c:pt idx="184">
                  <c:v>0.45</c:v>
                </c:pt>
                <c:pt idx="185">
                  <c:v>0.45</c:v>
                </c:pt>
                <c:pt idx="186">
                  <c:v>0.45</c:v>
                </c:pt>
                <c:pt idx="187">
                  <c:v>0.45</c:v>
                </c:pt>
                <c:pt idx="188">
                  <c:v>0.45</c:v>
                </c:pt>
                <c:pt idx="189">
                  <c:v>0.45</c:v>
                </c:pt>
                <c:pt idx="190">
                  <c:v>0.45</c:v>
                </c:pt>
                <c:pt idx="191">
                  <c:v>0.45</c:v>
                </c:pt>
                <c:pt idx="192">
                  <c:v>0.45</c:v>
                </c:pt>
                <c:pt idx="193">
                  <c:v>0.45</c:v>
                </c:pt>
                <c:pt idx="194">
                  <c:v>0.45</c:v>
                </c:pt>
                <c:pt idx="195">
                  <c:v>0.45</c:v>
                </c:pt>
                <c:pt idx="196">
                  <c:v>0.45</c:v>
                </c:pt>
                <c:pt idx="197">
                  <c:v>0.45</c:v>
                </c:pt>
                <c:pt idx="198">
                  <c:v>0.45</c:v>
                </c:pt>
                <c:pt idx="199">
                  <c:v>0.45</c:v>
                </c:pt>
                <c:pt idx="200">
                  <c:v>0.4</c:v>
                </c:pt>
                <c:pt idx="201">
                  <c:v>0.4</c:v>
                </c:pt>
                <c:pt idx="202">
                  <c:v>0.4</c:v>
                </c:pt>
                <c:pt idx="203">
                  <c:v>0.4</c:v>
                </c:pt>
                <c:pt idx="204">
                  <c:v>0.4</c:v>
                </c:pt>
                <c:pt idx="205">
                  <c:v>0.4</c:v>
                </c:pt>
                <c:pt idx="206">
                  <c:v>0.4</c:v>
                </c:pt>
                <c:pt idx="207">
                  <c:v>0.4</c:v>
                </c:pt>
                <c:pt idx="208">
                  <c:v>0.4</c:v>
                </c:pt>
                <c:pt idx="209">
                  <c:v>0.4</c:v>
                </c:pt>
                <c:pt idx="210">
                  <c:v>0.4</c:v>
                </c:pt>
                <c:pt idx="211">
                  <c:v>0.4</c:v>
                </c:pt>
                <c:pt idx="212">
                  <c:v>0.4</c:v>
                </c:pt>
                <c:pt idx="213">
                  <c:v>0.4</c:v>
                </c:pt>
                <c:pt idx="214">
                  <c:v>0.4</c:v>
                </c:pt>
                <c:pt idx="215">
                  <c:v>0.4</c:v>
                </c:pt>
                <c:pt idx="216">
                  <c:v>0.4</c:v>
                </c:pt>
                <c:pt idx="217">
                  <c:v>0.4</c:v>
                </c:pt>
                <c:pt idx="218">
                  <c:v>0.4</c:v>
                </c:pt>
                <c:pt idx="219">
                  <c:v>0.4</c:v>
                </c:pt>
                <c:pt idx="220">
                  <c:v>0.375</c:v>
                </c:pt>
                <c:pt idx="221">
                  <c:v>0.375</c:v>
                </c:pt>
                <c:pt idx="222">
                  <c:v>0.375</c:v>
                </c:pt>
                <c:pt idx="223">
                  <c:v>0.375</c:v>
                </c:pt>
                <c:pt idx="224">
                  <c:v>0.375</c:v>
                </c:pt>
                <c:pt idx="225">
                  <c:v>0.375</c:v>
                </c:pt>
                <c:pt idx="226">
                  <c:v>0.375</c:v>
                </c:pt>
                <c:pt idx="227">
                  <c:v>0.375</c:v>
                </c:pt>
                <c:pt idx="228">
                  <c:v>0.375</c:v>
                </c:pt>
                <c:pt idx="229">
                  <c:v>0.375</c:v>
                </c:pt>
                <c:pt idx="230">
                  <c:v>0.375</c:v>
                </c:pt>
                <c:pt idx="231">
                  <c:v>0.375</c:v>
                </c:pt>
                <c:pt idx="232">
                  <c:v>0.375</c:v>
                </c:pt>
                <c:pt idx="233">
                  <c:v>0.375</c:v>
                </c:pt>
                <c:pt idx="234">
                  <c:v>0.375</c:v>
                </c:pt>
                <c:pt idx="235">
                  <c:v>0.375</c:v>
                </c:pt>
                <c:pt idx="236">
                  <c:v>0.375</c:v>
                </c:pt>
                <c:pt idx="237">
                  <c:v>0.375</c:v>
                </c:pt>
                <c:pt idx="238">
                  <c:v>0.375</c:v>
                </c:pt>
                <c:pt idx="239">
                  <c:v>0.375</c:v>
                </c:pt>
                <c:pt idx="240">
                  <c:v>0.35</c:v>
                </c:pt>
                <c:pt idx="241">
                  <c:v>0.35</c:v>
                </c:pt>
                <c:pt idx="242">
                  <c:v>0.35</c:v>
                </c:pt>
                <c:pt idx="243">
                  <c:v>0.35</c:v>
                </c:pt>
                <c:pt idx="244">
                  <c:v>0.35</c:v>
                </c:pt>
                <c:pt idx="245">
                  <c:v>0.35</c:v>
                </c:pt>
                <c:pt idx="246">
                  <c:v>0.35</c:v>
                </c:pt>
                <c:pt idx="247">
                  <c:v>0.35</c:v>
                </c:pt>
                <c:pt idx="248">
                  <c:v>0.35</c:v>
                </c:pt>
                <c:pt idx="249">
                  <c:v>0.35</c:v>
                </c:pt>
                <c:pt idx="250">
                  <c:v>0.35</c:v>
                </c:pt>
                <c:pt idx="251">
                  <c:v>0.35</c:v>
                </c:pt>
                <c:pt idx="252">
                  <c:v>0.35</c:v>
                </c:pt>
                <c:pt idx="253">
                  <c:v>0.35</c:v>
                </c:pt>
                <c:pt idx="254">
                  <c:v>0.35</c:v>
                </c:pt>
                <c:pt idx="255">
                  <c:v>0.35</c:v>
                </c:pt>
                <c:pt idx="256">
                  <c:v>0.35</c:v>
                </c:pt>
                <c:pt idx="257">
                  <c:v>0.35</c:v>
                </c:pt>
                <c:pt idx="258">
                  <c:v>0.35</c:v>
                </c:pt>
                <c:pt idx="259">
                  <c:v>0.35</c:v>
                </c:pt>
                <c:pt idx="260">
                  <c:v>0.35</c:v>
                </c:pt>
                <c:pt idx="261">
                  <c:v>0.35</c:v>
                </c:pt>
              </c:numCache>
            </c:numRef>
          </c:val>
          <c:smooth val="0"/>
          <c:extLst>
            <c:ext xmlns:c16="http://schemas.microsoft.com/office/drawing/2014/chart" uri="{C3380CC4-5D6E-409C-BE32-E72D297353CC}">
              <c16:uniqueId val="{00000000-795D-494F-A996-706F1109BF66}"/>
            </c:ext>
          </c:extLst>
        </c:ser>
        <c:dLbls>
          <c:showLegendKey val="0"/>
          <c:showVal val="0"/>
          <c:showCatName val="0"/>
          <c:showSerName val="0"/>
          <c:showPercent val="0"/>
          <c:showBubbleSize val="0"/>
        </c:dLbls>
        <c:smooth val="0"/>
        <c:axId val="1600174208"/>
        <c:axId val="586444144"/>
        <c:extLst>
          <c:ext xmlns:c15="http://schemas.microsoft.com/office/drawing/2012/chart" uri="{02D57815-91ED-43cb-92C2-25804820EDAC}">
            <c15:filteredLineSeries>
              <c15:ser>
                <c:idx val="0"/>
                <c:order val="0"/>
                <c:tx>
                  <c:strRef>
                    <c:extLst>
                      <c:ext uri="{02D57815-91ED-43cb-92C2-25804820EDAC}">
                        <c15:formulaRef>
                          <c15:sqref>Multipliers!$B$1</c15:sqref>
                        </c15:formulaRef>
                      </c:ext>
                    </c:extLst>
                    <c:strCache>
                      <c:ptCount val="1"/>
                      <c:pt idx="0">
                        <c:v>DraftPos</c:v>
                      </c:pt>
                    </c:strCache>
                  </c:strRef>
                </c:tx>
                <c:spPr>
                  <a:ln w="28575" cap="rnd">
                    <a:solidFill>
                      <a:schemeClr val="accent1"/>
                    </a:solidFill>
                    <a:round/>
                  </a:ln>
                  <a:effectLst/>
                </c:spPr>
                <c:marker>
                  <c:symbol val="none"/>
                </c:marker>
                <c:val>
                  <c:numRef>
                    <c:extLst>
                      <c:ext uri="{02D57815-91ED-43cb-92C2-25804820EDAC}">
                        <c15:formulaRef>
                          <c15:sqref>Multipliers!$B$2:$B$263</c15:sqref>
                        </c15:formulaRef>
                      </c:ext>
                    </c:extLst>
                    <c:numCache>
                      <c:formatCode>General</c:formatCode>
                      <c:ptCount val="26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numCache>
                  </c:numRef>
                </c:val>
                <c:smooth val="0"/>
                <c:extLst>
                  <c:ext xmlns:c16="http://schemas.microsoft.com/office/drawing/2014/chart" uri="{C3380CC4-5D6E-409C-BE32-E72D297353CC}">
                    <c16:uniqueId val="{00000001-795D-494F-A996-706F1109BF6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Multipliers!$C$1</c15:sqref>
                        </c15:formulaRef>
                      </c:ext>
                    </c:extLst>
                    <c:strCache>
                      <c:ptCount val="1"/>
                      <c:pt idx="0">
                        <c:v>Round</c:v>
                      </c:pt>
                    </c:strCache>
                  </c:strRef>
                </c:tx>
                <c:spPr>
                  <a:ln w="28575" cap="rnd">
                    <a:solidFill>
                      <a:schemeClr val="accent2"/>
                    </a:solidFill>
                    <a:round/>
                  </a:ln>
                  <a:effectLst/>
                </c:spPr>
                <c:marker>
                  <c:symbol val="none"/>
                </c:marker>
                <c:val>
                  <c:numRef>
                    <c:extLst xmlns:c15="http://schemas.microsoft.com/office/drawing/2012/chart">
                      <c:ext xmlns:c15="http://schemas.microsoft.com/office/drawing/2012/chart" uri="{02D57815-91ED-43cb-92C2-25804820EDAC}">
                        <c15:formulaRef>
                          <c15:sqref>Multipliers!$C$2:$C$263</c15:sqref>
                        </c15:formulaRef>
                      </c:ext>
                    </c:extLst>
                    <c:numCache>
                      <c:formatCode>General</c:formatCode>
                      <c:ptCount val="26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4</c:v>
                      </c:pt>
                      <c:pt idx="99">
                        <c:v>4</c:v>
                      </c:pt>
                      <c:pt idx="100">
                        <c:v>4</c:v>
                      </c:pt>
                      <c:pt idx="101">
                        <c:v>4</c:v>
                      </c:pt>
                      <c:pt idx="102">
                        <c:v>4</c:v>
                      </c:pt>
                      <c:pt idx="103">
                        <c:v>4</c:v>
                      </c:pt>
                      <c:pt idx="104">
                        <c:v>4</c:v>
                      </c:pt>
                      <c:pt idx="105">
                        <c:v>4</c:v>
                      </c:pt>
                      <c:pt idx="106">
                        <c:v>4</c:v>
                      </c:pt>
                      <c:pt idx="107">
                        <c:v>4</c:v>
                      </c:pt>
                      <c:pt idx="108">
                        <c:v>4</c:v>
                      </c:pt>
                      <c:pt idx="109">
                        <c:v>4</c:v>
                      </c:pt>
                      <c:pt idx="110">
                        <c:v>4</c:v>
                      </c:pt>
                      <c:pt idx="111">
                        <c:v>4</c:v>
                      </c:pt>
                      <c:pt idx="112">
                        <c:v>4</c:v>
                      </c:pt>
                      <c:pt idx="113">
                        <c:v>4</c:v>
                      </c:pt>
                      <c:pt idx="114">
                        <c:v>4</c:v>
                      </c:pt>
                      <c:pt idx="115">
                        <c:v>4</c:v>
                      </c:pt>
                      <c:pt idx="116">
                        <c:v>4</c:v>
                      </c:pt>
                      <c:pt idx="117">
                        <c:v>4</c:v>
                      </c:pt>
                      <c:pt idx="118">
                        <c:v>4</c:v>
                      </c:pt>
                      <c:pt idx="119">
                        <c:v>4</c:v>
                      </c:pt>
                      <c:pt idx="120">
                        <c:v>4</c:v>
                      </c:pt>
                      <c:pt idx="121">
                        <c:v>4</c:v>
                      </c:pt>
                      <c:pt idx="122">
                        <c:v>4</c:v>
                      </c:pt>
                      <c:pt idx="123">
                        <c:v>4</c:v>
                      </c:pt>
                      <c:pt idx="124">
                        <c:v>4</c:v>
                      </c:pt>
                      <c:pt idx="125">
                        <c:v>4</c:v>
                      </c:pt>
                      <c:pt idx="126">
                        <c:v>4</c:v>
                      </c:pt>
                      <c:pt idx="127">
                        <c:v>4</c:v>
                      </c:pt>
                      <c:pt idx="128">
                        <c:v>4</c:v>
                      </c:pt>
                      <c:pt idx="129">
                        <c:v>4</c:v>
                      </c:pt>
                      <c:pt idx="130">
                        <c:v>4</c:v>
                      </c:pt>
                      <c:pt idx="131">
                        <c:v>5</c:v>
                      </c:pt>
                      <c:pt idx="132">
                        <c:v>5</c:v>
                      </c:pt>
                      <c:pt idx="133">
                        <c:v>5</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5</c:v>
                      </c:pt>
                      <c:pt idx="148">
                        <c:v>5</c:v>
                      </c:pt>
                      <c:pt idx="149">
                        <c:v>5</c:v>
                      </c:pt>
                      <c:pt idx="150">
                        <c:v>5</c:v>
                      </c:pt>
                      <c:pt idx="151">
                        <c:v>5</c:v>
                      </c:pt>
                      <c:pt idx="152">
                        <c:v>5</c:v>
                      </c:pt>
                      <c:pt idx="153">
                        <c:v>5</c:v>
                      </c:pt>
                      <c:pt idx="154">
                        <c:v>5</c:v>
                      </c:pt>
                      <c:pt idx="155">
                        <c:v>5</c:v>
                      </c:pt>
                      <c:pt idx="156">
                        <c:v>5</c:v>
                      </c:pt>
                      <c:pt idx="157">
                        <c:v>5</c:v>
                      </c:pt>
                      <c:pt idx="158">
                        <c:v>5</c:v>
                      </c:pt>
                      <c:pt idx="159">
                        <c:v>5</c:v>
                      </c:pt>
                      <c:pt idx="160">
                        <c:v>5</c:v>
                      </c:pt>
                      <c:pt idx="161">
                        <c:v>5</c:v>
                      </c:pt>
                      <c:pt idx="162">
                        <c:v>5</c:v>
                      </c:pt>
                      <c:pt idx="163">
                        <c:v>5</c:v>
                      </c:pt>
                      <c:pt idx="164">
                        <c:v>6</c:v>
                      </c:pt>
                      <c:pt idx="165">
                        <c:v>6</c:v>
                      </c:pt>
                      <c:pt idx="166">
                        <c:v>6</c:v>
                      </c:pt>
                      <c:pt idx="167">
                        <c:v>6</c:v>
                      </c:pt>
                      <c:pt idx="168">
                        <c:v>6</c:v>
                      </c:pt>
                      <c:pt idx="169">
                        <c:v>6</c:v>
                      </c:pt>
                      <c:pt idx="170">
                        <c:v>6</c:v>
                      </c:pt>
                      <c:pt idx="171">
                        <c:v>6</c:v>
                      </c:pt>
                      <c:pt idx="172">
                        <c:v>6</c:v>
                      </c:pt>
                      <c:pt idx="173">
                        <c:v>6</c:v>
                      </c:pt>
                      <c:pt idx="174">
                        <c:v>6</c:v>
                      </c:pt>
                      <c:pt idx="175">
                        <c:v>6</c:v>
                      </c:pt>
                      <c:pt idx="176">
                        <c:v>6</c:v>
                      </c:pt>
                      <c:pt idx="177">
                        <c:v>6</c:v>
                      </c:pt>
                      <c:pt idx="178">
                        <c:v>6</c:v>
                      </c:pt>
                      <c:pt idx="179">
                        <c:v>6</c:v>
                      </c:pt>
                      <c:pt idx="180">
                        <c:v>6</c:v>
                      </c:pt>
                      <c:pt idx="181">
                        <c:v>6</c:v>
                      </c:pt>
                      <c:pt idx="182">
                        <c:v>6</c:v>
                      </c:pt>
                      <c:pt idx="183">
                        <c:v>6</c:v>
                      </c:pt>
                      <c:pt idx="184">
                        <c:v>6</c:v>
                      </c:pt>
                      <c:pt idx="185">
                        <c:v>6</c:v>
                      </c:pt>
                      <c:pt idx="186">
                        <c:v>6</c:v>
                      </c:pt>
                      <c:pt idx="187">
                        <c:v>6</c:v>
                      </c:pt>
                      <c:pt idx="188">
                        <c:v>6</c:v>
                      </c:pt>
                      <c:pt idx="189">
                        <c:v>6</c:v>
                      </c:pt>
                      <c:pt idx="190">
                        <c:v>6</c:v>
                      </c:pt>
                      <c:pt idx="191">
                        <c:v>6</c:v>
                      </c:pt>
                      <c:pt idx="192">
                        <c:v>6</c:v>
                      </c:pt>
                      <c:pt idx="193">
                        <c:v>6</c:v>
                      </c:pt>
                      <c:pt idx="194">
                        <c:v>6</c:v>
                      </c:pt>
                      <c:pt idx="195">
                        <c:v>6</c:v>
                      </c:pt>
                      <c:pt idx="196">
                        <c:v>6</c:v>
                      </c:pt>
                      <c:pt idx="197">
                        <c:v>7</c:v>
                      </c:pt>
                      <c:pt idx="198">
                        <c:v>7</c:v>
                      </c:pt>
                      <c:pt idx="199">
                        <c:v>7</c:v>
                      </c:pt>
                      <c:pt idx="200">
                        <c:v>7</c:v>
                      </c:pt>
                      <c:pt idx="201">
                        <c:v>7</c:v>
                      </c:pt>
                      <c:pt idx="202">
                        <c:v>7</c:v>
                      </c:pt>
                      <c:pt idx="203">
                        <c:v>7</c:v>
                      </c:pt>
                      <c:pt idx="204">
                        <c:v>7</c:v>
                      </c:pt>
                      <c:pt idx="205">
                        <c:v>7</c:v>
                      </c:pt>
                      <c:pt idx="206">
                        <c:v>7</c:v>
                      </c:pt>
                      <c:pt idx="207">
                        <c:v>7</c:v>
                      </c:pt>
                      <c:pt idx="208">
                        <c:v>7</c:v>
                      </c:pt>
                      <c:pt idx="209">
                        <c:v>7</c:v>
                      </c:pt>
                      <c:pt idx="210">
                        <c:v>7</c:v>
                      </c:pt>
                      <c:pt idx="211">
                        <c:v>7</c:v>
                      </c:pt>
                      <c:pt idx="212">
                        <c:v>7</c:v>
                      </c:pt>
                      <c:pt idx="213">
                        <c:v>7</c:v>
                      </c:pt>
                      <c:pt idx="214">
                        <c:v>7</c:v>
                      </c:pt>
                      <c:pt idx="215">
                        <c:v>7</c:v>
                      </c:pt>
                      <c:pt idx="216">
                        <c:v>7</c:v>
                      </c:pt>
                      <c:pt idx="217">
                        <c:v>7</c:v>
                      </c:pt>
                      <c:pt idx="218">
                        <c:v>7</c:v>
                      </c:pt>
                      <c:pt idx="219">
                        <c:v>7</c:v>
                      </c:pt>
                      <c:pt idx="220">
                        <c:v>7</c:v>
                      </c:pt>
                      <c:pt idx="221">
                        <c:v>7</c:v>
                      </c:pt>
                      <c:pt idx="222">
                        <c:v>7</c:v>
                      </c:pt>
                      <c:pt idx="223">
                        <c:v>7</c:v>
                      </c:pt>
                      <c:pt idx="224">
                        <c:v>7</c:v>
                      </c:pt>
                      <c:pt idx="225">
                        <c:v>7</c:v>
                      </c:pt>
                      <c:pt idx="226">
                        <c:v>7</c:v>
                      </c:pt>
                      <c:pt idx="227">
                        <c:v>7</c:v>
                      </c:pt>
                      <c:pt idx="228">
                        <c:v>7</c:v>
                      </c:pt>
                      <c:pt idx="229">
                        <c:v>7</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c:v>
                      </c:pt>
                      <c:pt idx="254">
                        <c:v>8</c:v>
                      </c:pt>
                      <c:pt idx="255">
                        <c:v>8</c:v>
                      </c:pt>
                      <c:pt idx="256">
                        <c:v>8</c:v>
                      </c:pt>
                      <c:pt idx="257">
                        <c:v>8</c:v>
                      </c:pt>
                      <c:pt idx="258">
                        <c:v>8</c:v>
                      </c:pt>
                      <c:pt idx="259">
                        <c:v>8</c:v>
                      </c:pt>
                      <c:pt idx="260">
                        <c:v>8</c:v>
                      </c:pt>
                      <c:pt idx="261">
                        <c:v>8</c:v>
                      </c:pt>
                    </c:numCache>
                  </c:numRef>
                </c:val>
                <c:smooth val="0"/>
                <c:extLst xmlns:c15="http://schemas.microsoft.com/office/drawing/2012/chart">
                  <c:ext xmlns:c16="http://schemas.microsoft.com/office/drawing/2014/chart" uri="{C3380CC4-5D6E-409C-BE32-E72D297353CC}">
                    <c16:uniqueId val="{00000002-795D-494F-A996-706F1109BF66}"/>
                  </c:ext>
                </c:extLst>
              </c15:ser>
            </c15:filteredLineSeries>
          </c:ext>
        </c:extLst>
      </c:lineChart>
      <c:catAx>
        <c:axId val="16001742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444144"/>
        <c:crosses val="autoZero"/>
        <c:auto val="1"/>
        <c:lblAlgn val="ctr"/>
        <c:lblOffset val="100"/>
        <c:noMultiLvlLbl val="0"/>
      </c:catAx>
      <c:valAx>
        <c:axId val="586444144"/>
        <c:scaling>
          <c:orientation val="minMax"/>
        </c:scaling>
        <c:delete val="0"/>
        <c:axPos val="l"/>
        <c:majorGridlines>
          <c:spPr>
            <a:ln w="9525" cap="flat" cmpd="sng" algn="ctr">
              <a:solidFill>
                <a:schemeClr val="tx1">
                  <a:lumMod val="15000"/>
                  <a:lumOff val="85000"/>
                </a:schemeClr>
              </a:solidFill>
              <a:round/>
            </a:ln>
            <a:effectLst/>
          </c:spPr>
        </c:majorGridlines>
        <c:numFmt formatCode="_(* #,##0.000_);_(* \(#,##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017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Multipliers!$M$1</c:f>
              <c:strCache>
                <c:ptCount val="1"/>
                <c:pt idx="0">
                  <c:v>QB</c:v>
                </c:pt>
              </c:strCache>
            </c:strRef>
          </c:tx>
          <c:spPr>
            <a:ln w="28575" cap="rnd">
              <a:solidFill>
                <a:schemeClr val="accent1"/>
              </a:solidFill>
              <a:round/>
            </a:ln>
            <a:effectLst/>
          </c:spPr>
          <c:marker>
            <c:symbol val="none"/>
          </c:marker>
          <c:cat>
            <c:numRef>
              <c:f>Multipliers!$L$2:$L$26</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Multipliers!$M$2:$M$26</c:f>
              <c:numCache>
                <c:formatCode>_(* #,##0.000_);_(* \(#,##0.000\);_(* "-"??_);_(@_)</c:formatCode>
                <c:ptCount val="25"/>
                <c:pt idx="0">
                  <c:v>1.0009999999999999</c:v>
                </c:pt>
                <c:pt idx="1">
                  <c:v>1.0109999999999999</c:v>
                </c:pt>
                <c:pt idx="2">
                  <c:v>1.0159999999999998</c:v>
                </c:pt>
                <c:pt idx="3">
                  <c:v>1.0160499999999999</c:v>
                </c:pt>
                <c:pt idx="4">
                  <c:v>1.0160499999999999</c:v>
                </c:pt>
                <c:pt idx="5">
                  <c:v>1.0160499999999999</c:v>
                </c:pt>
                <c:pt idx="6">
                  <c:v>1.0109999999999999</c:v>
                </c:pt>
                <c:pt idx="7">
                  <c:v>1.0008999999999999</c:v>
                </c:pt>
                <c:pt idx="8">
                  <c:v>0.98589999999999989</c:v>
                </c:pt>
                <c:pt idx="9">
                  <c:v>0.97584999999999988</c:v>
                </c:pt>
                <c:pt idx="10">
                  <c:v>0.95099999999999996</c:v>
                </c:pt>
                <c:pt idx="11">
                  <c:v>0.93100000000000005</c:v>
                </c:pt>
                <c:pt idx="12">
                  <c:v>0.89649999999999996</c:v>
                </c:pt>
                <c:pt idx="13">
                  <c:v>0.85239999999999994</c:v>
                </c:pt>
                <c:pt idx="14">
                  <c:v>0.78500000000000003</c:v>
                </c:pt>
                <c:pt idx="15">
                  <c:v>0.69687500000000002</c:v>
                </c:pt>
                <c:pt idx="16">
                  <c:v>0.60550000000000004</c:v>
                </c:pt>
                <c:pt idx="17">
                  <c:v>0.47350000000000003</c:v>
                </c:pt>
                <c:pt idx="18">
                  <c:v>0.35974999999999996</c:v>
                </c:pt>
                <c:pt idx="19">
                  <c:v>0.242425</c:v>
                </c:pt>
                <c:pt idx="20">
                  <c:v>0.14350000000000002</c:v>
                </c:pt>
                <c:pt idx="21">
                  <c:v>8.5500000000000007E-2</c:v>
                </c:pt>
                <c:pt idx="22">
                  <c:v>6.0999999999999999E-2</c:v>
                </c:pt>
                <c:pt idx="23">
                  <c:v>5.1000000000000004E-2</c:v>
                </c:pt>
                <c:pt idx="24">
                  <c:v>4.1000000000000009E-2</c:v>
                </c:pt>
              </c:numCache>
            </c:numRef>
          </c:val>
          <c:smooth val="0"/>
          <c:extLst>
            <c:ext xmlns:c16="http://schemas.microsoft.com/office/drawing/2014/chart" uri="{C3380CC4-5D6E-409C-BE32-E72D297353CC}">
              <c16:uniqueId val="{00000000-1BD2-4956-8AFA-0D15888305F3}"/>
            </c:ext>
          </c:extLst>
        </c:ser>
        <c:ser>
          <c:idx val="1"/>
          <c:order val="1"/>
          <c:tx>
            <c:strRef>
              <c:f>Multipliers!$N$1</c:f>
              <c:strCache>
                <c:ptCount val="1"/>
                <c:pt idx="0">
                  <c:v>RB</c:v>
                </c:pt>
              </c:strCache>
            </c:strRef>
          </c:tx>
          <c:spPr>
            <a:ln w="28575" cap="rnd">
              <a:solidFill>
                <a:schemeClr val="accent2"/>
              </a:solidFill>
              <a:round/>
            </a:ln>
            <a:effectLst/>
          </c:spPr>
          <c:marker>
            <c:symbol val="none"/>
          </c:marker>
          <c:cat>
            <c:numRef>
              <c:f>Multipliers!$L$2:$L$26</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Multipliers!$N$2:$N$26</c:f>
              <c:numCache>
                <c:formatCode>_(* #,##0.000_);_(* \(#,##0.000\);_(* "-"??_);_(@_)</c:formatCode>
                <c:ptCount val="25"/>
                <c:pt idx="0">
                  <c:v>1.0009999999999999</c:v>
                </c:pt>
                <c:pt idx="1">
                  <c:v>1.0110249999999996</c:v>
                </c:pt>
                <c:pt idx="2">
                  <c:v>1.0160499999999999</c:v>
                </c:pt>
                <c:pt idx="3">
                  <c:v>1.0210999999999999</c:v>
                </c:pt>
                <c:pt idx="4">
                  <c:v>1.0160499999999999</c:v>
                </c:pt>
                <c:pt idx="5">
                  <c:v>1.0160499999999999</c:v>
                </c:pt>
                <c:pt idx="6">
                  <c:v>0.98589999999999989</c:v>
                </c:pt>
                <c:pt idx="7">
                  <c:v>0.90100000000000002</c:v>
                </c:pt>
                <c:pt idx="8">
                  <c:v>0.85893399999999998</c:v>
                </c:pt>
                <c:pt idx="9">
                  <c:v>0.8143999999999999</c:v>
                </c:pt>
                <c:pt idx="10">
                  <c:v>0.80124999999999991</c:v>
                </c:pt>
                <c:pt idx="11">
                  <c:v>0.77049999999999996</c:v>
                </c:pt>
                <c:pt idx="12">
                  <c:v>0.71710000000000007</c:v>
                </c:pt>
                <c:pt idx="13">
                  <c:v>0.67600000000000005</c:v>
                </c:pt>
                <c:pt idx="14">
                  <c:v>0.56000000000000005</c:v>
                </c:pt>
                <c:pt idx="15">
                  <c:v>0.42500000000000004</c:v>
                </c:pt>
                <c:pt idx="16">
                  <c:v>0.32330000000000003</c:v>
                </c:pt>
                <c:pt idx="17">
                  <c:v>0.2545</c:v>
                </c:pt>
                <c:pt idx="18">
                  <c:v>0.19</c:v>
                </c:pt>
                <c:pt idx="19">
                  <c:v>0.1363</c:v>
                </c:pt>
                <c:pt idx="20">
                  <c:v>9.0899999999999995E-2</c:v>
                </c:pt>
                <c:pt idx="21">
                  <c:v>5.7999999999999996E-2</c:v>
                </c:pt>
                <c:pt idx="22">
                  <c:v>0.04</c:v>
                </c:pt>
                <c:pt idx="23">
                  <c:v>3.1E-2</c:v>
                </c:pt>
                <c:pt idx="24">
                  <c:v>2.1000000000000005E-2</c:v>
                </c:pt>
              </c:numCache>
            </c:numRef>
          </c:val>
          <c:smooth val="0"/>
          <c:extLst>
            <c:ext xmlns:c16="http://schemas.microsoft.com/office/drawing/2014/chart" uri="{C3380CC4-5D6E-409C-BE32-E72D297353CC}">
              <c16:uniqueId val="{00000001-1BD2-4956-8AFA-0D15888305F3}"/>
            </c:ext>
          </c:extLst>
        </c:ser>
        <c:ser>
          <c:idx val="2"/>
          <c:order val="2"/>
          <c:tx>
            <c:strRef>
              <c:f>Multipliers!$O$1</c:f>
              <c:strCache>
                <c:ptCount val="1"/>
                <c:pt idx="0">
                  <c:v>WR</c:v>
                </c:pt>
              </c:strCache>
            </c:strRef>
          </c:tx>
          <c:spPr>
            <a:ln w="28575" cap="rnd">
              <a:solidFill>
                <a:schemeClr val="accent3"/>
              </a:solidFill>
              <a:round/>
            </a:ln>
            <a:effectLst/>
          </c:spPr>
          <c:marker>
            <c:symbol val="none"/>
          </c:marker>
          <c:cat>
            <c:numRef>
              <c:f>Multipliers!$L$2:$L$26</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Multipliers!$O$2:$O$26</c:f>
              <c:numCache>
                <c:formatCode>_(* #,##0.000_);_(* \(#,##0.000\);_(* "-"??_);_(@_)</c:formatCode>
                <c:ptCount val="25"/>
                <c:pt idx="0">
                  <c:v>1.0009999999999999</c:v>
                </c:pt>
                <c:pt idx="1">
                  <c:v>1.0059999999999998</c:v>
                </c:pt>
                <c:pt idx="2">
                  <c:v>1.0059999999999998</c:v>
                </c:pt>
                <c:pt idx="3">
                  <c:v>1.0109999999999999</c:v>
                </c:pt>
                <c:pt idx="4">
                  <c:v>1.0109999999999999</c:v>
                </c:pt>
                <c:pt idx="5">
                  <c:v>1.0059999999999998</c:v>
                </c:pt>
                <c:pt idx="6">
                  <c:v>1.0009999999999999</c:v>
                </c:pt>
                <c:pt idx="7">
                  <c:v>0.99099999999999999</c:v>
                </c:pt>
                <c:pt idx="8">
                  <c:v>0.98099999999999998</c:v>
                </c:pt>
                <c:pt idx="9">
                  <c:v>0.97099999999999997</c:v>
                </c:pt>
                <c:pt idx="10">
                  <c:v>0.95099999999999996</c:v>
                </c:pt>
                <c:pt idx="11">
                  <c:v>0.93100000000000005</c:v>
                </c:pt>
                <c:pt idx="12">
                  <c:v>0.90100000000000002</c:v>
                </c:pt>
                <c:pt idx="13">
                  <c:v>0.86099999999999999</c:v>
                </c:pt>
                <c:pt idx="14">
                  <c:v>0.80100000000000005</c:v>
                </c:pt>
                <c:pt idx="15">
                  <c:v>0.73350000000000004</c:v>
                </c:pt>
                <c:pt idx="16">
                  <c:v>0.65100000000000002</c:v>
                </c:pt>
                <c:pt idx="17">
                  <c:v>0.52600000000000002</c:v>
                </c:pt>
                <c:pt idx="18">
                  <c:v>0.41099999999999998</c:v>
                </c:pt>
                <c:pt idx="19">
                  <c:v>0.29099999999999998</c:v>
                </c:pt>
                <c:pt idx="20">
                  <c:v>0.191</c:v>
                </c:pt>
                <c:pt idx="21">
                  <c:v>0.13100000000000001</c:v>
                </c:pt>
                <c:pt idx="22">
                  <c:v>0.10100000000000001</c:v>
                </c:pt>
                <c:pt idx="23">
                  <c:v>0.10100000000000001</c:v>
                </c:pt>
                <c:pt idx="24">
                  <c:v>0.10100000000000001</c:v>
                </c:pt>
              </c:numCache>
            </c:numRef>
          </c:val>
          <c:smooth val="0"/>
          <c:extLst>
            <c:ext xmlns:c16="http://schemas.microsoft.com/office/drawing/2014/chart" uri="{C3380CC4-5D6E-409C-BE32-E72D297353CC}">
              <c16:uniqueId val="{00000002-1BD2-4956-8AFA-0D15888305F3}"/>
            </c:ext>
          </c:extLst>
        </c:ser>
        <c:ser>
          <c:idx val="3"/>
          <c:order val="3"/>
          <c:tx>
            <c:strRef>
              <c:f>Multipliers!$P$1</c:f>
              <c:strCache>
                <c:ptCount val="1"/>
                <c:pt idx="0">
                  <c:v>TE</c:v>
                </c:pt>
              </c:strCache>
            </c:strRef>
          </c:tx>
          <c:spPr>
            <a:ln w="28575" cap="rnd">
              <a:solidFill>
                <a:schemeClr val="accent4"/>
              </a:solidFill>
              <a:round/>
            </a:ln>
            <a:effectLst/>
          </c:spPr>
          <c:marker>
            <c:symbol val="none"/>
          </c:marker>
          <c:cat>
            <c:numRef>
              <c:f>Multipliers!$L$2:$L$26</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Multipliers!$P$2:$P$26</c:f>
              <c:numCache>
                <c:formatCode>_(* #,##0.000_);_(* \(#,##0.000\);_(* "-"??_);_(@_)</c:formatCode>
                <c:ptCount val="25"/>
                <c:pt idx="0">
                  <c:v>1.0009999999999999</c:v>
                </c:pt>
                <c:pt idx="1">
                  <c:v>1.0110249999999996</c:v>
                </c:pt>
                <c:pt idx="2">
                  <c:v>1.0110249999999996</c:v>
                </c:pt>
                <c:pt idx="3">
                  <c:v>1.0160499999999999</c:v>
                </c:pt>
                <c:pt idx="4">
                  <c:v>1.0160499999999999</c:v>
                </c:pt>
                <c:pt idx="5">
                  <c:v>1.0110249999999996</c:v>
                </c:pt>
                <c:pt idx="6">
                  <c:v>1.0009999999999999</c:v>
                </c:pt>
                <c:pt idx="7">
                  <c:v>0.98357499999999998</c:v>
                </c:pt>
                <c:pt idx="8">
                  <c:v>0.94669999999999999</c:v>
                </c:pt>
                <c:pt idx="9">
                  <c:v>0.91279999999999994</c:v>
                </c:pt>
                <c:pt idx="10">
                  <c:v>0.86787499999999995</c:v>
                </c:pt>
                <c:pt idx="11">
                  <c:v>0.82093450000000012</c:v>
                </c:pt>
                <c:pt idx="12">
                  <c:v>0.74349999999999994</c:v>
                </c:pt>
                <c:pt idx="13">
                  <c:v>0.65029999999999999</c:v>
                </c:pt>
                <c:pt idx="14">
                  <c:v>0.53300000000000003</c:v>
                </c:pt>
                <c:pt idx="15">
                  <c:v>0.43042812500000005</c:v>
                </c:pt>
                <c:pt idx="16">
                  <c:v>0.33900000000000002</c:v>
                </c:pt>
                <c:pt idx="17">
                  <c:v>0.23331250000000001</c:v>
                </c:pt>
                <c:pt idx="18">
                  <c:v>0.1527</c:v>
                </c:pt>
                <c:pt idx="19">
                  <c:v>8.7999999999999995E-2</c:v>
                </c:pt>
                <c:pt idx="20">
                  <c:v>4.7550000000000002E-2</c:v>
                </c:pt>
                <c:pt idx="21">
                  <c:v>2.895E-2</c:v>
                </c:pt>
                <c:pt idx="22">
                  <c:v>2.1000000000000005E-2</c:v>
                </c:pt>
                <c:pt idx="23">
                  <c:v>1.6000000000000004E-2</c:v>
                </c:pt>
                <c:pt idx="24">
                  <c:v>1.6000000000000004E-2</c:v>
                </c:pt>
              </c:numCache>
            </c:numRef>
          </c:val>
          <c:smooth val="0"/>
          <c:extLst>
            <c:ext xmlns:c16="http://schemas.microsoft.com/office/drawing/2014/chart" uri="{C3380CC4-5D6E-409C-BE32-E72D297353CC}">
              <c16:uniqueId val="{00000003-1BD2-4956-8AFA-0D15888305F3}"/>
            </c:ext>
          </c:extLst>
        </c:ser>
        <c:ser>
          <c:idx val="4"/>
          <c:order val="4"/>
          <c:tx>
            <c:strRef>
              <c:f>Multipliers!$Q$1</c:f>
              <c:strCache>
                <c:ptCount val="1"/>
                <c:pt idx="0">
                  <c:v>FLX</c:v>
                </c:pt>
              </c:strCache>
            </c:strRef>
          </c:tx>
          <c:spPr>
            <a:ln w="28575" cap="rnd">
              <a:solidFill>
                <a:schemeClr val="accent5"/>
              </a:solidFill>
              <a:round/>
            </a:ln>
            <a:effectLst/>
          </c:spPr>
          <c:marker>
            <c:symbol val="none"/>
          </c:marker>
          <c:cat>
            <c:numRef>
              <c:f>Multipliers!$L$2:$L$26</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Multipliers!$Q$2:$Q$26</c:f>
              <c:numCache>
                <c:formatCode>_(* #,##0.000_);_(* \(#,##0.000\);_(* "-"??_);_(@_)</c:formatCode>
                <c:ptCount val="25"/>
                <c:pt idx="0">
                  <c:v>1.0009999999999999</c:v>
                </c:pt>
                <c:pt idx="1">
                  <c:v>1.0047499999999998</c:v>
                </c:pt>
                <c:pt idx="2">
                  <c:v>1.0084999999999997</c:v>
                </c:pt>
                <c:pt idx="3">
                  <c:v>1.0084999999999997</c:v>
                </c:pt>
                <c:pt idx="4">
                  <c:v>1.0047499999999998</c:v>
                </c:pt>
                <c:pt idx="5">
                  <c:v>1.0059999999999998</c:v>
                </c:pt>
                <c:pt idx="6">
                  <c:v>1.0022499999999999</c:v>
                </c:pt>
                <c:pt idx="7">
                  <c:v>0.99662499999999998</c:v>
                </c:pt>
                <c:pt idx="8">
                  <c:v>0.97599999999999987</c:v>
                </c:pt>
                <c:pt idx="9">
                  <c:v>0.95724999999999993</c:v>
                </c:pt>
                <c:pt idx="10">
                  <c:v>0.93537500000000007</c:v>
                </c:pt>
                <c:pt idx="11">
                  <c:v>0.91098750000000006</c:v>
                </c:pt>
                <c:pt idx="12">
                  <c:v>0.86849999999999994</c:v>
                </c:pt>
                <c:pt idx="13">
                  <c:v>0.81474999999999997</c:v>
                </c:pt>
                <c:pt idx="14">
                  <c:v>0.74475000000000002</c:v>
                </c:pt>
                <c:pt idx="15">
                  <c:v>0.67818750000000005</c:v>
                </c:pt>
                <c:pt idx="16">
                  <c:v>0.62350000000000005</c:v>
                </c:pt>
                <c:pt idx="17">
                  <c:v>0.55787500000000001</c:v>
                </c:pt>
                <c:pt idx="18">
                  <c:v>0.49724999999999997</c:v>
                </c:pt>
                <c:pt idx="19">
                  <c:v>0.43412500000000004</c:v>
                </c:pt>
                <c:pt idx="20">
                  <c:v>0.37224999999999997</c:v>
                </c:pt>
                <c:pt idx="21">
                  <c:v>0.32475000000000004</c:v>
                </c:pt>
                <c:pt idx="22">
                  <c:v>0.30099999999999999</c:v>
                </c:pt>
                <c:pt idx="23">
                  <c:v>0.23849999999999999</c:v>
                </c:pt>
                <c:pt idx="24">
                  <c:v>0.21350000000000002</c:v>
                </c:pt>
              </c:numCache>
            </c:numRef>
          </c:val>
          <c:smooth val="0"/>
          <c:extLst>
            <c:ext xmlns:c16="http://schemas.microsoft.com/office/drawing/2014/chart" uri="{C3380CC4-5D6E-409C-BE32-E72D297353CC}">
              <c16:uniqueId val="{00000004-1BD2-4956-8AFA-0D15888305F3}"/>
            </c:ext>
          </c:extLst>
        </c:ser>
        <c:dLbls>
          <c:showLegendKey val="0"/>
          <c:showVal val="0"/>
          <c:showCatName val="0"/>
          <c:showSerName val="0"/>
          <c:showPercent val="0"/>
          <c:showBubbleSize val="0"/>
        </c:dLbls>
        <c:smooth val="0"/>
        <c:axId val="857523231"/>
        <c:axId val="223183151"/>
      </c:lineChart>
      <c:catAx>
        <c:axId val="85752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3183151"/>
        <c:crosses val="autoZero"/>
        <c:auto val="1"/>
        <c:lblAlgn val="ctr"/>
        <c:lblOffset val="100"/>
        <c:noMultiLvlLbl val="0"/>
      </c:catAx>
      <c:valAx>
        <c:axId val="223183151"/>
        <c:scaling>
          <c:orientation val="minMax"/>
        </c:scaling>
        <c:delete val="0"/>
        <c:axPos val="l"/>
        <c:majorGridlines>
          <c:spPr>
            <a:ln w="9525" cap="flat" cmpd="sng" algn="ctr">
              <a:solidFill>
                <a:schemeClr val="tx1">
                  <a:lumMod val="15000"/>
                  <a:lumOff val="85000"/>
                </a:schemeClr>
              </a:solidFill>
              <a:round/>
            </a:ln>
            <a:effectLst/>
          </c:spPr>
        </c:majorGridlines>
        <c:numFmt formatCode="_(* #,##0.000_);_(* \(#,##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523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17</xdr:col>
      <xdr:colOff>28574</xdr:colOff>
      <xdr:row>13</xdr:row>
      <xdr:rowOff>38099</xdr:rowOff>
    </xdr:from>
    <xdr:to>
      <xdr:col>30</xdr:col>
      <xdr:colOff>104775</xdr:colOff>
      <xdr:row>38</xdr:row>
      <xdr:rowOff>66674</xdr:rowOff>
    </xdr:to>
    <xdr:graphicFrame macro="">
      <xdr:nvGraphicFramePr>
        <xdr:cNvPr id="3" name="Chart 2">
          <a:extLst>
            <a:ext uri="{FF2B5EF4-FFF2-40B4-BE49-F238E27FC236}">
              <a16:creationId xmlns:a16="http://schemas.microsoft.com/office/drawing/2014/main" id="{5436E417-564C-4DED-9736-1257DB1D5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385761</xdr:colOff>
      <xdr:row>33</xdr:row>
      <xdr:rowOff>109537</xdr:rowOff>
    </xdr:from>
    <xdr:to>
      <xdr:col>30</xdr:col>
      <xdr:colOff>437029</xdr:colOff>
      <xdr:row>64</xdr:row>
      <xdr:rowOff>33618</xdr:rowOff>
    </xdr:to>
    <xdr:graphicFrame macro="">
      <xdr:nvGraphicFramePr>
        <xdr:cNvPr id="3" name="Chart 2">
          <a:extLst>
            <a:ext uri="{FF2B5EF4-FFF2-40B4-BE49-F238E27FC236}">
              <a16:creationId xmlns:a16="http://schemas.microsoft.com/office/drawing/2014/main" id="{975EA72A-D28E-45F5-9C8C-9651E945A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196663</xdr:colOff>
      <xdr:row>65</xdr:row>
      <xdr:rowOff>100571</xdr:rowOff>
    </xdr:from>
    <xdr:to>
      <xdr:col>15</xdr:col>
      <xdr:colOff>476251</xdr:colOff>
      <xdr:row>94</xdr:row>
      <xdr:rowOff>124385</xdr:rowOff>
    </xdr:to>
    <xdr:graphicFrame macro="">
      <xdr:nvGraphicFramePr>
        <xdr:cNvPr id="4" name="Chart 3">
          <a:extLst>
            <a:ext uri="{FF2B5EF4-FFF2-40B4-BE49-F238E27FC236}">
              <a16:creationId xmlns:a16="http://schemas.microsoft.com/office/drawing/2014/main" id="{9781E580-9E32-4F55-BBF1-904847CDB2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28574</xdr:colOff>
      <xdr:row>33</xdr:row>
      <xdr:rowOff>157161</xdr:rowOff>
    </xdr:from>
    <xdr:to>
      <xdr:col>15</xdr:col>
      <xdr:colOff>457199</xdr:colOff>
      <xdr:row>63</xdr:row>
      <xdr:rowOff>9524</xdr:rowOff>
    </xdr:to>
    <xdr:graphicFrame macro="">
      <xdr:nvGraphicFramePr>
        <xdr:cNvPr id="2" name="Chart 1">
          <a:extLst>
            <a:ext uri="{FF2B5EF4-FFF2-40B4-BE49-F238E27FC236}">
              <a16:creationId xmlns:a16="http://schemas.microsoft.com/office/drawing/2014/main" id="{42EB9A94-1E46-DB2B-45C8-0B435C8D77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Vince P" id="{8D331138-A650-4FAB-9277-E050B0173F8F}" userId="60b14b852b9884f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 dT="2023-08-12T19:31:43.84" personId="{8D331138-A650-4FAB-9277-E050B0173F8F}" id="{0F5CAC12-70FE-492F-A2FC-E6A84805CA65}">
    <text>Normalized to league average rating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1A69-1A39-4516-8A9B-BAF48F0A357E}">
  <dimension ref="B2:W48"/>
  <sheetViews>
    <sheetView showGridLines="0" zoomScaleNormal="100" workbookViewId="0">
      <selection activeCell="W5" sqref="W5"/>
    </sheetView>
  </sheetViews>
  <sheetFormatPr defaultColWidth="9.140625" defaultRowHeight="13.5" x14ac:dyDescent="0.3"/>
  <cols>
    <col min="1" max="1" width="3.28515625" style="5" customWidth="1"/>
    <col min="2" max="3" width="5.7109375" style="6" customWidth="1"/>
    <col min="4" max="4" width="11.7109375" style="5" hidden="1" customWidth="1"/>
    <col min="5" max="5" width="13.7109375" style="5" customWidth="1"/>
    <col min="6" max="6" width="8.7109375" style="5" customWidth="1"/>
    <col min="7" max="7" width="8.7109375" style="7" customWidth="1"/>
    <col min="8" max="8" width="9.140625" style="8"/>
    <col min="9" max="9" width="3.28515625" style="5" customWidth="1"/>
    <col min="10" max="10" width="5.7109375" style="6" customWidth="1"/>
    <col min="11" max="11" width="5.7109375" style="5" customWidth="1"/>
    <col min="12" max="12" width="11.7109375" style="5" hidden="1" customWidth="1"/>
    <col min="13" max="13" width="13.7109375" style="5" customWidth="1"/>
    <col min="14" max="15" width="8.7109375" style="5" customWidth="1"/>
    <col min="16" max="16" width="9.140625" style="8"/>
    <col min="17" max="17" width="3.28515625" style="5" customWidth="1"/>
    <col min="18" max="19" width="5.7109375" style="5" customWidth="1"/>
    <col min="20" max="20" width="8.7109375" style="5" customWidth="1"/>
    <col min="21" max="23" width="11.7109375" style="5" customWidth="1"/>
    <col min="24" max="16384" width="9.140625" style="5"/>
  </cols>
  <sheetData>
    <row r="2" spans="2:23" x14ac:dyDescent="0.3">
      <c r="B2" s="44" t="s">
        <v>0</v>
      </c>
      <c r="C2" s="1" t="s">
        <v>1</v>
      </c>
      <c r="D2" s="2" t="s">
        <v>2</v>
      </c>
      <c r="E2" s="2" t="s">
        <v>3</v>
      </c>
      <c r="F2" s="2" t="s">
        <v>4</v>
      </c>
      <c r="G2" s="3" t="s">
        <v>5</v>
      </c>
      <c r="H2" s="4" t="s">
        <v>6</v>
      </c>
      <c r="J2" s="44" t="s">
        <v>7</v>
      </c>
      <c r="K2" s="1" t="s">
        <v>1</v>
      </c>
      <c r="L2" s="2" t="s">
        <v>2</v>
      </c>
      <c r="M2" s="2" t="s">
        <v>3</v>
      </c>
      <c r="N2" s="2" t="s">
        <v>4</v>
      </c>
      <c r="O2" s="3" t="s">
        <v>5</v>
      </c>
      <c r="P2" s="4" t="s">
        <v>6</v>
      </c>
      <c r="R2" s="44" t="s">
        <v>8</v>
      </c>
      <c r="S2" s="1" t="s">
        <v>1</v>
      </c>
      <c r="T2" s="2" t="s">
        <v>4</v>
      </c>
      <c r="U2" s="1" t="s">
        <v>9</v>
      </c>
      <c r="V2" s="1" t="s">
        <v>10</v>
      </c>
      <c r="W2" s="1" t="s">
        <v>11</v>
      </c>
    </row>
    <row r="3" spans="2:23" x14ac:dyDescent="0.3">
      <c r="C3" s="6">
        <v>1</v>
      </c>
      <c r="D3" s="5" t="str" cm="1">
        <f t="array" ref="D3">INDEX(QB!$C$3:$C$500,MATCH(LARGE(IF((QB!$B$3:$B$500="")*(QB!$H$3:$H$500="Active"),QB!$CF$3:$CF$500),$C3),QB!$CF$3:$CF$500,0))</f>
        <v>00-0033873</v>
      </c>
      <c r="E3" s="5" t="str">
        <f>INDEX(QB!$D$3:$D$500,MATCH($D3,QB!$C$3:$C$500,0))</f>
        <v>P.Mahomes</v>
      </c>
      <c r="F3" s="5" t="str">
        <f>INDEX(QB!$F$3:$F$500,MATCH($D3,QB!$C$3:$C$500,0))</f>
        <v>KC</v>
      </c>
      <c r="G3" s="7">
        <f>INDEX(QB!$G$3:$G$500,MATCH($D3,QB!$C$3:$C$500,0))</f>
        <v>6</v>
      </c>
      <c r="H3" s="8">
        <f>INDEX(QB!$CF$3:$CF$500,MATCH($D3,QB!$C$3:$C$500,0))</f>
        <v>2.0714380828716923</v>
      </c>
      <c r="K3" s="6">
        <v>1</v>
      </c>
      <c r="L3" s="5" t="str" cm="1">
        <f t="array" ref="L3">INDEX(RB!$C$3:$C$500,MATCH(LARGE(IF((RB!$B$3:$B$500="")*(RB!$H$3:$H$500="Active"),RB!$CF$3:$CF$500),$K3),RB!$CF$3:$CF$500,0))</f>
        <v>00-0033280</v>
      </c>
      <c r="M3" s="5" t="str">
        <f>INDEX(RB!$D$3:$D$500,MATCH($L3,RB!$C$3:$C$500,0))</f>
        <v>C.McCaffrey</v>
      </c>
      <c r="N3" s="5" t="str">
        <f>INDEX(RB!$F$3:$F$500,MATCH($L3,RB!$C$3:$C$500,0))</f>
        <v>SF</v>
      </c>
      <c r="O3" s="7">
        <f>INDEX(RB!$G$3:$G$500,MATCH($L3,RB!$C$3:$C$500,0))</f>
        <v>6</v>
      </c>
      <c r="P3" s="8">
        <f>INDEX(RB!$CF$3:$CF$500,MATCH($L3,RB!$C$3:$C$500,0))</f>
        <v>2.2439610992183803</v>
      </c>
      <c r="R3" s="6"/>
      <c r="S3" s="6">
        <v>1</v>
      </c>
      <c r="T3" s="5" t="str" cm="1">
        <f t="array" ref="T3">INDEX(DEF!$C$3:$C$500,MATCH(LARGE(IF(DEF!$B$3:$B$500="",DEF!$Q$3:$Q$500),$S3),DEF!$Q$3:$Q$500,0))</f>
        <v>BUF</v>
      </c>
      <c r="U3" s="8">
        <f>INDEX(DEF!O$3:O$34,MATCH($T3,DEF!$C$3:$C$34,0))</f>
        <v>-1.3020104196475106</v>
      </c>
      <c r="V3" s="8">
        <f>INDEX(DEF!P$3:P$34,MATCH($T3,DEF!$C$3:$C$34,0))</f>
        <v>3.7191729542739043</v>
      </c>
      <c r="W3" s="8">
        <f>INDEX(DEF!Q$3:Q$34,MATCH($T3,DEF!$C$3:$C$34,0))</f>
        <v>2.3839986550386927</v>
      </c>
    </row>
    <row r="4" spans="2:23" x14ac:dyDescent="0.3">
      <c r="C4" s="6">
        <f>C3+1</f>
        <v>2</v>
      </c>
      <c r="D4" s="5" t="str" cm="1">
        <f t="array" ref="D4">INDEX(QB!$C$3:$C$500,MATCH(LARGE(IF((QB!$B$3:$B$500="")*(QB!$H$3:$H$500="Active"),QB!$CF$3:$CF$500),$C4),QB!$CF$3:$CF$500,0))</f>
        <v>00-0036389</v>
      </c>
      <c r="E4" s="5" t="str">
        <f>INDEX(QB!$D$3:$D$500,MATCH($D4,QB!$C$3:$C$500,0))</f>
        <v>J.Hurts</v>
      </c>
      <c r="F4" s="5" t="str">
        <f>INDEX(QB!$F$3:$F$500,MATCH($D4,QB!$C$3:$C$500,0))</f>
        <v>PHI</v>
      </c>
      <c r="G4" s="7">
        <f>INDEX(QB!$G$3:$G$500,MATCH($D4,QB!$C$3:$C$500,0))</f>
        <v>3</v>
      </c>
      <c r="H4" s="8">
        <f>INDEX(QB!$CF$3:$CF$500,MATCH($D4,QB!$C$3:$C$500,0))</f>
        <v>1.869701932817734</v>
      </c>
      <c r="K4" s="6">
        <f t="shared" ref="K4:K12" si="0">K3+1</f>
        <v>2</v>
      </c>
      <c r="L4" s="5" t="str" cm="1">
        <f t="array" ref="L4">INDEX(RB!$C$3:$C$500,MATCH(LARGE(IF((RB!$B$3:$B$500="")*(RB!$H$3:$H$500="Active"),RB!$CF$3:$CF$500),$K4),RB!$CF$3:$CF$500,0))</f>
        <v>00-0033699</v>
      </c>
      <c r="M4" s="5" t="str">
        <f>INDEX(RB!$D$3:$D$500,MATCH($L4,RB!$C$3:$C$500,0))</f>
        <v>A.Ekeler</v>
      </c>
      <c r="N4" s="5" t="str">
        <f>INDEX(RB!$F$3:$F$500,MATCH($L4,RB!$C$3:$C$500,0))</f>
        <v>LAC</v>
      </c>
      <c r="O4" s="7">
        <f>INDEX(RB!$G$3:$G$500,MATCH($L4,RB!$C$3:$C$500,0))</f>
        <v>6</v>
      </c>
      <c r="P4" s="8">
        <f>INDEX(RB!$CF$3:$CF$500,MATCH($L4,RB!$C$3:$C$500,0))</f>
        <v>2.2383679479184528</v>
      </c>
      <c r="R4" s="6"/>
      <c r="S4" s="6">
        <f t="shared" ref="S4:S12" si="1">S3+1</f>
        <v>2</v>
      </c>
      <c r="T4" s="5" t="str" cm="1">
        <f t="array" ref="T4">INDEX(DEF!$C$3:$C$500,MATCH(LARGE(IF(DEF!$B$3:$B$500="",DEF!$Q$3:$Q$500),$S4),DEF!$Q$3:$Q$500,0))</f>
        <v>GB</v>
      </c>
      <c r="U4" s="8">
        <f>INDEX(DEF!O$3:O$34,MATCH($T4,DEF!$C$3:$C$34,0))</f>
        <v>2.2213936687862135</v>
      </c>
      <c r="V4" s="8">
        <f>INDEX(DEF!P$3:P$34,MATCH($T4,DEF!$C$3:$C$34,0))</f>
        <v>-0.41347819251261314</v>
      </c>
      <c r="W4" s="8">
        <f>INDEX(DEF!Q$3:Q$34,MATCH($T4,DEF!$C$3:$C$34,0))</f>
        <v>1.7358233202702709</v>
      </c>
    </row>
    <row r="5" spans="2:23" x14ac:dyDescent="0.3">
      <c r="C5" s="6">
        <f t="shared" ref="C5:C12" si="2">C4+1</f>
        <v>3</v>
      </c>
      <c r="D5" s="5" t="str" cm="1">
        <f t="array" ref="D5">INDEX(QB!$C$3:$C$500,MATCH(LARGE(IF((QB!$B$3:$B$500="")*(QB!$H$3:$H$500="Active"),QB!$CF$3:$CF$500),$C5),QB!$CF$3:$CF$500,0))</f>
        <v>00-0038550</v>
      </c>
      <c r="E5" s="5" t="str">
        <f>INDEX(QB!$D$3:$D$500,MATCH($D5,QB!$C$3:$C$500,0))</f>
        <v>H.Hooker</v>
      </c>
      <c r="F5" s="5" t="str">
        <f>INDEX(QB!$F$3:$F$500,MATCH($D5,QB!$C$3:$C$500,0))</f>
        <v>DET</v>
      </c>
      <c r="G5" s="7" t="str">
        <f>INDEX(QB!$G$3:$G$500,MATCH($D5,QB!$C$3:$C$500,0))</f>
        <v>Rookie</v>
      </c>
      <c r="H5" s="8">
        <f>INDEX(QB!$CF$3:$CF$500,MATCH($D5,QB!$C$3:$C$500,0))</f>
        <v>1.8472578954983312</v>
      </c>
      <c r="K5" s="6">
        <f t="shared" si="0"/>
        <v>3</v>
      </c>
      <c r="L5" s="5" t="str" cm="1">
        <f t="array" ref="L5">INDEX(RB!$C$3:$C$500,MATCH(LARGE(IF((RB!$B$3:$B$500="")*(RB!$H$3:$H$500="Active"),RB!$CF$3:$CF$500),$K5),RB!$CF$3:$CF$500,0))</f>
        <v>00-0032764</v>
      </c>
      <c r="M5" s="5" t="str">
        <f>INDEX(RB!$D$3:$D$500,MATCH($L5,RB!$C$3:$C$500,0))</f>
        <v>D.Henry</v>
      </c>
      <c r="N5" s="5" t="str">
        <f>INDEX(RB!$F$3:$F$500,MATCH($L5,RB!$C$3:$C$500,0))</f>
        <v>TEN</v>
      </c>
      <c r="O5" s="7">
        <f>INDEX(RB!$G$3:$G$500,MATCH($L5,RB!$C$3:$C$500,0))</f>
        <v>7</v>
      </c>
      <c r="P5" s="8">
        <f>INDEX(RB!$CF$3:$CF$500,MATCH($L5,RB!$C$3:$C$500,0))</f>
        <v>2.2160636272214576</v>
      </c>
      <c r="R5" s="6"/>
      <c r="S5" s="6">
        <f t="shared" si="1"/>
        <v>3</v>
      </c>
      <c r="T5" s="5" t="str" cm="1">
        <f t="array" ref="T5">INDEX(DEF!$C$3:$C$500,MATCH(LARGE(IF(DEF!$B$3:$B$500="",DEF!$Q$3:$Q$500),$S5),DEF!$Q$3:$Q$500,0))</f>
        <v>PIT</v>
      </c>
      <c r="U5" s="8">
        <f>INDEX(DEF!O$3:O$34,MATCH($T5,DEF!$C$3:$C$34,0))</f>
        <v>-0.42782695766432693</v>
      </c>
      <c r="V5" s="8">
        <f>INDEX(DEF!P$3:P$34,MATCH($T5,DEF!$C$3:$C$34,0))</f>
        <v>1.4858301057903229</v>
      </c>
      <c r="W5" s="8">
        <f>INDEX(DEF!Q$3:Q$34,MATCH($T5,DEF!$C$3:$C$34,0))</f>
        <v>1.0413846415747698</v>
      </c>
    </row>
    <row r="6" spans="2:23" x14ac:dyDescent="0.3">
      <c r="C6" s="6">
        <f t="shared" si="2"/>
        <v>4</v>
      </c>
      <c r="D6" s="5" t="str" cm="1">
        <f t="array" ref="D6">INDEX(QB!$C$3:$C$500,MATCH(LARGE(IF((QB!$B$3:$B$500="")*(QB!$H$3:$H$500="Active"),QB!$CF$3:$CF$500),$C6),QB!$CF$3:$CF$500,0))</f>
        <v>00-0034857</v>
      </c>
      <c r="E6" s="5" t="str">
        <f>INDEX(QB!$D$3:$D$500,MATCH($D6,QB!$C$3:$C$500,0))</f>
        <v>J.Allen</v>
      </c>
      <c r="F6" s="5" t="str">
        <f>INDEX(QB!$F$3:$F$500,MATCH($D6,QB!$C$3:$C$500,0))</f>
        <v>BUF</v>
      </c>
      <c r="G6" s="7">
        <f>INDEX(QB!$G$3:$G$500,MATCH($D6,QB!$C$3:$C$500,0))</f>
        <v>5</v>
      </c>
      <c r="H6" s="8">
        <f>INDEX(QB!$CF$3:$CF$500,MATCH($D6,QB!$C$3:$C$500,0))</f>
        <v>1.8316368387726296</v>
      </c>
      <c r="K6" s="6">
        <f t="shared" si="0"/>
        <v>4</v>
      </c>
      <c r="L6" s="5" t="str" cm="1">
        <f t="array" ref="L6">INDEX(RB!$C$3:$C$500,MATCH(LARGE(IF((RB!$B$3:$B$500="")*(RB!$H$3:$H$500="Active"),RB!$CF$3:$CF$500),$K6),RB!$CF$3:$CF$500,0))</f>
        <v>00-0039032</v>
      </c>
      <c r="M6" s="5" t="str">
        <f>INDEX(RB!$D$3:$D$500,MATCH($L6,RB!$C$3:$C$500,0))</f>
        <v>T.Spears</v>
      </c>
      <c r="N6" s="5" t="str">
        <f>INDEX(RB!$F$3:$F$500,MATCH($L6,RB!$C$3:$C$500,0))</f>
        <v>TEN</v>
      </c>
      <c r="O6" s="7" t="str">
        <f>INDEX(RB!$G$3:$G$500,MATCH($L6,RB!$C$3:$C$500,0))</f>
        <v>Rookie</v>
      </c>
      <c r="P6" s="8">
        <f>INDEX(RB!$CF$3:$CF$500,MATCH($L6,RB!$C$3:$C$500,0))</f>
        <v>1.9247338455086362</v>
      </c>
      <c r="R6" s="6"/>
      <c r="S6" s="6">
        <f t="shared" si="1"/>
        <v>4</v>
      </c>
      <c r="T6" s="5" t="str" cm="1">
        <f t="array" ref="T6">INDEX(DEF!$C$3:$C$500,MATCH(LARGE(IF(DEF!$B$3:$B$500="",DEF!$Q$3:$Q$500),$S6),DEF!$Q$3:$Q$500,0))</f>
        <v>NYJ</v>
      </c>
      <c r="U6" s="8">
        <f>INDEX(DEF!O$3:O$34,MATCH($T6,DEF!$C$3:$C$34,0))</f>
        <v>0.34993287396144923</v>
      </c>
      <c r="V6" s="8">
        <f>INDEX(DEF!P$3:P$34,MATCH($T6,DEF!$C$3:$C$34,0))</f>
        <v>0.64258096777069418</v>
      </c>
      <c r="W6" s="8">
        <f>INDEX(DEF!Q$3:Q$34,MATCH($T6,DEF!$C$3:$C$34,0))</f>
        <v>0.9658056049656174</v>
      </c>
    </row>
    <row r="7" spans="2:23" x14ac:dyDescent="0.3">
      <c r="C7" s="6">
        <f t="shared" si="2"/>
        <v>5</v>
      </c>
      <c r="D7" s="5" t="str" cm="1">
        <f t="array" ref="D7">INDEX(QB!$C$3:$C$500,MATCH(LARGE(IF((QB!$B$3:$B$500="")*(QB!$H$3:$H$500="Active"),QB!$CF$3:$CF$500),$C7),QB!$CF$3:$CF$500,0))</f>
        <v>00-0039163</v>
      </c>
      <c r="E7" s="5" t="str">
        <f>INDEX(QB!$D$3:$D$500,MATCH($D7,QB!$C$3:$C$500,0))</f>
        <v>C.Stroud</v>
      </c>
      <c r="F7" s="5" t="str">
        <f>INDEX(QB!$F$3:$F$500,MATCH($D7,QB!$C$3:$C$500,0))</f>
        <v>HOU</v>
      </c>
      <c r="G7" s="7" t="str">
        <f>INDEX(QB!$G$3:$G$500,MATCH($D7,QB!$C$3:$C$500,0))</f>
        <v>Rookie</v>
      </c>
      <c r="H7" s="8">
        <f>INDEX(QB!$CF$3:$CF$500,MATCH($D7,QB!$C$3:$C$500,0))</f>
        <v>1.5588613049509668</v>
      </c>
      <c r="K7" s="6">
        <f t="shared" si="0"/>
        <v>5</v>
      </c>
      <c r="L7" s="5" t="str" cm="1">
        <f t="array" ref="L7">INDEX(RB!$C$3:$C$500,MATCH(LARGE(IF((RB!$B$3:$B$500="")*(RB!$H$3:$H$500="Active"),RB!$CF$3:$CF$500),$K7),RB!$CF$3:$CF$500,0))</f>
        <v>00-0038555</v>
      </c>
      <c r="M7" s="5" t="str">
        <f>INDEX(RB!$D$3:$D$500,MATCH($L7,RB!$C$3:$C$500,0))</f>
        <v>C.Bigsby</v>
      </c>
      <c r="N7" s="5" t="str">
        <f>INDEX(RB!$F$3:$F$500,MATCH($L7,RB!$C$3:$C$500,0))</f>
        <v>JAX</v>
      </c>
      <c r="O7" s="7" t="str">
        <f>INDEX(RB!$G$3:$G$500,MATCH($L7,RB!$C$3:$C$500,0))</f>
        <v>Rookie</v>
      </c>
      <c r="P7" s="8">
        <f>INDEX(RB!$CF$3:$CF$500,MATCH($L7,RB!$C$3:$C$500,0))</f>
        <v>1.3821942628795665</v>
      </c>
      <c r="R7" s="6"/>
      <c r="S7" s="6">
        <f t="shared" si="1"/>
        <v>5</v>
      </c>
      <c r="T7" s="5" t="str" cm="1">
        <f t="array" ref="T7">INDEX(DEF!$C$3:$C$500,MATCH(LARGE(IF(DEF!$B$3:$B$500="",DEF!$Q$3:$Q$500),$S7),DEF!$Q$3:$Q$500,0))</f>
        <v>CLE</v>
      </c>
      <c r="U7" s="8">
        <f>INDEX(DEF!O$3:O$34,MATCH($T7,DEF!$C$3:$C$34,0))</f>
        <v>0.67255099544151731</v>
      </c>
      <c r="V7" s="8">
        <f>INDEX(DEF!P$3:P$34,MATCH($T7,DEF!$C$3:$C$34,0))</f>
        <v>0.31951536522630108</v>
      </c>
      <c r="W7" s="8">
        <f>INDEX(DEF!Q$3:Q$34,MATCH($T7,DEF!$C$3:$C$34,0))</f>
        <v>0.96059330248661889</v>
      </c>
    </row>
    <row r="8" spans="2:23" x14ac:dyDescent="0.3">
      <c r="C8" s="6">
        <f t="shared" si="2"/>
        <v>6</v>
      </c>
      <c r="D8" s="5" t="str" cm="1">
        <f t="array" ref="D8">INDEX(QB!$C$3:$C$500,MATCH(LARGE(IF((QB!$B$3:$B$500="")*(QB!$H$3:$H$500="Active"),QB!$CF$3:$CF$500),$C8),QB!$CF$3:$CF$500,0))</f>
        <v>00-0039164</v>
      </c>
      <c r="E8" s="5" t="str">
        <f>INDEX(QB!$D$3:$D$500,MATCH($D8,QB!$C$3:$C$500,0))</f>
        <v>A.Richardson</v>
      </c>
      <c r="F8" s="5" t="str">
        <f>INDEX(QB!$F$3:$F$500,MATCH($D8,QB!$C$3:$C$500,0))</f>
        <v>IND</v>
      </c>
      <c r="G8" s="7" t="str">
        <f>INDEX(QB!$G$3:$G$500,MATCH($D8,QB!$C$3:$C$500,0))</f>
        <v>Rookie</v>
      </c>
      <c r="H8" s="8">
        <f>INDEX(QB!$CF$3:$CF$500,MATCH($D8,QB!$C$3:$C$500,0))</f>
        <v>1.2070739759742457</v>
      </c>
      <c r="K8" s="6">
        <f t="shared" si="0"/>
        <v>6</v>
      </c>
      <c r="L8" s="5" t="str" cm="1">
        <f t="array" ref="L8">INDEX(RB!$C$3:$C$500,MATCH(LARGE(IF((RB!$B$3:$B$500="")*(RB!$H$3:$H$500="Active"),RB!$CF$3:$CF$500),$K8),RB!$CF$3:$CF$500,0))</f>
        <v>00-0039139</v>
      </c>
      <c r="M8" s="5" t="str">
        <f>INDEX(RB!$D$3:$D$500,MATCH($L8,RB!$C$3:$C$500,0))</f>
        <v>J.Gibbs</v>
      </c>
      <c r="N8" s="5" t="str">
        <f>INDEX(RB!$F$3:$F$500,MATCH($L8,RB!$C$3:$C$500,0))</f>
        <v>DET</v>
      </c>
      <c r="O8" s="7" t="str">
        <f>INDEX(RB!$G$3:$G$500,MATCH($L8,RB!$C$3:$C$500,0))</f>
        <v>Rookie</v>
      </c>
      <c r="P8" s="8">
        <f>INDEX(RB!$CF$3:$CF$500,MATCH($L8,RB!$C$3:$C$500,0))</f>
        <v>1.3158610760023668</v>
      </c>
      <c r="R8" s="6"/>
      <c r="S8" s="6">
        <f t="shared" si="1"/>
        <v>6</v>
      </c>
      <c r="T8" s="5" t="str" cm="1">
        <f t="array" ref="T8">INDEX(DEF!$C$3:$C$500,MATCH(LARGE(IF(DEF!$B$3:$B$500="",DEF!$Q$3:$Q$500),$S8),DEF!$Q$3:$Q$500,0))</f>
        <v>CAR</v>
      </c>
      <c r="U8" s="8">
        <f>INDEX(DEF!O$3:O$34,MATCH($T8,DEF!$C$3:$C$34,0))</f>
        <v>0.80886873435198492</v>
      </c>
      <c r="V8" s="8">
        <f>INDEX(DEF!P$3:P$34,MATCH($T8,DEF!$C$3:$C$34,0))</f>
        <v>0.14134523484029654</v>
      </c>
      <c r="W8" s="8">
        <f>INDEX(DEF!Q$3:Q$34,MATCH($T8,DEF!$C$3:$C$34,0))</f>
        <v>0.9176313575876428</v>
      </c>
    </row>
    <row r="9" spans="2:23" x14ac:dyDescent="0.3">
      <c r="C9" s="6">
        <f t="shared" si="2"/>
        <v>7</v>
      </c>
      <c r="D9" s="5" t="str" cm="1">
        <f t="array" ref="D9">INDEX(QB!$C$3:$C$500,MATCH(LARGE(IF((QB!$B$3:$B$500="")*(QB!$H$3:$H$500="Active"),QB!$CF$3:$CF$500),$C9),QB!$CF$3:$CF$500,0))</f>
        <v>00-0036442</v>
      </c>
      <c r="E9" s="5" t="str">
        <f>INDEX(QB!$D$3:$D$500,MATCH($D9,QB!$C$3:$C$500,0))</f>
        <v>J.Burrow</v>
      </c>
      <c r="F9" s="5" t="str">
        <f>INDEX(QB!$F$3:$F$500,MATCH($D9,QB!$C$3:$C$500,0))</f>
        <v>CIN</v>
      </c>
      <c r="G9" s="7">
        <f>INDEX(QB!$G$3:$G$500,MATCH($D9,QB!$C$3:$C$500,0))</f>
        <v>3</v>
      </c>
      <c r="H9" s="8">
        <f>INDEX(QB!$CF$3:$CF$500,MATCH($D9,QB!$C$3:$C$500,0))</f>
        <v>1.1543005533455022</v>
      </c>
      <c r="K9" s="6">
        <f t="shared" si="0"/>
        <v>7</v>
      </c>
      <c r="L9" s="5" t="str" cm="1">
        <f t="array" ref="L9">INDEX(RB!$C$3:$C$500,MATCH(LARGE(IF((RB!$B$3:$B$500="")*(RB!$H$3:$H$500="Active"),RB!$CF$3:$CF$500),$K9),RB!$CF$3:$CF$500,0))</f>
        <v>00-0034791</v>
      </c>
      <c r="M9" s="5" t="str">
        <f>INDEX(RB!$D$3:$D$500,MATCH($L9,RB!$C$3:$C$500,0))</f>
        <v>N.Chubb</v>
      </c>
      <c r="N9" s="5" t="str">
        <f>INDEX(RB!$F$3:$F$500,MATCH($L9,RB!$C$3:$C$500,0))</f>
        <v>CLE</v>
      </c>
      <c r="O9" s="7">
        <f>INDEX(RB!$G$3:$G$500,MATCH($L9,RB!$C$3:$C$500,0))</f>
        <v>5</v>
      </c>
      <c r="P9" s="8">
        <f>INDEX(RB!$CF$3:$CF$500,MATCH($L9,RB!$C$3:$C$500,0))</f>
        <v>1.2670942455922192</v>
      </c>
      <c r="R9" s="6"/>
      <c r="S9" s="6">
        <f t="shared" si="1"/>
        <v>7</v>
      </c>
      <c r="T9" s="5" t="str" cm="1">
        <f t="array" ref="T9">INDEX(DEF!$C$3:$C$500,MATCH(LARGE(IF(DEF!$B$3:$B$500="",DEF!$Q$3:$Q$500),$S9),DEF!$Q$3:$Q$500,0))</f>
        <v>CHI</v>
      </c>
      <c r="U9" s="8">
        <f>INDEX(DEF!O$3:O$34,MATCH($T9,DEF!$C$3:$C$34,0))</f>
        <v>1.7845861224157904</v>
      </c>
      <c r="V9" s="8">
        <f>INDEX(DEF!P$3:P$34,MATCH($T9,DEF!$C$3:$C$34,0))</f>
        <v>-0.83646910954330078</v>
      </c>
      <c r="W9" s="8">
        <f>INDEX(DEF!Q$3:Q$34,MATCH($T9,DEF!$C$3:$C$34,0))</f>
        <v>0.90113993642962775</v>
      </c>
    </row>
    <row r="10" spans="2:23" x14ac:dyDescent="0.3">
      <c r="C10" s="6">
        <f t="shared" si="2"/>
        <v>8</v>
      </c>
      <c r="D10" s="5" t="str" cm="1">
        <f t="array" ref="D10">INDEX(QB!$C$3:$C$500,MATCH(LARGE(IF((QB!$B$3:$B$500="")*(QB!$H$3:$H$500="Active"),QB!$CF$3:$CF$500),$C10),QB!$CF$3:$CF$500,0))</f>
        <v>00-0036945</v>
      </c>
      <c r="E10" s="5" t="str">
        <f>INDEX(QB!$D$3:$D$500,MATCH($D10,QB!$C$3:$C$500,0))</f>
        <v>J.Fields</v>
      </c>
      <c r="F10" s="5" t="str">
        <f>INDEX(QB!$F$3:$F$500,MATCH($D10,QB!$C$3:$C$500,0))</f>
        <v>CHI</v>
      </c>
      <c r="G10" s="7">
        <f>INDEX(QB!$G$3:$G$500,MATCH($D10,QB!$C$3:$C$500,0))</f>
        <v>2</v>
      </c>
      <c r="H10" s="8">
        <f>INDEX(QB!$CF$3:$CF$500,MATCH($D10,QB!$C$3:$C$500,0))</f>
        <v>1.0286891268349574</v>
      </c>
      <c r="K10" s="6">
        <f t="shared" si="0"/>
        <v>8</v>
      </c>
      <c r="L10" s="5" t="str" cm="1">
        <f t="array" ref="L10">INDEX(RB!$C$3:$C$500,MATCH(LARGE(IF((RB!$B$3:$B$500="")*(RB!$H$3:$H$500="Active"),RB!$CF$3:$CF$500),$K10),RB!$CF$3:$CF$500,0))</f>
        <v>00-0035261</v>
      </c>
      <c r="M10" s="5" t="str">
        <f>INDEX(RB!$D$3:$D$500,MATCH($L10,RB!$C$3:$C$500,0))</f>
        <v>T.Pollard</v>
      </c>
      <c r="N10" s="5" t="str">
        <f>INDEX(RB!$F$3:$F$500,MATCH($L10,RB!$C$3:$C$500,0))</f>
        <v>DAL</v>
      </c>
      <c r="O10" s="7">
        <f>INDEX(RB!$G$3:$G$500,MATCH($L10,RB!$C$3:$C$500,0))</f>
        <v>4</v>
      </c>
      <c r="P10" s="8">
        <f>INDEX(RB!$CF$3:$CF$500,MATCH($L10,RB!$C$3:$C$500,0))</f>
        <v>1.1637516985024334</v>
      </c>
      <c r="R10" s="6"/>
      <c r="S10" s="6">
        <f t="shared" si="1"/>
        <v>8</v>
      </c>
      <c r="T10" s="5" t="str" cm="1">
        <f t="array" ref="T10">INDEX(DEF!$C$3:$C$500,MATCH(LARGE(IF(DEF!$B$3:$B$500="",DEF!$Q$3:$Q$500),$S10),DEF!$Q$3:$Q$500,0))</f>
        <v>SEA</v>
      </c>
      <c r="U10" s="8">
        <f>INDEX(DEF!O$3:O$34,MATCH($T10,DEF!$C$3:$C$34,0))</f>
        <v>0.25795726795226109</v>
      </c>
      <c r="V10" s="8">
        <f>INDEX(DEF!P$3:P$34,MATCH($T10,DEF!$C$3:$C$34,0))</f>
        <v>0.61633796539151708</v>
      </c>
      <c r="W10" s="8">
        <f>INDEX(DEF!Q$3:Q$34,MATCH($T10,DEF!$C$3:$C$34,0))</f>
        <v>0.85151255402382919</v>
      </c>
    </row>
    <row r="11" spans="2:23" x14ac:dyDescent="0.3">
      <c r="C11" s="6">
        <f t="shared" si="2"/>
        <v>9</v>
      </c>
      <c r="D11" s="5" t="str" cm="1">
        <f t="array" ref="D11">INDEX(QB!$C$3:$C$500,MATCH(LARGE(IF((QB!$B$3:$B$500="")*(QB!$H$3:$H$500="Active"),QB!$CF$3:$CF$500),$C11),QB!$CF$3:$CF$500,0))</f>
        <v>00-0034796</v>
      </c>
      <c r="E11" s="5" t="str">
        <f>INDEX(QB!$D$3:$D$500,MATCH($D11,QB!$C$3:$C$500,0))</f>
        <v>L.Jackson</v>
      </c>
      <c r="F11" s="5" t="str">
        <f>INDEX(QB!$F$3:$F$500,MATCH($D11,QB!$C$3:$C$500,0))</f>
        <v>BAL</v>
      </c>
      <c r="G11" s="7">
        <f>INDEX(QB!$G$3:$G$500,MATCH($D11,QB!$C$3:$C$500,0))</f>
        <v>5</v>
      </c>
      <c r="H11" s="8">
        <f>INDEX(QB!$CF$3:$CF$500,MATCH($D11,QB!$C$3:$C$500,0))</f>
        <v>0.87315000392932696</v>
      </c>
      <c r="K11" s="6">
        <f t="shared" si="0"/>
        <v>9</v>
      </c>
      <c r="L11" s="5" t="str" cm="1">
        <f t="array" ref="L11">INDEX(RB!$C$3:$C$500,MATCH(LARGE(IF((RB!$B$3:$B$500="")*(RB!$H$3:$H$500="Active"),RB!$CF$3:$CF$500),$K11),RB!$CF$3:$CF$500,0))</f>
        <v>00-0034844</v>
      </c>
      <c r="M11" s="5" t="str">
        <f>INDEX(RB!$D$3:$D$500,MATCH($L11,RB!$C$3:$C$500,0))</f>
        <v>S.Barkley</v>
      </c>
      <c r="N11" s="5" t="str">
        <f>INDEX(RB!$F$3:$F$500,MATCH($L11,RB!$C$3:$C$500,0))</f>
        <v>NYG</v>
      </c>
      <c r="O11" s="7">
        <f>INDEX(RB!$G$3:$G$500,MATCH($L11,RB!$C$3:$C$500,0))</f>
        <v>5</v>
      </c>
      <c r="P11" s="8">
        <f>INDEX(RB!$CF$3:$CF$500,MATCH($L11,RB!$C$3:$C$500,0))</f>
        <v>1.162225421844804</v>
      </c>
      <c r="R11" s="6"/>
      <c r="S11" s="6">
        <f t="shared" si="1"/>
        <v>9</v>
      </c>
      <c r="T11" s="5" t="str" cm="1">
        <f t="array" ref="T11">INDEX(DEF!$C$3:$C$500,MATCH(LARGE(IF(DEF!$B$3:$B$500="",DEF!$Q$3:$Q$500),$S11),DEF!$Q$3:$Q$500,0))</f>
        <v>TB</v>
      </c>
      <c r="U11" s="8">
        <f>INDEX(DEF!O$3:O$34,MATCH($T11,DEF!$C$3:$C$34,0))</f>
        <v>0.33392736291203806</v>
      </c>
      <c r="V11" s="8">
        <f>INDEX(DEF!P$3:P$34,MATCH($T11,DEF!$C$3:$C$34,0))</f>
        <v>0.45213274373143875</v>
      </c>
      <c r="W11" s="8">
        <f>INDEX(DEF!Q$3:Q$34,MATCH($T11,DEF!$C$3:$C$34,0))</f>
        <v>0.76406710555095836</v>
      </c>
    </row>
    <row r="12" spans="2:23" x14ac:dyDescent="0.3">
      <c r="C12" s="6">
        <f t="shared" si="2"/>
        <v>10</v>
      </c>
      <c r="D12" s="5" t="str" cm="1">
        <f t="array" ref="D12">INDEX(QB!$C$3:$C$500,MATCH(LARGE(IF((QB!$B$3:$B$500="")*(QB!$H$3:$H$500="Active"),QB!$CF$3:$CF$500),$C12),QB!$CF$3:$CF$500,0))</f>
        <v>00-0039152</v>
      </c>
      <c r="E12" s="5" t="str">
        <f>INDEX(QB!$D$3:$D$500,MATCH($D12,QB!$C$3:$C$500,0))</f>
        <v>W.Levis</v>
      </c>
      <c r="F12" s="5" t="str">
        <f>INDEX(QB!$F$3:$F$500,MATCH($D12,QB!$C$3:$C$500,0))</f>
        <v>TEN</v>
      </c>
      <c r="G12" s="7" t="str">
        <f>INDEX(QB!$G$3:$G$500,MATCH($D12,QB!$C$3:$C$500,0))</f>
        <v>Rookie</v>
      </c>
      <c r="H12" s="8">
        <f>INDEX(QB!$CF$3:$CF$500,MATCH($D12,QB!$C$3:$C$500,0))</f>
        <v>0.82447936091527074</v>
      </c>
      <c r="K12" s="6">
        <f t="shared" si="0"/>
        <v>10</v>
      </c>
      <c r="L12" s="5" t="str" cm="1">
        <f t="array" ref="L12">INDEX(RB!$C$3:$C$500,MATCH(LARGE(IF((RB!$B$3:$B$500="")*(RB!$H$3:$H$500="Active"),RB!$CF$3:$CF$500),$K12),RB!$CF$3:$CF$500,0))</f>
        <v>00-0033897</v>
      </c>
      <c r="M12" s="5" t="str">
        <f>INDEX(RB!$D$3:$D$500,MATCH($L12,RB!$C$3:$C$500,0))</f>
        <v>J.Mixon</v>
      </c>
      <c r="N12" s="5" t="str">
        <f>INDEX(RB!$F$3:$F$500,MATCH($L12,RB!$C$3:$C$500,0))</f>
        <v>CIN</v>
      </c>
      <c r="O12" s="7">
        <f>INDEX(RB!$G$3:$G$500,MATCH($L12,RB!$C$3:$C$500,0))</f>
        <v>6</v>
      </c>
      <c r="P12" s="8">
        <f>INDEX(RB!$CF$3:$CF$500,MATCH($L12,RB!$C$3:$C$500,0))</f>
        <v>1.1030250495300125</v>
      </c>
      <c r="R12" s="6"/>
      <c r="S12" s="6">
        <f t="shared" si="1"/>
        <v>10</v>
      </c>
      <c r="T12" s="5" t="str" cm="1">
        <f t="array" ref="T12">INDEX(DEF!$C$3:$C$500,MATCH(LARGE(IF(DEF!$B$3:$B$500="",DEF!$Q$3:$Q$500),$S12),DEF!$Q$3:$Q$500,0))</f>
        <v>HOU</v>
      </c>
      <c r="U12" s="8">
        <f>INDEX(DEF!O$3:O$34,MATCH($T12,DEF!$C$3:$C$34,0))</f>
        <v>2.1531359126163583</v>
      </c>
      <c r="V12" s="8">
        <f>INDEX(DEF!P$3:P$34,MATCH($T12,DEF!$C$3:$C$34,0))</f>
        <v>-1.4350530659812275</v>
      </c>
      <c r="W12" s="8">
        <f>INDEX(DEF!Q$3:Q$34,MATCH($T12,DEF!$C$3:$C$34,0))</f>
        <v>0.67064135310395068</v>
      </c>
    </row>
    <row r="13" spans="2:23" x14ac:dyDescent="0.3">
      <c r="K13" s="6">
        <f t="shared" ref="K13:K17" si="3">K12+1</f>
        <v>11</v>
      </c>
      <c r="L13" s="5" t="str" cm="1">
        <f t="array" ref="L13">INDEX(RB!$C$3:$C$500,MATCH(LARGE(IF((RB!$B$3:$B$500="")*(RB!$H$3:$H$500="Active"),RB!$CF$3:$CF$500),$K13),RB!$CF$3:$CF$500,0))</f>
        <v>00-0038551</v>
      </c>
      <c r="M13" s="5" t="str">
        <f>INDEX(RB!$D$3:$D$500,MATCH($L13,RB!$C$3:$C$500,0))</f>
        <v>K.Miller</v>
      </c>
      <c r="N13" s="5" t="str">
        <f>INDEX(RB!$F$3:$F$500,MATCH($L13,RB!$C$3:$C$500,0))</f>
        <v>NO</v>
      </c>
      <c r="O13" s="7" t="str">
        <f>INDEX(RB!$G$3:$G$500,MATCH($L13,RB!$C$3:$C$500,0))</f>
        <v>Rookie</v>
      </c>
      <c r="P13" s="8">
        <f>INDEX(RB!$CF$3:$CF$500,MATCH($L13,RB!$C$3:$C$500,0))</f>
        <v>0.89763876979437407</v>
      </c>
      <c r="S13" s="6"/>
      <c r="U13" s="8"/>
      <c r="V13" s="8"/>
      <c r="W13" s="8"/>
    </row>
    <row r="14" spans="2:23" x14ac:dyDescent="0.3">
      <c r="B14" s="44" t="s">
        <v>12</v>
      </c>
      <c r="C14" s="1" t="s">
        <v>1</v>
      </c>
      <c r="D14" s="2" t="s">
        <v>2</v>
      </c>
      <c r="E14" s="2" t="s">
        <v>3</v>
      </c>
      <c r="F14" s="2" t="s">
        <v>4</v>
      </c>
      <c r="G14" s="3" t="s">
        <v>5</v>
      </c>
      <c r="H14" s="4" t="s">
        <v>6</v>
      </c>
      <c r="K14" s="6">
        <f t="shared" si="3"/>
        <v>12</v>
      </c>
      <c r="L14" s="5" t="str" cm="1">
        <f t="array" ref="L14">INDEX(RB!$C$3:$C$500,MATCH(LARGE(IF((RB!$B$3:$B$500="")*(RB!$H$3:$H$500="Active"),RB!$CF$3:$CF$500),$K14),RB!$CF$3:$CF$500,0))</f>
        <v>00-0039021</v>
      </c>
      <c r="M14" s="5" t="str">
        <f>INDEX(RB!$D$3:$D$500,MATCH($L14,RB!$C$3:$C$500,0))</f>
        <v>R.Johnson</v>
      </c>
      <c r="N14" s="5" t="str">
        <f>INDEX(RB!$F$3:$F$500,MATCH($L14,RB!$C$3:$C$500,0))</f>
        <v>CHI</v>
      </c>
      <c r="O14" s="7" t="str">
        <f>INDEX(RB!$G$3:$G$500,MATCH($L14,RB!$C$3:$C$500,0))</f>
        <v>Rookie</v>
      </c>
      <c r="P14" s="8">
        <f>INDEX(RB!$CF$3:$CF$500,MATCH($L14,RB!$C$3:$C$500,0))</f>
        <v>0.82972511188587539</v>
      </c>
      <c r="S14" s="6"/>
      <c r="U14" s="8"/>
      <c r="V14" s="8"/>
      <c r="W14" s="8"/>
    </row>
    <row r="15" spans="2:23" x14ac:dyDescent="0.3">
      <c r="C15" s="6">
        <v>1</v>
      </c>
      <c r="D15" s="5" t="str">
        <f t="shared" ref="D15:D36" si="4">INDEX(L$3:L$48,MATCH(LARGE($P$3:$P$48,$C15),$P$3:$P$48,0))</f>
        <v>00-0033908</v>
      </c>
      <c r="E15" s="5" t="str">
        <f t="shared" ref="E15:E36" si="5">INDEX(M$3:M$48,MATCH(LARGE($P$3:$P$48,$C15),$P$3:$P$48,0))</f>
        <v>C.Kupp</v>
      </c>
      <c r="F15" s="5" t="str">
        <f t="shared" ref="F15:F36" si="6">INDEX(N$3:N$48,MATCH(LARGE($P$3:$P$48,$C15),$P$3:$P$48,0))</f>
        <v>LA</v>
      </c>
      <c r="G15" s="7">
        <f t="shared" ref="G15:G36" si="7">INDEX(O$3:O$48,MATCH(LARGE($P$3:$P$48,$C15),$P$3:$P$48,0))</f>
        <v>6</v>
      </c>
      <c r="H15" s="8">
        <f t="shared" ref="H15:H36" si="8">INDEX(P$3:P$48,MATCH(LARGE($P$3:$P$48,$C15),$P$3:$P$48,0))</f>
        <v>3.2048476666303727</v>
      </c>
      <c r="K15" s="6">
        <f t="shared" si="3"/>
        <v>13</v>
      </c>
      <c r="L15" s="5" t="str" cm="1">
        <f t="array" ref="L15">INDEX(RB!$C$3:$C$500,MATCH(LARGE(IF((RB!$B$3:$B$500="")*(RB!$H$3:$H$500="Active"),RB!$CF$3:$CF$500),$K15),RB!$CF$3:$CF$500,0))</f>
        <v>00-0038542</v>
      </c>
      <c r="M15" s="5" t="str">
        <f>INDEX(RB!$D$3:$D$500,MATCH($L15,RB!$C$3:$C$500,0))</f>
        <v>B.Robinson</v>
      </c>
      <c r="N15" s="5" t="str">
        <f>INDEX(RB!$F$3:$F$500,MATCH($L15,RB!$C$3:$C$500,0))</f>
        <v>ATL</v>
      </c>
      <c r="O15" s="7" t="str">
        <f>INDEX(RB!$G$3:$G$500,MATCH($L15,RB!$C$3:$C$500,0))</f>
        <v>Rookie</v>
      </c>
      <c r="P15" s="8">
        <f>INDEX(RB!$CF$3:$CF$500,MATCH($L15,RB!$C$3:$C$500,0))</f>
        <v>0.77302287439840789</v>
      </c>
      <c r="S15" s="6"/>
      <c r="U15" s="8"/>
      <c r="V15" s="8"/>
      <c r="W15" s="8"/>
    </row>
    <row r="16" spans="2:23" x14ac:dyDescent="0.3">
      <c r="C16" s="6">
        <f>C15+1</f>
        <v>2</v>
      </c>
      <c r="D16" s="5" t="str">
        <f t="shared" si="4"/>
        <v>00-0036322</v>
      </c>
      <c r="E16" s="5" t="str">
        <f t="shared" si="5"/>
        <v>J.Jefferson</v>
      </c>
      <c r="F16" s="5" t="str">
        <f t="shared" si="6"/>
        <v>MIN</v>
      </c>
      <c r="G16" s="7">
        <f t="shared" si="7"/>
        <v>3</v>
      </c>
      <c r="H16" s="8">
        <f t="shared" si="8"/>
        <v>2.8116234526502306</v>
      </c>
      <c r="K16" s="6">
        <f t="shared" si="3"/>
        <v>14</v>
      </c>
      <c r="L16" s="5" t="str" cm="1">
        <f t="array" ref="L16">INDEX(RB!$C$3:$C$500,MATCH(LARGE(IF((RB!$B$3:$B$500="")*(RB!$H$3:$H$500="Active"),RB!$CF$3:$CF$500),$K16),RB!$CF$3:$CF$500,0))</f>
        <v>00-0033553</v>
      </c>
      <c r="M16" s="5" t="str">
        <f>INDEX(RB!$D$3:$D$500,MATCH($L16,RB!$C$3:$C$500,0))</f>
        <v>J.Conner</v>
      </c>
      <c r="N16" s="5" t="str">
        <f>INDEX(RB!$F$3:$F$500,MATCH($L16,RB!$C$3:$C$500,0))</f>
        <v>ARI</v>
      </c>
      <c r="O16" s="7">
        <f>INDEX(RB!$G$3:$G$500,MATCH($L16,RB!$C$3:$C$500,0))</f>
        <v>6</v>
      </c>
      <c r="P16" s="8">
        <f>INDEX(RB!$CF$3:$CF$500,MATCH($L16,RB!$C$3:$C$500,0))</f>
        <v>0.75454047209828057</v>
      </c>
      <c r="S16" s="6"/>
      <c r="U16" s="8"/>
      <c r="V16" s="8"/>
      <c r="W16" s="8"/>
    </row>
    <row r="17" spans="3:16" x14ac:dyDescent="0.3">
      <c r="C17" s="6">
        <f t="shared" ref="C17:C36" si="9">C16+1</f>
        <v>3</v>
      </c>
      <c r="D17" s="5" t="str">
        <f t="shared" si="4"/>
        <v>00-0030506</v>
      </c>
      <c r="E17" s="5" t="str">
        <f t="shared" si="5"/>
        <v>T.Kelce</v>
      </c>
      <c r="F17" s="5" t="str">
        <f t="shared" si="6"/>
        <v>KC</v>
      </c>
      <c r="G17" s="7">
        <f t="shared" si="7"/>
        <v>10</v>
      </c>
      <c r="H17" s="8">
        <f t="shared" si="8"/>
        <v>2.615659349408137</v>
      </c>
      <c r="K17" s="6">
        <f t="shared" si="3"/>
        <v>15</v>
      </c>
      <c r="L17" s="5" t="str" cm="1">
        <f t="array" ref="L17">INDEX(RB!$C$3:$C$500,MATCH(LARGE(IF((RB!$B$3:$B$500="")*(RB!$H$3:$H$500="Active"),RB!$CF$3:$CF$500),$K17),RB!$CF$3:$CF$500,0))</f>
        <v>00-0033893</v>
      </c>
      <c r="M17" s="5" t="str">
        <f>INDEX(RB!$D$3:$D$500,MATCH($L17,RB!$C$3:$C$500,0))</f>
        <v>D.Cook</v>
      </c>
      <c r="N17" s="5" t="str">
        <f>INDEX(RB!$F$3:$F$500,MATCH($L17,RB!$C$3:$C$500,0))</f>
        <v>MIN</v>
      </c>
      <c r="O17" s="7">
        <f>INDEX(RB!$G$3:$G$500,MATCH($L17,RB!$C$3:$C$500,0))</f>
        <v>6</v>
      </c>
      <c r="P17" s="8">
        <f>INDEX(RB!$CF$3:$CF$500,MATCH($L17,RB!$C$3:$C$500,0))</f>
        <v>0.74977224626173788</v>
      </c>
    </row>
    <row r="18" spans="3:16" x14ac:dyDescent="0.3">
      <c r="C18" s="6">
        <f t="shared" si="9"/>
        <v>4</v>
      </c>
      <c r="D18" s="5" t="str">
        <f t="shared" si="4"/>
        <v>00-0038543</v>
      </c>
      <c r="E18" s="5" t="str">
        <f t="shared" si="5"/>
        <v>J.Smith-Njigba</v>
      </c>
      <c r="F18" s="5" t="str">
        <f t="shared" si="6"/>
        <v>SEA</v>
      </c>
      <c r="G18" s="7" t="str">
        <f t="shared" si="7"/>
        <v>Rookie</v>
      </c>
      <c r="H18" s="8">
        <f t="shared" si="8"/>
        <v>2.2793557191596792</v>
      </c>
      <c r="K18" s="6">
        <f t="shared" ref="K18" si="10">K17+1</f>
        <v>16</v>
      </c>
      <c r="L18" s="5" t="str" cm="1">
        <f t="array" ref="L18">INDEX(RB!$C$3:$C$500,MATCH(LARGE(IF((RB!$B$3:$B$500="")*(RB!$H$3:$H$500="Active"),RB!$CF$3:$CF$500),$K18),RB!$CF$3:$CF$500,0))</f>
        <v>00-0039165</v>
      </c>
      <c r="M18" s="5" t="str">
        <f>INDEX(RB!$D$3:$D$500,MATCH($L18,RB!$C$3:$C$500,0))</f>
        <v>Z.Charbonnet</v>
      </c>
      <c r="N18" s="5" t="str">
        <f>INDEX(RB!$F$3:$F$500,MATCH($L18,RB!$C$3:$C$500,0))</f>
        <v>SEA</v>
      </c>
      <c r="O18" s="7" t="str">
        <f>INDEX(RB!$G$3:$G$500,MATCH($L18,RB!$C$3:$C$500,0))</f>
        <v>Rookie</v>
      </c>
      <c r="P18" s="8">
        <f>INDEX(RB!$CF$3:$CF$500,MATCH($L18,RB!$C$3:$C$500,0))</f>
        <v>0.64494579702375743</v>
      </c>
    </row>
    <row r="19" spans="3:16" x14ac:dyDescent="0.3">
      <c r="C19" s="6">
        <f t="shared" si="9"/>
        <v>5</v>
      </c>
      <c r="D19" s="5" t="str">
        <f t="shared" si="4"/>
        <v>00-0033280</v>
      </c>
      <c r="E19" s="5" t="str">
        <f t="shared" si="5"/>
        <v>C.McCaffrey</v>
      </c>
      <c r="F19" s="5" t="str">
        <f t="shared" si="6"/>
        <v>SF</v>
      </c>
      <c r="G19" s="7">
        <f t="shared" si="7"/>
        <v>6</v>
      </c>
      <c r="H19" s="8">
        <f t="shared" si="8"/>
        <v>2.2439610992183803</v>
      </c>
    </row>
    <row r="20" spans="3:16" x14ac:dyDescent="0.3">
      <c r="C20" s="6">
        <f t="shared" si="9"/>
        <v>6</v>
      </c>
      <c r="D20" s="5" t="str">
        <f t="shared" si="4"/>
        <v>00-0033699</v>
      </c>
      <c r="E20" s="5" t="str">
        <f t="shared" si="5"/>
        <v>A.Ekeler</v>
      </c>
      <c r="F20" s="5" t="str">
        <f t="shared" si="6"/>
        <v>LAC</v>
      </c>
      <c r="G20" s="7">
        <f t="shared" si="7"/>
        <v>6</v>
      </c>
      <c r="H20" s="8">
        <f t="shared" si="8"/>
        <v>2.2383679479184528</v>
      </c>
      <c r="J20" s="44" t="s">
        <v>13</v>
      </c>
      <c r="K20" s="1" t="s">
        <v>1</v>
      </c>
      <c r="L20" s="2" t="s">
        <v>2</v>
      </c>
      <c r="M20" s="2" t="s">
        <v>3</v>
      </c>
      <c r="N20" s="2" t="s">
        <v>4</v>
      </c>
      <c r="O20" s="3" t="s">
        <v>5</v>
      </c>
      <c r="P20" s="4" t="s">
        <v>6</v>
      </c>
    </row>
    <row r="21" spans="3:16" x14ac:dyDescent="0.3">
      <c r="C21" s="6">
        <f t="shared" si="9"/>
        <v>7</v>
      </c>
      <c r="D21" s="5" t="str">
        <f t="shared" si="4"/>
        <v>00-0038994</v>
      </c>
      <c r="E21" s="5" t="str">
        <f t="shared" si="5"/>
        <v>J.Addison</v>
      </c>
      <c r="F21" s="5" t="str">
        <f t="shared" si="6"/>
        <v>MIN</v>
      </c>
      <c r="G21" s="7" t="str">
        <f t="shared" si="7"/>
        <v>Rookie</v>
      </c>
      <c r="H21" s="8">
        <f t="shared" si="8"/>
        <v>2.2350357087147334</v>
      </c>
      <c r="K21" s="6">
        <v>1</v>
      </c>
      <c r="L21" s="5" t="str" cm="1">
        <f t="array" ref="L21">INDEX(WR!$C$3:$C$500,MATCH(LARGE(IF((WR!$B$3:$B$500="")*(WR!$H$3:$H$500="Active"),WR!$CF$3:$CF$500),$K21),WR!$CF$3:$CF$500,0))</f>
        <v>00-0033908</v>
      </c>
      <c r="M21" s="5" t="str">
        <f>INDEX(WR!$D$3:$D$500,MATCH($L21,WR!$C$3:$C$500,0))</f>
        <v>C.Kupp</v>
      </c>
      <c r="N21" s="5" t="str">
        <f>INDEX(WR!$F$3:$F$500,MATCH($L21,WR!$C$3:$C$500,0))</f>
        <v>LA</v>
      </c>
      <c r="O21" s="7">
        <f>INDEX(WR!$G$3:$G$500,MATCH($L21,WR!$C$3:$C$500,0))</f>
        <v>6</v>
      </c>
      <c r="P21" s="8">
        <f>INDEX(WR!$CF$3:$CF$500,MATCH($L21,WR!$C$3:$C$500,0))</f>
        <v>3.2048476666303727</v>
      </c>
    </row>
    <row r="22" spans="3:16" x14ac:dyDescent="0.3">
      <c r="C22" s="6">
        <f t="shared" si="9"/>
        <v>8</v>
      </c>
      <c r="D22" s="5" t="str">
        <f t="shared" si="4"/>
        <v>00-0032764</v>
      </c>
      <c r="E22" s="5" t="str">
        <f t="shared" si="5"/>
        <v>D.Henry</v>
      </c>
      <c r="F22" s="5" t="str">
        <f t="shared" si="6"/>
        <v>TEN</v>
      </c>
      <c r="G22" s="7">
        <f t="shared" si="7"/>
        <v>7</v>
      </c>
      <c r="H22" s="8">
        <f t="shared" si="8"/>
        <v>2.2160636272214576</v>
      </c>
      <c r="K22" s="6">
        <f t="shared" ref="K22:K30" si="11">K21+1</f>
        <v>2</v>
      </c>
      <c r="L22" s="5" t="str" cm="1">
        <f t="array" ref="L22">INDEX(WR!$C$3:$C$500,MATCH(LARGE(IF((WR!$B$3:$B$500="")*(WR!$H$3:$H$500="Active"),WR!$CF$3:$CF$500),$K22),WR!$CF$3:$CF$500,0))</f>
        <v>00-0036322</v>
      </c>
      <c r="M22" s="5" t="str">
        <f>INDEX(WR!$D$3:$D$500,MATCH($L22,WR!$C$3:$C$500,0))</f>
        <v>J.Jefferson</v>
      </c>
      <c r="N22" s="5" t="str">
        <f>INDEX(WR!$F$3:$F$500,MATCH($L22,WR!$C$3:$C$500,0))</f>
        <v>MIN</v>
      </c>
      <c r="O22" s="7">
        <f>INDEX(WR!$G$3:$G$500,MATCH($L22,WR!$C$3:$C$500,0))</f>
        <v>3</v>
      </c>
      <c r="P22" s="8">
        <f>INDEX(WR!$CF$3:$CF$500,MATCH($L22,WR!$C$3:$C$500,0))</f>
        <v>2.8116234526502306</v>
      </c>
    </row>
    <row r="23" spans="3:16" x14ac:dyDescent="0.3">
      <c r="C23" s="6">
        <f t="shared" si="9"/>
        <v>9</v>
      </c>
      <c r="D23" s="5" t="str">
        <f t="shared" si="4"/>
        <v>00-0034753</v>
      </c>
      <c r="E23" s="5" t="str">
        <f t="shared" si="5"/>
        <v>M.Andrews</v>
      </c>
      <c r="F23" s="5" t="str">
        <f t="shared" si="6"/>
        <v>BAL</v>
      </c>
      <c r="G23" s="7">
        <f t="shared" si="7"/>
        <v>5</v>
      </c>
      <c r="H23" s="8">
        <f t="shared" si="8"/>
        <v>2.0390750328489466</v>
      </c>
      <c r="K23" s="6">
        <f t="shared" si="11"/>
        <v>3</v>
      </c>
      <c r="L23" s="5" t="str" cm="1">
        <f t="array" ref="L23">INDEX(WR!$C$3:$C$500,MATCH(LARGE(IF((WR!$B$3:$B$500="")*(WR!$H$3:$H$500="Active"),WR!$CF$3:$CF$500),$K23),WR!$CF$3:$CF$500,0))</f>
        <v>00-0038543</v>
      </c>
      <c r="M23" s="5" t="str">
        <f>INDEX(WR!$D$3:$D$500,MATCH($L23,WR!$C$3:$C$500,0))</f>
        <v>J.Smith-Njigba</v>
      </c>
      <c r="N23" s="5" t="str">
        <f>INDEX(WR!$F$3:$F$500,MATCH($L23,WR!$C$3:$C$500,0))</f>
        <v>SEA</v>
      </c>
      <c r="O23" s="7" t="str">
        <f>INDEX(WR!$G$3:$G$500,MATCH($L23,WR!$C$3:$C$500,0))</f>
        <v>Rookie</v>
      </c>
      <c r="P23" s="8">
        <f>INDEX(WR!$CF$3:$CF$500,MATCH($L23,WR!$C$3:$C$500,0))</f>
        <v>2.2793557191596792</v>
      </c>
    </row>
    <row r="24" spans="3:16" x14ac:dyDescent="0.3">
      <c r="C24" s="6">
        <f t="shared" si="9"/>
        <v>10</v>
      </c>
      <c r="D24" s="5" t="str">
        <f t="shared" si="4"/>
        <v>00-0039032</v>
      </c>
      <c r="E24" s="5" t="str">
        <f t="shared" si="5"/>
        <v>T.Spears</v>
      </c>
      <c r="F24" s="5" t="str">
        <f t="shared" si="6"/>
        <v>TEN</v>
      </c>
      <c r="G24" s="7" t="str">
        <f t="shared" si="7"/>
        <v>Rookie</v>
      </c>
      <c r="H24" s="8">
        <f t="shared" si="8"/>
        <v>1.9247338455086362</v>
      </c>
      <c r="K24" s="6">
        <f t="shared" si="11"/>
        <v>4</v>
      </c>
      <c r="L24" s="5" t="str" cm="1">
        <f t="array" ref="L24">INDEX(WR!$C$3:$C$500,MATCH(LARGE(IF((WR!$B$3:$B$500="")*(WR!$H$3:$H$500="Active"),WR!$CF$3:$CF$500),$K24),WR!$CF$3:$CF$500,0))</f>
        <v>00-0038994</v>
      </c>
      <c r="M24" s="5" t="str">
        <f>INDEX(WR!$D$3:$D$500,MATCH($L24,WR!$C$3:$C$500,0))</f>
        <v>J.Addison</v>
      </c>
      <c r="N24" s="5" t="str">
        <f>INDEX(WR!$F$3:$F$500,MATCH($L24,WR!$C$3:$C$500,0))</f>
        <v>MIN</v>
      </c>
      <c r="O24" s="7" t="str">
        <f>INDEX(WR!$G$3:$G$500,MATCH($L24,WR!$C$3:$C$500,0))</f>
        <v>Rookie</v>
      </c>
      <c r="P24" s="8">
        <f>INDEX(WR!$CF$3:$CF$500,MATCH($L24,WR!$C$3:$C$500,0))</f>
        <v>2.2350357087147334</v>
      </c>
    </row>
    <row r="25" spans="3:16" x14ac:dyDescent="0.3">
      <c r="C25" s="6">
        <f t="shared" si="9"/>
        <v>11</v>
      </c>
      <c r="D25" s="5" t="str">
        <f t="shared" si="4"/>
        <v>00-0038544</v>
      </c>
      <c r="E25" s="5" t="str">
        <f t="shared" si="5"/>
        <v>Q.Johnston</v>
      </c>
      <c r="F25" s="5" t="str">
        <f t="shared" si="6"/>
        <v>LAC</v>
      </c>
      <c r="G25" s="7" t="str">
        <f t="shared" si="7"/>
        <v>Rookie</v>
      </c>
      <c r="H25" s="8">
        <f t="shared" si="8"/>
        <v>1.8798951205378664</v>
      </c>
      <c r="K25" s="6">
        <f t="shared" si="11"/>
        <v>5</v>
      </c>
      <c r="L25" s="5" t="str" cm="1">
        <f t="array" ref="L25">INDEX(WR!$C$3:$C$500,MATCH(LARGE(IF((WR!$B$3:$B$500="")*(WR!$H$3:$H$500="Active"),WR!$CF$3:$CF$500),$K25),WR!$CF$3:$CF$500,0))</f>
        <v>00-0038544</v>
      </c>
      <c r="M25" s="5" t="str">
        <f>INDEX(WR!$D$3:$D$500,MATCH($L25,WR!$C$3:$C$500,0))</f>
        <v>Q.Johnston</v>
      </c>
      <c r="N25" s="5" t="str">
        <f>INDEX(WR!$F$3:$F$500,MATCH($L25,WR!$C$3:$C$500,0))</f>
        <v>LAC</v>
      </c>
      <c r="O25" s="7" t="str">
        <f>INDEX(WR!$G$3:$G$500,MATCH($L25,WR!$C$3:$C$500,0))</f>
        <v>Rookie</v>
      </c>
      <c r="P25" s="8">
        <f>INDEX(WR!$CF$3:$CF$500,MATCH($L25,WR!$C$3:$C$500,0))</f>
        <v>1.8798951205378664</v>
      </c>
    </row>
    <row r="26" spans="3:16" x14ac:dyDescent="0.3">
      <c r="C26" s="6">
        <f t="shared" si="9"/>
        <v>12</v>
      </c>
      <c r="D26" s="5" t="str">
        <f t="shared" si="4"/>
        <v>00-0033040</v>
      </c>
      <c r="E26" s="5" t="str">
        <f t="shared" si="5"/>
        <v>T.Hill</v>
      </c>
      <c r="F26" s="5" t="str">
        <f t="shared" si="6"/>
        <v>MIA</v>
      </c>
      <c r="G26" s="7">
        <f t="shared" si="7"/>
        <v>7</v>
      </c>
      <c r="H26" s="8">
        <f t="shared" si="8"/>
        <v>1.8041693419203879</v>
      </c>
      <c r="K26" s="6">
        <f t="shared" si="11"/>
        <v>6</v>
      </c>
      <c r="L26" s="5" t="str" cm="1">
        <f t="array" ref="L26">INDEX(WR!$C$3:$C$500,MATCH(LARGE(IF((WR!$B$3:$B$500="")*(WR!$H$3:$H$500="Active"),WR!$CF$3:$CF$500),$K26),WR!$CF$3:$CF$500,0))</f>
        <v>00-0033040</v>
      </c>
      <c r="M26" s="5" t="str">
        <f>INDEX(WR!$D$3:$D$500,MATCH($L26,WR!$C$3:$C$500,0))</f>
        <v>T.Hill</v>
      </c>
      <c r="N26" s="5" t="str">
        <f>INDEX(WR!$F$3:$F$500,MATCH($L26,WR!$C$3:$C$500,0))</f>
        <v>MIA</v>
      </c>
      <c r="O26" s="7">
        <f>INDEX(WR!$G$3:$G$500,MATCH($L26,WR!$C$3:$C$500,0))</f>
        <v>7</v>
      </c>
      <c r="P26" s="8">
        <f>INDEX(WR!$CF$3:$CF$500,MATCH($L26,WR!$C$3:$C$500,0))</f>
        <v>1.8041693419203879</v>
      </c>
    </row>
    <row r="27" spans="3:16" x14ac:dyDescent="0.3">
      <c r="C27" s="6">
        <f t="shared" si="9"/>
        <v>13</v>
      </c>
      <c r="D27" s="5" t="str">
        <f t="shared" si="4"/>
        <v>00-0038564</v>
      </c>
      <c r="E27" s="5" t="str">
        <f t="shared" si="5"/>
        <v>C.Latu</v>
      </c>
      <c r="F27" s="5" t="str">
        <f t="shared" si="6"/>
        <v>SF</v>
      </c>
      <c r="G27" s="7" t="str">
        <f t="shared" si="7"/>
        <v>Rookie</v>
      </c>
      <c r="H27" s="8">
        <f t="shared" si="8"/>
        <v>1.6790913425294229</v>
      </c>
      <c r="K27" s="6">
        <f t="shared" si="11"/>
        <v>7</v>
      </c>
      <c r="L27" s="5" t="str" cm="1">
        <f t="array" ref="L27">INDEX(WR!$C$3:$C$500,MATCH(LARGE(IF((WR!$B$3:$B$500="")*(WR!$H$3:$H$500="Active"),WR!$CF$3:$CF$500),$K27),WR!$CF$3:$CF$500,0))</f>
        <v>00-0031381</v>
      </c>
      <c r="M27" s="5" t="str">
        <f>INDEX(WR!$D$3:$D$500,MATCH($L27,WR!$C$3:$C$500,0))</f>
        <v>D.Adams</v>
      </c>
      <c r="N27" s="5" t="str">
        <f>INDEX(WR!$F$3:$F$500,MATCH($L27,WR!$C$3:$C$500,0))</f>
        <v>LV</v>
      </c>
      <c r="O27" s="7">
        <f>INDEX(WR!$G$3:$G$500,MATCH($L27,WR!$C$3:$C$500,0))</f>
        <v>9</v>
      </c>
      <c r="P27" s="8">
        <f>INDEX(WR!$CF$3:$CF$500,MATCH($L27,WR!$C$3:$C$500,0))</f>
        <v>1.6199947095078897</v>
      </c>
    </row>
    <row r="28" spans="3:16" x14ac:dyDescent="0.3">
      <c r="C28" s="6">
        <f t="shared" si="9"/>
        <v>14</v>
      </c>
      <c r="D28" s="5" t="str">
        <f t="shared" si="4"/>
        <v>00-0031381</v>
      </c>
      <c r="E28" s="5" t="str">
        <f t="shared" si="5"/>
        <v>D.Adams</v>
      </c>
      <c r="F28" s="5" t="str">
        <f t="shared" si="6"/>
        <v>LV</v>
      </c>
      <c r="G28" s="7">
        <f t="shared" si="7"/>
        <v>9</v>
      </c>
      <c r="H28" s="8">
        <f t="shared" si="8"/>
        <v>1.6199947095078897</v>
      </c>
      <c r="K28" s="6">
        <f t="shared" si="11"/>
        <v>8</v>
      </c>
      <c r="L28" s="5" t="str" cm="1">
        <f t="array" ref="L28">INDEX(WR!$C$3:$C$500,MATCH(LARGE(IF((WR!$B$3:$B$500="")*(WR!$H$3:$H$500="Active"),WR!$CF$3:$CF$500),$K28),WR!$CF$3:$CF$500,0))</f>
        <v>00-0036900</v>
      </c>
      <c r="M28" s="5" t="str">
        <f>INDEX(WR!$D$3:$D$500,MATCH($L28,WR!$C$3:$C$500,0))</f>
        <v>J.Chase</v>
      </c>
      <c r="N28" s="5" t="str">
        <f>INDEX(WR!$F$3:$F$500,MATCH($L28,WR!$C$3:$C$500,0))</f>
        <v>CIN</v>
      </c>
      <c r="O28" s="7">
        <f>INDEX(WR!$G$3:$G$500,MATCH($L28,WR!$C$3:$C$500,0))</f>
        <v>2</v>
      </c>
      <c r="P28" s="8">
        <f>INDEX(WR!$CF$3:$CF$500,MATCH($L28,WR!$C$3:$C$500,0))</f>
        <v>1.6194762618911771</v>
      </c>
    </row>
    <row r="29" spans="3:16" x14ac:dyDescent="0.3">
      <c r="C29" s="6">
        <f t="shared" si="9"/>
        <v>15</v>
      </c>
      <c r="D29" s="5" t="str">
        <f t="shared" si="4"/>
        <v>00-0036900</v>
      </c>
      <c r="E29" s="5" t="str">
        <f t="shared" si="5"/>
        <v>J.Chase</v>
      </c>
      <c r="F29" s="5" t="str">
        <f t="shared" si="6"/>
        <v>CIN</v>
      </c>
      <c r="G29" s="7">
        <f t="shared" si="7"/>
        <v>2</v>
      </c>
      <c r="H29" s="8">
        <f t="shared" si="8"/>
        <v>1.6194762618911771</v>
      </c>
      <c r="K29" s="6">
        <f t="shared" si="11"/>
        <v>9</v>
      </c>
      <c r="L29" s="5" t="str" cm="1">
        <f t="array" ref="L29">INDEX(WR!$C$3:$C$500,MATCH(LARGE(IF((WR!$B$3:$B$500="")*(WR!$H$3:$H$500="Active"),WR!$CF$3:$CF$500),$K29),WR!$CF$3:$CF$500,0))</f>
        <v>00-0038976</v>
      </c>
      <c r="M29" s="5" t="str">
        <f>INDEX(WR!$D$3:$D$500,MATCH($L29,WR!$C$3:$C$500,0))</f>
        <v>M.Mims</v>
      </c>
      <c r="N29" s="5" t="str">
        <f>INDEX(WR!$F$3:$F$500,MATCH($L29,WR!$C$3:$C$500,0))</f>
        <v>DEN</v>
      </c>
      <c r="O29" s="7" t="str">
        <f>INDEX(WR!$G$3:$G$500,MATCH($L29,WR!$C$3:$C$500,0))</f>
        <v>Rookie</v>
      </c>
      <c r="P29" s="8">
        <f>INDEX(WR!$CF$3:$CF$500,MATCH($L29,WR!$C$3:$C$500,0))</f>
        <v>1.3103157045416141</v>
      </c>
    </row>
    <row r="30" spans="3:16" x14ac:dyDescent="0.3">
      <c r="C30" s="6">
        <f t="shared" si="9"/>
        <v>16</v>
      </c>
      <c r="D30" s="5" t="str">
        <f t="shared" si="4"/>
        <v>00-0038933</v>
      </c>
      <c r="E30" s="5" t="str">
        <f t="shared" si="5"/>
        <v>D.Kincaid</v>
      </c>
      <c r="F30" s="5" t="str">
        <f t="shared" si="6"/>
        <v>BUF</v>
      </c>
      <c r="G30" s="7" t="str">
        <f t="shared" si="7"/>
        <v>Rookie</v>
      </c>
      <c r="H30" s="8">
        <f t="shared" si="8"/>
        <v>1.5142909673383096</v>
      </c>
      <c r="K30" s="6">
        <f t="shared" si="11"/>
        <v>10</v>
      </c>
      <c r="L30" s="5" t="str" cm="1">
        <f t="array" ref="L30">INDEX(WR!$C$3:$C$500,MATCH(LARGE(IF((WR!$B$3:$B$500="")*(WR!$H$3:$H$500="Active"),WR!$CF$3:$CF$500),$K30),WR!$CF$3:$CF$500,0))</f>
        <v>00-0038979</v>
      </c>
      <c r="M30" s="5" t="str">
        <f>INDEX(WR!$D$3:$D$500,MATCH($L30,WR!$C$3:$C$500,0))</f>
        <v>C.Tillman</v>
      </c>
      <c r="N30" s="5" t="str">
        <f>INDEX(WR!$F$3:$F$500,MATCH($L30,WR!$C$3:$C$500,0))</f>
        <v>CLE</v>
      </c>
      <c r="O30" s="7" t="str">
        <f>INDEX(WR!$G$3:$G$500,MATCH($L30,WR!$C$3:$C$500,0))</f>
        <v>Rookie</v>
      </c>
      <c r="P30" s="8">
        <f>INDEX(WR!$CF$3:$CF$500,MATCH($L30,WR!$C$3:$C$500,0))</f>
        <v>1.2816810525408981</v>
      </c>
    </row>
    <row r="31" spans="3:16" x14ac:dyDescent="0.3">
      <c r="C31" s="6">
        <f t="shared" si="9"/>
        <v>17</v>
      </c>
      <c r="D31" s="5" t="str">
        <f t="shared" si="4"/>
        <v>00-0033288</v>
      </c>
      <c r="E31" s="5" t="str">
        <f t="shared" si="5"/>
        <v>G.Kittle</v>
      </c>
      <c r="F31" s="5" t="str">
        <f t="shared" si="6"/>
        <v>SF</v>
      </c>
      <c r="G31" s="7">
        <f t="shared" si="7"/>
        <v>6</v>
      </c>
      <c r="H31" s="8">
        <f t="shared" si="8"/>
        <v>1.460379723355435</v>
      </c>
      <c r="K31" s="6">
        <f t="shared" ref="K31:K35" si="12">K30+1</f>
        <v>11</v>
      </c>
      <c r="L31" s="5" t="str" cm="1">
        <f t="array" ref="L31">INDEX(WR!$C$3:$C$500,MATCH(LARGE(IF((WR!$B$3:$B$500="")*(WR!$H$3:$H$500="Active"),WR!$CF$3:$CF$500),$K31),WR!$CF$3:$CF$500,0))</f>
        <v>00-0031588</v>
      </c>
      <c r="M31" s="5" t="str">
        <f>INDEX(WR!$D$3:$D$500,MATCH($L31,WR!$C$3:$C$500,0))</f>
        <v>S.Diggs</v>
      </c>
      <c r="N31" s="5" t="str">
        <f>INDEX(WR!$F$3:$F$500,MATCH($L31,WR!$C$3:$C$500,0))</f>
        <v>BUF</v>
      </c>
      <c r="O31" s="7">
        <f>INDEX(WR!$G$3:$G$500,MATCH($L31,WR!$C$3:$C$500,0))</f>
        <v>8</v>
      </c>
      <c r="P31" s="8">
        <f>INDEX(WR!$CF$3:$CF$500,MATCH($L31,WR!$C$3:$C$500,0))</f>
        <v>1.2171105906766699</v>
      </c>
    </row>
    <row r="32" spans="3:16" x14ac:dyDescent="0.3">
      <c r="C32" s="6">
        <f t="shared" si="9"/>
        <v>18</v>
      </c>
      <c r="D32" s="5" t="str">
        <f t="shared" si="4"/>
        <v>00-0038555</v>
      </c>
      <c r="E32" s="5" t="str">
        <f t="shared" si="5"/>
        <v>C.Bigsby</v>
      </c>
      <c r="F32" s="5" t="str">
        <f t="shared" si="6"/>
        <v>JAX</v>
      </c>
      <c r="G32" s="7" t="str">
        <f t="shared" si="7"/>
        <v>Rookie</v>
      </c>
      <c r="H32" s="8">
        <f t="shared" si="8"/>
        <v>1.3821942628795665</v>
      </c>
      <c r="K32" s="6">
        <f t="shared" si="12"/>
        <v>12</v>
      </c>
      <c r="L32" s="5" t="str" cm="1">
        <f t="array" ref="L32">INDEX(WR!$C$3:$C$500,MATCH(LARGE(IF((WR!$B$3:$B$500="")*(WR!$H$3:$H$500="Active"),WR!$CF$3:$CF$500),$K32),WR!$CF$3:$CF$500,0))</f>
        <v>00-0035676</v>
      </c>
      <c r="M32" s="5" t="str">
        <f>INDEX(WR!$D$3:$D$500,MATCH($L32,WR!$C$3:$C$500,0))</f>
        <v>A.Brown</v>
      </c>
      <c r="N32" s="5" t="str">
        <f>INDEX(WR!$F$3:$F$500,MATCH($L32,WR!$C$3:$C$500,0))</f>
        <v>PHI</v>
      </c>
      <c r="O32" s="7">
        <f>INDEX(WR!$G$3:$G$500,MATCH($L32,WR!$C$3:$C$500,0))</f>
        <v>4</v>
      </c>
      <c r="P32" s="8">
        <f>INDEX(WR!$CF$3:$CF$500,MATCH($L32,WR!$C$3:$C$500,0))</f>
        <v>1.1876184965729908</v>
      </c>
    </row>
    <row r="33" spans="3:16" x14ac:dyDescent="0.3">
      <c r="C33" s="6">
        <f t="shared" si="9"/>
        <v>19</v>
      </c>
      <c r="D33" s="5" t="str">
        <f t="shared" si="4"/>
        <v>00-0039139</v>
      </c>
      <c r="E33" s="5" t="str">
        <f t="shared" si="5"/>
        <v>J.Gibbs</v>
      </c>
      <c r="F33" s="5" t="str">
        <f t="shared" si="6"/>
        <v>DET</v>
      </c>
      <c r="G33" s="7" t="str">
        <f t="shared" si="7"/>
        <v>Rookie</v>
      </c>
      <c r="H33" s="8">
        <f t="shared" si="8"/>
        <v>1.3158610760023668</v>
      </c>
      <c r="K33" s="6">
        <f t="shared" si="12"/>
        <v>13</v>
      </c>
      <c r="L33" s="5" t="str" cm="1">
        <f t="array" ref="L33">INDEX(WR!$C$3:$C$500,MATCH(LARGE(IF((WR!$B$3:$B$500="")*(WR!$H$3:$H$500="Active"),WR!$CF$3:$CF$500),$K33),WR!$CF$3:$CF$500,0))</f>
        <v>00-0036358</v>
      </c>
      <c r="M33" s="5" t="str">
        <f>INDEX(WR!$D$3:$D$500,MATCH($L33,WR!$C$3:$C$500,0))</f>
        <v>C.Lamb</v>
      </c>
      <c r="N33" s="5" t="str">
        <f>INDEX(WR!$F$3:$F$500,MATCH($L33,WR!$C$3:$C$500,0))</f>
        <v>DAL</v>
      </c>
      <c r="O33" s="7">
        <f>INDEX(WR!$G$3:$G$500,MATCH($L33,WR!$C$3:$C$500,0))</f>
        <v>3</v>
      </c>
      <c r="P33" s="8">
        <f>INDEX(WR!$CF$3:$CF$500,MATCH($L33,WR!$C$3:$C$500,0))</f>
        <v>0.93239748002985656</v>
      </c>
    </row>
    <row r="34" spans="3:16" x14ac:dyDescent="0.3">
      <c r="C34" s="6">
        <f t="shared" si="9"/>
        <v>20</v>
      </c>
      <c r="D34" s="5" t="str">
        <f t="shared" si="4"/>
        <v>00-0038976</v>
      </c>
      <c r="E34" s="5" t="str">
        <f t="shared" si="5"/>
        <v>M.Mims</v>
      </c>
      <c r="F34" s="5" t="str">
        <f t="shared" si="6"/>
        <v>DEN</v>
      </c>
      <c r="G34" s="7" t="str">
        <f t="shared" si="7"/>
        <v>Rookie</v>
      </c>
      <c r="H34" s="8">
        <f t="shared" si="8"/>
        <v>1.3103157045416141</v>
      </c>
      <c r="K34" s="6">
        <f t="shared" si="12"/>
        <v>14</v>
      </c>
      <c r="L34" s="5" t="str" cm="1">
        <f t="array" ref="L34">INDEX(WR!$C$3:$C$500,MATCH(LARGE(IF((WR!$B$3:$B$500="")*(WR!$H$3:$H$500="Active"),WR!$CF$3:$CF$500),$K34),WR!$CF$3:$CF$500,0))</f>
        <v>00-0038997</v>
      </c>
      <c r="M34" s="5" t="str">
        <f>INDEX(WR!$D$3:$D$500,MATCH($L34,WR!$C$3:$C$500,0))</f>
        <v>J.Downs</v>
      </c>
      <c r="N34" s="5" t="str">
        <f>INDEX(WR!$F$3:$F$500,MATCH($L34,WR!$C$3:$C$500,0))</f>
        <v>IND</v>
      </c>
      <c r="O34" s="7" t="str">
        <f>INDEX(WR!$G$3:$G$500,MATCH($L34,WR!$C$3:$C$500,0))</f>
        <v>Rookie</v>
      </c>
      <c r="P34" s="8">
        <f>INDEX(WR!$CF$3:$CF$500,MATCH($L34,WR!$C$3:$C$500,0))</f>
        <v>0.88253729076451093</v>
      </c>
    </row>
    <row r="35" spans="3:16" x14ac:dyDescent="0.3">
      <c r="C35" s="6">
        <f t="shared" si="9"/>
        <v>21</v>
      </c>
      <c r="D35" s="5" t="str">
        <f t="shared" si="4"/>
        <v>00-0038979</v>
      </c>
      <c r="E35" s="5" t="str">
        <f t="shared" si="5"/>
        <v>C.Tillman</v>
      </c>
      <c r="F35" s="5" t="str">
        <f t="shared" si="6"/>
        <v>CLE</v>
      </c>
      <c r="G35" s="7" t="str">
        <f t="shared" si="7"/>
        <v>Rookie</v>
      </c>
      <c r="H35" s="8">
        <f t="shared" si="8"/>
        <v>1.2816810525408981</v>
      </c>
      <c r="K35" s="6">
        <f t="shared" si="12"/>
        <v>15</v>
      </c>
      <c r="L35" s="5" t="str" cm="1">
        <f t="array" ref="L35">INDEX(WR!$C$3:$C$500,MATCH(LARGE(IF((WR!$B$3:$B$500="")*(WR!$H$3:$H$500="Active"),WR!$CF$3:$CF$500),$K35),WR!$CF$3:$CF$500,0))</f>
        <v>00-0036407</v>
      </c>
      <c r="M35" s="5" t="str">
        <f>INDEX(WR!$D$3:$D$500,MATCH($L35,WR!$C$3:$C$500,0))</f>
        <v>J.Jeudy</v>
      </c>
      <c r="N35" s="5" t="str">
        <f>INDEX(WR!$F$3:$F$500,MATCH($L35,WR!$C$3:$C$500,0))</f>
        <v>DEN</v>
      </c>
      <c r="O35" s="7">
        <f>INDEX(WR!$G$3:$G$500,MATCH($L35,WR!$C$3:$C$500,0))</f>
        <v>3</v>
      </c>
      <c r="P35" s="8">
        <f>INDEX(WR!$CF$3:$CF$500,MATCH($L35,WR!$C$3:$C$500,0))</f>
        <v>0.8343646982793923</v>
      </c>
    </row>
    <row r="36" spans="3:16" x14ac:dyDescent="0.3">
      <c r="C36" s="6">
        <f t="shared" si="9"/>
        <v>22</v>
      </c>
      <c r="D36" s="5" t="str">
        <f t="shared" si="4"/>
        <v>00-0034791</v>
      </c>
      <c r="E36" s="5" t="str">
        <f t="shared" si="5"/>
        <v>N.Chubb</v>
      </c>
      <c r="F36" s="5" t="str">
        <f t="shared" si="6"/>
        <v>CLE</v>
      </c>
      <c r="G36" s="7">
        <f t="shared" si="7"/>
        <v>5</v>
      </c>
      <c r="H36" s="8">
        <f t="shared" si="8"/>
        <v>1.2670942455922192</v>
      </c>
      <c r="K36" s="6">
        <f t="shared" ref="K36" si="13">K35+1</f>
        <v>16</v>
      </c>
      <c r="L36" s="5" t="str" cm="1">
        <f t="array" ref="L36">INDEX(WR!$C$3:$C$500,MATCH(LARGE(IF((WR!$B$3:$B$500="")*(WR!$H$3:$H$500="Active"),WR!$CF$3:$CF$500),$K36),WR!$CF$3:$CF$500,0))</f>
        <v>00-0036613</v>
      </c>
      <c r="M36" s="5" t="str">
        <f>INDEX(WR!$D$3:$D$500,MATCH($L36,WR!$C$3:$C$500,0))</f>
        <v>J.Waddle</v>
      </c>
      <c r="N36" s="5" t="str">
        <f>INDEX(WR!$F$3:$F$500,MATCH($L36,WR!$C$3:$C$500,0))</f>
        <v>MIA</v>
      </c>
      <c r="O36" s="7">
        <f>INDEX(WR!$G$3:$G$500,MATCH($L36,WR!$C$3:$C$500,0))</f>
        <v>2</v>
      </c>
      <c r="P36" s="8">
        <f>INDEX(WR!$CF$3:$CF$500,MATCH($L36,WR!$C$3:$C$500,0))</f>
        <v>0.75763597704032004</v>
      </c>
    </row>
    <row r="37" spans="3:16" x14ac:dyDescent="0.3">
      <c r="C37" s="6">
        <f t="shared" ref="C37:C48" si="14">C36+1</f>
        <v>23</v>
      </c>
      <c r="D37" s="5" t="str">
        <f t="shared" ref="D37:D48" si="15">INDEX(L$3:L$48,MATCH(LARGE($P$3:$P$48,$C37),$P$3:$P$48,0))</f>
        <v>00-0035229</v>
      </c>
      <c r="E37" s="5" t="str">
        <f t="shared" ref="E37:E48" si="16">INDEX(M$3:M$48,MATCH(LARGE($P$3:$P$48,$C37),$P$3:$P$48,0))</f>
        <v>T.Hockenson</v>
      </c>
      <c r="F37" s="5" t="str">
        <f t="shared" ref="F37:F48" si="17">INDEX(N$3:N$48,MATCH(LARGE($P$3:$P$48,$C37),$P$3:$P$48,0))</f>
        <v>MIN</v>
      </c>
      <c r="G37" s="7">
        <f t="shared" ref="G37:G48" si="18">INDEX(O$3:O$48,MATCH(LARGE($P$3:$P$48,$C37),$P$3:$P$48,0))</f>
        <v>4</v>
      </c>
      <c r="H37" s="8">
        <f t="shared" ref="H37:H48" si="19">INDEX(P$3:P$48,MATCH(LARGE($P$3:$P$48,$C37),$P$3:$P$48,0))</f>
        <v>1.2550889274100836</v>
      </c>
    </row>
    <row r="38" spans="3:16" x14ac:dyDescent="0.3">
      <c r="C38" s="6">
        <f t="shared" si="14"/>
        <v>24</v>
      </c>
      <c r="D38" s="5" t="str">
        <f t="shared" si="15"/>
        <v>00-0031588</v>
      </c>
      <c r="E38" s="5" t="str">
        <f t="shared" si="16"/>
        <v>S.Diggs</v>
      </c>
      <c r="F38" s="5" t="str">
        <f t="shared" si="17"/>
        <v>BUF</v>
      </c>
      <c r="G38" s="7">
        <f t="shared" si="18"/>
        <v>8</v>
      </c>
      <c r="H38" s="8">
        <f t="shared" si="19"/>
        <v>1.2171105906766699</v>
      </c>
      <c r="J38" s="44" t="s">
        <v>14</v>
      </c>
      <c r="K38" s="1" t="s">
        <v>1</v>
      </c>
      <c r="L38" s="2" t="s">
        <v>2</v>
      </c>
      <c r="M38" s="2" t="s">
        <v>3</v>
      </c>
      <c r="N38" s="2" t="s">
        <v>4</v>
      </c>
      <c r="O38" s="3" t="s">
        <v>5</v>
      </c>
      <c r="P38" s="4" t="s">
        <v>6</v>
      </c>
    </row>
    <row r="39" spans="3:16" x14ac:dyDescent="0.3">
      <c r="C39" s="6">
        <f t="shared" si="14"/>
        <v>25</v>
      </c>
      <c r="D39" s="5" t="str">
        <f t="shared" si="15"/>
        <v>00-0035676</v>
      </c>
      <c r="E39" s="5" t="str">
        <f t="shared" si="16"/>
        <v>A.Brown</v>
      </c>
      <c r="F39" s="5" t="str">
        <f t="shared" si="17"/>
        <v>PHI</v>
      </c>
      <c r="G39" s="7">
        <f t="shared" si="18"/>
        <v>4</v>
      </c>
      <c r="H39" s="8">
        <f t="shared" si="19"/>
        <v>1.1876184965729908</v>
      </c>
      <c r="K39" s="6">
        <v>1</v>
      </c>
      <c r="L39" s="5" t="str" cm="1">
        <f t="array" ref="L39">INDEX(TE!$C$3:$C$500,MATCH(LARGE(IF((TE!$B$3:$B$500="")*(TE!$H$3:$H$500="Active"),TE!$CF$3:$CF$500),$K39),TE!$CF$3:$CF$500,0))</f>
        <v>00-0030506</v>
      </c>
      <c r="M39" s="5" t="str">
        <f>INDEX(TE!$D$3:$D$500,MATCH($L39,TE!$C$3:$C$500,0))</f>
        <v>T.Kelce</v>
      </c>
      <c r="N39" s="5" t="str">
        <f>INDEX(TE!$F$3:$F$500,MATCH($L39,TE!$C$3:$C$500,0))</f>
        <v>KC</v>
      </c>
      <c r="O39" s="7">
        <f>INDEX(TE!$G$3:$G$500,MATCH($L39,TE!$C$3:$C$500,0))</f>
        <v>10</v>
      </c>
      <c r="P39" s="8">
        <f>INDEX(TE!$CF$3:$CF$500,MATCH($L39,TE!$C$3:$C$500,0))</f>
        <v>2.615659349408137</v>
      </c>
    </row>
    <row r="40" spans="3:16" x14ac:dyDescent="0.3">
      <c r="C40" s="6">
        <f t="shared" si="14"/>
        <v>26</v>
      </c>
      <c r="D40" s="5" t="str">
        <f t="shared" si="15"/>
        <v>00-0034351</v>
      </c>
      <c r="E40" s="5" t="str">
        <f t="shared" si="16"/>
        <v>D.Goedert</v>
      </c>
      <c r="F40" s="5" t="str">
        <f t="shared" si="17"/>
        <v>PHI</v>
      </c>
      <c r="G40" s="7">
        <f t="shared" si="18"/>
        <v>5</v>
      </c>
      <c r="H40" s="8">
        <f t="shared" si="19"/>
        <v>1.1725916637460529</v>
      </c>
      <c r="K40" s="6">
        <f t="shared" ref="K40:K48" si="20">K39+1</f>
        <v>2</v>
      </c>
      <c r="L40" s="5" t="str" cm="1">
        <f t="array" ref="L40">INDEX(TE!$C$3:$C$500,MATCH(LARGE(IF((TE!$B$3:$B$500="")*(TE!$H$3:$H$500="Active"),TE!$CF$3:$CF$500),$K40),TE!$CF$3:$CF$500,0))</f>
        <v>00-0034753</v>
      </c>
      <c r="M40" s="5" t="str">
        <f>INDEX(TE!$D$3:$D$500,MATCH($L40,TE!$C$3:$C$500,0))</f>
        <v>M.Andrews</v>
      </c>
      <c r="N40" s="5" t="str">
        <f>INDEX(TE!$F$3:$F$500,MATCH($L40,TE!$C$3:$C$500,0))</f>
        <v>BAL</v>
      </c>
      <c r="O40" s="7">
        <f>INDEX(TE!$G$3:$G$500,MATCH($L40,TE!$C$3:$C$500,0))</f>
        <v>5</v>
      </c>
      <c r="P40" s="8">
        <f>INDEX(TE!$CF$3:$CF$500,MATCH($L40,TE!$C$3:$C$500,0))</f>
        <v>2.0390750328489466</v>
      </c>
    </row>
    <row r="41" spans="3:16" x14ac:dyDescent="0.3">
      <c r="C41" s="6">
        <f t="shared" si="14"/>
        <v>27</v>
      </c>
      <c r="D41" s="5" t="str">
        <f t="shared" si="15"/>
        <v>00-0035261</v>
      </c>
      <c r="E41" s="5" t="str">
        <f t="shared" si="16"/>
        <v>T.Pollard</v>
      </c>
      <c r="F41" s="5" t="str">
        <f t="shared" si="17"/>
        <v>DAL</v>
      </c>
      <c r="G41" s="7">
        <f t="shared" si="18"/>
        <v>4</v>
      </c>
      <c r="H41" s="8">
        <f t="shared" si="19"/>
        <v>1.1637516985024334</v>
      </c>
      <c r="K41" s="6">
        <f t="shared" si="20"/>
        <v>3</v>
      </c>
      <c r="L41" s="5" t="str" cm="1">
        <f t="array" ref="L41">INDEX(TE!$C$3:$C$500,MATCH(LARGE(IF((TE!$B$3:$B$500="")*(TE!$H$3:$H$500="Active"),TE!$CF$3:$CF$500),$K41),TE!$CF$3:$CF$500,0))</f>
        <v>00-0038564</v>
      </c>
      <c r="M41" s="5" t="str">
        <f>INDEX(TE!$D$3:$D$500,MATCH($L41,TE!$C$3:$C$500,0))</f>
        <v>C.Latu</v>
      </c>
      <c r="N41" s="5" t="str">
        <f>INDEX(TE!$F$3:$F$500,MATCH($L41,TE!$C$3:$C$500,0))</f>
        <v>SF</v>
      </c>
      <c r="O41" s="7" t="str">
        <f>INDEX(TE!$G$3:$G$500,MATCH($L41,TE!$C$3:$C$500,0))</f>
        <v>Rookie</v>
      </c>
      <c r="P41" s="8">
        <f>INDEX(TE!$CF$3:$CF$500,MATCH($L41,TE!$C$3:$C$500,0))</f>
        <v>1.6790913425294229</v>
      </c>
    </row>
    <row r="42" spans="3:16" x14ac:dyDescent="0.3">
      <c r="C42" s="6">
        <f t="shared" si="14"/>
        <v>28</v>
      </c>
      <c r="D42" s="5" t="str">
        <f t="shared" si="15"/>
        <v>00-0034844</v>
      </c>
      <c r="E42" s="5" t="str">
        <f t="shared" si="16"/>
        <v>S.Barkley</v>
      </c>
      <c r="F42" s="5" t="str">
        <f t="shared" si="17"/>
        <v>NYG</v>
      </c>
      <c r="G42" s="7">
        <f t="shared" si="18"/>
        <v>5</v>
      </c>
      <c r="H42" s="8">
        <f t="shared" si="19"/>
        <v>1.162225421844804</v>
      </c>
      <c r="K42" s="6">
        <f t="shared" si="20"/>
        <v>4</v>
      </c>
      <c r="L42" s="5" t="str" cm="1">
        <f t="array" ref="L42">INDEX(TE!$C$3:$C$500,MATCH(LARGE(IF((TE!$B$3:$B$500="")*(TE!$H$3:$H$500="Active"),TE!$CF$3:$CF$500),$K42),TE!$CF$3:$CF$500,0))</f>
        <v>00-0038933</v>
      </c>
      <c r="M42" s="5" t="str">
        <f>INDEX(TE!$D$3:$D$500,MATCH($L42,TE!$C$3:$C$500,0))</f>
        <v>D.Kincaid</v>
      </c>
      <c r="N42" s="5" t="str">
        <f>INDEX(TE!$F$3:$F$500,MATCH($L42,TE!$C$3:$C$500,0))</f>
        <v>BUF</v>
      </c>
      <c r="O42" s="7" t="str">
        <f>INDEX(TE!$G$3:$G$500,MATCH($L42,TE!$C$3:$C$500,0))</f>
        <v>Rookie</v>
      </c>
      <c r="P42" s="8">
        <f>INDEX(TE!$CF$3:$CF$500,MATCH($L42,TE!$C$3:$C$500,0))</f>
        <v>1.5142909673383096</v>
      </c>
    </row>
    <row r="43" spans="3:16" x14ac:dyDescent="0.3">
      <c r="C43" s="6">
        <f t="shared" si="14"/>
        <v>29</v>
      </c>
      <c r="D43" s="5" t="str">
        <f t="shared" si="15"/>
        <v>00-0033897</v>
      </c>
      <c r="E43" s="5" t="str">
        <f t="shared" si="16"/>
        <v>J.Mixon</v>
      </c>
      <c r="F43" s="5" t="str">
        <f t="shared" si="17"/>
        <v>CIN</v>
      </c>
      <c r="G43" s="7">
        <f t="shared" si="18"/>
        <v>6</v>
      </c>
      <c r="H43" s="8">
        <f t="shared" si="19"/>
        <v>1.1030250495300125</v>
      </c>
      <c r="K43" s="6">
        <f t="shared" si="20"/>
        <v>5</v>
      </c>
      <c r="L43" s="5" t="str" cm="1">
        <f t="array" ref="L43">INDEX(TE!$C$3:$C$500,MATCH(LARGE(IF((TE!$B$3:$B$500="")*(TE!$H$3:$H$500="Active"),TE!$CF$3:$CF$500),$K43),TE!$CF$3:$CF$500,0))</f>
        <v>00-0033288</v>
      </c>
      <c r="M43" s="5" t="str">
        <f>INDEX(TE!$D$3:$D$500,MATCH($L43,TE!$C$3:$C$500,0))</f>
        <v>G.Kittle</v>
      </c>
      <c r="N43" s="5" t="str">
        <f>INDEX(TE!$F$3:$F$500,MATCH($L43,TE!$C$3:$C$500,0))</f>
        <v>SF</v>
      </c>
      <c r="O43" s="7">
        <f>INDEX(TE!$G$3:$G$500,MATCH($L43,TE!$C$3:$C$500,0))</f>
        <v>6</v>
      </c>
      <c r="P43" s="8">
        <f>INDEX(TE!$CF$3:$CF$500,MATCH($L43,TE!$C$3:$C$500,0))</f>
        <v>1.460379723355435</v>
      </c>
    </row>
    <row r="44" spans="3:16" x14ac:dyDescent="0.3">
      <c r="C44" s="6">
        <f t="shared" si="14"/>
        <v>30</v>
      </c>
      <c r="D44" s="5" t="str">
        <f t="shared" si="15"/>
        <v>00-0036894</v>
      </c>
      <c r="E44" s="5" t="str">
        <f t="shared" si="16"/>
        <v>P.Freiermuth</v>
      </c>
      <c r="F44" s="5" t="str">
        <f t="shared" si="17"/>
        <v>PIT</v>
      </c>
      <c r="G44" s="7">
        <f t="shared" si="18"/>
        <v>2</v>
      </c>
      <c r="H44" s="8">
        <f t="shared" si="19"/>
        <v>1.102774976780694</v>
      </c>
      <c r="K44" s="6">
        <f t="shared" si="20"/>
        <v>6</v>
      </c>
      <c r="L44" s="5" t="str" cm="1">
        <f t="array" ref="L44">INDEX(TE!$C$3:$C$500,MATCH(LARGE(IF((TE!$B$3:$B$500="")*(TE!$H$3:$H$500="Active"),TE!$CF$3:$CF$500),$K44),TE!$CF$3:$CF$500,0))</f>
        <v>00-0035229</v>
      </c>
      <c r="M44" s="5" t="str">
        <f>INDEX(TE!$D$3:$D$500,MATCH($L44,TE!$C$3:$C$500,0))</f>
        <v>T.Hockenson</v>
      </c>
      <c r="N44" s="5" t="str">
        <f>INDEX(TE!$F$3:$F$500,MATCH($L44,TE!$C$3:$C$500,0))</f>
        <v>MIN</v>
      </c>
      <c r="O44" s="7">
        <f>INDEX(TE!$G$3:$G$500,MATCH($L44,TE!$C$3:$C$500,0))</f>
        <v>4</v>
      </c>
      <c r="P44" s="8">
        <f>INDEX(TE!$CF$3:$CF$500,MATCH($L44,TE!$C$3:$C$500,0))</f>
        <v>1.2550889274100836</v>
      </c>
    </row>
    <row r="45" spans="3:16" x14ac:dyDescent="0.3">
      <c r="C45" s="6">
        <f t="shared" si="14"/>
        <v>31</v>
      </c>
      <c r="D45" s="5" t="str">
        <f t="shared" si="15"/>
        <v>00-0038935</v>
      </c>
      <c r="E45" s="5" t="str">
        <f t="shared" si="16"/>
        <v>B.Strange</v>
      </c>
      <c r="F45" s="5" t="str">
        <f t="shared" si="17"/>
        <v>JAX</v>
      </c>
      <c r="G45" s="7" t="str">
        <f t="shared" si="18"/>
        <v>Rookie</v>
      </c>
      <c r="H45" s="8">
        <f t="shared" si="19"/>
        <v>1.0376293263531455</v>
      </c>
      <c r="K45" s="6">
        <f t="shared" si="20"/>
        <v>7</v>
      </c>
      <c r="L45" s="5" t="str" cm="1">
        <f t="array" ref="L45">INDEX(TE!$C$3:$C$500,MATCH(LARGE(IF((TE!$B$3:$B$500="")*(TE!$H$3:$H$500="Active"),TE!$CF$3:$CF$500),$K45),TE!$CF$3:$CF$500,0))</f>
        <v>00-0034351</v>
      </c>
      <c r="M45" s="5" t="str">
        <f>INDEX(TE!$D$3:$D$500,MATCH($L45,TE!$C$3:$C$500,0))</f>
        <v>D.Goedert</v>
      </c>
      <c r="N45" s="5" t="str">
        <f>INDEX(TE!$F$3:$F$500,MATCH($L45,TE!$C$3:$C$500,0))</f>
        <v>PHI</v>
      </c>
      <c r="O45" s="7">
        <f>INDEX(TE!$G$3:$G$500,MATCH($L45,TE!$C$3:$C$500,0))</f>
        <v>5</v>
      </c>
      <c r="P45" s="8">
        <f>INDEX(TE!$CF$3:$CF$500,MATCH($L45,TE!$C$3:$C$500,0))</f>
        <v>1.1725916637460529</v>
      </c>
    </row>
    <row r="46" spans="3:16" x14ac:dyDescent="0.3">
      <c r="C46" s="6">
        <f t="shared" si="14"/>
        <v>32</v>
      </c>
      <c r="D46" s="5" t="str">
        <f t="shared" si="15"/>
        <v>00-0031610</v>
      </c>
      <c r="E46" s="5" t="str">
        <f t="shared" si="16"/>
        <v>D.Waller</v>
      </c>
      <c r="F46" s="5" t="str">
        <f t="shared" si="17"/>
        <v>NYG</v>
      </c>
      <c r="G46" s="7">
        <f t="shared" si="18"/>
        <v>8</v>
      </c>
      <c r="H46" s="8">
        <f t="shared" si="19"/>
        <v>1.0267092240489795</v>
      </c>
      <c r="K46" s="6">
        <f t="shared" si="20"/>
        <v>8</v>
      </c>
      <c r="L46" s="5" t="str" cm="1">
        <f t="array" ref="L46">INDEX(TE!$C$3:$C$500,MATCH(LARGE(IF((TE!$B$3:$B$500="")*(TE!$H$3:$H$500="Active"),TE!$CF$3:$CF$500),$K46),TE!$CF$3:$CF$500,0))</f>
        <v>00-0036894</v>
      </c>
      <c r="M46" s="5" t="str">
        <f>INDEX(TE!$D$3:$D$500,MATCH($L46,TE!$C$3:$C$500,0))</f>
        <v>P.Freiermuth</v>
      </c>
      <c r="N46" s="5" t="str">
        <f>INDEX(TE!$F$3:$F$500,MATCH($L46,TE!$C$3:$C$500,0))</f>
        <v>PIT</v>
      </c>
      <c r="O46" s="7">
        <f>INDEX(TE!$G$3:$G$500,MATCH($L46,TE!$C$3:$C$500,0))</f>
        <v>2</v>
      </c>
      <c r="P46" s="8">
        <f>INDEX(TE!$CF$3:$CF$500,MATCH($L46,TE!$C$3:$C$500,0))</f>
        <v>1.102774976780694</v>
      </c>
    </row>
    <row r="47" spans="3:16" x14ac:dyDescent="0.3">
      <c r="C47" s="6">
        <f t="shared" si="14"/>
        <v>33</v>
      </c>
      <c r="D47" s="5" t="str">
        <f t="shared" si="15"/>
        <v>00-0036358</v>
      </c>
      <c r="E47" s="5" t="str">
        <f t="shared" si="16"/>
        <v>C.Lamb</v>
      </c>
      <c r="F47" s="5" t="str">
        <f t="shared" si="17"/>
        <v>DAL</v>
      </c>
      <c r="G47" s="7">
        <f t="shared" si="18"/>
        <v>3</v>
      </c>
      <c r="H47" s="8">
        <f t="shared" si="19"/>
        <v>0.93239748002985656</v>
      </c>
      <c r="K47" s="6">
        <f t="shared" si="20"/>
        <v>9</v>
      </c>
      <c r="L47" s="5" t="str" cm="1">
        <f t="array" ref="L47">INDEX(TE!$C$3:$C$500,MATCH(LARGE(IF((TE!$B$3:$B$500="")*(TE!$H$3:$H$500="Active"),TE!$CF$3:$CF$500),$K47),TE!$CF$3:$CF$500,0))</f>
        <v>00-0038935</v>
      </c>
      <c r="M47" s="5" t="str">
        <f>INDEX(TE!$D$3:$D$500,MATCH($L47,TE!$C$3:$C$500,0))</f>
        <v>B.Strange</v>
      </c>
      <c r="N47" s="5" t="str">
        <f>INDEX(TE!$F$3:$F$500,MATCH($L47,TE!$C$3:$C$500,0))</f>
        <v>JAX</v>
      </c>
      <c r="O47" s="7" t="str">
        <f>INDEX(TE!$G$3:$G$500,MATCH($L47,TE!$C$3:$C$500,0))</f>
        <v>Rookie</v>
      </c>
      <c r="P47" s="8">
        <f>INDEX(TE!$CF$3:$CF$500,MATCH($L47,TE!$C$3:$C$500,0))</f>
        <v>1.0376293263531455</v>
      </c>
    </row>
    <row r="48" spans="3:16" x14ac:dyDescent="0.3">
      <c r="C48" s="6">
        <f t="shared" si="14"/>
        <v>34</v>
      </c>
      <c r="D48" s="5" t="str">
        <f t="shared" si="15"/>
        <v>00-0038551</v>
      </c>
      <c r="E48" s="5" t="str">
        <f t="shared" si="16"/>
        <v>K.Miller</v>
      </c>
      <c r="F48" s="5" t="str">
        <f t="shared" si="17"/>
        <v>NO</v>
      </c>
      <c r="G48" s="7" t="str">
        <f t="shared" si="18"/>
        <v>Rookie</v>
      </c>
      <c r="H48" s="8">
        <f t="shared" si="19"/>
        <v>0.89763876979437407</v>
      </c>
      <c r="K48" s="6">
        <f t="shared" si="20"/>
        <v>10</v>
      </c>
      <c r="L48" s="5" t="str" cm="1">
        <f t="array" ref="L48">INDEX(TE!$C$3:$C$500,MATCH(LARGE(IF((TE!$B$3:$B$500="")*(TE!$H$3:$H$500="Active"),TE!$CF$3:$CF$500),$K48),TE!$CF$3:$CF$500,0))</f>
        <v>00-0031610</v>
      </c>
      <c r="M48" s="5" t="str">
        <f>INDEX(TE!$D$3:$D$500,MATCH($L48,TE!$C$3:$C$500,0))</f>
        <v>D.Waller</v>
      </c>
      <c r="N48" s="5" t="str">
        <f>INDEX(TE!$F$3:$F$500,MATCH($L48,TE!$C$3:$C$500,0))</f>
        <v>NYG</v>
      </c>
      <c r="O48" s="7">
        <f>INDEX(TE!$G$3:$G$500,MATCH($L48,TE!$C$3:$C$500,0))</f>
        <v>8</v>
      </c>
      <c r="P48" s="8">
        <f>INDEX(TE!$CF$3:$CF$500,MATCH($L48,TE!$C$3:$C$500,0))</f>
        <v>1.0267092240489795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6DFB-97B6-41E8-9355-AB790852E5DB}">
  <dimension ref="B1:H292"/>
  <sheetViews>
    <sheetView showGridLines="0" workbookViewId="0">
      <pane ySplit="1" topLeftCell="A2" activePane="bottomLeft" state="frozen"/>
      <selection pane="bottomLeft" activeCell="H2" sqref="H2"/>
    </sheetView>
  </sheetViews>
  <sheetFormatPr defaultColWidth="9.140625" defaultRowHeight="13.5" x14ac:dyDescent="0.3"/>
  <cols>
    <col min="1" max="1" width="3.28515625" style="5" customWidth="1"/>
    <col min="2" max="2" width="11.7109375" style="5" customWidth="1"/>
    <col min="3" max="3" width="14.140625" style="5" customWidth="1"/>
    <col min="4" max="4" width="14.42578125" style="5" customWidth="1"/>
    <col min="5" max="7" width="9.140625" style="5"/>
    <col min="8" max="8" width="9.140625" style="6"/>
    <col min="9" max="16384" width="9.140625" style="5"/>
  </cols>
  <sheetData>
    <row r="1" spans="2:8" x14ac:dyDescent="0.3">
      <c r="B1" s="16" t="s">
        <v>2</v>
      </c>
      <c r="C1" s="16" t="s">
        <v>3</v>
      </c>
      <c r="D1" s="16" t="s">
        <v>707</v>
      </c>
      <c r="E1" s="16" t="s">
        <v>705</v>
      </c>
      <c r="F1" s="16" t="s">
        <v>4</v>
      </c>
      <c r="G1" s="16" t="s">
        <v>6</v>
      </c>
      <c r="H1" s="15" t="s">
        <v>706</v>
      </c>
    </row>
    <row r="2" spans="2:8" x14ac:dyDescent="0.3">
      <c r="B2" s="5" t="s">
        <v>255</v>
      </c>
      <c r="C2" s="5" t="s">
        <v>632</v>
      </c>
      <c r="D2" s="5" t="str">
        <f>RIGHT(C2,LEN($C2)-FIND(".",$C2))</f>
        <v>Kupp</v>
      </c>
      <c r="E2" s="5" t="s">
        <v>13</v>
      </c>
      <c r="F2" s="5" t="s">
        <v>118</v>
      </c>
      <c r="G2" s="25">
        <v>3.2048476666303727</v>
      </c>
    </row>
    <row r="3" spans="2:8" x14ac:dyDescent="0.3">
      <c r="B3" s="5" t="s">
        <v>241</v>
      </c>
      <c r="C3" s="5" t="s">
        <v>618</v>
      </c>
      <c r="D3" s="5" t="str">
        <f>RIGHT(C3,LEN($C3)-FIND(".",$C3))</f>
        <v>Jefferson</v>
      </c>
      <c r="E3" s="5" t="s">
        <v>13</v>
      </c>
      <c r="F3" s="5" t="s">
        <v>52</v>
      </c>
      <c r="G3" s="25">
        <v>2.8116234526502306</v>
      </c>
    </row>
    <row r="4" spans="2:8" x14ac:dyDescent="0.3">
      <c r="B4" s="5" t="s">
        <v>355</v>
      </c>
      <c r="C4" s="5" t="s">
        <v>666</v>
      </c>
      <c r="D4" s="5" t="str">
        <f>RIGHT(C4,LEN($C4)-FIND(".",$C4))</f>
        <v>Kelce</v>
      </c>
      <c r="E4" s="5" t="s">
        <v>14</v>
      </c>
      <c r="F4" s="5" t="s">
        <v>43</v>
      </c>
      <c r="G4" s="25">
        <v>2.615659349408137</v>
      </c>
    </row>
    <row r="5" spans="2:8" x14ac:dyDescent="0.3">
      <c r="B5" s="5" t="s">
        <v>709</v>
      </c>
      <c r="C5" s="5" t="s">
        <v>48</v>
      </c>
      <c r="D5" s="5" t="s">
        <v>48</v>
      </c>
      <c r="E5" s="5" t="s">
        <v>8</v>
      </c>
      <c r="F5" s="5" t="s">
        <v>48</v>
      </c>
      <c r="G5" s="25">
        <v>2.3839986550386927</v>
      </c>
    </row>
    <row r="6" spans="2:8" x14ac:dyDescent="0.3">
      <c r="B6" s="5" t="s">
        <v>291</v>
      </c>
      <c r="C6" s="5" t="s">
        <v>292</v>
      </c>
      <c r="D6" s="5" t="str">
        <f t="shared" ref="D6:D19" si="0">RIGHT(C6,LEN($C6)-FIND(".",$C6))</f>
        <v>Smith-Njigba</v>
      </c>
      <c r="E6" s="5" t="s">
        <v>13</v>
      </c>
      <c r="F6" s="5" t="s">
        <v>50</v>
      </c>
      <c r="G6" s="25">
        <v>2.2793557191596792</v>
      </c>
    </row>
    <row r="7" spans="2:8" x14ac:dyDescent="0.3">
      <c r="B7" s="5" t="s">
        <v>141</v>
      </c>
      <c r="C7" s="5" t="s">
        <v>561</v>
      </c>
      <c r="D7" s="5" t="str">
        <f t="shared" si="0"/>
        <v>McCaffrey</v>
      </c>
      <c r="E7" s="5" t="s">
        <v>7</v>
      </c>
      <c r="F7" s="5" t="s">
        <v>84</v>
      </c>
      <c r="G7" s="25">
        <v>2.2439610992183803</v>
      </c>
    </row>
    <row r="8" spans="2:8" x14ac:dyDescent="0.3">
      <c r="B8" s="5" t="s">
        <v>153</v>
      </c>
      <c r="C8" s="5" t="s">
        <v>573</v>
      </c>
      <c r="D8" s="5" t="str">
        <f t="shared" si="0"/>
        <v>Ekeler</v>
      </c>
      <c r="E8" s="5" t="s">
        <v>7</v>
      </c>
      <c r="F8" s="5" t="s">
        <v>60</v>
      </c>
      <c r="G8" s="25">
        <v>2.2383679479184528</v>
      </c>
    </row>
    <row r="9" spans="2:8" x14ac:dyDescent="0.3">
      <c r="B9" s="5" t="s">
        <v>297</v>
      </c>
      <c r="C9" s="5" t="s">
        <v>298</v>
      </c>
      <c r="D9" s="5" t="str">
        <f t="shared" si="0"/>
        <v>Addison</v>
      </c>
      <c r="E9" s="5" t="s">
        <v>13</v>
      </c>
      <c r="F9" s="5" t="s">
        <v>52</v>
      </c>
      <c r="G9" s="25">
        <v>2.2350357087147334</v>
      </c>
    </row>
    <row r="10" spans="2:8" x14ac:dyDescent="0.3">
      <c r="B10" s="5" t="s">
        <v>137</v>
      </c>
      <c r="C10" s="5" t="s">
        <v>557</v>
      </c>
      <c r="D10" s="5" t="str">
        <f t="shared" si="0"/>
        <v>Henry</v>
      </c>
      <c r="E10" s="5" t="s">
        <v>7</v>
      </c>
      <c r="F10" s="5" t="s">
        <v>97</v>
      </c>
      <c r="G10" s="25">
        <v>2.2160636272214576</v>
      </c>
    </row>
    <row r="11" spans="2:8" x14ac:dyDescent="0.3">
      <c r="B11" s="5" t="s">
        <v>42</v>
      </c>
      <c r="C11" s="5" t="s">
        <v>529</v>
      </c>
      <c r="D11" s="5" t="str">
        <f t="shared" si="0"/>
        <v>Mahomes</v>
      </c>
      <c r="E11" s="5" t="s">
        <v>0</v>
      </c>
      <c r="F11" s="5" t="s">
        <v>43</v>
      </c>
      <c r="G11" s="25">
        <v>2.0714380828716923</v>
      </c>
    </row>
    <row r="12" spans="2:8" x14ac:dyDescent="0.3">
      <c r="B12" s="5" t="s">
        <v>365</v>
      </c>
      <c r="C12" s="5" t="s">
        <v>676</v>
      </c>
      <c r="D12" s="5" t="str">
        <f t="shared" si="0"/>
        <v>Andrews</v>
      </c>
      <c r="E12" s="5" t="s">
        <v>14</v>
      </c>
      <c r="F12" s="5" t="s">
        <v>76</v>
      </c>
      <c r="G12" s="25">
        <v>2.0390750328489466</v>
      </c>
    </row>
    <row r="13" spans="2:8" x14ac:dyDescent="0.3">
      <c r="B13" s="5" t="s">
        <v>199</v>
      </c>
      <c r="C13" s="5" t="s">
        <v>200</v>
      </c>
      <c r="D13" s="5" t="str">
        <f t="shared" si="0"/>
        <v>Spears</v>
      </c>
      <c r="E13" s="5" t="s">
        <v>7</v>
      </c>
      <c r="F13" s="5" t="s">
        <v>97</v>
      </c>
      <c r="G13" s="25">
        <v>1.9247338455086362</v>
      </c>
    </row>
    <row r="14" spans="2:8" x14ac:dyDescent="0.3">
      <c r="B14" s="5" t="s">
        <v>293</v>
      </c>
      <c r="C14" s="5" t="s">
        <v>294</v>
      </c>
      <c r="D14" s="5" t="str">
        <f t="shared" si="0"/>
        <v>Johnston</v>
      </c>
      <c r="E14" s="5" t="s">
        <v>13</v>
      </c>
      <c r="F14" s="5" t="s">
        <v>60</v>
      </c>
      <c r="G14" s="25">
        <v>1.8798951205378664</v>
      </c>
    </row>
    <row r="15" spans="2:8" x14ac:dyDescent="0.3">
      <c r="B15" s="5" t="s">
        <v>66</v>
      </c>
      <c r="C15" s="5" t="s">
        <v>540</v>
      </c>
      <c r="D15" s="5" t="str">
        <f t="shared" si="0"/>
        <v>Hurts</v>
      </c>
      <c r="E15" s="5" t="s">
        <v>0</v>
      </c>
      <c r="F15" s="5" t="s">
        <v>67</v>
      </c>
      <c r="G15" s="25">
        <v>1.869701932817734</v>
      </c>
    </row>
    <row r="16" spans="2:8" x14ac:dyDescent="0.3">
      <c r="B16" s="5" t="s">
        <v>112</v>
      </c>
      <c r="C16" s="5" t="s">
        <v>113</v>
      </c>
      <c r="D16" s="5" t="str">
        <f t="shared" si="0"/>
        <v>Hooker</v>
      </c>
      <c r="E16" s="5" t="s">
        <v>0</v>
      </c>
      <c r="F16" s="5" t="s">
        <v>56</v>
      </c>
      <c r="G16" s="25">
        <v>1.8472578954983312</v>
      </c>
    </row>
    <row r="17" spans="2:7" x14ac:dyDescent="0.3">
      <c r="B17" s="5" t="s">
        <v>47</v>
      </c>
      <c r="C17" s="5" t="s">
        <v>531</v>
      </c>
      <c r="D17" s="5" t="str">
        <f t="shared" si="0"/>
        <v>Allen</v>
      </c>
      <c r="E17" s="5" t="s">
        <v>0</v>
      </c>
      <c r="F17" s="5" t="s">
        <v>48</v>
      </c>
      <c r="G17" s="25">
        <v>1.8316368387726296</v>
      </c>
    </row>
    <row r="18" spans="2:7" x14ac:dyDescent="0.3">
      <c r="B18" s="5" t="s">
        <v>246</v>
      </c>
      <c r="C18" s="5" t="s">
        <v>623</v>
      </c>
      <c r="D18" s="5" t="str">
        <f t="shared" si="0"/>
        <v>Hill</v>
      </c>
      <c r="E18" s="5" t="s">
        <v>13</v>
      </c>
      <c r="F18" s="5" t="s">
        <v>65</v>
      </c>
      <c r="G18" s="25">
        <v>1.8041693419203879</v>
      </c>
    </row>
    <row r="19" spans="2:7" x14ac:dyDescent="0.3">
      <c r="B19" s="5" t="s">
        <v>179</v>
      </c>
      <c r="C19" s="5" t="s">
        <v>596</v>
      </c>
      <c r="D19" s="5" t="str">
        <f t="shared" si="0"/>
        <v>Hall</v>
      </c>
      <c r="E19" s="5" t="s">
        <v>7</v>
      </c>
      <c r="F19" s="5" t="s">
        <v>63</v>
      </c>
      <c r="G19" s="25">
        <v>1.7643758056252024</v>
      </c>
    </row>
    <row r="20" spans="2:7" x14ac:dyDescent="0.3">
      <c r="B20" s="5" t="s">
        <v>710</v>
      </c>
      <c r="C20" s="5" t="s">
        <v>62</v>
      </c>
      <c r="D20" s="5" t="s">
        <v>62</v>
      </c>
      <c r="E20" s="5" t="s">
        <v>8</v>
      </c>
      <c r="F20" s="5" t="s">
        <v>62</v>
      </c>
      <c r="G20" s="25">
        <v>1.7358233202702709</v>
      </c>
    </row>
    <row r="21" spans="2:7" x14ac:dyDescent="0.3">
      <c r="B21" s="5" t="s">
        <v>411</v>
      </c>
      <c r="C21" s="5" t="s">
        <v>412</v>
      </c>
      <c r="D21" s="5" t="str">
        <f t="shared" ref="D21:D42" si="1">RIGHT(C21,LEN($C21)-FIND(".",$C21))</f>
        <v>Latu</v>
      </c>
      <c r="E21" s="5" t="s">
        <v>14</v>
      </c>
      <c r="F21" s="5" t="s">
        <v>84</v>
      </c>
      <c r="G21" s="25">
        <v>1.6790913425294229</v>
      </c>
    </row>
    <row r="22" spans="2:7" x14ac:dyDescent="0.3">
      <c r="B22" s="5" t="s">
        <v>231</v>
      </c>
      <c r="C22" s="5" t="s">
        <v>608</v>
      </c>
      <c r="D22" s="5" t="str">
        <f t="shared" si="1"/>
        <v>Adams</v>
      </c>
      <c r="E22" s="5" t="s">
        <v>13</v>
      </c>
      <c r="F22" s="5" t="s">
        <v>69</v>
      </c>
      <c r="G22" s="25">
        <v>1.6199947095078897</v>
      </c>
    </row>
    <row r="23" spans="2:7" x14ac:dyDescent="0.3">
      <c r="B23" s="5" t="s">
        <v>233</v>
      </c>
      <c r="C23" s="5" t="s">
        <v>610</v>
      </c>
      <c r="D23" s="5" t="str">
        <f t="shared" si="1"/>
        <v>Chase</v>
      </c>
      <c r="E23" s="5" t="s">
        <v>13</v>
      </c>
      <c r="F23" s="5" t="s">
        <v>46</v>
      </c>
      <c r="G23" s="25">
        <v>1.6194762618911771</v>
      </c>
    </row>
    <row r="24" spans="2:7" x14ac:dyDescent="0.3">
      <c r="B24" s="5" t="s">
        <v>135</v>
      </c>
      <c r="C24" s="5" t="s">
        <v>556</v>
      </c>
      <c r="D24" s="5" t="str">
        <f t="shared" si="1"/>
        <v>Jacobs</v>
      </c>
      <c r="E24" s="5" t="s">
        <v>7</v>
      </c>
      <c r="F24" s="5" t="s">
        <v>69</v>
      </c>
      <c r="G24" s="25">
        <v>1.6017507177613255</v>
      </c>
    </row>
    <row r="25" spans="2:7" x14ac:dyDescent="0.3">
      <c r="B25" s="5" t="s">
        <v>105</v>
      </c>
      <c r="C25" s="5" t="s">
        <v>106</v>
      </c>
      <c r="D25" s="5" t="str">
        <f t="shared" si="1"/>
        <v>Stroud</v>
      </c>
      <c r="E25" s="5" t="s">
        <v>0</v>
      </c>
      <c r="F25" s="5" t="s">
        <v>74</v>
      </c>
      <c r="G25" s="25">
        <v>1.5588613049509668</v>
      </c>
    </row>
    <row r="26" spans="2:7" x14ac:dyDescent="0.3">
      <c r="B26" s="5" t="s">
        <v>395</v>
      </c>
      <c r="C26" s="5" t="s">
        <v>396</v>
      </c>
      <c r="D26" s="5" t="str">
        <f t="shared" si="1"/>
        <v>Kincaid</v>
      </c>
      <c r="E26" s="5" t="s">
        <v>14</v>
      </c>
      <c r="F26" s="5" t="s">
        <v>48</v>
      </c>
      <c r="G26" s="25">
        <v>1.5142909673383096</v>
      </c>
    </row>
    <row r="27" spans="2:7" x14ac:dyDescent="0.3">
      <c r="B27" s="5" t="s">
        <v>356</v>
      </c>
      <c r="C27" s="5" t="s">
        <v>667</v>
      </c>
      <c r="D27" s="5" t="str">
        <f t="shared" si="1"/>
        <v>Kittle</v>
      </c>
      <c r="E27" s="5" t="s">
        <v>14</v>
      </c>
      <c r="F27" s="5" t="s">
        <v>84</v>
      </c>
      <c r="G27" s="25">
        <v>1.460379723355435</v>
      </c>
    </row>
    <row r="28" spans="2:7" x14ac:dyDescent="0.3">
      <c r="B28" s="5" t="s">
        <v>203</v>
      </c>
      <c r="C28" s="5" t="s">
        <v>204</v>
      </c>
      <c r="D28" s="5" t="str">
        <f t="shared" si="1"/>
        <v>Bigsby</v>
      </c>
      <c r="E28" s="5" t="s">
        <v>7</v>
      </c>
      <c r="F28" s="5" t="s">
        <v>54</v>
      </c>
      <c r="G28" s="25">
        <v>1.3821942628795665</v>
      </c>
    </row>
    <row r="29" spans="2:7" x14ac:dyDescent="0.3">
      <c r="B29" s="5" t="s">
        <v>193</v>
      </c>
      <c r="C29" s="5" t="s">
        <v>194</v>
      </c>
      <c r="D29" s="5" t="str">
        <f t="shared" si="1"/>
        <v>Gibbs</v>
      </c>
      <c r="E29" s="5" t="s">
        <v>7</v>
      </c>
      <c r="F29" s="5" t="s">
        <v>56</v>
      </c>
      <c r="G29" s="25">
        <v>1.3158610760023668</v>
      </c>
    </row>
    <row r="30" spans="2:7" x14ac:dyDescent="0.3">
      <c r="B30" s="5" t="s">
        <v>305</v>
      </c>
      <c r="C30" s="5" t="s">
        <v>306</v>
      </c>
      <c r="D30" s="5" t="str">
        <f t="shared" si="1"/>
        <v>Mims</v>
      </c>
      <c r="E30" s="5" t="s">
        <v>13</v>
      </c>
      <c r="F30" s="5" t="s">
        <v>82</v>
      </c>
      <c r="G30" s="25">
        <v>1.3103157045416141</v>
      </c>
    </row>
    <row r="31" spans="2:7" x14ac:dyDescent="0.3">
      <c r="B31" s="5" t="s">
        <v>311</v>
      </c>
      <c r="C31" s="5" t="s">
        <v>312</v>
      </c>
      <c r="D31" s="5" t="str">
        <f t="shared" si="1"/>
        <v>Tillman</v>
      </c>
      <c r="E31" s="5" t="s">
        <v>13</v>
      </c>
      <c r="F31" s="5" t="s">
        <v>94</v>
      </c>
      <c r="G31" s="25">
        <v>1.2816810525408981</v>
      </c>
    </row>
    <row r="32" spans="2:7" x14ac:dyDescent="0.3">
      <c r="B32" s="5" t="s">
        <v>138</v>
      </c>
      <c r="C32" s="5" t="s">
        <v>558</v>
      </c>
      <c r="D32" s="5" t="str">
        <f t="shared" si="1"/>
        <v>Chubb</v>
      </c>
      <c r="E32" s="5" t="s">
        <v>7</v>
      </c>
      <c r="F32" s="5" t="s">
        <v>94</v>
      </c>
      <c r="G32" s="25">
        <v>1.2670942455922192</v>
      </c>
    </row>
    <row r="33" spans="2:7" x14ac:dyDescent="0.3">
      <c r="B33" s="5" t="s">
        <v>362</v>
      </c>
      <c r="C33" s="5" t="s">
        <v>673</v>
      </c>
      <c r="D33" s="5" t="str">
        <f t="shared" si="1"/>
        <v>Hockenson</v>
      </c>
      <c r="E33" s="5" t="s">
        <v>14</v>
      </c>
      <c r="F33" s="5" t="s">
        <v>52</v>
      </c>
      <c r="G33" s="25">
        <v>1.2550889274100836</v>
      </c>
    </row>
    <row r="34" spans="2:7" x14ac:dyDescent="0.3">
      <c r="B34" s="5" t="s">
        <v>234</v>
      </c>
      <c r="C34" s="5" t="s">
        <v>611</v>
      </c>
      <c r="D34" s="5" t="str">
        <f t="shared" si="1"/>
        <v>Diggs</v>
      </c>
      <c r="E34" s="5" t="s">
        <v>13</v>
      </c>
      <c r="F34" s="5" t="s">
        <v>48</v>
      </c>
      <c r="G34" s="25">
        <v>1.2171105906766699</v>
      </c>
    </row>
    <row r="35" spans="2:7" x14ac:dyDescent="0.3">
      <c r="B35" s="5" t="s">
        <v>107</v>
      </c>
      <c r="C35" s="5" t="s">
        <v>108</v>
      </c>
      <c r="D35" s="5" t="str">
        <f t="shared" si="1"/>
        <v>Richardson</v>
      </c>
      <c r="E35" s="5" t="s">
        <v>0</v>
      </c>
      <c r="F35" s="5" t="s">
        <v>109</v>
      </c>
      <c r="G35" s="25">
        <v>1.2070739759742457</v>
      </c>
    </row>
    <row r="36" spans="2:7" x14ac:dyDescent="0.3">
      <c r="B36" s="5" t="s">
        <v>232</v>
      </c>
      <c r="C36" s="5" t="s">
        <v>609</v>
      </c>
      <c r="D36" s="5" t="str">
        <f t="shared" si="1"/>
        <v>Brown</v>
      </c>
      <c r="E36" s="5" t="s">
        <v>13</v>
      </c>
      <c r="F36" s="5" t="s">
        <v>67</v>
      </c>
      <c r="G36" s="25">
        <v>1.1876184965729908</v>
      </c>
    </row>
    <row r="37" spans="2:7" x14ac:dyDescent="0.3">
      <c r="B37" s="5" t="s">
        <v>370</v>
      </c>
      <c r="C37" s="5" t="s">
        <v>681</v>
      </c>
      <c r="D37" s="5" t="str">
        <f t="shared" si="1"/>
        <v>Goedert</v>
      </c>
      <c r="E37" s="5" t="s">
        <v>14</v>
      </c>
      <c r="F37" s="5" t="s">
        <v>67</v>
      </c>
      <c r="G37" s="25">
        <v>1.1725916637460529</v>
      </c>
    </row>
    <row r="38" spans="2:7" x14ac:dyDescent="0.3">
      <c r="B38" s="5" t="s">
        <v>146</v>
      </c>
      <c r="C38" s="5" t="s">
        <v>566</v>
      </c>
      <c r="D38" s="5" t="str">
        <f t="shared" si="1"/>
        <v>Pollard</v>
      </c>
      <c r="E38" s="5" t="s">
        <v>7</v>
      </c>
      <c r="F38" s="5" t="s">
        <v>58</v>
      </c>
      <c r="G38" s="25">
        <v>1.1637516985024334</v>
      </c>
    </row>
    <row r="39" spans="2:7" x14ac:dyDescent="0.3">
      <c r="B39" s="5" t="s">
        <v>139</v>
      </c>
      <c r="C39" s="5" t="s">
        <v>559</v>
      </c>
      <c r="D39" s="5" t="str">
        <f t="shared" si="1"/>
        <v>Barkley</v>
      </c>
      <c r="E39" s="5" t="s">
        <v>7</v>
      </c>
      <c r="F39" s="5" t="s">
        <v>80</v>
      </c>
      <c r="G39" s="25">
        <v>1.162225421844804</v>
      </c>
    </row>
    <row r="40" spans="2:7" x14ac:dyDescent="0.3">
      <c r="B40" s="5" t="s">
        <v>45</v>
      </c>
      <c r="C40" s="5" t="s">
        <v>530</v>
      </c>
      <c r="D40" s="5" t="str">
        <f t="shared" si="1"/>
        <v>Burrow</v>
      </c>
      <c r="E40" s="5" t="s">
        <v>0</v>
      </c>
      <c r="F40" s="5" t="s">
        <v>46</v>
      </c>
      <c r="G40" s="25">
        <v>1.1543005533455022</v>
      </c>
    </row>
    <row r="41" spans="2:7" x14ac:dyDescent="0.3">
      <c r="B41" s="5" t="s">
        <v>152</v>
      </c>
      <c r="C41" s="5" t="s">
        <v>572</v>
      </c>
      <c r="D41" s="5" t="str">
        <f t="shared" si="1"/>
        <v>Mixon</v>
      </c>
      <c r="E41" s="5" t="s">
        <v>7</v>
      </c>
      <c r="F41" s="5" t="s">
        <v>46</v>
      </c>
      <c r="G41" s="25">
        <v>1.1030250495300125</v>
      </c>
    </row>
    <row r="42" spans="2:7" x14ac:dyDescent="0.3">
      <c r="B42" s="5" t="s">
        <v>386</v>
      </c>
      <c r="C42" s="5" t="s">
        <v>696</v>
      </c>
      <c r="D42" s="5" t="str">
        <f t="shared" si="1"/>
        <v>Freiermuth</v>
      </c>
      <c r="E42" s="5" t="s">
        <v>14</v>
      </c>
      <c r="F42" s="5" t="s">
        <v>99</v>
      </c>
      <c r="G42" s="25">
        <v>1.102774976780694</v>
      </c>
    </row>
    <row r="43" spans="2:7" x14ac:dyDescent="0.3">
      <c r="B43" s="5" t="s">
        <v>711</v>
      </c>
      <c r="C43" s="5" t="s">
        <v>99</v>
      </c>
      <c r="D43" s="5" t="s">
        <v>99</v>
      </c>
      <c r="E43" s="5" t="s">
        <v>8</v>
      </c>
      <c r="F43" s="5" t="s">
        <v>99</v>
      </c>
      <c r="G43" s="25">
        <v>1.0413846415747698</v>
      </c>
    </row>
    <row r="44" spans="2:7" x14ac:dyDescent="0.3">
      <c r="B44" s="5" t="s">
        <v>405</v>
      </c>
      <c r="C44" s="5" t="s">
        <v>406</v>
      </c>
      <c r="D44" s="5" t="str">
        <f>RIGHT(C44,LEN($C44)-FIND(".",$C44))</f>
        <v>Strange</v>
      </c>
      <c r="E44" s="5" t="s">
        <v>14</v>
      </c>
      <c r="F44" s="5" t="s">
        <v>54</v>
      </c>
      <c r="G44" s="25">
        <v>1.0376293263531455</v>
      </c>
    </row>
    <row r="45" spans="2:7" x14ac:dyDescent="0.3">
      <c r="B45" s="5" t="s">
        <v>77</v>
      </c>
      <c r="C45" s="5" t="s">
        <v>545</v>
      </c>
      <c r="D45" s="5" t="str">
        <f>RIGHT(C45,LEN($C45)-FIND(".",$C45))</f>
        <v>Fields</v>
      </c>
      <c r="E45" s="5" t="s">
        <v>0</v>
      </c>
      <c r="F45" s="5" t="s">
        <v>78</v>
      </c>
      <c r="G45" s="25">
        <v>1.0286891268349574</v>
      </c>
    </row>
    <row r="46" spans="2:7" x14ac:dyDescent="0.3">
      <c r="B46" s="5" t="s">
        <v>393</v>
      </c>
      <c r="C46" s="5" t="s">
        <v>703</v>
      </c>
      <c r="D46" s="5" t="str">
        <f>RIGHT(C46,LEN($C46)-FIND(".",$C46))</f>
        <v>Waller</v>
      </c>
      <c r="E46" s="5" t="s">
        <v>14</v>
      </c>
      <c r="F46" s="5" t="s">
        <v>80</v>
      </c>
      <c r="G46" s="25">
        <v>1.0267092240489795</v>
      </c>
    </row>
    <row r="47" spans="2:7" x14ac:dyDescent="0.3">
      <c r="B47" s="5" t="s">
        <v>357</v>
      </c>
      <c r="C47" s="5" t="s">
        <v>668</v>
      </c>
      <c r="D47" s="5" t="str">
        <f>RIGHT(C47,LEN($C47)-FIND(".",$C47))</f>
        <v>Schultz</v>
      </c>
      <c r="E47" s="5" t="s">
        <v>14</v>
      </c>
      <c r="F47" s="5" t="s">
        <v>74</v>
      </c>
      <c r="G47" s="25">
        <v>1.0232575398798043</v>
      </c>
    </row>
    <row r="48" spans="2:7" x14ac:dyDescent="0.3">
      <c r="B48" s="5" t="s">
        <v>712</v>
      </c>
      <c r="C48" s="5" t="s">
        <v>63</v>
      </c>
      <c r="D48" s="5" t="s">
        <v>63</v>
      </c>
      <c r="E48" s="5" t="s">
        <v>8</v>
      </c>
      <c r="F48" s="5" t="s">
        <v>63</v>
      </c>
      <c r="G48" s="25">
        <v>0.9658056049656174</v>
      </c>
    </row>
    <row r="49" spans="2:7" x14ac:dyDescent="0.3">
      <c r="B49" s="5" t="s">
        <v>713</v>
      </c>
      <c r="C49" s="5" t="s">
        <v>94</v>
      </c>
      <c r="D49" s="5" t="s">
        <v>94</v>
      </c>
      <c r="E49" s="5" t="s">
        <v>8</v>
      </c>
      <c r="F49" s="5" t="s">
        <v>94</v>
      </c>
      <c r="G49" s="25">
        <v>0.96059330248661889</v>
      </c>
    </row>
    <row r="50" spans="2:7" x14ac:dyDescent="0.3">
      <c r="B50" s="5" t="s">
        <v>236</v>
      </c>
      <c r="C50" s="5" t="s">
        <v>613</v>
      </c>
      <c r="D50" s="5" t="str">
        <f>RIGHT(C50,LEN($C50)-FIND(".",$C50))</f>
        <v>Lamb</v>
      </c>
      <c r="E50" s="5" t="s">
        <v>13</v>
      </c>
      <c r="F50" s="5" t="s">
        <v>58</v>
      </c>
      <c r="G50" s="25">
        <v>0.93239748002985656</v>
      </c>
    </row>
    <row r="51" spans="2:7" x14ac:dyDescent="0.3">
      <c r="B51" s="5" t="s">
        <v>714</v>
      </c>
      <c r="C51" s="5" t="s">
        <v>72</v>
      </c>
      <c r="D51" s="5" t="s">
        <v>72</v>
      </c>
      <c r="E51" s="5" t="s">
        <v>8</v>
      </c>
      <c r="F51" s="5" t="s">
        <v>72</v>
      </c>
      <c r="G51" s="25">
        <v>0.9176313575876428</v>
      </c>
    </row>
    <row r="52" spans="2:7" x14ac:dyDescent="0.3">
      <c r="B52" s="5" t="s">
        <v>715</v>
      </c>
      <c r="C52" s="5" t="s">
        <v>78</v>
      </c>
      <c r="D52" s="5" t="s">
        <v>78</v>
      </c>
      <c r="E52" s="5" t="s">
        <v>8</v>
      </c>
      <c r="F52" s="5" t="s">
        <v>78</v>
      </c>
      <c r="G52" s="25">
        <v>0.90113993642962775</v>
      </c>
    </row>
    <row r="53" spans="2:7" x14ac:dyDescent="0.3">
      <c r="B53" s="5" t="s">
        <v>197</v>
      </c>
      <c r="C53" s="5" t="s">
        <v>198</v>
      </c>
      <c r="D53" s="5" t="str">
        <f t="shared" ref="D53:D58" si="2">RIGHT(C53,LEN($C53)-FIND(".",$C53))</f>
        <v>Miller</v>
      </c>
      <c r="E53" s="5" t="s">
        <v>7</v>
      </c>
      <c r="F53" s="5" t="s">
        <v>70</v>
      </c>
      <c r="G53" s="25">
        <v>0.89763876979437407</v>
      </c>
    </row>
    <row r="54" spans="2:7" x14ac:dyDescent="0.3">
      <c r="B54" s="5" t="s">
        <v>399</v>
      </c>
      <c r="C54" s="5" t="s">
        <v>400</v>
      </c>
      <c r="D54" s="5" t="str">
        <f t="shared" si="2"/>
        <v>Mayer</v>
      </c>
      <c r="E54" s="5" t="s">
        <v>14</v>
      </c>
      <c r="F54" s="5" t="s">
        <v>69</v>
      </c>
      <c r="G54" s="25">
        <v>0.8968060568605013</v>
      </c>
    </row>
    <row r="55" spans="2:7" x14ac:dyDescent="0.3">
      <c r="B55" s="5" t="s">
        <v>313</v>
      </c>
      <c r="C55" s="5" t="s">
        <v>314</v>
      </c>
      <c r="D55" s="5" t="str">
        <f t="shared" si="2"/>
        <v>Downs</v>
      </c>
      <c r="E55" s="5" t="s">
        <v>13</v>
      </c>
      <c r="F55" s="5" t="s">
        <v>109</v>
      </c>
      <c r="G55" s="25">
        <v>0.88253729076451093</v>
      </c>
    </row>
    <row r="56" spans="2:7" x14ac:dyDescent="0.3">
      <c r="B56" s="5" t="s">
        <v>366</v>
      </c>
      <c r="C56" s="5" t="s">
        <v>677</v>
      </c>
      <c r="D56" s="5" t="str">
        <f t="shared" si="2"/>
        <v>Engram</v>
      </c>
      <c r="E56" s="5" t="s">
        <v>14</v>
      </c>
      <c r="F56" s="5" t="s">
        <v>54</v>
      </c>
      <c r="G56" s="25">
        <v>0.88102282510386642</v>
      </c>
    </row>
    <row r="57" spans="2:7" x14ac:dyDescent="0.3">
      <c r="B57" s="5" t="s">
        <v>75</v>
      </c>
      <c r="C57" s="5" t="s">
        <v>544</v>
      </c>
      <c r="D57" s="5" t="str">
        <f t="shared" si="2"/>
        <v>Jackson</v>
      </c>
      <c r="E57" s="5" t="s">
        <v>0</v>
      </c>
      <c r="F57" s="5" t="s">
        <v>76</v>
      </c>
      <c r="G57" s="25">
        <v>0.87315000392932696</v>
      </c>
    </row>
    <row r="58" spans="2:7" x14ac:dyDescent="0.3">
      <c r="B58" s="5" t="s">
        <v>359</v>
      </c>
      <c r="C58" s="5" t="s">
        <v>670</v>
      </c>
      <c r="D58" s="5" t="str">
        <f t="shared" si="2"/>
        <v>Kmet</v>
      </c>
      <c r="E58" s="5" t="s">
        <v>14</v>
      </c>
      <c r="F58" s="5" t="s">
        <v>78</v>
      </c>
      <c r="G58" s="25">
        <v>0.86025016478297611</v>
      </c>
    </row>
    <row r="59" spans="2:7" x14ac:dyDescent="0.3">
      <c r="B59" s="5" t="s">
        <v>716</v>
      </c>
      <c r="C59" s="5" t="s">
        <v>50</v>
      </c>
      <c r="D59" s="5" t="s">
        <v>50</v>
      </c>
      <c r="E59" s="5" t="s">
        <v>8</v>
      </c>
      <c r="F59" s="5" t="s">
        <v>50</v>
      </c>
      <c r="G59" s="25">
        <v>0.85151255402382919</v>
      </c>
    </row>
    <row r="60" spans="2:7" x14ac:dyDescent="0.3">
      <c r="B60" s="5" t="s">
        <v>258</v>
      </c>
      <c r="C60" s="5" t="s">
        <v>635</v>
      </c>
      <c r="D60" s="5" t="str">
        <f>RIGHT(C60,LEN($C60)-FIND(".",$C60))</f>
        <v>Jeudy</v>
      </c>
      <c r="E60" s="5" t="s">
        <v>13</v>
      </c>
      <c r="F60" s="5" t="s">
        <v>82</v>
      </c>
      <c r="G60" s="25">
        <v>0.8343646982793923</v>
      </c>
    </row>
    <row r="61" spans="2:7" x14ac:dyDescent="0.3">
      <c r="B61" s="5" t="s">
        <v>205</v>
      </c>
      <c r="C61" s="5" t="s">
        <v>206</v>
      </c>
      <c r="D61" s="5" t="str">
        <f>RIGHT(C61,LEN($C61)-FIND(".",$C61))</f>
        <v>Johnson</v>
      </c>
      <c r="E61" s="5" t="s">
        <v>7</v>
      </c>
      <c r="F61" s="5" t="s">
        <v>78</v>
      </c>
      <c r="G61" s="25">
        <v>0.82972511188587539</v>
      </c>
    </row>
    <row r="62" spans="2:7" x14ac:dyDescent="0.3">
      <c r="B62" s="5" t="s">
        <v>110</v>
      </c>
      <c r="C62" s="5" t="s">
        <v>111</v>
      </c>
      <c r="D62" s="5" t="str">
        <f>RIGHT(C62,LEN($C62)-FIND(".",$C62))</f>
        <v>Levis</v>
      </c>
      <c r="E62" s="5" t="s">
        <v>0</v>
      </c>
      <c r="F62" s="5" t="s">
        <v>97</v>
      </c>
      <c r="G62" s="25">
        <v>0.82447936091527074</v>
      </c>
    </row>
    <row r="63" spans="2:7" x14ac:dyDescent="0.3">
      <c r="B63" s="5" t="s">
        <v>191</v>
      </c>
      <c r="C63" s="5" t="s">
        <v>192</v>
      </c>
      <c r="D63" s="5" t="str">
        <f>RIGHT(C63,LEN($C63)-FIND(".",$C63))</f>
        <v>Robinson</v>
      </c>
      <c r="E63" s="5" t="s">
        <v>7</v>
      </c>
      <c r="F63" s="5" t="s">
        <v>87</v>
      </c>
      <c r="G63" s="25">
        <v>0.77302287439840789</v>
      </c>
    </row>
    <row r="64" spans="2:7" x14ac:dyDescent="0.3">
      <c r="B64" s="5" t="s">
        <v>397</v>
      </c>
      <c r="C64" s="5" t="s">
        <v>398</v>
      </c>
      <c r="D64" s="5" t="str">
        <f>RIGHT(C64,LEN($C64)-FIND(".",$C64))</f>
        <v>LaPorta</v>
      </c>
      <c r="E64" s="5" t="s">
        <v>14</v>
      </c>
      <c r="F64" s="5" t="s">
        <v>56</v>
      </c>
      <c r="G64" s="25">
        <v>0.76960237801064857</v>
      </c>
    </row>
    <row r="65" spans="2:7" x14ac:dyDescent="0.3">
      <c r="B65" s="5" t="s">
        <v>717</v>
      </c>
      <c r="C65" s="5" t="s">
        <v>174</v>
      </c>
      <c r="D65" s="5" t="s">
        <v>174</v>
      </c>
      <c r="E65" s="5" t="s">
        <v>8</v>
      </c>
      <c r="F65" s="5" t="s">
        <v>174</v>
      </c>
      <c r="G65" s="25">
        <v>0.76406710555095836</v>
      </c>
    </row>
    <row r="66" spans="2:7" x14ac:dyDescent="0.3">
      <c r="B66" s="5" t="s">
        <v>240</v>
      </c>
      <c r="C66" s="5" t="s">
        <v>617</v>
      </c>
      <c r="D66" s="5" t="str">
        <f>RIGHT(C66,LEN($C66)-FIND(".",$C66))</f>
        <v>Waddle</v>
      </c>
      <c r="E66" s="5" t="s">
        <v>13</v>
      </c>
      <c r="F66" s="5" t="s">
        <v>65</v>
      </c>
      <c r="G66" s="25">
        <v>0.75763597704032004</v>
      </c>
    </row>
    <row r="67" spans="2:7" x14ac:dyDescent="0.3">
      <c r="B67" s="5" t="s">
        <v>164</v>
      </c>
      <c r="C67" s="5" t="s">
        <v>583</v>
      </c>
      <c r="D67" s="5" t="str">
        <f>RIGHT(C67,LEN($C67)-FIND(".",$C67))</f>
        <v>Conner</v>
      </c>
      <c r="E67" s="5" t="s">
        <v>7</v>
      </c>
      <c r="F67" s="5" t="s">
        <v>89</v>
      </c>
      <c r="G67" s="25">
        <v>0.75454047209828057</v>
      </c>
    </row>
    <row r="68" spans="2:7" x14ac:dyDescent="0.3">
      <c r="B68" s="5" t="s">
        <v>143</v>
      </c>
      <c r="C68" s="5" t="s">
        <v>563</v>
      </c>
      <c r="D68" s="5" t="str">
        <f>RIGHT(C68,LEN($C68)-FIND(".",$C68))</f>
        <v>Cook</v>
      </c>
      <c r="E68" s="5" t="s">
        <v>7</v>
      </c>
      <c r="F68" s="5" t="s">
        <v>52</v>
      </c>
      <c r="G68" s="25">
        <v>0.74977224626173788</v>
      </c>
    </row>
    <row r="69" spans="2:7" x14ac:dyDescent="0.3">
      <c r="B69" s="5" t="s">
        <v>254</v>
      </c>
      <c r="C69" s="5" t="s">
        <v>631</v>
      </c>
      <c r="D69" s="5" t="str">
        <f>RIGHT(C69,LEN($C69)-FIND(".",$C69))</f>
        <v>Evans</v>
      </c>
      <c r="E69" s="5" t="s">
        <v>13</v>
      </c>
      <c r="F69" s="5" t="s">
        <v>174</v>
      </c>
      <c r="G69" s="25">
        <v>0.71048665619139773</v>
      </c>
    </row>
    <row r="70" spans="2:7" x14ac:dyDescent="0.3">
      <c r="B70" s="5" t="s">
        <v>288</v>
      </c>
      <c r="C70" s="5" t="s">
        <v>663</v>
      </c>
      <c r="D70" s="5" t="str">
        <f>RIGHT(C70,LEN($C70)-FIND(".",$C70))</f>
        <v>Hopkins</v>
      </c>
      <c r="E70" s="5" t="s">
        <v>13</v>
      </c>
      <c r="F70" s="5" t="s">
        <v>97</v>
      </c>
      <c r="G70" s="25">
        <v>0.70155409786479028</v>
      </c>
    </row>
    <row r="71" spans="2:7" x14ac:dyDescent="0.3">
      <c r="B71" s="5" t="s">
        <v>718</v>
      </c>
      <c r="C71" s="5" t="s">
        <v>74</v>
      </c>
      <c r="D71" s="5" t="s">
        <v>74</v>
      </c>
      <c r="E71" s="5" t="s">
        <v>8</v>
      </c>
      <c r="F71" s="5" t="s">
        <v>74</v>
      </c>
      <c r="G71" s="25">
        <v>0.67064135310395068</v>
      </c>
    </row>
    <row r="72" spans="2:7" x14ac:dyDescent="0.3">
      <c r="B72" s="5" t="s">
        <v>278</v>
      </c>
      <c r="C72" s="5" t="s">
        <v>653</v>
      </c>
      <c r="D72" s="5" t="str">
        <f t="shared" ref="D72:D86" si="3">RIGHT(C72,LEN($C72)-FIND(".",$C72))</f>
        <v>Allen</v>
      </c>
      <c r="E72" s="5" t="s">
        <v>13</v>
      </c>
      <c r="F72" s="5" t="s">
        <v>60</v>
      </c>
      <c r="G72" s="25">
        <v>0.66876973360917558</v>
      </c>
    </row>
    <row r="73" spans="2:7" x14ac:dyDescent="0.3">
      <c r="B73" s="5" t="s">
        <v>384</v>
      </c>
      <c r="C73" s="5" t="s">
        <v>694</v>
      </c>
      <c r="D73" s="5" t="str">
        <f t="shared" si="3"/>
        <v>Bellinger</v>
      </c>
      <c r="E73" s="5" t="s">
        <v>14</v>
      </c>
      <c r="F73" s="5" t="s">
        <v>80</v>
      </c>
      <c r="G73" s="25">
        <v>0.66662403933592196</v>
      </c>
    </row>
    <row r="74" spans="2:7" x14ac:dyDescent="0.3">
      <c r="B74" s="5" t="s">
        <v>101</v>
      </c>
      <c r="C74" s="5" t="s">
        <v>102</v>
      </c>
      <c r="D74" s="5" t="str">
        <f t="shared" si="3"/>
        <v>Young</v>
      </c>
      <c r="E74" s="5" t="s">
        <v>0</v>
      </c>
      <c r="F74" s="5" t="s">
        <v>72</v>
      </c>
      <c r="G74" s="25">
        <v>0.6662050884606282</v>
      </c>
    </row>
    <row r="75" spans="2:7" x14ac:dyDescent="0.3">
      <c r="B75" s="5" t="s">
        <v>195</v>
      </c>
      <c r="C75" s="5" t="s">
        <v>196</v>
      </c>
      <c r="D75" s="5" t="str">
        <f t="shared" si="3"/>
        <v>Charbonnet</v>
      </c>
      <c r="E75" s="5" t="s">
        <v>7</v>
      </c>
      <c r="F75" s="5" t="s">
        <v>50</v>
      </c>
      <c r="G75" s="25">
        <v>0.64494579702375743</v>
      </c>
    </row>
    <row r="76" spans="2:7" x14ac:dyDescent="0.3">
      <c r="B76" s="5" t="s">
        <v>368</v>
      </c>
      <c r="C76" s="5" t="s">
        <v>679</v>
      </c>
      <c r="D76" s="5" t="str">
        <f t="shared" si="3"/>
        <v>Njoku</v>
      </c>
      <c r="E76" s="5" t="s">
        <v>14</v>
      </c>
      <c r="F76" s="5" t="s">
        <v>94</v>
      </c>
      <c r="G76" s="25">
        <v>0.6285024658307603</v>
      </c>
    </row>
    <row r="77" spans="2:7" x14ac:dyDescent="0.3">
      <c r="B77" s="5" t="s">
        <v>239</v>
      </c>
      <c r="C77" s="5" t="s">
        <v>616</v>
      </c>
      <c r="D77" s="5" t="str">
        <f t="shared" si="3"/>
        <v>Higgins</v>
      </c>
      <c r="E77" s="5" t="s">
        <v>13</v>
      </c>
      <c r="F77" s="5" t="s">
        <v>46</v>
      </c>
      <c r="G77" s="25">
        <v>0.58407719649808287</v>
      </c>
    </row>
    <row r="78" spans="2:7" x14ac:dyDescent="0.3">
      <c r="B78" s="5" t="s">
        <v>156</v>
      </c>
      <c r="C78" s="5" t="s">
        <v>576</v>
      </c>
      <c r="D78" s="5" t="str">
        <f t="shared" si="3"/>
        <v>Kamara</v>
      </c>
      <c r="E78" s="5" t="s">
        <v>7</v>
      </c>
      <c r="F78" s="5" t="s">
        <v>70</v>
      </c>
      <c r="G78" s="25">
        <v>0.58263173709522964</v>
      </c>
    </row>
    <row r="79" spans="2:7" x14ac:dyDescent="0.3">
      <c r="B79" s="5" t="s">
        <v>317</v>
      </c>
      <c r="C79" s="5" t="s">
        <v>318</v>
      </c>
      <c r="D79" s="5" t="str">
        <f t="shared" si="3"/>
        <v>Tucker</v>
      </c>
      <c r="E79" s="5" t="s">
        <v>13</v>
      </c>
      <c r="F79" s="5" t="s">
        <v>69</v>
      </c>
      <c r="G79" s="25">
        <v>0.54552056705178531</v>
      </c>
    </row>
    <row r="80" spans="2:7" x14ac:dyDescent="0.3">
      <c r="B80" s="5" t="s">
        <v>265</v>
      </c>
      <c r="C80" s="5" t="s">
        <v>642</v>
      </c>
      <c r="D80" s="5" t="str">
        <f t="shared" si="3"/>
        <v>Pittman</v>
      </c>
      <c r="E80" s="5" t="s">
        <v>13</v>
      </c>
      <c r="F80" s="5" t="s">
        <v>109</v>
      </c>
      <c r="G80" s="25">
        <v>0.52108563668013153</v>
      </c>
    </row>
    <row r="81" spans="2:7" x14ac:dyDescent="0.3">
      <c r="B81" s="5" t="s">
        <v>260</v>
      </c>
      <c r="C81" s="5" t="s">
        <v>637</v>
      </c>
      <c r="D81" s="5" t="str">
        <f t="shared" si="3"/>
        <v>McLaurin</v>
      </c>
      <c r="E81" s="5" t="s">
        <v>13</v>
      </c>
      <c r="F81" s="5" t="s">
        <v>95</v>
      </c>
      <c r="G81" s="25">
        <v>0.51805659259591785</v>
      </c>
    </row>
    <row r="82" spans="2:7" x14ac:dyDescent="0.3">
      <c r="B82" s="5" t="s">
        <v>160</v>
      </c>
      <c r="C82" s="5" t="s">
        <v>580</v>
      </c>
      <c r="D82" s="5" t="str">
        <f t="shared" si="3"/>
        <v>Taylor</v>
      </c>
      <c r="E82" s="5" t="s">
        <v>7</v>
      </c>
      <c r="F82" s="5" t="s">
        <v>109</v>
      </c>
      <c r="G82" s="25">
        <v>0.5059083777715091</v>
      </c>
    </row>
    <row r="83" spans="2:7" x14ac:dyDescent="0.3">
      <c r="B83" s="5" t="s">
        <v>307</v>
      </c>
      <c r="C83" s="5" t="s">
        <v>308</v>
      </c>
      <c r="D83" s="5" t="str">
        <f t="shared" si="3"/>
        <v>Dell</v>
      </c>
      <c r="E83" s="5" t="s">
        <v>13</v>
      </c>
      <c r="F83" s="5" t="s">
        <v>74</v>
      </c>
      <c r="G83" s="25">
        <v>0.48293239882602879</v>
      </c>
    </row>
    <row r="84" spans="2:7" x14ac:dyDescent="0.3">
      <c r="B84" s="5" t="s">
        <v>299</v>
      </c>
      <c r="C84" s="5" t="s">
        <v>300</v>
      </c>
      <c r="D84" s="5" t="str">
        <f t="shared" si="3"/>
        <v>Mingo</v>
      </c>
      <c r="E84" s="5" t="s">
        <v>13</v>
      </c>
      <c r="F84" s="5" t="s">
        <v>72</v>
      </c>
      <c r="G84" s="25">
        <v>0.47970759102243815</v>
      </c>
    </row>
    <row r="85" spans="2:7" x14ac:dyDescent="0.3">
      <c r="B85" s="5" t="s">
        <v>256</v>
      </c>
      <c r="C85" s="5" t="s">
        <v>633</v>
      </c>
      <c r="D85" s="5" t="str">
        <f t="shared" si="3"/>
        <v>St. Brown</v>
      </c>
      <c r="E85" s="5" t="s">
        <v>13</v>
      </c>
      <c r="F85" s="5" t="s">
        <v>56</v>
      </c>
      <c r="G85" s="25">
        <v>0.46810324404784259</v>
      </c>
    </row>
    <row r="86" spans="2:7" x14ac:dyDescent="0.3">
      <c r="B86" s="5" t="s">
        <v>144</v>
      </c>
      <c r="C86" s="5" t="s">
        <v>564</v>
      </c>
      <c r="D86" s="5" t="str">
        <f t="shared" si="3"/>
        <v>Jones</v>
      </c>
      <c r="E86" s="5" t="s">
        <v>7</v>
      </c>
      <c r="F86" s="5" t="s">
        <v>62</v>
      </c>
      <c r="G86" s="25">
        <v>0.45417962156234559</v>
      </c>
    </row>
    <row r="87" spans="2:7" x14ac:dyDescent="0.3">
      <c r="B87" s="5" t="s">
        <v>719</v>
      </c>
      <c r="C87" s="5" t="s">
        <v>109</v>
      </c>
      <c r="D87" s="5" t="s">
        <v>109</v>
      </c>
      <c r="E87" s="5" t="s">
        <v>8</v>
      </c>
      <c r="F87" s="5" t="s">
        <v>109</v>
      </c>
      <c r="G87" s="25">
        <v>0.44723518610005997</v>
      </c>
    </row>
    <row r="88" spans="2:7" x14ac:dyDescent="0.3">
      <c r="B88" s="5" t="s">
        <v>403</v>
      </c>
      <c r="C88" s="5" t="s">
        <v>404</v>
      </c>
      <c r="D88" s="5" t="str">
        <f>RIGHT(C88,LEN($C88)-FIND(".",$C88))</f>
        <v>Schoonmaker</v>
      </c>
      <c r="E88" s="5" t="s">
        <v>14</v>
      </c>
      <c r="F88" s="5" t="s">
        <v>58</v>
      </c>
      <c r="G88" s="25">
        <v>0.43158585848300313</v>
      </c>
    </row>
    <row r="89" spans="2:7" x14ac:dyDescent="0.3">
      <c r="B89" s="5" t="s">
        <v>238</v>
      </c>
      <c r="C89" s="5" t="s">
        <v>615</v>
      </c>
      <c r="D89" s="5" t="str">
        <f>RIGHT(C89,LEN($C89)-FIND(".",$C89))</f>
        <v>Cooper</v>
      </c>
      <c r="E89" s="5" t="s">
        <v>13</v>
      </c>
      <c r="F89" s="5" t="s">
        <v>94</v>
      </c>
      <c r="G89" s="25">
        <v>0.41258605630631645</v>
      </c>
    </row>
    <row r="90" spans="2:7" x14ac:dyDescent="0.3">
      <c r="B90" s="5" t="s">
        <v>383</v>
      </c>
      <c r="C90" s="5" t="s">
        <v>693</v>
      </c>
      <c r="D90" s="5" t="str">
        <f>RIGHT(C90,LEN($C90)-FIND(".",$C90))</f>
        <v>Higbee</v>
      </c>
      <c r="E90" s="5" t="s">
        <v>14</v>
      </c>
      <c r="F90" s="5" t="s">
        <v>118</v>
      </c>
      <c r="G90" s="25">
        <v>0.40707549693259681</v>
      </c>
    </row>
    <row r="91" spans="2:7" x14ac:dyDescent="0.3">
      <c r="B91" s="5" t="s">
        <v>369</v>
      </c>
      <c r="C91" s="5" t="s">
        <v>680</v>
      </c>
      <c r="D91" s="5" t="str">
        <f>RIGHT(C91,LEN($C91)-FIND(".",$C91))</f>
        <v>Ertz</v>
      </c>
      <c r="E91" s="5" t="s">
        <v>14</v>
      </c>
      <c r="F91" s="5" t="s">
        <v>89</v>
      </c>
      <c r="G91" s="25">
        <v>0.3905210429513582</v>
      </c>
    </row>
    <row r="92" spans="2:7" x14ac:dyDescent="0.3">
      <c r="B92" s="5" t="s">
        <v>148</v>
      </c>
      <c r="C92" s="5" t="s">
        <v>568</v>
      </c>
      <c r="D92" s="5" t="str">
        <f>RIGHT(C92,LEN($C92)-FIND(".",$C92))</f>
        <v>Stevenson</v>
      </c>
      <c r="E92" s="5" t="s">
        <v>7</v>
      </c>
      <c r="F92" s="5" t="s">
        <v>92</v>
      </c>
      <c r="G92" s="25">
        <v>0.38959002393785053</v>
      </c>
    </row>
    <row r="93" spans="2:7" x14ac:dyDescent="0.3">
      <c r="B93" s="5" t="s">
        <v>720</v>
      </c>
      <c r="C93" s="5" t="s">
        <v>60</v>
      </c>
      <c r="D93" s="5" t="s">
        <v>60</v>
      </c>
      <c r="E93" s="5" t="s">
        <v>8</v>
      </c>
      <c r="F93" s="5" t="s">
        <v>60</v>
      </c>
      <c r="G93" s="25">
        <v>0.38905484144955749</v>
      </c>
    </row>
    <row r="94" spans="2:7" x14ac:dyDescent="0.3">
      <c r="B94" s="5" t="s">
        <v>189</v>
      </c>
      <c r="C94" s="5" t="s">
        <v>606</v>
      </c>
      <c r="D94" s="5" t="str">
        <f t="shared" ref="D94:D102" si="4">RIGHT(C94,LEN($C94)-FIND(".",$C94))</f>
        <v>Edwards-Helaire</v>
      </c>
      <c r="E94" s="5" t="s">
        <v>7</v>
      </c>
      <c r="F94" s="5" t="s">
        <v>43</v>
      </c>
      <c r="G94" s="25">
        <v>0.38859071445423016</v>
      </c>
    </row>
    <row r="95" spans="2:7" x14ac:dyDescent="0.3">
      <c r="B95" s="5" t="s">
        <v>321</v>
      </c>
      <c r="C95" s="5" t="s">
        <v>322</v>
      </c>
      <c r="D95" s="5" t="str">
        <f t="shared" si="4"/>
        <v>Jones</v>
      </c>
      <c r="E95" s="5" t="s">
        <v>13</v>
      </c>
      <c r="F95" s="5" t="s">
        <v>46</v>
      </c>
      <c r="G95" s="25">
        <v>0.38448197125154299</v>
      </c>
    </row>
    <row r="96" spans="2:7" x14ac:dyDescent="0.3">
      <c r="B96" s="5" t="s">
        <v>272</v>
      </c>
      <c r="C96" s="5" t="s">
        <v>648</v>
      </c>
      <c r="D96" s="5" t="str">
        <f t="shared" si="4"/>
        <v>Hardman</v>
      </c>
      <c r="E96" s="5" t="s">
        <v>13</v>
      </c>
      <c r="F96" s="5" t="s">
        <v>63</v>
      </c>
      <c r="G96" s="25">
        <v>0.37363045608804019</v>
      </c>
    </row>
    <row r="97" spans="2:7" x14ac:dyDescent="0.3">
      <c r="B97" s="5" t="s">
        <v>243</v>
      </c>
      <c r="C97" s="5" t="s">
        <v>620</v>
      </c>
      <c r="D97" s="5" t="str">
        <f t="shared" si="4"/>
        <v>Smith</v>
      </c>
      <c r="E97" s="5" t="s">
        <v>13</v>
      </c>
      <c r="F97" s="5" t="s">
        <v>67</v>
      </c>
      <c r="G97" s="25">
        <v>0.35928116128144433</v>
      </c>
    </row>
    <row r="98" spans="2:7" x14ac:dyDescent="0.3">
      <c r="B98" s="5" t="s">
        <v>145</v>
      </c>
      <c r="C98" s="5" t="s">
        <v>565</v>
      </c>
      <c r="D98" s="5" t="str">
        <f t="shared" si="4"/>
        <v>Walker</v>
      </c>
      <c r="E98" s="5" t="s">
        <v>7</v>
      </c>
      <c r="F98" s="5" t="s">
        <v>50</v>
      </c>
      <c r="G98" s="25">
        <v>0.32664088700200411</v>
      </c>
    </row>
    <row r="99" spans="2:7" x14ac:dyDescent="0.3">
      <c r="B99" s="5" t="s">
        <v>150</v>
      </c>
      <c r="C99" s="5" t="s">
        <v>570</v>
      </c>
      <c r="D99" s="5" t="str">
        <f t="shared" si="4"/>
        <v>Harris</v>
      </c>
      <c r="E99" s="5" t="s">
        <v>7</v>
      </c>
      <c r="F99" s="5" t="s">
        <v>99</v>
      </c>
      <c r="G99" s="25">
        <v>0.32649150720147668</v>
      </c>
    </row>
    <row r="100" spans="2:7" x14ac:dyDescent="0.3">
      <c r="B100" s="5" t="s">
        <v>319</v>
      </c>
      <c r="C100" s="5" t="s">
        <v>320</v>
      </c>
      <c r="D100" s="5" t="str">
        <f t="shared" si="4"/>
        <v>Davis</v>
      </c>
      <c r="E100" s="5" t="s">
        <v>13</v>
      </c>
      <c r="F100" s="5" t="s">
        <v>60</v>
      </c>
      <c r="G100" s="25">
        <v>0.29329324589851785</v>
      </c>
    </row>
    <row r="101" spans="2:7" x14ac:dyDescent="0.3">
      <c r="B101" s="5" t="s">
        <v>147</v>
      </c>
      <c r="C101" s="5" t="s">
        <v>567</v>
      </c>
      <c r="D101" s="5" t="str">
        <f t="shared" si="4"/>
        <v>Williams</v>
      </c>
      <c r="E101" s="5" t="s">
        <v>7</v>
      </c>
      <c r="F101" s="5" t="s">
        <v>70</v>
      </c>
      <c r="G101" s="25">
        <v>0.29188782957286313</v>
      </c>
    </row>
    <row r="102" spans="2:7" x14ac:dyDescent="0.3">
      <c r="B102" s="5" t="s">
        <v>142</v>
      </c>
      <c r="C102" s="5" t="s">
        <v>562</v>
      </c>
      <c r="D102" s="5" t="str">
        <f t="shared" si="4"/>
        <v>Etienne</v>
      </c>
      <c r="E102" s="5" t="s">
        <v>7</v>
      </c>
      <c r="F102" s="5" t="s">
        <v>54</v>
      </c>
      <c r="G102" s="25">
        <v>0.27663706116257314</v>
      </c>
    </row>
    <row r="103" spans="2:7" x14ac:dyDescent="0.3">
      <c r="B103" s="5" t="s">
        <v>721</v>
      </c>
      <c r="C103" s="5" t="s">
        <v>118</v>
      </c>
      <c r="D103" s="5" t="s">
        <v>118</v>
      </c>
      <c r="E103" s="5" t="s">
        <v>8</v>
      </c>
      <c r="F103" s="5" t="s">
        <v>118</v>
      </c>
      <c r="G103" s="25">
        <v>0.27166945156318689</v>
      </c>
    </row>
    <row r="104" spans="2:7" x14ac:dyDescent="0.3">
      <c r="B104" s="5" t="s">
        <v>295</v>
      </c>
      <c r="C104" s="5" t="s">
        <v>296</v>
      </c>
      <c r="D104" s="5" t="str">
        <f>RIGHT(C104,LEN($C104)-FIND(".",$C104))</f>
        <v>Flowers</v>
      </c>
      <c r="E104" s="5" t="s">
        <v>13</v>
      </c>
      <c r="F104" s="5" t="s">
        <v>76</v>
      </c>
      <c r="G104" s="25">
        <v>0.26342590973940061</v>
      </c>
    </row>
    <row r="105" spans="2:7" x14ac:dyDescent="0.3">
      <c r="B105" s="5" t="s">
        <v>722</v>
      </c>
      <c r="C105" s="5" t="s">
        <v>80</v>
      </c>
      <c r="D105" s="5" t="s">
        <v>80</v>
      </c>
      <c r="E105" s="5" t="s">
        <v>8</v>
      </c>
      <c r="F105" s="5" t="s">
        <v>80</v>
      </c>
      <c r="G105" s="25">
        <v>0.25521492455159422</v>
      </c>
    </row>
    <row r="106" spans="2:7" x14ac:dyDescent="0.3">
      <c r="B106" s="5" t="s">
        <v>303</v>
      </c>
      <c r="C106" s="5" t="s">
        <v>304</v>
      </c>
      <c r="D106" s="5" t="str">
        <f>RIGHT(C106,LEN($C106)-FIND(".",$C106))</f>
        <v>Rice</v>
      </c>
      <c r="E106" s="5" t="s">
        <v>13</v>
      </c>
      <c r="F106" s="5" t="s">
        <v>43</v>
      </c>
      <c r="G106" s="25">
        <v>0.24371893233211692</v>
      </c>
    </row>
    <row r="107" spans="2:7" x14ac:dyDescent="0.3">
      <c r="B107" s="5" t="s">
        <v>88</v>
      </c>
      <c r="C107" s="5" t="s">
        <v>551</v>
      </c>
      <c r="D107" s="5" t="str">
        <f>RIGHT(C107,LEN($C107)-FIND(".",$C107))</f>
        <v>Murray</v>
      </c>
      <c r="E107" s="5" t="s">
        <v>0</v>
      </c>
      <c r="F107" s="5" t="s">
        <v>89</v>
      </c>
      <c r="G107" s="25">
        <v>0.23774790693677336</v>
      </c>
    </row>
    <row r="108" spans="2:7" x14ac:dyDescent="0.3">
      <c r="B108" s="5" t="s">
        <v>235</v>
      </c>
      <c r="C108" s="5" t="s">
        <v>612</v>
      </c>
      <c r="D108" s="5" t="str">
        <f>RIGHT(C108,LEN($C108)-FIND(".",$C108))</f>
        <v>Kirk</v>
      </c>
      <c r="E108" s="5" t="s">
        <v>13</v>
      </c>
      <c r="F108" s="5" t="s">
        <v>54</v>
      </c>
      <c r="G108" s="25">
        <v>0.23249085609037523</v>
      </c>
    </row>
    <row r="109" spans="2:7" x14ac:dyDescent="0.3">
      <c r="B109" s="5" t="s">
        <v>79</v>
      </c>
      <c r="C109" s="5" t="s">
        <v>546</v>
      </c>
      <c r="D109" s="5" t="str">
        <f>RIGHT(C109,LEN($C109)-FIND(".",$C109))</f>
        <v>Jones</v>
      </c>
      <c r="E109" s="5" t="s">
        <v>0</v>
      </c>
      <c r="F109" s="5" t="s">
        <v>80</v>
      </c>
      <c r="G109" s="25">
        <v>0.23078601433236412</v>
      </c>
    </row>
    <row r="110" spans="2:7" x14ac:dyDescent="0.3">
      <c r="B110" s="5" t="s">
        <v>249</v>
      </c>
      <c r="C110" s="5" t="s">
        <v>626</v>
      </c>
      <c r="D110" s="5" t="str">
        <f>RIGHT(C110,LEN($C110)-FIND(".",$C110))</f>
        <v>Moore</v>
      </c>
      <c r="E110" s="5" t="s">
        <v>13</v>
      </c>
      <c r="F110" s="5" t="s">
        <v>78</v>
      </c>
      <c r="G110" s="25">
        <v>0.23044029437348368</v>
      </c>
    </row>
    <row r="111" spans="2:7" x14ac:dyDescent="0.3">
      <c r="B111" s="5" t="s">
        <v>723</v>
      </c>
      <c r="C111" s="5" t="s">
        <v>92</v>
      </c>
      <c r="D111" s="5" t="s">
        <v>92</v>
      </c>
      <c r="E111" s="5" t="s">
        <v>8</v>
      </c>
      <c r="F111" s="5" t="s">
        <v>92</v>
      </c>
      <c r="G111" s="25">
        <v>0.22971203857159211</v>
      </c>
    </row>
    <row r="112" spans="2:7" x14ac:dyDescent="0.3">
      <c r="B112" s="5" t="s">
        <v>280</v>
      </c>
      <c r="C112" s="5" t="s">
        <v>655</v>
      </c>
      <c r="D112" s="5" t="str">
        <f t="shared" ref="D112:D143" si="5">RIGHT(C112,LEN($C112)-FIND(".",$C112))</f>
        <v>Godwin</v>
      </c>
      <c r="E112" s="5" t="s">
        <v>13</v>
      </c>
      <c r="F112" s="5" t="s">
        <v>174</v>
      </c>
      <c r="G112" s="25">
        <v>0.2192517855548449</v>
      </c>
    </row>
    <row r="113" spans="2:7" x14ac:dyDescent="0.3">
      <c r="B113" s="5" t="s">
        <v>419</v>
      </c>
      <c r="C113" s="5" t="s">
        <v>420</v>
      </c>
      <c r="D113" s="5" t="str">
        <f t="shared" si="5"/>
        <v>Allen</v>
      </c>
      <c r="E113" s="5" t="s">
        <v>14</v>
      </c>
      <c r="F113" s="5" t="s">
        <v>118</v>
      </c>
      <c r="G113" s="25">
        <v>0.21726560496826627</v>
      </c>
    </row>
    <row r="114" spans="2:7" x14ac:dyDescent="0.3">
      <c r="B114" s="5" t="s">
        <v>64</v>
      </c>
      <c r="C114" s="5" t="s">
        <v>539</v>
      </c>
      <c r="D114" s="5" t="str">
        <f t="shared" si="5"/>
        <v>Tagovailoa</v>
      </c>
      <c r="E114" s="5" t="s">
        <v>0</v>
      </c>
      <c r="F114" s="5" t="s">
        <v>65</v>
      </c>
      <c r="G114" s="25">
        <v>0.21556902251965152</v>
      </c>
    </row>
    <row r="115" spans="2:7" x14ac:dyDescent="0.3">
      <c r="B115" s="5" t="s">
        <v>392</v>
      </c>
      <c r="C115" s="5" t="s">
        <v>702</v>
      </c>
      <c r="D115" s="5" t="str">
        <f t="shared" si="5"/>
        <v>Dulcich</v>
      </c>
      <c r="E115" s="5" t="s">
        <v>14</v>
      </c>
      <c r="F115" s="5" t="s">
        <v>82</v>
      </c>
      <c r="G115" s="25">
        <v>0.21027046598889026</v>
      </c>
    </row>
    <row r="116" spans="2:7" x14ac:dyDescent="0.3">
      <c r="B116" s="5" t="s">
        <v>163</v>
      </c>
      <c r="C116" s="5" t="s">
        <v>582</v>
      </c>
      <c r="D116" s="5" t="str">
        <f t="shared" si="5"/>
        <v>Akers</v>
      </c>
      <c r="E116" s="5" t="s">
        <v>7</v>
      </c>
      <c r="F116" s="5" t="s">
        <v>118</v>
      </c>
      <c r="G116" s="25">
        <v>0.1924322164493775</v>
      </c>
    </row>
    <row r="117" spans="2:7" x14ac:dyDescent="0.3">
      <c r="B117" s="5" t="s">
        <v>301</v>
      </c>
      <c r="C117" s="5" t="s">
        <v>302</v>
      </c>
      <c r="D117" s="5" t="str">
        <f t="shared" si="5"/>
        <v>Reed</v>
      </c>
      <c r="E117" s="5" t="s">
        <v>13</v>
      </c>
      <c r="F117" s="5" t="s">
        <v>62</v>
      </c>
      <c r="G117" s="25">
        <v>0.1839671658541486</v>
      </c>
    </row>
    <row r="118" spans="2:7" x14ac:dyDescent="0.3">
      <c r="B118" s="5" t="s">
        <v>264</v>
      </c>
      <c r="C118" s="5" t="s">
        <v>641</v>
      </c>
      <c r="D118" s="5" t="str">
        <f t="shared" si="5"/>
        <v>Williams</v>
      </c>
      <c r="E118" s="5" t="s">
        <v>13</v>
      </c>
      <c r="F118" s="5" t="s">
        <v>60</v>
      </c>
      <c r="G118" s="25">
        <v>0.17782241825866324</v>
      </c>
    </row>
    <row r="119" spans="2:7" x14ac:dyDescent="0.3">
      <c r="B119" s="5" t="s">
        <v>358</v>
      </c>
      <c r="C119" s="5" t="s">
        <v>669</v>
      </c>
      <c r="D119" s="5" t="str">
        <f t="shared" si="5"/>
        <v>Johnson</v>
      </c>
      <c r="E119" s="5" t="s">
        <v>14</v>
      </c>
      <c r="F119" s="5" t="s">
        <v>70</v>
      </c>
      <c r="G119" s="25">
        <v>0.17400927692360865</v>
      </c>
    </row>
    <row r="120" spans="2:7" x14ac:dyDescent="0.3">
      <c r="B120" s="5" t="s">
        <v>53</v>
      </c>
      <c r="C120" s="5" t="s">
        <v>534</v>
      </c>
      <c r="D120" s="5" t="str">
        <f t="shared" si="5"/>
        <v>Lawrence</v>
      </c>
      <c r="E120" s="5" t="s">
        <v>0</v>
      </c>
      <c r="F120" s="5" t="s">
        <v>54</v>
      </c>
      <c r="G120" s="25">
        <v>0.17198735756288172</v>
      </c>
    </row>
    <row r="121" spans="2:7" x14ac:dyDescent="0.3">
      <c r="B121" s="5" t="s">
        <v>57</v>
      </c>
      <c r="C121" s="5" t="s">
        <v>536</v>
      </c>
      <c r="D121" s="5" t="str">
        <f t="shared" si="5"/>
        <v>Prescott</v>
      </c>
      <c r="E121" s="5" t="s">
        <v>0</v>
      </c>
      <c r="F121" s="5" t="s">
        <v>58</v>
      </c>
      <c r="G121" s="25">
        <v>0.1716906903479419</v>
      </c>
    </row>
    <row r="122" spans="2:7" x14ac:dyDescent="0.3">
      <c r="B122" s="5" t="s">
        <v>154</v>
      </c>
      <c r="C122" s="5" t="s">
        <v>574</v>
      </c>
      <c r="D122" s="5" t="str">
        <f t="shared" si="5"/>
        <v>Pierce</v>
      </c>
      <c r="E122" s="5" t="s">
        <v>7</v>
      </c>
      <c r="F122" s="5" t="s">
        <v>74</v>
      </c>
      <c r="G122" s="25">
        <v>0.15363975475105604</v>
      </c>
    </row>
    <row r="123" spans="2:7" x14ac:dyDescent="0.3">
      <c r="B123" s="5" t="s">
        <v>315</v>
      </c>
      <c r="C123" s="5" t="s">
        <v>316</v>
      </c>
      <c r="D123" s="5" t="str">
        <f t="shared" si="5"/>
        <v>Wilson</v>
      </c>
      <c r="E123" s="5" t="s">
        <v>13</v>
      </c>
      <c r="F123" s="5" t="s">
        <v>89</v>
      </c>
      <c r="G123" s="25">
        <v>0.13957513327826168</v>
      </c>
    </row>
    <row r="124" spans="2:7" x14ac:dyDescent="0.3">
      <c r="B124" s="5" t="s">
        <v>169</v>
      </c>
      <c r="C124" s="5" t="s">
        <v>588</v>
      </c>
      <c r="D124" s="5" t="str">
        <f t="shared" si="5"/>
        <v>Dobbins</v>
      </c>
      <c r="E124" s="5" t="s">
        <v>7</v>
      </c>
      <c r="F124" s="5" t="s">
        <v>76</v>
      </c>
      <c r="G124" s="25">
        <v>0.13856393429671296</v>
      </c>
    </row>
    <row r="125" spans="2:7" x14ac:dyDescent="0.3">
      <c r="B125" s="5" t="s">
        <v>237</v>
      </c>
      <c r="C125" s="5" t="s">
        <v>614</v>
      </c>
      <c r="D125" s="5" t="str">
        <f t="shared" si="5"/>
        <v>Lockett</v>
      </c>
      <c r="E125" s="5" t="s">
        <v>13</v>
      </c>
      <c r="F125" s="5" t="s">
        <v>50</v>
      </c>
      <c r="G125" s="25">
        <v>0.13675495474201457</v>
      </c>
    </row>
    <row r="126" spans="2:7" x14ac:dyDescent="0.3">
      <c r="B126" s="5" t="s">
        <v>49</v>
      </c>
      <c r="C126" s="5" t="s">
        <v>532</v>
      </c>
      <c r="D126" s="5" t="str">
        <f t="shared" si="5"/>
        <v>Smith</v>
      </c>
      <c r="E126" s="5" t="s">
        <v>0</v>
      </c>
      <c r="F126" s="5" t="s">
        <v>50</v>
      </c>
      <c r="G126" s="25">
        <v>0.13173383230197838</v>
      </c>
    </row>
    <row r="127" spans="2:7" x14ac:dyDescent="0.3">
      <c r="B127" s="5" t="s">
        <v>268</v>
      </c>
      <c r="C127" s="5" t="s">
        <v>645</v>
      </c>
      <c r="D127" s="5" t="str">
        <f t="shared" si="5"/>
        <v>Wilson</v>
      </c>
      <c r="E127" s="5" t="s">
        <v>13</v>
      </c>
      <c r="F127" s="5" t="s">
        <v>63</v>
      </c>
      <c r="G127" s="25">
        <v>0.12696396154556833</v>
      </c>
    </row>
    <row r="128" spans="2:7" x14ac:dyDescent="0.3">
      <c r="B128" s="5" t="s">
        <v>309</v>
      </c>
      <c r="C128" s="5" t="s">
        <v>310</v>
      </c>
      <c r="D128" s="5" t="str">
        <f t="shared" si="5"/>
        <v>Hyatt</v>
      </c>
      <c r="E128" s="5" t="s">
        <v>13</v>
      </c>
      <c r="F128" s="5" t="s">
        <v>80</v>
      </c>
      <c r="G128" s="25">
        <v>0.12652420440082165</v>
      </c>
    </row>
    <row r="129" spans="2:7" x14ac:dyDescent="0.3">
      <c r="B129" s="5" t="s">
        <v>267</v>
      </c>
      <c r="C129" s="5" t="s">
        <v>644</v>
      </c>
      <c r="D129" s="5" t="str">
        <f t="shared" si="5"/>
        <v>Pickens</v>
      </c>
      <c r="E129" s="5" t="s">
        <v>13</v>
      </c>
      <c r="F129" s="5" t="s">
        <v>99</v>
      </c>
      <c r="G129" s="25">
        <v>0.12385366814522666</v>
      </c>
    </row>
    <row r="130" spans="2:7" x14ac:dyDescent="0.3">
      <c r="B130" s="5" t="s">
        <v>172</v>
      </c>
      <c r="C130" s="5" t="s">
        <v>591</v>
      </c>
      <c r="D130" s="5" t="str">
        <f t="shared" si="5"/>
        <v>Swift</v>
      </c>
      <c r="E130" s="5" t="s">
        <v>7</v>
      </c>
      <c r="F130" s="5" t="s">
        <v>67</v>
      </c>
      <c r="G130" s="25">
        <v>0.11223037410010896</v>
      </c>
    </row>
    <row r="131" spans="2:7" x14ac:dyDescent="0.3">
      <c r="B131" s="5" t="s">
        <v>51</v>
      </c>
      <c r="C131" s="5" t="s">
        <v>533</v>
      </c>
      <c r="D131" s="5" t="str">
        <f t="shared" si="5"/>
        <v>Cousins</v>
      </c>
      <c r="E131" s="5" t="s">
        <v>0</v>
      </c>
      <c r="F131" s="5" t="s">
        <v>52</v>
      </c>
      <c r="G131" s="25">
        <v>0.1016291507700022</v>
      </c>
    </row>
    <row r="132" spans="2:7" x14ac:dyDescent="0.3">
      <c r="B132" s="5" t="s">
        <v>140</v>
      </c>
      <c r="C132" s="5" t="s">
        <v>560</v>
      </c>
      <c r="D132" s="5" t="str">
        <f t="shared" si="5"/>
        <v>Sanders</v>
      </c>
      <c r="E132" s="5" t="s">
        <v>7</v>
      </c>
      <c r="F132" s="5" t="s">
        <v>72</v>
      </c>
      <c r="G132" s="25">
        <v>9.2465109053377445E-2</v>
      </c>
    </row>
    <row r="133" spans="2:7" x14ac:dyDescent="0.3">
      <c r="B133" s="5" t="s">
        <v>201</v>
      </c>
      <c r="C133" s="5" t="s">
        <v>202</v>
      </c>
      <c r="D133" s="5" t="str">
        <f t="shared" si="5"/>
        <v>Achane</v>
      </c>
      <c r="E133" s="5" t="s">
        <v>7</v>
      </c>
      <c r="F133" s="5" t="s">
        <v>65</v>
      </c>
      <c r="G133" s="25">
        <v>8.0282898218079823E-2</v>
      </c>
    </row>
    <row r="134" spans="2:7" x14ac:dyDescent="0.3">
      <c r="B134" s="5" t="s">
        <v>55</v>
      </c>
      <c r="C134" s="5" t="s">
        <v>535</v>
      </c>
      <c r="D134" s="5" t="str">
        <f t="shared" si="5"/>
        <v>Goff</v>
      </c>
      <c r="E134" s="5" t="s">
        <v>0</v>
      </c>
      <c r="F134" s="5" t="s">
        <v>56</v>
      </c>
      <c r="G134" s="25">
        <v>7.1795185087918503E-2</v>
      </c>
    </row>
    <row r="135" spans="2:7" x14ac:dyDescent="0.3">
      <c r="B135" s="5" t="s">
        <v>149</v>
      </c>
      <c r="C135" s="5" t="s">
        <v>569</v>
      </c>
      <c r="D135" s="5" t="str">
        <f t="shared" si="5"/>
        <v>Allgeier</v>
      </c>
      <c r="E135" s="5" t="s">
        <v>7</v>
      </c>
      <c r="F135" s="5" t="s">
        <v>87</v>
      </c>
      <c r="G135" s="25">
        <v>6.4841486263475648E-2</v>
      </c>
    </row>
    <row r="136" spans="2:7" x14ac:dyDescent="0.3">
      <c r="B136" s="5" t="s">
        <v>364</v>
      </c>
      <c r="C136" s="5" t="s">
        <v>675</v>
      </c>
      <c r="D136" s="5" t="str">
        <f t="shared" si="5"/>
        <v>Akins</v>
      </c>
      <c r="E136" s="5" t="s">
        <v>14</v>
      </c>
      <c r="F136" s="5" t="s">
        <v>94</v>
      </c>
      <c r="G136" s="25">
        <v>5.455399416851945E-2</v>
      </c>
    </row>
    <row r="137" spans="2:7" x14ac:dyDescent="0.3">
      <c r="B137" s="5" t="s">
        <v>401</v>
      </c>
      <c r="C137" s="5" t="s">
        <v>402</v>
      </c>
      <c r="D137" s="5" t="str">
        <f t="shared" si="5"/>
        <v>Musgrave</v>
      </c>
      <c r="E137" s="5" t="s">
        <v>14</v>
      </c>
      <c r="F137" s="5" t="s">
        <v>62</v>
      </c>
      <c r="G137" s="25">
        <v>4.6850831966794099E-2</v>
      </c>
    </row>
    <row r="138" spans="2:7" x14ac:dyDescent="0.3">
      <c r="B138" s="5" t="s">
        <v>158</v>
      </c>
      <c r="C138" s="5" t="s">
        <v>578</v>
      </c>
      <c r="D138" s="5" t="str">
        <f t="shared" si="5"/>
        <v>Singletary</v>
      </c>
      <c r="E138" s="5" t="s">
        <v>7</v>
      </c>
      <c r="F138" s="5" t="s">
        <v>74</v>
      </c>
      <c r="G138" s="25">
        <v>3.1872693850537162E-2</v>
      </c>
    </row>
    <row r="139" spans="2:7" x14ac:dyDescent="0.3">
      <c r="B139" s="5" t="s">
        <v>360</v>
      </c>
      <c r="C139" s="5" t="s">
        <v>671</v>
      </c>
      <c r="D139" s="5" t="str">
        <f t="shared" si="5"/>
        <v>Knox</v>
      </c>
      <c r="E139" s="5" t="s">
        <v>14</v>
      </c>
      <c r="F139" s="5" t="s">
        <v>48</v>
      </c>
      <c r="G139" s="25">
        <v>2.1943382462736367E-2</v>
      </c>
    </row>
    <row r="140" spans="2:7" x14ac:dyDescent="0.3">
      <c r="B140" s="5" t="s">
        <v>289</v>
      </c>
      <c r="C140" s="5" t="s">
        <v>664</v>
      </c>
      <c r="D140" s="5" t="str">
        <f t="shared" si="5"/>
        <v>Brown</v>
      </c>
      <c r="E140" s="5" t="s">
        <v>13</v>
      </c>
      <c r="F140" s="5" t="s">
        <v>89</v>
      </c>
      <c r="G140" s="25">
        <v>2.9278622577722517E-3</v>
      </c>
    </row>
    <row r="141" spans="2:7" x14ac:dyDescent="0.3">
      <c r="B141" s="5" t="s">
        <v>161</v>
      </c>
      <c r="C141" s="5" t="s">
        <v>581</v>
      </c>
      <c r="D141" s="5" t="str">
        <f t="shared" si="5"/>
        <v>Montgomery</v>
      </c>
      <c r="E141" s="5" t="s">
        <v>7</v>
      </c>
      <c r="F141" s="5" t="s">
        <v>56</v>
      </c>
      <c r="G141" s="25">
        <v>-1.1397517506397678E-2</v>
      </c>
    </row>
    <row r="142" spans="2:7" x14ac:dyDescent="0.3">
      <c r="B142" s="5" t="s">
        <v>266</v>
      </c>
      <c r="C142" s="5" t="s">
        <v>643</v>
      </c>
      <c r="D142" s="5" t="str">
        <f t="shared" si="5"/>
        <v>Olave</v>
      </c>
      <c r="E142" s="5" t="s">
        <v>13</v>
      </c>
      <c r="F142" s="5" t="s">
        <v>70</v>
      </c>
      <c r="G142" s="25">
        <v>-1.1907465007316128E-2</v>
      </c>
    </row>
    <row r="143" spans="2:7" x14ac:dyDescent="0.3">
      <c r="B143" s="5" t="s">
        <v>167</v>
      </c>
      <c r="C143" s="5" t="s">
        <v>586</v>
      </c>
      <c r="D143" s="5" t="str">
        <f t="shared" si="5"/>
        <v>Herbert</v>
      </c>
      <c r="E143" s="5" t="s">
        <v>7</v>
      </c>
      <c r="F143" s="5" t="s">
        <v>78</v>
      </c>
      <c r="G143" s="25">
        <v>-2.7829784945139057E-2</v>
      </c>
    </row>
    <row r="144" spans="2:7" x14ac:dyDescent="0.3">
      <c r="B144" s="5" t="s">
        <v>724</v>
      </c>
      <c r="C144" s="5" t="s">
        <v>95</v>
      </c>
      <c r="D144" s="5" t="s">
        <v>95</v>
      </c>
      <c r="E144" s="5" t="s">
        <v>8</v>
      </c>
      <c r="F144" s="5" t="s">
        <v>95</v>
      </c>
      <c r="G144" s="25">
        <v>-3.0460758741391987E-2</v>
      </c>
    </row>
    <row r="145" spans="2:7" x14ac:dyDescent="0.3">
      <c r="B145" s="5" t="s">
        <v>725</v>
      </c>
      <c r="C145" s="5" t="s">
        <v>67</v>
      </c>
      <c r="D145" s="5" t="s">
        <v>67</v>
      </c>
      <c r="E145" s="5" t="s">
        <v>8</v>
      </c>
      <c r="F145" s="5" t="s">
        <v>67</v>
      </c>
      <c r="G145" s="25">
        <v>-3.1254887747639119E-2</v>
      </c>
    </row>
    <row r="146" spans="2:7" x14ac:dyDescent="0.3">
      <c r="B146" s="5" t="s">
        <v>726</v>
      </c>
      <c r="C146" s="5" t="s">
        <v>65</v>
      </c>
      <c r="D146" s="5" t="s">
        <v>65</v>
      </c>
      <c r="E146" s="5" t="s">
        <v>8</v>
      </c>
      <c r="F146" s="5" t="s">
        <v>65</v>
      </c>
      <c r="G146" s="25">
        <v>-3.9371550780414086E-2</v>
      </c>
    </row>
    <row r="147" spans="2:7" x14ac:dyDescent="0.3">
      <c r="B147" s="5" t="s">
        <v>162</v>
      </c>
      <c r="C147" s="5" t="s">
        <v>192</v>
      </c>
      <c r="D147" s="5" t="str">
        <f>RIGHT(C147,LEN($C147)-FIND(".",$C147))</f>
        <v>Robinson</v>
      </c>
      <c r="E147" s="5" t="s">
        <v>7</v>
      </c>
      <c r="F147" s="5" t="s">
        <v>95</v>
      </c>
      <c r="G147" s="25">
        <v>-4.0075875170049208E-2</v>
      </c>
    </row>
    <row r="148" spans="2:7" x14ac:dyDescent="0.3">
      <c r="B148" s="5" t="s">
        <v>209</v>
      </c>
      <c r="C148" s="5" t="s">
        <v>210</v>
      </c>
      <c r="D148" s="5" t="str">
        <f>RIGHT(C148,LEN($C148)-FIND(".",$C148))</f>
        <v>Brown</v>
      </c>
      <c r="E148" s="5" t="s">
        <v>7</v>
      </c>
      <c r="F148" s="5" t="s">
        <v>46</v>
      </c>
      <c r="G148" s="25">
        <v>-4.5712920749408796E-2</v>
      </c>
    </row>
    <row r="149" spans="2:7" x14ac:dyDescent="0.3">
      <c r="B149" s="5" t="s">
        <v>727</v>
      </c>
      <c r="C149" s="5" t="s">
        <v>84</v>
      </c>
      <c r="D149" s="5" t="s">
        <v>84</v>
      </c>
      <c r="E149" s="5" t="s">
        <v>8</v>
      </c>
      <c r="F149" s="5" t="s">
        <v>84</v>
      </c>
      <c r="G149" s="25">
        <v>-4.7348541353305691E-2</v>
      </c>
    </row>
    <row r="150" spans="2:7" x14ac:dyDescent="0.3">
      <c r="B150" s="5" t="s">
        <v>363</v>
      </c>
      <c r="C150" s="5" t="s">
        <v>674</v>
      </c>
      <c r="D150" s="5" t="str">
        <f t="shared" ref="D150:D172" si="6">RIGHT(C150,LEN($C150)-FIND(".",$C150))</f>
        <v>Everett</v>
      </c>
      <c r="E150" s="5" t="s">
        <v>14</v>
      </c>
      <c r="F150" s="5" t="s">
        <v>60</v>
      </c>
      <c r="G150" s="25">
        <v>-4.9345708615731156E-2</v>
      </c>
    </row>
    <row r="151" spans="2:7" x14ac:dyDescent="0.3">
      <c r="B151" s="5" t="s">
        <v>247</v>
      </c>
      <c r="C151" s="5" t="s">
        <v>624</v>
      </c>
      <c r="D151" s="5" t="str">
        <f t="shared" si="6"/>
        <v>Watson</v>
      </c>
      <c r="E151" s="5" t="s">
        <v>13</v>
      </c>
      <c r="F151" s="5" t="s">
        <v>62</v>
      </c>
      <c r="G151" s="25">
        <v>-8.8840223070356689E-2</v>
      </c>
    </row>
    <row r="152" spans="2:7" x14ac:dyDescent="0.3">
      <c r="B152" s="5" t="s">
        <v>245</v>
      </c>
      <c r="C152" s="5" t="s">
        <v>622</v>
      </c>
      <c r="D152" s="5" t="str">
        <f t="shared" si="6"/>
        <v>Aiyuk</v>
      </c>
      <c r="E152" s="5" t="s">
        <v>13</v>
      </c>
      <c r="F152" s="5" t="s">
        <v>84</v>
      </c>
      <c r="G152" s="25">
        <v>-0.10529958295373286</v>
      </c>
    </row>
    <row r="153" spans="2:7" x14ac:dyDescent="0.3">
      <c r="B153" s="5" t="s">
        <v>378</v>
      </c>
      <c r="C153" s="5" t="s">
        <v>688</v>
      </c>
      <c r="D153" s="5" t="str">
        <f t="shared" si="6"/>
        <v>Conklin</v>
      </c>
      <c r="E153" s="5" t="s">
        <v>14</v>
      </c>
      <c r="F153" s="5" t="s">
        <v>63</v>
      </c>
      <c r="G153" s="25">
        <v>-0.14522289016388501</v>
      </c>
    </row>
    <row r="154" spans="2:7" x14ac:dyDescent="0.3">
      <c r="B154" s="5" t="s">
        <v>257</v>
      </c>
      <c r="C154" s="5" t="s">
        <v>634</v>
      </c>
      <c r="D154" s="5" t="str">
        <f t="shared" si="6"/>
        <v>Meyers</v>
      </c>
      <c r="E154" s="5" t="s">
        <v>13</v>
      </c>
      <c r="F154" s="5" t="s">
        <v>69</v>
      </c>
      <c r="G154" s="25">
        <v>-0.15770807383881733</v>
      </c>
    </row>
    <row r="155" spans="2:7" x14ac:dyDescent="0.3">
      <c r="B155" s="5" t="s">
        <v>242</v>
      </c>
      <c r="C155" s="5" t="s">
        <v>619</v>
      </c>
      <c r="D155" s="5" t="str">
        <f t="shared" si="6"/>
        <v>Metcalf</v>
      </c>
      <c r="E155" s="5" t="s">
        <v>13</v>
      </c>
      <c r="F155" s="5" t="s">
        <v>50</v>
      </c>
      <c r="G155" s="25">
        <v>-0.17041750471967587</v>
      </c>
    </row>
    <row r="156" spans="2:7" x14ac:dyDescent="0.3">
      <c r="B156" s="5" t="s">
        <v>409</v>
      </c>
      <c r="C156" s="5" t="s">
        <v>410</v>
      </c>
      <c r="D156" s="5" t="str">
        <f t="shared" si="6"/>
        <v>Washington</v>
      </c>
      <c r="E156" s="5" t="s">
        <v>14</v>
      </c>
      <c r="F156" s="5" t="s">
        <v>99</v>
      </c>
      <c r="G156" s="25">
        <v>-0.18687558500002724</v>
      </c>
    </row>
    <row r="157" spans="2:7" x14ac:dyDescent="0.3">
      <c r="B157" s="5" t="s">
        <v>380</v>
      </c>
      <c r="C157" s="5" t="s">
        <v>690</v>
      </c>
      <c r="D157" s="5" t="str">
        <f t="shared" si="6"/>
        <v>Okonkwo</v>
      </c>
      <c r="E157" s="5" t="s">
        <v>14</v>
      </c>
      <c r="F157" s="5" t="s">
        <v>97</v>
      </c>
      <c r="G157" s="25">
        <v>-0.18876102410408332</v>
      </c>
    </row>
    <row r="158" spans="2:7" x14ac:dyDescent="0.3">
      <c r="B158" s="5" t="s">
        <v>325</v>
      </c>
      <c r="C158" s="5" t="s">
        <v>326</v>
      </c>
      <c r="D158" s="5" t="str">
        <f t="shared" si="6"/>
        <v>Shorter</v>
      </c>
      <c r="E158" s="5" t="s">
        <v>13</v>
      </c>
      <c r="F158" s="5" t="s">
        <v>48</v>
      </c>
      <c r="G158" s="25">
        <v>-0.23376061685911076</v>
      </c>
    </row>
    <row r="159" spans="2:7" x14ac:dyDescent="0.3">
      <c r="B159" s="5" t="s">
        <v>394</v>
      </c>
      <c r="C159" s="5" t="s">
        <v>704</v>
      </c>
      <c r="D159" s="5" t="str">
        <f t="shared" si="6"/>
        <v>Pitts</v>
      </c>
      <c r="E159" s="5" t="s">
        <v>14</v>
      </c>
      <c r="F159" s="5" t="s">
        <v>87</v>
      </c>
      <c r="G159" s="25">
        <v>-0.23774419012581355</v>
      </c>
    </row>
    <row r="160" spans="2:7" x14ac:dyDescent="0.3">
      <c r="B160" s="5" t="s">
        <v>59</v>
      </c>
      <c r="C160" s="5" t="s">
        <v>537</v>
      </c>
      <c r="D160" s="5" t="str">
        <f t="shared" si="6"/>
        <v>Herbert</v>
      </c>
      <c r="E160" s="5" t="s">
        <v>0</v>
      </c>
      <c r="F160" s="5" t="s">
        <v>60</v>
      </c>
      <c r="G160" s="25">
        <v>-0.26361358013043074</v>
      </c>
    </row>
    <row r="161" spans="2:7" x14ac:dyDescent="0.3">
      <c r="B161" s="5" t="s">
        <v>171</v>
      </c>
      <c r="C161" s="5" t="s">
        <v>590</v>
      </c>
      <c r="D161" s="5" t="str">
        <f t="shared" si="6"/>
        <v>Gibson</v>
      </c>
      <c r="E161" s="5" t="s">
        <v>7</v>
      </c>
      <c r="F161" s="5" t="s">
        <v>95</v>
      </c>
      <c r="G161" s="25">
        <v>-0.26468191473068259</v>
      </c>
    </row>
    <row r="162" spans="2:7" x14ac:dyDescent="0.3">
      <c r="B162" s="5" t="s">
        <v>86</v>
      </c>
      <c r="C162" s="5" t="s">
        <v>550</v>
      </c>
      <c r="D162" s="5" t="str">
        <f t="shared" si="6"/>
        <v>Mariota</v>
      </c>
      <c r="E162" s="5" t="s">
        <v>0</v>
      </c>
      <c r="F162" s="5" t="s">
        <v>67</v>
      </c>
      <c r="G162" s="25">
        <v>-0.26499292155417176</v>
      </c>
    </row>
    <row r="163" spans="2:7" x14ac:dyDescent="0.3">
      <c r="B163" s="5" t="s">
        <v>285</v>
      </c>
      <c r="C163" s="5" t="s">
        <v>660</v>
      </c>
      <c r="D163" s="5" t="str">
        <f t="shared" si="6"/>
        <v>Sutton</v>
      </c>
      <c r="E163" s="5" t="s">
        <v>13</v>
      </c>
      <c r="F163" s="5" t="s">
        <v>82</v>
      </c>
      <c r="G163" s="25">
        <v>-0.27566683734522013</v>
      </c>
    </row>
    <row r="164" spans="2:7" x14ac:dyDescent="0.3">
      <c r="B164" s="5" t="s">
        <v>211</v>
      </c>
      <c r="C164" s="5" t="s">
        <v>212</v>
      </c>
      <c r="D164" s="5" t="str">
        <f t="shared" si="6"/>
        <v>Gray</v>
      </c>
      <c r="E164" s="5" t="s">
        <v>7</v>
      </c>
      <c r="F164" s="5" t="s">
        <v>80</v>
      </c>
      <c r="G164" s="25">
        <v>-0.28735901188832225</v>
      </c>
    </row>
    <row r="165" spans="2:7" x14ac:dyDescent="0.3">
      <c r="B165" s="5" t="s">
        <v>407</v>
      </c>
      <c r="C165" s="5" t="s">
        <v>408</v>
      </c>
      <c r="D165" s="5" t="str">
        <f t="shared" si="6"/>
        <v>Kraft</v>
      </c>
      <c r="E165" s="5" t="s">
        <v>14</v>
      </c>
      <c r="F165" s="5" t="s">
        <v>62</v>
      </c>
      <c r="G165" s="25">
        <v>-0.29478630047748894</v>
      </c>
    </row>
    <row r="166" spans="2:7" x14ac:dyDescent="0.3">
      <c r="B166" s="5" t="s">
        <v>425</v>
      </c>
      <c r="C166" s="5" t="s">
        <v>426</v>
      </c>
      <c r="D166" s="5" t="str">
        <f t="shared" si="6"/>
        <v>Willis</v>
      </c>
      <c r="E166" s="5" t="s">
        <v>14</v>
      </c>
      <c r="F166" s="5" t="s">
        <v>84</v>
      </c>
      <c r="G166" s="25">
        <v>-0.30919769475900344</v>
      </c>
    </row>
    <row r="167" spans="2:7" x14ac:dyDescent="0.3">
      <c r="B167" s="5" t="s">
        <v>217</v>
      </c>
      <c r="C167" s="5" t="s">
        <v>218</v>
      </c>
      <c r="D167" s="5" t="str">
        <f t="shared" si="6"/>
        <v>Vaughn</v>
      </c>
      <c r="E167" s="5" t="s">
        <v>7</v>
      </c>
      <c r="F167" s="5" t="s">
        <v>58</v>
      </c>
      <c r="G167" s="25">
        <v>-0.32221497779262737</v>
      </c>
    </row>
    <row r="168" spans="2:7" x14ac:dyDescent="0.3">
      <c r="B168" s="5" t="s">
        <v>181</v>
      </c>
      <c r="C168" s="5" t="s">
        <v>598</v>
      </c>
      <c r="D168" s="5" t="str">
        <f t="shared" si="6"/>
        <v>Hubbard</v>
      </c>
      <c r="E168" s="5" t="s">
        <v>7</v>
      </c>
      <c r="F168" s="5" t="s">
        <v>72</v>
      </c>
      <c r="G168" s="25">
        <v>-0.32323998641725693</v>
      </c>
    </row>
    <row r="169" spans="2:7" x14ac:dyDescent="0.3">
      <c r="B169" s="5" t="s">
        <v>159</v>
      </c>
      <c r="C169" s="5" t="s">
        <v>579</v>
      </c>
      <c r="D169" s="5" t="str">
        <f t="shared" si="6"/>
        <v>Wilson</v>
      </c>
      <c r="E169" s="5" t="s">
        <v>7</v>
      </c>
      <c r="F169" s="5" t="s">
        <v>65</v>
      </c>
      <c r="G169" s="25">
        <v>-0.33243085310958342</v>
      </c>
    </row>
    <row r="170" spans="2:7" x14ac:dyDescent="0.3">
      <c r="B170" s="5" t="s">
        <v>252</v>
      </c>
      <c r="C170" s="5" t="s">
        <v>629</v>
      </c>
      <c r="D170" s="5" t="str">
        <f t="shared" si="6"/>
        <v>Lazard</v>
      </c>
      <c r="E170" s="5" t="s">
        <v>13</v>
      </c>
      <c r="F170" s="5" t="s">
        <v>63</v>
      </c>
      <c r="G170" s="25">
        <v>-0.34653248075152154</v>
      </c>
    </row>
    <row r="171" spans="2:7" x14ac:dyDescent="0.3">
      <c r="B171" s="5" t="s">
        <v>207</v>
      </c>
      <c r="C171" s="5" t="s">
        <v>208</v>
      </c>
      <c r="D171" s="5" t="str">
        <f t="shared" si="6"/>
        <v>Abanikanda</v>
      </c>
      <c r="E171" s="5" t="s">
        <v>7</v>
      </c>
      <c r="F171" s="5" t="s">
        <v>63</v>
      </c>
      <c r="G171" s="25">
        <v>-0.3670200331481791</v>
      </c>
    </row>
    <row r="172" spans="2:7" x14ac:dyDescent="0.3">
      <c r="B172" s="5" t="s">
        <v>68</v>
      </c>
      <c r="C172" s="5" t="s">
        <v>541</v>
      </c>
      <c r="D172" s="5" t="str">
        <f t="shared" si="6"/>
        <v>Carr</v>
      </c>
      <c r="E172" s="5" t="s">
        <v>0</v>
      </c>
      <c r="F172" s="5" t="s">
        <v>70</v>
      </c>
      <c r="G172" s="25">
        <v>-0.36918362665062332</v>
      </c>
    </row>
    <row r="173" spans="2:7" x14ac:dyDescent="0.3">
      <c r="B173" s="5" t="s">
        <v>728</v>
      </c>
      <c r="C173" s="5" t="s">
        <v>76</v>
      </c>
      <c r="D173" s="5" t="s">
        <v>76</v>
      </c>
      <c r="E173" s="5" t="s">
        <v>8</v>
      </c>
      <c r="F173" s="5" t="s">
        <v>76</v>
      </c>
      <c r="G173" s="25">
        <v>-0.3694717775862601</v>
      </c>
    </row>
    <row r="174" spans="2:7" x14ac:dyDescent="0.3">
      <c r="B174" s="5" t="s">
        <v>273</v>
      </c>
      <c r="C174" s="5" t="s">
        <v>649</v>
      </c>
      <c r="D174" s="5" t="str">
        <f>RIGHT(C174,LEN($C174)-FIND(".",$C174))</f>
        <v>Hollins</v>
      </c>
      <c r="E174" s="5" t="s">
        <v>13</v>
      </c>
      <c r="F174" s="5" t="s">
        <v>87</v>
      </c>
      <c r="G174" s="25">
        <v>-0.37069407971190421</v>
      </c>
    </row>
    <row r="175" spans="2:7" x14ac:dyDescent="0.3">
      <c r="B175" s="5" t="s">
        <v>331</v>
      </c>
      <c r="C175" s="5" t="s">
        <v>332</v>
      </c>
      <c r="D175" s="5" t="str">
        <f>RIGHT(C175,LEN($C175)-FIND(".",$C175))</f>
        <v>Washington</v>
      </c>
      <c r="E175" s="5" t="s">
        <v>13</v>
      </c>
      <c r="F175" s="5" t="s">
        <v>54</v>
      </c>
      <c r="G175" s="25">
        <v>-0.37215933620146635</v>
      </c>
    </row>
    <row r="176" spans="2:7" x14ac:dyDescent="0.3">
      <c r="B176" s="5" t="s">
        <v>85</v>
      </c>
      <c r="C176" s="5" t="s">
        <v>549</v>
      </c>
      <c r="D176" s="5" t="str">
        <f>RIGHT(C176,LEN($C176)-FIND(".",$C176))</f>
        <v>Purdy</v>
      </c>
      <c r="E176" s="5" t="s">
        <v>0</v>
      </c>
      <c r="F176" s="5" t="s">
        <v>84</v>
      </c>
      <c r="G176" s="25">
        <v>-0.37478814987053621</v>
      </c>
    </row>
    <row r="177" spans="2:7" x14ac:dyDescent="0.3">
      <c r="B177" s="5" t="s">
        <v>729</v>
      </c>
      <c r="C177" s="5" t="s">
        <v>89</v>
      </c>
      <c r="D177" s="5" t="s">
        <v>89</v>
      </c>
      <c r="E177" s="5" t="s">
        <v>8</v>
      </c>
      <c r="F177" s="5" t="s">
        <v>89</v>
      </c>
      <c r="G177" s="25">
        <v>-0.37609623650790985</v>
      </c>
    </row>
    <row r="178" spans="2:7" x14ac:dyDescent="0.3">
      <c r="B178" s="5" t="s">
        <v>215</v>
      </c>
      <c r="C178" s="5" t="s">
        <v>216</v>
      </c>
      <c r="D178" s="5" t="str">
        <f t="shared" ref="D178:D201" si="7">RIGHT(C178,LEN($C178)-FIND(".",$C178))</f>
        <v>Rodriguez</v>
      </c>
      <c r="E178" s="5" t="s">
        <v>7</v>
      </c>
      <c r="F178" s="5" t="s">
        <v>95</v>
      </c>
      <c r="G178" s="25">
        <v>-0.39343852656803102</v>
      </c>
    </row>
    <row r="179" spans="2:7" x14ac:dyDescent="0.3">
      <c r="B179" s="5" t="s">
        <v>93</v>
      </c>
      <c r="C179" s="5" t="s">
        <v>553</v>
      </c>
      <c r="D179" s="5" t="str">
        <f t="shared" si="7"/>
        <v>Brissett</v>
      </c>
      <c r="E179" s="5" t="s">
        <v>0</v>
      </c>
      <c r="F179" s="5" t="s">
        <v>95</v>
      </c>
      <c r="G179" s="25">
        <v>-0.40909790799317436</v>
      </c>
    </row>
    <row r="180" spans="2:7" x14ac:dyDescent="0.3">
      <c r="B180" s="5" t="s">
        <v>165</v>
      </c>
      <c r="C180" s="5" t="s">
        <v>584</v>
      </c>
      <c r="D180" s="5" t="str">
        <f t="shared" si="7"/>
        <v>Dillon</v>
      </c>
      <c r="E180" s="5" t="s">
        <v>7</v>
      </c>
      <c r="F180" s="5" t="s">
        <v>62</v>
      </c>
      <c r="G180" s="25">
        <v>-0.41295844509163304</v>
      </c>
    </row>
    <row r="181" spans="2:7" x14ac:dyDescent="0.3">
      <c r="B181" s="5" t="s">
        <v>381</v>
      </c>
      <c r="C181" s="5" t="s">
        <v>691</v>
      </c>
      <c r="D181" s="5" t="str">
        <f t="shared" si="7"/>
        <v>Woods</v>
      </c>
      <c r="E181" s="5" t="s">
        <v>14</v>
      </c>
      <c r="F181" s="5" t="s">
        <v>109</v>
      </c>
      <c r="G181" s="25">
        <v>-0.42014392466178246</v>
      </c>
    </row>
    <row r="182" spans="2:7" x14ac:dyDescent="0.3">
      <c r="B182" s="5" t="s">
        <v>155</v>
      </c>
      <c r="C182" s="5" t="s">
        <v>575</v>
      </c>
      <c r="D182" s="5" t="str">
        <f t="shared" si="7"/>
        <v>Foreman</v>
      </c>
      <c r="E182" s="5" t="s">
        <v>7</v>
      </c>
      <c r="F182" s="5" t="s">
        <v>78</v>
      </c>
      <c r="G182" s="25">
        <v>-0.42586972830791592</v>
      </c>
    </row>
    <row r="183" spans="2:7" x14ac:dyDescent="0.3">
      <c r="B183" s="5" t="s">
        <v>341</v>
      </c>
      <c r="C183" s="5" t="s">
        <v>342</v>
      </c>
      <c r="D183" s="5" t="str">
        <f t="shared" si="7"/>
        <v>Iosivas</v>
      </c>
      <c r="E183" s="5" t="s">
        <v>13</v>
      </c>
      <c r="F183" s="5" t="s">
        <v>46</v>
      </c>
      <c r="G183" s="25">
        <v>-0.42942136912013101</v>
      </c>
    </row>
    <row r="184" spans="2:7" x14ac:dyDescent="0.3">
      <c r="B184" s="5" t="s">
        <v>253</v>
      </c>
      <c r="C184" s="5" t="s">
        <v>630</v>
      </c>
      <c r="D184" s="5" t="str">
        <f t="shared" si="7"/>
        <v>Jones</v>
      </c>
      <c r="E184" s="5" t="s">
        <v>13</v>
      </c>
      <c r="F184" s="5" t="s">
        <v>54</v>
      </c>
      <c r="G184" s="25">
        <v>-0.45710321458176445</v>
      </c>
    </row>
    <row r="185" spans="2:7" x14ac:dyDescent="0.3">
      <c r="B185" s="5" t="s">
        <v>83</v>
      </c>
      <c r="C185" s="5" t="s">
        <v>548</v>
      </c>
      <c r="D185" s="5" t="str">
        <f t="shared" si="7"/>
        <v>Garoppolo</v>
      </c>
      <c r="E185" s="5" t="s">
        <v>0</v>
      </c>
      <c r="F185" s="5" t="s">
        <v>69</v>
      </c>
      <c r="G185" s="25">
        <v>-0.47263647133165643</v>
      </c>
    </row>
    <row r="186" spans="2:7" x14ac:dyDescent="0.3">
      <c r="B186" s="5" t="s">
        <v>125</v>
      </c>
      <c r="C186" s="5" t="s">
        <v>126</v>
      </c>
      <c r="D186" s="5" t="str">
        <f t="shared" si="7"/>
        <v>Clifford</v>
      </c>
      <c r="E186" s="5" t="s">
        <v>0</v>
      </c>
      <c r="F186" s="5" t="s">
        <v>62</v>
      </c>
      <c r="G186" s="25">
        <v>-0.47747915342637637</v>
      </c>
    </row>
    <row r="187" spans="2:7" x14ac:dyDescent="0.3">
      <c r="B187" s="5" t="s">
        <v>119</v>
      </c>
      <c r="C187" s="5" t="s">
        <v>120</v>
      </c>
      <c r="D187" s="5" t="str">
        <f t="shared" si="7"/>
        <v>O'Connell</v>
      </c>
      <c r="E187" s="5" t="s">
        <v>0</v>
      </c>
      <c r="F187" s="5" t="s">
        <v>69</v>
      </c>
      <c r="G187" s="25">
        <v>-0.49566236343235043</v>
      </c>
    </row>
    <row r="188" spans="2:7" x14ac:dyDescent="0.3">
      <c r="B188" s="5" t="s">
        <v>286</v>
      </c>
      <c r="C188" s="5" t="s">
        <v>661</v>
      </c>
      <c r="D188" s="5" t="str">
        <f t="shared" si="7"/>
        <v>Slayton</v>
      </c>
      <c r="E188" s="5" t="s">
        <v>13</v>
      </c>
      <c r="F188" s="5" t="s">
        <v>80</v>
      </c>
      <c r="G188" s="25">
        <v>-0.49933121416978266</v>
      </c>
    </row>
    <row r="189" spans="2:7" x14ac:dyDescent="0.3">
      <c r="B189" s="5" t="s">
        <v>244</v>
      </c>
      <c r="C189" s="5" t="s">
        <v>621</v>
      </c>
      <c r="D189" s="5" t="str">
        <f t="shared" si="7"/>
        <v>Davis</v>
      </c>
      <c r="E189" s="5" t="s">
        <v>13</v>
      </c>
      <c r="F189" s="5" t="s">
        <v>48</v>
      </c>
      <c r="G189" s="25">
        <v>-0.50814603848894546</v>
      </c>
    </row>
    <row r="190" spans="2:7" x14ac:dyDescent="0.3">
      <c r="B190" s="5" t="s">
        <v>283</v>
      </c>
      <c r="C190" s="5" t="s">
        <v>658</v>
      </c>
      <c r="D190" s="5" t="str">
        <f t="shared" si="7"/>
        <v>Samuel</v>
      </c>
      <c r="E190" s="5" t="s">
        <v>13</v>
      </c>
      <c r="F190" s="5" t="s">
        <v>84</v>
      </c>
      <c r="G190" s="25">
        <v>-0.51743485769785302</v>
      </c>
    </row>
    <row r="191" spans="2:7" x14ac:dyDescent="0.3">
      <c r="B191" s="5" t="s">
        <v>281</v>
      </c>
      <c r="C191" s="5" t="s">
        <v>656</v>
      </c>
      <c r="D191" s="5" t="str">
        <f t="shared" si="7"/>
        <v>Smith-Schuster</v>
      </c>
      <c r="E191" s="5" t="s">
        <v>13</v>
      </c>
      <c r="F191" s="5" t="s">
        <v>92</v>
      </c>
      <c r="G191" s="25">
        <v>-0.51908348933020942</v>
      </c>
    </row>
    <row r="192" spans="2:7" x14ac:dyDescent="0.3">
      <c r="B192" s="5" t="s">
        <v>129</v>
      </c>
      <c r="C192" s="5" t="s">
        <v>130</v>
      </c>
      <c r="D192" s="5" t="str">
        <f t="shared" si="7"/>
        <v>McKee</v>
      </c>
      <c r="E192" s="5" t="s">
        <v>0</v>
      </c>
      <c r="F192" s="5" t="s">
        <v>67</v>
      </c>
      <c r="G192" s="25">
        <v>-0.52222830215267668</v>
      </c>
    </row>
    <row r="193" spans="2:7" x14ac:dyDescent="0.3">
      <c r="B193" s="5" t="s">
        <v>121</v>
      </c>
      <c r="C193" s="5" t="s">
        <v>122</v>
      </c>
      <c r="D193" s="5" t="str">
        <f t="shared" si="7"/>
        <v>Tune</v>
      </c>
      <c r="E193" s="5" t="s">
        <v>0</v>
      </c>
      <c r="F193" s="5" t="s">
        <v>89</v>
      </c>
      <c r="G193" s="25">
        <v>-0.52426101420006943</v>
      </c>
    </row>
    <row r="194" spans="2:7" x14ac:dyDescent="0.3">
      <c r="B194" s="5" t="s">
        <v>335</v>
      </c>
      <c r="C194" s="5" t="s">
        <v>336</v>
      </c>
      <c r="D194" s="5" t="str">
        <f t="shared" si="7"/>
        <v>Palmer</v>
      </c>
      <c r="E194" s="5" t="s">
        <v>13</v>
      </c>
      <c r="F194" s="5" t="s">
        <v>174</v>
      </c>
      <c r="G194" s="25">
        <v>-0.52772595028786085</v>
      </c>
    </row>
    <row r="195" spans="2:7" x14ac:dyDescent="0.3">
      <c r="B195" s="5" t="s">
        <v>248</v>
      </c>
      <c r="C195" s="5" t="s">
        <v>625</v>
      </c>
      <c r="D195" s="5" t="str">
        <f t="shared" si="7"/>
        <v>Dotson</v>
      </c>
      <c r="E195" s="5" t="s">
        <v>13</v>
      </c>
      <c r="F195" s="5" t="s">
        <v>95</v>
      </c>
      <c r="G195" s="25">
        <v>-0.5455374810932917</v>
      </c>
    </row>
    <row r="196" spans="2:7" x14ac:dyDescent="0.3">
      <c r="B196" s="5" t="s">
        <v>375</v>
      </c>
      <c r="C196" s="5" t="s">
        <v>685</v>
      </c>
      <c r="D196" s="5" t="str">
        <f t="shared" si="7"/>
        <v>Hurst</v>
      </c>
      <c r="E196" s="5" t="s">
        <v>14</v>
      </c>
      <c r="F196" s="5" t="s">
        <v>72</v>
      </c>
      <c r="G196" s="25">
        <v>-0.54758580320116812</v>
      </c>
    </row>
    <row r="197" spans="2:7" x14ac:dyDescent="0.3">
      <c r="B197" s="5" t="s">
        <v>387</v>
      </c>
      <c r="C197" s="5" t="s">
        <v>697</v>
      </c>
      <c r="D197" s="5" t="str">
        <f t="shared" si="7"/>
        <v>Henry</v>
      </c>
      <c r="E197" s="5" t="s">
        <v>14</v>
      </c>
      <c r="F197" s="5" t="s">
        <v>92</v>
      </c>
      <c r="G197" s="25">
        <v>-0.55198012868342228</v>
      </c>
    </row>
    <row r="198" spans="2:7" x14ac:dyDescent="0.3">
      <c r="B198" s="5" t="s">
        <v>183</v>
      </c>
      <c r="C198" s="5" t="s">
        <v>600</v>
      </c>
      <c r="D198" s="5" t="str">
        <f t="shared" si="7"/>
        <v>Perine</v>
      </c>
      <c r="E198" s="5" t="s">
        <v>7</v>
      </c>
      <c r="F198" s="5" t="s">
        <v>82</v>
      </c>
      <c r="G198" s="25">
        <v>-0.55863006166218299</v>
      </c>
    </row>
    <row r="199" spans="2:7" x14ac:dyDescent="0.3">
      <c r="B199" s="5" t="s">
        <v>157</v>
      </c>
      <c r="C199" s="5" t="s">
        <v>577</v>
      </c>
      <c r="D199" s="5" t="str">
        <f t="shared" si="7"/>
        <v>Mostert</v>
      </c>
      <c r="E199" s="5" t="s">
        <v>7</v>
      </c>
      <c r="F199" s="5" t="s">
        <v>65</v>
      </c>
      <c r="G199" s="25">
        <v>-0.56859603581568641</v>
      </c>
    </row>
    <row r="200" spans="2:7" x14ac:dyDescent="0.3">
      <c r="B200" s="5" t="s">
        <v>123</v>
      </c>
      <c r="C200" s="5" t="s">
        <v>124</v>
      </c>
      <c r="D200" s="5" t="str">
        <f t="shared" si="7"/>
        <v>Thompson-Robinson</v>
      </c>
      <c r="E200" s="5" t="s">
        <v>0</v>
      </c>
      <c r="F200" s="5" t="s">
        <v>94</v>
      </c>
      <c r="G200" s="25">
        <v>-0.58339403549406355</v>
      </c>
    </row>
    <row r="201" spans="2:7" x14ac:dyDescent="0.3">
      <c r="B201" s="5" t="s">
        <v>367</v>
      </c>
      <c r="C201" s="5" t="s">
        <v>678</v>
      </c>
      <c r="D201" s="5" t="str">
        <f t="shared" si="7"/>
        <v>Fant</v>
      </c>
      <c r="E201" s="5" t="s">
        <v>14</v>
      </c>
      <c r="F201" s="5" t="s">
        <v>50</v>
      </c>
      <c r="G201" s="25">
        <v>-0.58941108125864894</v>
      </c>
    </row>
    <row r="202" spans="2:7" x14ac:dyDescent="0.3">
      <c r="B202" s="5" t="s">
        <v>730</v>
      </c>
      <c r="C202" s="5" t="s">
        <v>54</v>
      </c>
      <c r="D202" s="5" t="s">
        <v>54</v>
      </c>
      <c r="E202" s="5" t="s">
        <v>8</v>
      </c>
      <c r="F202" s="5" t="s">
        <v>54</v>
      </c>
      <c r="G202" s="25">
        <v>-0.59109802060117789</v>
      </c>
    </row>
    <row r="203" spans="2:7" x14ac:dyDescent="0.3">
      <c r="B203" s="5" t="s">
        <v>151</v>
      </c>
      <c r="C203" s="5" t="s">
        <v>571</v>
      </c>
      <c r="D203" s="5" t="str">
        <f>RIGHT(C203,LEN($C203)-FIND(".",$C203))</f>
        <v>Pacheco</v>
      </c>
      <c r="E203" s="5" t="s">
        <v>7</v>
      </c>
      <c r="F203" s="5" t="s">
        <v>43</v>
      </c>
      <c r="G203" s="25">
        <v>-0.60612013566739698</v>
      </c>
    </row>
    <row r="204" spans="2:7" x14ac:dyDescent="0.3">
      <c r="B204" s="5" t="s">
        <v>127</v>
      </c>
      <c r="C204" s="5" t="s">
        <v>128</v>
      </c>
      <c r="D204" s="5" t="str">
        <f>RIGHT(C204,LEN($C204)-FIND(".",$C204))</f>
        <v>Hall</v>
      </c>
      <c r="E204" s="5" t="s">
        <v>0</v>
      </c>
      <c r="F204" s="5" t="s">
        <v>52</v>
      </c>
      <c r="G204" s="25">
        <v>-0.62589294164344378</v>
      </c>
    </row>
    <row r="205" spans="2:7" x14ac:dyDescent="0.3">
      <c r="B205" s="5" t="s">
        <v>269</v>
      </c>
      <c r="C205" s="5" t="s">
        <v>646</v>
      </c>
      <c r="D205" s="5" t="str">
        <f>RIGHT(C205,LEN($C205)-FIND(".",$C205))</f>
        <v>Samuel</v>
      </c>
      <c r="E205" s="5" t="s">
        <v>13</v>
      </c>
      <c r="F205" s="5" t="s">
        <v>95</v>
      </c>
      <c r="G205" s="25">
        <v>-0.62702687136756474</v>
      </c>
    </row>
    <row r="206" spans="2:7" x14ac:dyDescent="0.3">
      <c r="B206" s="5" t="s">
        <v>259</v>
      </c>
      <c r="C206" s="5" t="s">
        <v>636</v>
      </c>
      <c r="D206" s="5" t="str">
        <f>RIGHT(C206,LEN($C206)-FIND(".",$C206))</f>
        <v>Boyd</v>
      </c>
      <c r="E206" s="5" t="s">
        <v>13</v>
      </c>
      <c r="F206" s="5" t="s">
        <v>46</v>
      </c>
      <c r="G206" s="25">
        <v>-0.62893128132804332</v>
      </c>
    </row>
    <row r="207" spans="2:7" x14ac:dyDescent="0.3">
      <c r="B207" s="5" t="s">
        <v>731</v>
      </c>
      <c r="C207" s="5" t="s">
        <v>69</v>
      </c>
      <c r="D207" s="5" t="s">
        <v>69</v>
      </c>
      <c r="E207" s="5" t="s">
        <v>8</v>
      </c>
      <c r="F207" s="5" t="s">
        <v>69</v>
      </c>
      <c r="G207" s="25">
        <v>-0.64121633474387352</v>
      </c>
    </row>
    <row r="208" spans="2:7" x14ac:dyDescent="0.3">
      <c r="B208" s="5" t="s">
        <v>732</v>
      </c>
      <c r="C208" s="5" t="s">
        <v>87</v>
      </c>
      <c r="D208" s="5" t="s">
        <v>87</v>
      </c>
      <c r="E208" s="5" t="s">
        <v>8</v>
      </c>
      <c r="F208" s="5" t="s">
        <v>87</v>
      </c>
      <c r="G208" s="25">
        <v>-0.64235385223362274</v>
      </c>
    </row>
    <row r="209" spans="2:7" x14ac:dyDescent="0.3">
      <c r="B209" s="5" t="s">
        <v>349</v>
      </c>
      <c r="C209" s="5" t="s">
        <v>350</v>
      </c>
      <c r="D209" s="5" t="str">
        <f>RIGHT(C209,LEN($C209)-FIND(".",$C209))</f>
        <v>Brooks</v>
      </c>
      <c r="E209" s="5" t="s">
        <v>13</v>
      </c>
      <c r="F209" s="5" t="s">
        <v>58</v>
      </c>
      <c r="G209" s="25">
        <v>-0.64286066533460162</v>
      </c>
    </row>
    <row r="210" spans="2:7" x14ac:dyDescent="0.3">
      <c r="B210" s="5" t="s">
        <v>184</v>
      </c>
      <c r="C210" s="5" t="s">
        <v>601</v>
      </c>
      <c r="D210" s="5" t="str">
        <f>RIGHT(C210,LEN($C210)-FIND(".",$C210))</f>
        <v>Robinson</v>
      </c>
      <c r="E210" s="5" t="s">
        <v>7</v>
      </c>
      <c r="F210" s="5" t="s">
        <v>80</v>
      </c>
      <c r="G210" s="25">
        <v>-0.66653261382632401</v>
      </c>
    </row>
    <row r="211" spans="2:7" x14ac:dyDescent="0.3">
      <c r="B211" s="5" t="s">
        <v>733</v>
      </c>
      <c r="C211" s="5" t="s">
        <v>43</v>
      </c>
      <c r="D211" s="5" t="s">
        <v>43</v>
      </c>
      <c r="E211" s="5" t="s">
        <v>8</v>
      </c>
      <c r="F211" s="5" t="s">
        <v>43</v>
      </c>
      <c r="G211" s="25">
        <v>-0.67181733877781946</v>
      </c>
    </row>
    <row r="212" spans="2:7" x14ac:dyDescent="0.3">
      <c r="B212" s="5" t="s">
        <v>391</v>
      </c>
      <c r="C212" s="5" t="s">
        <v>701</v>
      </c>
      <c r="D212" s="5" t="str">
        <f t="shared" ref="D212:D222" si="8">RIGHT(C212,LEN($C212)-FIND(".",$C212))</f>
        <v>Moreau</v>
      </c>
      <c r="E212" s="5" t="s">
        <v>14</v>
      </c>
      <c r="F212" s="5" t="s">
        <v>70</v>
      </c>
      <c r="G212" s="25">
        <v>-0.67301970306582526</v>
      </c>
    </row>
    <row r="213" spans="2:7" x14ac:dyDescent="0.3">
      <c r="B213" s="5" t="s">
        <v>345</v>
      </c>
      <c r="C213" s="5" t="s">
        <v>346</v>
      </c>
      <c r="D213" s="5" t="str">
        <f t="shared" si="8"/>
        <v>Green</v>
      </c>
      <c r="E213" s="5" t="s">
        <v>13</v>
      </c>
      <c r="F213" s="5" t="s">
        <v>56</v>
      </c>
      <c r="G213" s="25">
        <v>-0.67306340105867923</v>
      </c>
    </row>
    <row r="214" spans="2:7" x14ac:dyDescent="0.3">
      <c r="B214" s="5" t="s">
        <v>284</v>
      </c>
      <c r="C214" s="5" t="s">
        <v>659</v>
      </c>
      <c r="D214" s="5" t="str">
        <f t="shared" si="8"/>
        <v>Peoples-Jones</v>
      </c>
      <c r="E214" s="5" t="s">
        <v>13</v>
      </c>
      <c r="F214" s="5" t="s">
        <v>94</v>
      </c>
      <c r="G214" s="25">
        <v>-0.68236727393677321</v>
      </c>
    </row>
    <row r="215" spans="2:7" x14ac:dyDescent="0.3">
      <c r="B215" s="5" t="s">
        <v>382</v>
      </c>
      <c r="C215" s="5" t="s">
        <v>692</v>
      </c>
      <c r="D215" s="5" t="str">
        <f t="shared" si="8"/>
        <v>Likely</v>
      </c>
      <c r="E215" s="5" t="s">
        <v>14</v>
      </c>
      <c r="F215" s="5" t="s">
        <v>76</v>
      </c>
      <c r="G215" s="25">
        <v>-0.68445321463518527</v>
      </c>
    </row>
    <row r="216" spans="2:7" x14ac:dyDescent="0.3">
      <c r="B216" s="5" t="s">
        <v>81</v>
      </c>
      <c r="C216" s="5" t="s">
        <v>547</v>
      </c>
      <c r="D216" s="5" t="str">
        <f t="shared" si="8"/>
        <v>Wilson</v>
      </c>
      <c r="E216" s="5" t="s">
        <v>0</v>
      </c>
      <c r="F216" s="5" t="s">
        <v>82</v>
      </c>
      <c r="G216" s="25">
        <v>-0.69397158491481648</v>
      </c>
    </row>
    <row r="217" spans="2:7" x14ac:dyDescent="0.3">
      <c r="B217" s="5" t="s">
        <v>223</v>
      </c>
      <c r="C217" s="5" t="s">
        <v>224</v>
      </c>
      <c r="D217" s="5" t="str">
        <f t="shared" si="8"/>
        <v>Nichols</v>
      </c>
      <c r="E217" s="5" t="s">
        <v>7</v>
      </c>
      <c r="F217" s="5" t="s">
        <v>62</v>
      </c>
      <c r="G217" s="25">
        <v>-0.70388543537433368</v>
      </c>
    </row>
    <row r="218" spans="2:7" x14ac:dyDescent="0.3">
      <c r="B218" s="5" t="s">
        <v>173</v>
      </c>
      <c r="C218" s="5" t="s">
        <v>592</v>
      </c>
      <c r="D218" s="5" t="str">
        <f t="shared" si="8"/>
        <v>White</v>
      </c>
      <c r="E218" s="5" t="s">
        <v>7</v>
      </c>
      <c r="F218" s="5" t="s">
        <v>174</v>
      </c>
      <c r="G218" s="25">
        <v>-0.72167190494139422</v>
      </c>
    </row>
    <row r="219" spans="2:7" x14ac:dyDescent="0.3">
      <c r="B219" s="5" t="s">
        <v>388</v>
      </c>
      <c r="C219" s="5" t="s">
        <v>698</v>
      </c>
      <c r="D219" s="5" t="str">
        <f t="shared" si="8"/>
        <v>Tonyan</v>
      </c>
      <c r="E219" s="5" t="s">
        <v>14</v>
      </c>
      <c r="F219" s="5" t="s">
        <v>78</v>
      </c>
      <c r="G219" s="25">
        <v>-0.72320084352735814</v>
      </c>
    </row>
    <row r="220" spans="2:7" x14ac:dyDescent="0.3">
      <c r="B220" s="5" t="s">
        <v>168</v>
      </c>
      <c r="C220" s="5" t="s">
        <v>587</v>
      </c>
      <c r="D220" s="5" t="str">
        <f t="shared" si="8"/>
        <v>Patterson</v>
      </c>
      <c r="E220" s="5" t="s">
        <v>7</v>
      </c>
      <c r="F220" s="5" t="s">
        <v>87</v>
      </c>
      <c r="G220" s="25">
        <v>-0.72641872088763437</v>
      </c>
    </row>
    <row r="221" spans="2:7" x14ac:dyDescent="0.3">
      <c r="B221" s="5" t="s">
        <v>361</v>
      </c>
      <c r="C221" s="5" t="s">
        <v>672</v>
      </c>
      <c r="D221" s="5" t="str">
        <f t="shared" si="8"/>
        <v>Gesicki</v>
      </c>
      <c r="E221" s="5" t="s">
        <v>14</v>
      </c>
      <c r="F221" s="5" t="s">
        <v>92</v>
      </c>
      <c r="G221" s="25">
        <v>-0.7305143236768874</v>
      </c>
    </row>
    <row r="222" spans="2:7" x14ac:dyDescent="0.3">
      <c r="B222" s="5" t="s">
        <v>287</v>
      </c>
      <c r="C222" s="5" t="s">
        <v>662</v>
      </c>
      <c r="D222" s="5" t="str">
        <f t="shared" si="8"/>
        <v>Palmer</v>
      </c>
      <c r="E222" s="5" t="s">
        <v>13</v>
      </c>
      <c r="F222" s="5" t="s">
        <v>60</v>
      </c>
      <c r="G222" s="25">
        <v>-0.74416083668214006</v>
      </c>
    </row>
    <row r="223" spans="2:7" x14ac:dyDescent="0.3">
      <c r="B223" s="5" t="s">
        <v>734</v>
      </c>
      <c r="C223" s="5" t="s">
        <v>82</v>
      </c>
      <c r="D223" s="5" t="s">
        <v>82</v>
      </c>
      <c r="E223" s="5" t="s">
        <v>8</v>
      </c>
      <c r="F223" s="5" t="s">
        <v>82</v>
      </c>
      <c r="G223" s="25">
        <v>-0.74453173301646269</v>
      </c>
    </row>
    <row r="224" spans="2:7" x14ac:dyDescent="0.3">
      <c r="B224" s="5" t="s">
        <v>114</v>
      </c>
      <c r="C224" s="5" t="s">
        <v>115</v>
      </c>
      <c r="D224" s="5" t="str">
        <f t="shared" ref="D224:D241" si="9">RIGHT(C224,LEN($C224)-FIND(".",$C224))</f>
        <v>Haener</v>
      </c>
      <c r="E224" s="5" t="s">
        <v>0</v>
      </c>
      <c r="F224" s="5" t="s">
        <v>70</v>
      </c>
      <c r="G224" s="25">
        <v>-0.74591825201296391</v>
      </c>
    </row>
    <row r="225" spans="2:7" x14ac:dyDescent="0.3">
      <c r="B225" s="5" t="s">
        <v>73</v>
      </c>
      <c r="C225" s="5" t="s">
        <v>543</v>
      </c>
      <c r="D225" s="5" t="str">
        <f t="shared" si="9"/>
        <v>Mills</v>
      </c>
      <c r="E225" s="5" t="s">
        <v>0</v>
      </c>
      <c r="F225" s="5" t="s">
        <v>74</v>
      </c>
      <c r="G225" s="25">
        <v>-0.75139171848403841</v>
      </c>
    </row>
    <row r="226" spans="2:7" x14ac:dyDescent="0.3">
      <c r="B226" s="5" t="s">
        <v>227</v>
      </c>
      <c r="C226" s="5" t="s">
        <v>228</v>
      </c>
      <c r="D226" s="5" t="str">
        <f t="shared" si="9"/>
        <v>Parish</v>
      </c>
      <c r="E226" s="5" t="s">
        <v>7</v>
      </c>
      <c r="F226" s="5" t="s">
        <v>54</v>
      </c>
      <c r="G226" s="25">
        <v>-0.76688009706092086</v>
      </c>
    </row>
    <row r="227" spans="2:7" x14ac:dyDescent="0.3">
      <c r="B227" s="5" t="s">
        <v>282</v>
      </c>
      <c r="C227" s="5" t="s">
        <v>657</v>
      </c>
      <c r="D227" s="5" t="str">
        <f t="shared" si="9"/>
        <v>Johnson</v>
      </c>
      <c r="E227" s="5" t="s">
        <v>13</v>
      </c>
      <c r="F227" s="5" t="s">
        <v>99</v>
      </c>
      <c r="G227" s="25">
        <v>-0.77651610906840185</v>
      </c>
    </row>
    <row r="228" spans="2:7" x14ac:dyDescent="0.3">
      <c r="B228" s="5" t="s">
        <v>271</v>
      </c>
      <c r="C228" s="5" t="s">
        <v>647</v>
      </c>
      <c r="D228" s="5" t="str">
        <f t="shared" si="9"/>
        <v>London</v>
      </c>
      <c r="E228" s="5" t="s">
        <v>13</v>
      </c>
      <c r="F228" s="5" t="s">
        <v>87</v>
      </c>
      <c r="G228" s="25">
        <v>-0.78747025405440818</v>
      </c>
    </row>
    <row r="229" spans="2:7" x14ac:dyDescent="0.3">
      <c r="B229" s="5" t="s">
        <v>290</v>
      </c>
      <c r="C229" s="5" t="s">
        <v>665</v>
      </c>
      <c r="D229" s="5" t="str">
        <f t="shared" si="9"/>
        <v>Cooks</v>
      </c>
      <c r="E229" s="5" t="s">
        <v>13</v>
      </c>
      <c r="F229" s="5" t="s">
        <v>58</v>
      </c>
      <c r="G229" s="25">
        <v>-0.79830606265033643</v>
      </c>
    </row>
    <row r="230" spans="2:7" x14ac:dyDescent="0.3">
      <c r="B230" s="5" t="s">
        <v>327</v>
      </c>
      <c r="C230" s="5" t="s">
        <v>328</v>
      </c>
      <c r="D230" s="5" t="str">
        <f t="shared" si="9"/>
        <v>Wicks</v>
      </c>
      <c r="E230" s="5" t="s">
        <v>13</v>
      </c>
      <c r="F230" s="5" t="s">
        <v>62</v>
      </c>
      <c r="G230" s="25">
        <v>-0.81837642308489078</v>
      </c>
    </row>
    <row r="231" spans="2:7" x14ac:dyDescent="0.3">
      <c r="B231" s="5" t="s">
        <v>263</v>
      </c>
      <c r="C231" s="5" t="s">
        <v>640</v>
      </c>
      <c r="D231" s="5" t="str">
        <f t="shared" si="9"/>
        <v>Hodgins</v>
      </c>
      <c r="E231" s="5" t="s">
        <v>13</v>
      </c>
      <c r="F231" s="5" t="s">
        <v>80</v>
      </c>
      <c r="G231" s="25">
        <v>-0.82358033073594261</v>
      </c>
    </row>
    <row r="232" spans="2:7" x14ac:dyDescent="0.3">
      <c r="B232" s="5" t="s">
        <v>376</v>
      </c>
      <c r="C232" s="5" t="s">
        <v>686</v>
      </c>
      <c r="D232" s="5" t="str">
        <f t="shared" si="9"/>
        <v>Smith</v>
      </c>
      <c r="E232" s="5" t="s">
        <v>14</v>
      </c>
      <c r="F232" s="5" t="s">
        <v>46</v>
      </c>
      <c r="G232" s="25">
        <v>-0.83113101626879737</v>
      </c>
    </row>
    <row r="233" spans="2:7" x14ac:dyDescent="0.3">
      <c r="B233" s="5" t="s">
        <v>389</v>
      </c>
      <c r="C233" s="5" t="s">
        <v>699</v>
      </c>
      <c r="D233" s="5" t="str">
        <f t="shared" si="9"/>
        <v>Otton</v>
      </c>
      <c r="E233" s="5" t="s">
        <v>14</v>
      </c>
      <c r="F233" s="5" t="s">
        <v>174</v>
      </c>
      <c r="G233" s="25">
        <v>-0.83294369091943676</v>
      </c>
    </row>
    <row r="234" spans="2:7" x14ac:dyDescent="0.3">
      <c r="B234" s="5" t="s">
        <v>213</v>
      </c>
      <c r="C234" s="5" t="s">
        <v>214</v>
      </c>
      <c r="D234" s="5" t="str">
        <f t="shared" si="9"/>
        <v>Hull</v>
      </c>
      <c r="E234" s="5" t="s">
        <v>7</v>
      </c>
      <c r="F234" s="5" t="s">
        <v>109</v>
      </c>
      <c r="G234" s="25">
        <v>-0.85713264256356503</v>
      </c>
    </row>
    <row r="235" spans="2:7" x14ac:dyDescent="0.3">
      <c r="B235" s="5" t="s">
        <v>170</v>
      </c>
      <c r="C235" s="5" t="s">
        <v>589</v>
      </c>
      <c r="D235" s="5" t="str">
        <f t="shared" si="9"/>
        <v>Cook</v>
      </c>
      <c r="E235" s="5" t="s">
        <v>7</v>
      </c>
      <c r="F235" s="5" t="s">
        <v>48</v>
      </c>
      <c r="G235" s="25">
        <v>-0.88322625603501759</v>
      </c>
    </row>
    <row r="236" spans="2:7" x14ac:dyDescent="0.3">
      <c r="B236" s="5" t="s">
        <v>329</v>
      </c>
      <c r="C236" s="5" t="s">
        <v>330</v>
      </c>
      <c r="D236" s="5" t="str">
        <f t="shared" si="9"/>
        <v>Nacua</v>
      </c>
      <c r="E236" s="5" t="s">
        <v>13</v>
      </c>
      <c r="F236" s="5" t="s">
        <v>118</v>
      </c>
      <c r="G236" s="25">
        <v>-0.88655018606855385</v>
      </c>
    </row>
    <row r="237" spans="2:7" x14ac:dyDescent="0.3">
      <c r="B237" s="5" t="s">
        <v>175</v>
      </c>
      <c r="C237" s="5" t="s">
        <v>593</v>
      </c>
      <c r="D237" s="5" t="str">
        <f t="shared" si="9"/>
        <v>Drake</v>
      </c>
      <c r="E237" s="5" t="s">
        <v>7</v>
      </c>
      <c r="F237" s="5" t="s">
        <v>109</v>
      </c>
      <c r="G237" s="25">
        <v>-0.89399329896369673</v>
      </c>
    </row>
    <row r="238" spans="2:7" x14ac:dyDescent="0.3">
      <c r="B238" s="5" t="s">
        <v>413</v>
      </c>
      <c r="C238" s="5" t="s">
        <v>414</v>
      </c>
      <c r="D238" s="5" t="str">
        <f t="shared" si="9"/>
        <v>Whyle</v>
      </c>
      <c r="E238" s="5" t="s">
        <v>14</v>
      </c>
      <c r="F238" s="5" t="s">
        <v>97</v>
      </c>
      <c r="G238" s="25">
        <v>-0.90724413283751726</v>
      </c>
    </row>
    <row r="239" spans="2:7" x14ac:dyDescent="0.3">
      <c r="B239" s="5" t="s">
        <v>166</v>
      </c>
      <c r="C239" s="5" t="s">
        <v>585</v>
      </c>
      <c r="D239" s="5" t="str">
        <f t="shared" si="9"/>
        <v>Murray</v>
      </c>
      <c r="E239" s="5" t="s">
        <v>7</v>
      </c>
      <c r="F239" s="5" t="s">
        <v>48</v>
      </c>
      <c r="G239" s="25">
        <v>-0.91139631388753761</v>
      </c>
    </row>
    <row r="240" spans="2:7" x14ac:dyDescent="0.3">
      <c r="B240" s="5" t="s">
        <v>339</v>
      </c>
      <c r="C240" s="5" t="s">
        <v>340</v>
      </c>
      <c r="D240" s="5" t="str">
        <f t="shared" si="9"/>
        <v>Hutchinson</v>
      </c>
      <c r="E240" s="5" t="s">
        <v>13</v>
      </c>
      <c r="F240" s="5" t="s">
        <v>74</v>
      </c>
      <c r="G240" s="25">
        <v>-0.92826785044591975</v>
      </c>
    </row>
    <row r="241" spans="2:7" x14ac:dyDescent="0.3">
      <c r="B241" s="5" t="s">
        <v>190</v>
      </c>
      <c r="C241" s="5" t="s">
        <v>607</v>
      </c>
      <c r="D241" s="5" t="str">
        <f t="shared" si="9"/>
        <v>Blackshear</v>
      </c>
      <c r="E241" s="5" t="s">
        <v>7</v>
      </c>
      <c r="F241" s="5" t="s">
        <v>72</v>
      </c>
      <c r="G241" s="25">
        <v>-0.94994684773591076</v>
      </c>
    </row>
    <row r="242" spans="2:7" x14ac:dyDescent="0.3">
      <c r="B242" s="5" t="s">
        <v>735</v>
      </c>
      <c r="C242" s="5" t="s">
        <v>97</v>
      </c>
      <c r="D242" s="5" t="s">
        <v>97</v>
      </c>
      <c r="E242" s="5" t="s">
        <v>8</v>
      </c>
      <c r="F242" s="5" t="s">
        <v>97</v>
      </c>
      <c r="G242" s="25">
        <v>-0.95312125360806565</v>
      </c>
    </row>
    <row r="243" spans="2:7" x14ac:dyDescent="0.3">
      <c r="B243" s="5" t="s">
        <v>333</v>
      </c>
      <c r="C243" s="5" t="s">
        <v>334</v>
      </c>
      <c r="D243" s="5" t="str">
        <f t="shared" ref="D243:D258" si="10">RIGHT(C243,LEN($C243)-FIND(".",$C243))</f>
        <v>Boutte</v>
      </c>
      <c r="E243" s="5" t="s">
        <v>13</v>
      </c>
      <c r="F243" s="5" t="s">
        <v>92</v>
      </c>
      <c r="G243" s="25">
        <v>-0.97614517718525995</v>
      </c>
    </row>
    <row r="244" spans="2:7" x14ac:dyDescent="0.3">
      <c r="B244" s="5" t="s">
        <v>351</v>
      </c>
      <c r="C244" s="5" t="s">
        <v>352</v>
      </c>
      <c r="D244" s="5" t="str">
        <f t="shared" si="10"/>
        <v>Bell</v>
      </c>
      <c r="E244" s="5" t="s">
        <v>13</v>
      </c>
      <c r="F244" s="5" t="s">
        <v>84</v>
      </c>
      <c r="G244" s="25">
        <v>-0.97676874746391906</v>
      </c>
    </row>
    <row r="245" spans="2:7" x14ac:dyDescent="0.3">
      <c r="B245" s="5" t="s">
        <v>423</v>
      </c>
      <c r="C245" s="5" t="s">
        <v>424</v>
      </c>
      <c r="D245" s="5" t="str">
        <f t="shared" si="10"/>
        <v>Kuntz</v>
      </c>
      <c r="E245" s="5" t="s">
        <v>14</v>
      </c>
      <c r="F245" s="5" t="s">
        <v>63</v>
      </c>
      <c r="G245" s="25">
        <v>-0.98075973723737087</v>
      </c>
    </row>
    <row r="246" spans="2:7" x14ac:dyDescent="0.3">
      <c r="B246" s="5" t="s">
        <v>323</v>
      </c>
      <c r="C246" s="5" t="s">
        <v>324</v>
      </c>
      <c r="D246" s="5" t="str">
        <f t="shared" si="10"/>
        <v>Scott</v>
      </c>
      <c r="E246" s="5" t="s">
        <v>13</v>
      </c>
      <c r="F246" s="5" t="s">
        <v>78</v>
      </c>
      <c r="G246" s="25">
        <v>-1.0010818083042579</v>
      </c>
    </row>
    <row r="247" spans="2:7" x14ac:dyDescent="0.3">
      <c r="B247" s="5" t="s">
        <v>188</v>
      </c>
      <c r="C247" s="5" t="s">
        <v>605</v>
      </c>
      <c r="D247" s="5" t="str">
        <f t="shared" si="10"/>
        <v>Carter</v>
      </c>
      <c r="E247" s="5" t="s">
        <v>7</v>
      </c>
      <c r="F247" s="5" t="s">
        <v>63</v>
      </c>
      <c r="G247" s="25">
        <v>-1.0100555065447399</v>
      </c>
    </row>
    <row r="248" spans="2:7" x14ac:dyDescent="0.3">
      <c r="B248" s="5" t="s">
        <v>91</v>
      </c>
      <c r="C248" s="5" t="s">
        <v>552</v>
      </c>
      <c r="D248" s="5" t="str">
        <f t="shared" si="10"/>
        <v>Jones</v>
      </c>
      <c r="E248" s="5" t="s">
        <v>0</v>
      </c>
      <c r="F248" s="5" t="s">
        <v>92</v>
      </c>
      <c r="G248" s="25">
        <v>-1.030562341258773</v>
      </c>
    </row>
    <row r="249" spans="2:7" x14ac:dyDescent="0.3">
      <c r="B249" s="5" t="s">
        <v>96</v>
      </c>
      <c r="C249" s="5" t="s">
        <v>554</v>
      </c>
      <c r="D249" s="5" t="str">
        <f t="shared" si="10"/>
        <v>Tannehill</v>
      </c>
      <c r="E249" s="5" t="s">
        <v>0</v>
      </c>
      <c r="F249" s="5" t="s">
        <v>97</v>
      </c>
      <c r="G249" s="25">
        <v>-1.0336614047720143</v>
      </c>
    </row>
    <row r="250" spans="2:7" x14ac:dyDescent="0.3">
      <c r="B250" s="5" t="s">
        <v>337</v>
      </c>
      <c r="C250" s="5" t="s">
        <v>338</v>
      </c>
      <c r="D250" s="5" t="str">
        <f t="shared" si="10"/>
        <v>Perry</v>
      </c>
      <c r="E250" s="5" t="s">
        <v>13</v>
      </c>
      <c r="F250" s="5" t="s">
        <v>70</v>
      </c>
      <c r="G250" s="25">
        <v>-1.0380586349763778</v>
      </c>
    </row>
    <row r="251" spans="2:7" x14ac:dyDescent="0.3">
      <c r="B251" s="5" t="s">
        <v>379</v>
      </c>
      <c r="C251" s="5" t="s">
        <v>689</v>
      </c>
      <c r="D251" s="5" t="str">
        <f t="shared" si="10"/>
        <v>Dissly</v>
      </c>
      <c r="E251" s="5" t="s">
        <v>14</v>
      </c>
      <c r="F251" s="5" t="s">
        <v>50</v>
      </c>
      <c r="G251" s="25">
        <v>-1.0417475126625213</v>
      </c>
    </row>
    <row r="252" spans="2:7" x14ac:dyDescent="0.3">
      <c r="B252" s="5" t="s">
        <v>131</v>
      </c>
      <c r="C252" s="5" t="s">
        <v>132</v>
      </c>
      <c r="D252" s="5" t="str">
        <f t="shared" si="10"/>
        <v>Duggan</v>
      </c>
      <c r="E252" s="5" t="s">
        <v>0</v>
      </c>
      <c r="F252" s="5" t="s">
        <v>60</v>
      </c>
      <c r="G252" s="25">
        <v>-1.0441057714514934</v>
      </c>
    </row>
    <row r="253" spans="2:7" x14ac:dyDescent="0.3">
      <c r="B253" s="5" t="s">
        <v>372</v>
      </c>
      <c r="C253" s="5" t="s">
        <v>683</v>
      </c>
      <c r="D253" s="5" t="str">
        <f t="shared" si="10"/>
        <v>Wright</v>
      </c>
      <c r="E253" s="5" t="s">
        <v>14</v>
      </c>
      <c r="F253" s="5" t="s">
        <v>56</v>
      </c>
      <c r="G253" s="25">
        <v>-1.0657621467145042</v>
      </c>
    </row>
    <row r="254" spans="2:7" x14ac:dyDescent="0.3">
      <c r="B254" s="5" t="s">
        <v>251</v>
      </c>
      <c r="C254" s="5" t="s">
        <v>628</v>
      </c>
      <c r="D254" s="5" t="str">
        <f t="shared" si="10"/>
        <v>Thielen</v>
      </c>
      <c r="E254" s="5" t="s">
        <v>13</v>
      </c>
      <c r="F254" s="5" t="s">
        <v>72</v>
      </c>
      <c r="G254" s="25">
        <v>-1.0676049243698211</v>
      </c>
    </row>
    <row r="255" spans="2:7" x14ac:dyDescent="0.3">
      <c r="B255" s="5" t="s">
        <v>221</v>
      </c>
      <c r="C255" s="5" t="s">
        <v>222</v>
      </c>
      <c r="D255" s="5" t="str">
        <f t="shared" si="10"/>
        <v>McBride</v>
      </c>
      <c r="E255" s="5" t="s">
        <v>7</v>
      </c>
      <c r="F255" s="5" t="s">
        <v>52</v>
      </c>
      <c r="G255" s="25">
        <v>-1.0753536804804598</v>
      </c>
    </row>
    <row r="256" spans="2:7" x14ac:dyDescent="0.3">
      <c r="B256" s="5" t="s">
        <v>116</v>
      </c>
      <c r="C256" s="5" t="s">
        <v>117</v>
      </c>
      <c r="D256" s="5" t="str">
        <f t="shared" si="10"/>
        <v>Bennett</v>
      </c>
      <c r="E256" s="5" t="s">
        <v>0</v>
      </c>
      <c r="F256" s="5" t="s">
        <v>118</v>
      </c>
      <c r="G256" s="25">
        <v>-1.0849357919860065</v>
      </c>
    </row>
    <row r="257" spans="2:7" x14ac:dyDescent="0.3">
      <c r="B257" s="5" t="s">
        <v>343</v>
      </c>
      <c r="C257" s="5" t="s">
        <v>344</v>
      </c>
      <c r="D257" s="5" t="str">
        <f t="shared" si="10"/>
        <v>Douglas</v>
      </c>
      <c r="E257" s="5" t="s">
        <v>13</v>
      </c>
      <c r="F257" s="5" t="s">
        <v>92</v>
      </c>
      <c r="G257" s="25">
        <v>-1.0962654963717289</v>
      </c>
    </row>
    <row r="258" spans="2:7" x14ac:dyDescent="0.3">
      <c r="B258" s="5" t="s">
        <v>279</v>
      </c>
      <c r="C258" s="5" t="s">
        <v>654</v>
      </c>
      <c r="D258" s="5" t="str">
        <f t="shared" si="10"/>
        <v>McKenzie</v>
      </c>
      <c r="E258" s="5" t="s">
        <v>13</v>
      </c>
      <c r="F258" s="5" t="s">
        <v>109</v>
      </c>
      <c r="G258" s="25">
        <v>-1.0994104901130819</v>
      </c>
    </row>
    <row r="259" spans="2:7" x14ac:dyDescent="0.3">
      <c r="B259" s="5" t="s">
        <v>736</v>
      </c>
      <c r="C259" s="5" t="s">
        <v>56</v>
      </c>
      <c r="D259" s="5" t="s">
        <v>56</v>
      </c>
      <c r="E259" s="5" t="s">
        <v>8</v>
      </c>
      <c r="F259" s="5" t="s">
        <v>56</v>
      </c>
      <c r="G259" s="25">
        <v>-1.1088078554652372</v>
      </c>
    </row>
    <row r="260" spans="2:7" x14ac:dyDescent="0.3">
      <c r="B260" s="5" t="s">
        <v>415</v>
      </c>
      <c r="C260" s="5" t="s">
        <v>416</v>
      </c>
      <c r="D260" s="5" t="str">
        <f t="shared" ref="D260:D278" si="11">RIGHT(C260,LEN($C260)-FIND(".",$C260))</f>
        <v>Mallory</v>
      </c>
      <c r="E260" s="5" t="s">
        <v>14</v>
      </c>
      <c r="F260" s="5" t="s">
        <v>109</v>
      </c>
      <c r="G260" s="25">
        <v>-1.1128692716861597</v>
      </c>
    </row>
    <row r="261" spans="2:7" x14ac:dyDescent="0.3">
      <c r="B261" s="5" t="s">
        <v>98</v>
      </c>
      <c r="C261" s="5" t="s">
        <v>555</v>
      </c>
      <c r="D261" s="5" t="str">
        <f t="shared" si="11"/>
        <v>Pickett</v>
      </c>
      <c r="E261" s="5" t="s">
        <v>0</v>
      </c>
      <c r="F261" s="5" t="s">
        <v>99</v>
      </c>
      <c r="G261" s="25">
        <v>-1.1156645993827072</v>
      </c>
    </row>
    <row r="262" spans="2:7" x14ac:dyDescent="0.3">
      <c r="B262" s="5" t="s">
        <v>390</v>
      </c>
      <c r="C262" s="5" t="s">
        <v>700</v>
      </c>
      <c r="D262" s="5" t="str">
        <f t="shared" si="11"/>
        <v>Hooper</v>
      </c>
      <c r="E262" s="5" t="s">
        <v>14</v>
      </c>
      <c r="F262" s="5" t="s">
        <v>69</v>
      </c>
      <c r="G262" s="25">
        <v>-1.1184263801339203</v>
      </c>
    </row>
    <row r="263" spans="2:7" x14ac:dyDescent="0.3">
      <c r="B263" s="5" t="s">
        <v>180</v>
      </c>
      <c r="C263" s="5" t="s">
        <v>597</v>
      </c>
      <c r="D263" s="5" t="str">
        <f t="shared" si="11"/>
        <v>Harris</v>
      </c>
      <c r="E263" s="5" t="s">
        <v>7</v>
      </c>
      <c r="F263" s="5" t="s">
        <v>48</v>
      </c>
      <c r="G263" s="25">
        <v>-1.1392355154942606</v>
      </c>
    </row>
    <row r="264" spans="2:7" x14ac:dyDescent="0.3">
      <c r="B264" s="5" t="s">
        <v>347</v>
      </c>
      <c r="C264" s="5" t="s">
        <v>348</v>
      </c>
      <c r="D264" s="5" t="str">
        <f t="shared" si="11"/>
        <v>Dowell</v>
      </c>
      <c r="E264" s="5" t="s">
        <v>13</v>
      </c>
      <c r="F264" s="5" t="s">
        <v>97</v>
      </c>
      <c r="G264" s="25">
        <v>-1.14259412941996</v>
      </c>
    </row>
    <row r="265" spans="2:7" x14ac:dyDescent="0.3">
      <c r="B265" s="5" t="s">
        <v>276</v>
      </c>
      <c r="C265" s="5" t="s">
        <v>652</v>
      </c>
      <c r="D265" s="5" t="str">
        <f t="shared" si="11"/>
        <v>Goodwin</v>
      </c>
      <c r="E265" s="5" t="s">
        <v>13</v>
      </c>
      <c r="F265" s="5" t="s">
        <v>94</v>
      </c>
      <c r="G265" s="25">
        <v>-1.1706268144856886</v>
      </c>
    </row>
    <row r="266" spans="2:7" x14ac:dyDescent="0.3">
      <c r="B266" s="5" t="s">
        <v>177</v>
      </c>
      <c r="C266" s="5" t="s">
        <v>595</v>
      </c>
      <c r="D266" s="5" t="str">
        <f t="shared" si="11"/>
        <v>Hunt</v>
      </c>
      <c r="E266" s="5" t="s">
        <v>7</v>
      </c>
      <c r="F266" s="5" t="s">
        <v>94</v>
      </c>
      <c r="G266" s="25">
        <v>-1.1736409134884416</v>
      </c>
    </row>
    <row r="267" spans="2:7" x14ac:dyDescent="0.3">
      <c r="B267" s="5" t="s">
        <v>71</v>
      </c>
      <c r="C267" s="5" t="s">
        <v>542</v>
      </c>
      <c r="D267" s="5" t="str">
        <f t="shared" si="11"/>
        <v>Dalton</v>
      </c>
      <c r="E267" s="5" t="s">
        <v>0</v>
      </c>
      <c r="F267" s="5" t="s">
        <v>72</v>
      </c>
      <c r="G267" s="25">
        <v>-1.1867971857118227</v>
      </c>
    </row>
    <row r="268" spans="2:7" x14ac:dyDescent="0.3">
      <c r="B268" s="5" t="s">
        <v>250</v>
      </c>
      <c r="C268" s="5" t="s">
        <v>627</v>
      </c>
      <c r="D268" s="5" t="str">
        <f t="shared" si="11"/>
        <v>Osborn</v>
      </c>
      <c r="E268" s="5" t="s">
        <v>13</v>
      </c>
      <c r="F268" s="5" t="s">
        <v>52</v>
      </c>
      <c r="G268" s="25">
        <v>-1.1904698507445097</v>
      </c>
    </row>
    <row r="269" spans="2:7" x14ac:dyDescent="0.3">
      <c r="B269" s="5" t="s">
        <v>353</v>
      </c>
      <c r="C269" s="5" t="s">
        <v>354</v>
      </c>
      <c r="D269" s="5" t="str">
        <f t="shared" si="11"/>
        <v>DuBose</v>
      </c>
      <c r="E269" s="5" t="s">
        <v>13</v>
      </c>
      <c r="F269" s="5" t="s">
        <v>62</v>
      </c>
      <c r="G269" s="25">
        <v>-1.2688679237316505</v>
      </c>
    </row>
    <row r="270" spans="2:7" x14ac:dyDescent="0.3">
      <c r="B270" s="5" t="s">
        <v>371</v>
      </c>
      <c r="C270" s="5" t="s">
        <v>682</v>
      </c>
      <c r="D270" s="5" t="str">
        <f t="shared" si="11"/>
        <v>Pruitt</v>
      </c>
      <c r="E270" s="5" t="s">
        <v>14</v>
      </c>
      <c r="F270" s="5" t="s">
        <v>87</v>
      </c>
      <c r="G270" s="25">
        <v>-1.2822287632752671</v>
      </c>
    </row>
    <row r="271" spans="2:7" x14ac:dyDescent="0.3">
      <c r="B271" s="5" t="s">
        <v>225</v>
      </c>
      <c r="C271" s="5" t="s">
        <v>226</v>
      </c>
      <c r="D271" s="5" t="str">
        <f t="shared" si="11"/>
        <v>McIntosh</v>
      </c>
      <c r="E271" s="5" t="s">
        <v>7</v>
      </c>
      <c r="F271" s="5" t="s">
        <v>50</v>
      </c>
      <c r="G271" s="25">
        <v>-1.2933177957185924</v>
      </c>
    </row>
    <row r="272" spans="2:7" x14ac:dyDescent="0.3">
      <c r="B272" s="5" t="s">
        <v>377</v>
      </c>
      <c r="C272" s="5" t="s">
        <v>687</v>
      </c>
      <c r="D272" s="5" t="str">
        <f t="shared" si="11"/>
        <v>Alie-Cox</v>
      </c>
      <c r="E272" s="5" t="s">
        <v>14</v>
      </c>
      <c r="F272" s="5" t="s">
        <v>109</v>
      </c>
      <c r="G272" s="25">
        <v>-1.3168791075111614</v>
      </c>
    </row>
    <row r="273" spans="2:7" x14ac:dyDescent="0.3">
      <c r="B273" s="5" t="s">
        <v>417</v>
      </c>
      <c r="C273" s="5" t="s">
        <v>418</v>
      </c>
      <c r="D273" s="5" t="str">
        <f t="shared" si="11"/>
        <v>Durham</v>
      </c>
      <c r="E273" s="5" t="s">
        <v>14</v>
      </c>
      <c r="F273" s="5" t="s">
        <v>174</v>
      </c>
      <c r="G273" s="25">
        <v>-1.3172991879600824</v>
      </c>
    </row>
    <row r="274" spans="2:7" x14ac:dyDescent="0.3">
      <c r="B274" s="5" t="s">
        <v>274</v>
      </c>
      <c r="C274" s="5" t="s">
        <v>650</v>
      </c>
      <c r="D274" s="5" t="str">
        <f t="shared" si="11"/>
        <v>Valdes-Scantling</v>
      </c>
      <c r="E274" s="5" t="s">
        <v>13</v>
      </c>
      <c r="F274" s="5" t="s">
        <v>43</v>
      </c>
      <c r="G274" s="25">
        <v>-1.3814153973566337</v>
      </c>
    </row>
    <row r="275" spans="2:7" x14ac:dyDescent="0.3">
      <c r="B275" s="5" t="s">
        <v>275</v>
      </c>
      <c r="C275" s="5" t="s">
        <v>651</v>
      </c>
      <c r="D275" s="5" t="str">
        <f t="shared" si="11"/>
        <v>James</v>
      </c>
      <c r="E275" s="5" t="s">
        <v>13</v>
      </c>
      <c r="F275" s="5" t="s">
        <v>43</v>
      </c>
      <c r="G275" s="25">
        <v>-1.3834804543621375</v>
      </c>
    </row>
    <row r="276" spans="2:7" x14ac:dyDescent="0.3">
      <c r="B276" s="5" t="s">
        <v>373</v>
      </c>
      <c r="C276" s="5" t="s">
        <v>684</v>
      </c>
      <c r="D276" s="5" t="str">
        <f t="shared" si="11"/>
        <v>Zylstra</v>
      </c>
      <c r="E276" s="5" t="s">
        <v>14</v>
      </c>
      <c r="F276" s="5" t="s">
        <v>56</v>
      </c>
      <c r="G276" s="25">
        <v>-1.4051451692889962</v>
      </c>
    </row>
    <row r="277" spans="2:7" x14ac:dyDescent="0.3">
      <c r="B277" s="5" t="s">
        <v>262</v>
      </c>
      <c r="C277" s="5" t="s">
        <v>639</v>
      </c>
      <c r="D277" s="5" t="str">
        <f t="shared" si="11"/>
        <v>Gage</v>
      </c>
      <c r="E277" s="5" t="s">
        <v>13</v>
      </c>
      <c r="F277" s="5" t="s">
        <v>174</v>
      </c>
      <c r="G277" s="25">
        <v>-1.415243912065048</v>
      </c>
    </row>
    <row r="278" spans="2:7" x14ac:dyDescent="0.3">
      <c r="B278" s="5" t="s">
        <v>186</v>
      </c>
      <c r="C278" s="5" t="s">
        <v>603</v>
      </c>
      <c r="D278" s="5" t="str">
        <f t="shared" si="11"/>
        <v>Mattison</v>
      </c>
      <c r="E278" s="5" t="s">
        <v>7</v>
      </c>
      <c r="F278" s="5" t="s">
        <v>52</v>
      </c>
      <c r="G278" s="25">
        <v>-1.4183085737275534</v>
      </c>
    </row>
    <row r="279" spans="2:7" x14ac:dyDescent="0.3">
      <c r="B279" s="5" t="s">
        <v>737</v>
      </c>
      <c r="C279" s="5" t="s">
        <v>58</v>
      </c>
      <c r="D279" s="5" t="s">
        <v>58</v>
      </c>
      <c r="E279" s="5" t="s">
        <v>8</v>
      </c>
      <c r="F279" s="5" t="s">
        <v>58</v>
      </c>
      <c r="G279" s="25">
        <v>-1.4383145917775479</v>
      </c>
    </row>
    <row r="280" spans="2:7" x14ac:dyDescent="0.3">
      <c r="B280" s="5" t="s">
        <v>185</v>
      </c>
      <c r="C280" s="5" t="s">
        <v>602</v>
      </c>
      <c r="D280" s="5" t="str">
        <f>RIGHT(C280,LEN($C280)-FIND(".",$C280))</f>
        <v>Gainwell</v>
      </c>
      <c r="E280" s="5" t="s">
        <v>7</v>
      </c>
      <c r="F280" s="5" t="s">
        <v>67</v>
      </c>
      <c r="G280" s="25">
        <v>-1.4405170112000298</v>
      </c>
    </row>
    <row r="281" spans="2:7" x14ac:dyDescent="0.3">
      <c r="B281" s="5" t="s">
        <v>182</v>
      </c>
      <c r="C281" s="5" t="s">
        <v>599</v>
      </c>
      <c r="D281" s="5" t="str">
        <f>RIGHT(C281,LEN($C281)-FIND(".",$C281))</f>
        <v>Moss</v>
      </c>
      <c r="E281" s="5" t="s">
        <v>7</v>
      </c>
      <c r="F281" s="5" t="s">
        <v>109</v>
      </c>
      <c r="G281" s="25">
        <v>-1.4788731544345151</v>
      </c>
    </row>
    <row r="282" spans="2:7" x14ac:dyDescent="0.3">
      <c r="B282" s="5" t="s">
        <v>421</v>
      </c>
      <c r="C282" s="5" t="s">
        <v>422</v>
      </c>
      <c r="D282" s="5" t="str">
        <f>RIGHT(C282,LEN($C282)-FIND(".",$C282))</f>
        <v>Higgins</v>
      </c>
      <c r="E282" s="5" t="s">
        <v>14</v>
      </c>
      <c r="F282" s="5" t="s">
        <v>65</v>
      </c>
      <c r="G282" s="25">
        <v>-1.4840904565524404</v>
      </c>
    </row>
    <row r="283" spans="2:7" x14ac:dyDescent="0.3">
      <c r="B283" s="5" t="s">
        <v>176</v>
      </c>
      <c r="C283" s="5" t="s">
        <v>594</v>
      </c>
      <c r="D283" s="5" t="str">
        <f>RIGHT(C283,LEN($C283)-FIND(".",$C283))</f>
        <v>Edwards</v>
      </c>
      <c r="E283" s="5" t="s">
        <v>7</v>
      </c>
      <c r="F283" s="5" t="s">
        <v>76</v>
      </c>
      <c r="G283" s="25">
        <v>-1.4914276957790991</v>
      </c>
    </row>
    <row r="284" spans="2:7" x14ac:dyDescent="0.3">
      <c r="B284" s="5" t="s">
        <v>738</v>
      </c>
      <c r="C284" s="5" t="s">
        <v>52</v>
      </c>
      <c r="D284" s="5" t="s">
        <v>52</v>
      </c>
      <c r="E284" s="5" t="s">
        <v>8</v>
      </c>
      <c r="F284" s="5" t="s">
        <v>52</v>
      </c>
      <c r="G284" s="25">
        <v>-1.5204293114628644</v>
      </c>
    </row>
    <row r="285" spans="2:7" x14ac:dyDescent="0.3">
      <c r="B285" s="5" t="s">
        <v>385</v>
      </c>
      <c r="C285" s="5" t="s">
        <v>695</v>
      </c>
      <c r="D285" s="5" t="str">
        <f>RIGHT(C285,LEN($C285)-FIND(".",$C285))</f>
        <v>Tremble</v>
      </c>
      <c r="E285" s="5" t="s">
        <v>14</v>
      </c>
      <c r="F285" s="5" t="s">
        <v>72</v>
      </c>
      <c r="G285" s="25">
        <v>-1.554662969464929</v>
      </c>
    </row>
    <row r="286" spans="2:7" x14ac:dyDescent="0.3">
      <c r="B286" s="5" t="s">
        <v>739</v>
      </c>
      <c r="C286" s="5" t="s">
        <v>70</v>
      </c>
      <c r="D286" s="5" t="s">
        <v>70</v>
      </c>
      <c r="E286" s="5" t="s">
        <v>8</v>
      </c>
      <c r="F286" s="5" t="s">
        <v>70</v>
      </c>
      <c r="G286" s="25">
        <v>-1.6915300028428439</v>
      </c>
    </row>
    <row r="287" spans="2:7" x14ac:dyDescent="0.3">
      <c r="B287" s="5" t="s">
        <v>261</v>
      </c>
      <c r="C287" s="5" t="s">
        <v>638</v>
      </c>
      <c r="D287" s="5" t="str">
        <f>RIGHT(C287,LEN($C287)-FIND(".",$C287))</f>
        <v>Gallup</v>
      </c>
      <c r="E287" s="5" t="s">
        <v>13</v>
      </c>
      <c r="F287" s="5" t="s">
        <v>58</v>
      </c>
      <c r="G287" s="25">
        <v>-1.702036888140525</v>
      </c>
    </row>
    <row r="288" spans="2:7" x14ac:dyDescent="0.3">
      <c r="B288" s="5" t="s">
        <v>270</v>
      </c>
      <c r="C288" s="5" t="s">
        <v>552</v>
      </c>
      <c r="D288" s="5" t="str">
        <f>RIGHT(C288,LEN($C288)-FIND(".",$C288))</f>
        <v>Jones</v>
      </c>
      <c r="E288" s="5" t="s">
        <v>13</v>
      </c>
      <c r="F288" s="5" t="s">
        <v>56</v>
      </c>
      <c r="G288" s="25">
        <v>-1.7050250131089133</v>
      </c>
    </row>
    <row r="289" spans="2:7" x14ac:dyDescent="0.3">
      <c r="B289" s="5" t="s">
        <v>219</v>
      </c>
      <c r="C289" s="5" t="s">
        <v>220</v>
      </c>
      <c r="D289" s="5" t="str">
        <f>RIGHT(C289,LEN($C289)-FIND(".",$C289))</f>
        <v>Evans</v>
      </c>
      <c r="E289" s="5" t="s">
        <v>7</v>
      </c>
      <c r="F289" s="5" t="s">
        <v>118</v>
      </c>
      <c r="G289" s="25">
        <v>-1.7360895143666302</v>
      </c>
    </row>
    <row r="290" spans="2:7" x14ac:dyDescent="0.3">
      <c r="B290" s="5" t="s">
        <v>740</v>
      </c>
      <c r="C290" s="5" t="s">
        <v>46</v>
      </c>
      <c r="D290" s="5" t="s">
        <v>46</v>
      </c>
      <c r="E290" s="5" t="s">
        <v>8</v>
      </c>
      <c r="F290" s="5" t="s">
        <v>46</v>
      </c>
      <c r="G290" s="25">
        <v>-1.8882602260216579</v>
      </c>
    </row>
    <row r="291" spans="2:7" x14ac:dyDescent="0.3">
      <c r="B291" s="5" t="s">
        <v>187</v>
      </c>
      <c r="C291" s="5" t="s">
        <v>604</v>
      </c>
      <c r="D291" s="5" t="str">
        <f>RIGHT(C291,LEN($C291)-FIND(".",$C291))</f>
        <v>Scott</v>
      </c>
      <c r="E291" s="5" t="s">
        <v>7</v>
      </c>
      <c r="F291" s="5" t="s">
        <v>67</v>
      </c>
      <c r="G291" s="25">
        <v>-2.1164569947289702</v>
      </c>
    </row>
    <row r="292" spans="2:7" x14ac:dyDescent="0.3">
      <c r="B292" s="5" t="s">
        <v>61</v>
      </c>
      <c r="C292" s="5" t="s">
        <v>538</v>
      </c>
      <c r="D292" s="5" t="str">
        <f>RIGHT(C292,LEN($C292)-FIND(".",$C292))</f>
        <v>Rodgers</v>
      </c>
      <c r="E292" s="5" t="s">
        <v>0</v>
      </c>
      <c r="F292" s="5" t="s">
        <v>63</v>
      </c>
      <c r="G292" s="25">
        <v>-2.1954942063765923</v>
      </c>
    </row>
  </sheetData>
  <autoFilter ref="B1:H292" xr:uid="{69376DFB-97B6-41E8-9355-AB790852E5DB}"/>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41FBE-07D5-4953-BD70-54BCC9941220}">
  <sheetPr>
    <tabColor theme="3"/>
  </sheetPr>
  <dimension ref="A1"/>
  <sheetViews>
    <sheetView showGridLines="0" workbookViewId="0">
      <selection activeCell="B1" sqref="B1"/>
    </sheetView>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8D6D-C568-45EF-988D-CDA98DE027AE}">
  <dimension ref="A1:CF47"/>
  <sheetViews>
    <sheetView showGridLines="0" tabSelected="1" workbookViewId="0">
      <pane xSplit="4" ySplit="2" topLeftCell="E3" activePane="bottomRight" state="frozen"/>
      <selection activeCell="B1" sqref="B1"/>
      <selection pane="topRight" activeCell="B1" sqref="B1"/>
      <selection pane="bottomLeft" activeCell="B1" sqref="B1"/>
      <selection pane="bottomRight" activeCell="CD3" sqref="CD3"/>
    </sheetView>
  </sheetViews>
  <sheetFormatPr defaultColWidth="8.85546875" defaultRowHeight="13.5" outlineLevelCol="1" x14ac:dyDescent="0.3"/>
  <cols>
    <col min="1" max="1" width="3.28515625" style="5" customWidth="1"/>
    <col min="2" max="2" width="8.85546875" style="45"/>
    <col min="3" max="3" width="11.7109375" style="5" customWidth="1"/>
    <col min="4" max="4" width="13.7109375" style="5" customWidth="1"/>
    <col min="5" max="5" width="8.85546875" style="5" hidden="1" customWidth="1" outlineLevel="1"/>
    <col min="6" max="6" width="8.85546875" style="5" collapsed="1"/>
    <col min="7" max="7" width="10.7109375" style="7" customWidth="1"/>
    <col min="8" max="8" width="11.7109375" style="5" customWidth="1"/>
    <col min="9" max="11" width="13.7109375" style="26" hidden="1" customWidth="1" outlineLevel="1"/>
    <col min="12" max="16" width="13.7109375" style="11" hidden="1" customWidth="1" outlineLevel="1"/>
    <col min="17" max="17" width="3.28515625" style="11" customWidth="1" collapsed="1"/>
    <col min="18" max="18" width="8.85546875" style="5"/>
    <col min="19" max="34" width="8.85546875" style="5" hidden="1" customWidth="1" outlineLevel="1"/>
    <col min="35" max="35" width="8.85546875" style="5" collapsed="1"/>
    <col min="36" max="36" width="3.28515625" style="5" customWidth="1"/>
    <col min="37" max="37" width="8.85546875" style="5" customWidth="1"/>
    <col min="38" max="53" width="8.85546875" style="5" hidden="1" customWidth="1" outlineLevel="1"/>
    <col min="54" max="54" width="8.85546875" style="5" customWidth="1" collapsed="1"/>
    <col min="55" max="55" width="3.28515625" style="5" customWidth="1"/>
    <col min="56" max="56" width="8.85546875" style="5" customWidth="1"/>
    <col min="57" max="72" width="8.85546875" style="5" hidden="1" customWidth="1" outlineLevel="1"/>
    <col min="73" max="73" width="8.85546875" style="5" customWidth="1" collapsed="1"/>
    <col min="74" max="74" width="3.28515625" style="5" customWidth="1"/>
    <col min="75" max="75" width="8.85546875" style="5"/>
    <col min="76" max="81" width="8.85546875" style="23"/>
    <col min="82" max="16384" width="8.85546875" style="5"/>
  </cols>
  <sheetData>
    <row r="1" spans="2:84" x14ac:dyDescent="0.3">
      <c r="I1" s="9" t="s">
        <v>15</v>
      </c>
      <c r="J1" s="9"/>
      <c r="K1" s="9" t="s">
        <v>16</v>
      </c>
      <c r="L1" s="10"/>
      <c r="M1" s="10"/>
      <c r="N1" s="10"/>
      <c r="O1" s="10"/>
      <c r="P1" s="10"/>
      <c r="R1" s="12" t="s">
        <v>17</v>
      </c>
      <c r="S1" s="12"/>
      <c r="T1" s="12"/>
      <c r="U1" s="12"/>
      <c r="V1" s="12"/>
      <c r="W1" s="12"/>
      <c r="X1" s="12"/>
      <c r="Y1" s="12"/>
      <c r="Z1" s="12"/>
      <c r="AA1" s="12"/>
      <c r="AB1" s="12"/>
      <c r="AC1" s="12"/>
      <c r="AD1" s="12"/>
      <c r="AE1" s="12"/>
      <c r="AF1" s="12"/>
      <c r="AG1" s="12"/>
      <c r="AH1" s="12"/>
      <c r="AI1" s="12"/>
      <c r="AK1" s="42" t="s">
        <v>18</v>
      </c>
      <c r="AL1" s="42"/>
      <c r="AM1" s="42"/>
      <c r="AN1" s="42"/>
      <c r="AO1" s="42"/>
      <c r="AP1" s="42"/>
      <c r="AQ1" s="42"/>
      <c r="AR1" s="42"/>
      <c r="AS1" s="42"/>
      <c r="AT1" s="42"/>
      <c r="AU1" s="42"/>
      <c r="AV1" s="42"/>
      <c r="AW1" s="42"/>
      <c r="AX1" s="42"/>
      <c r="AY1" s="42"/>
      <c r="AZ1" s="42"/>
      <c r="BA1" s="42"/>
      <c r="BB1" s="42"/>
      <c r="BD1" s="43" t="s">
        <v>19</v>
      </c>
      <c r="BE1" s="43"/>
      <c r="BF1" s="43"/>
      <c r="BG1" s="43"/>
      <c r="BH1" s="43"/>
      <c r="BI1" s="43"/>
      <c r="BJ1" s="43"/>
      <c r="BK1" s="43"/>
      <c r="BL1" s="43"/>
      <c r="BM1" s="43"/>
      <c r="BN1" s="43"/>
      <c r="BO1" s="43"/>
      <c r="BP1" s="43"/>
      <c r="BQ1" s="43"/>
      <c r="BR1" s="43"/>
      <c r="BS1" s="43"/>
      <c r="BT1" s="43"/>
      <c r="BU1" s="43"/>
      <c r="BW1" s="13" t="s">
        <v>20</v>
      </c>
      <c r="BX1" s="14"/>
      <c r="BY1" s="14"/>
      <c r="BZ1" s="14"/>
      <c r="CA1" s="14"/>
      <c r="CB1" s="14"/>
      <c r="CC1" s="14"/>
      <c r="CD1" s="13"/>
      <c r="CE1" s="13"/>
      <c r="CF1" s="13"/>
    </row>
    <row r="2" spans="2:84" x14ac:dyDescent="0.3">
      <c r="B2" s="46" t="s">
        <v>0</v>
      </c>
      <c r="C2" s="16" t="s">
        <v>2</v>
      </c>
      <c r="D2" s="16" t="s">
        <v>3</v>
      </c>
      <c r="E2" s="16" t="s">
        <v>21</v>
      </c>
      <c r="F2" s="16" t="s">
        <v>22</v>
      </c>
      <c r="G2" s="17" t="s">
        <v>23</v>
      </c>
      <c r="H2" s="16" t="s">
        <v>24</v>
      </c>
      <c r="I2" s="18" t="s">
        <v>25</v>
      </c>
      <c r="J2" s="19" t="s">
        <v>26</v>
      </c>
      <c r="K2" s="18" t="s">
        <v>27</v>
      </c>
      <c r="L2" s="19" t="s">
        <v>28</v>
      </c>
      <c r="M2" s="19" t="s">
        <v>29</v>
      </c>
      <c r="N2" s="19" t="s">
        <v>30</v>
      </c>
      <c r="O2" s="19" t="s">
        <v>31</v>
      </c>
      <c r="P2" s="19" t="s">
        <v>32</v>
      </c>
      <c r="Q2" s="20"/>
      <c r="R2" s="15">
        <v>1</v>
      </c>
      <c r="S2" s="15">
        <f t="shared" ref="S2:AI2" si="0">R2+1</f>
        <v>2</v>
      </c>
      <c r="T2" s="15">
        <f t="shared" si="0"/>
        <v>3</v>
      </c>
      <c r="U2" s="15">
        <f t="shared" si="0"/>
        <v>4</v>
      </c>
      <c r="V2" s="15">
        <f t="shared" si="0"/>
        <v>5</v>
      </c>
      <c r="W2" s="15">
        <f t="shared" si="0"/>
        <v>6</v>
      </c>
      <c r="X2" s="15">
        <f t="shared" si="0"/>
        <v>7</v>
      </c>
      <c r="Y2" s="15">
        <f t="shared" si="0"/>
        <v>8</v>
      </c>
      <c r="Z2" s="15">
        <f t="shared" si="0"/>
        <v>9</v>
      </c>
      <c r="AA2" s="15">
        <f t="shared" si="0"/>
        <v>10</v>
      </c>
      <c r="AB2" s="15">
        <f t="shared" si="0"/>
        <v>11</v>
      </c>
      <c r="AC2" s="15">
        <f t="shared" si="0"/>
        <v>12</v>
      </c>
      <c r="AD2" s="15">
        <f t="shared" si="0"/>
        <v>13</v>
      </c>
      <c r="AE2" s="15">
        <f t="shared" si="0"/>
        <v>14</v>
      </c>
      <c r="AF2" s="15">
        <f t="shared" si="0"/>
        <v>15</v>
      </c>
      <c r="AG2" s="15">
        <f t="shared" si="0"/>
        <v>16</v>
      </c>
      <c r="AH2" s="15">
        <f t="shared" si="0"/>
        <v>17</v>
      </c>
      <c r="AI2" s="15">
        <f t="shared" si="0"/>
        <v>18</v>
      </c>
      <c r="AK2" s="15">
        <v>1</v>
      </c>
      <c r="AL2" s="15">
        <f t="shared" ref="AL2:BB2" si="1">AK2+1</f>
        <v>2</v>
      </c>
      <c r="AM2" s="15">
        <f t="shared" si="1"/>
        <v>3</v>
      </c>
      <c r="AN2" s="15">
        <f t="shared" si="1"/>
        <v>4</v>
      </c>
      <c r="AO2" s="15">
        <f t="shared" si="1"/>
        <v>5</v>
      </c>
      <c r="AP2" s="15">
        <f t="shared" si="1"/>
        <v>6</v>
      </c>
      <c r="AQ2" s="15">
        <f t="shared" si="1"/>
        <v>7</v>
      </c>
      <c r="AR2" s="15">
        <f t="shared" si="1"/>
        <v>8</v>
      </c>
      <c r="AS2" s="15">
        <f t="shared" si="1"/>
        <v>9</v>
      </c>
      <c r="AT2" s="15">
        <f t="shared" si="1"/>
        <v>10</v>
      </c>
      <c r="AU2" s="15">
        <f t="shared" si="1"/>
        <v>11</v>
      </c>
      <c r="AV2" s="15">
        <f t="shared" si="1"/>
        <v>12</v>
      </c>
      <c r="AW2" s="15">
        <f t="shared" si="1"/>
        <v>13</v>
      </c>
      <c r="AX2" s="15">
        <f t="shared" si="1"/>
        <v>14</v>
      </c>
      <c r="AY2" s="15">
        <f t="shared" si="1"/>
        <v>15</v>
      </c>
      <c r="AZ2" s="15">
        <f t="shared" si="1"/>
        <v>16</v>
      </c>
      <c r="BA2" s="15">
        <f t="shared" si="1"/>
        <v>17</v>
      </c>
      <c r="BB2" s="15">
        <f t="shared" si="1"/>
        <v>18</v>
      </c>
      <c r="BC2" s="15"/>
      <c r="BD2" s="15">
        <v>1</v>
      </c>
      <c r="BE2" s="15">
        <f t="shared" ref="BE2:BU2" si="2">BD2+1</f>
        <v>2</v>
      </c>
      <c r="BF2" s="15">
        <f t="shared" si="2"/>
        <v>3</v>
      </c>
      <c r="BG2" s="15">
        <f t="shared" si="2"/>
        <v>4</v>
      </c>
      <c r="BH2" s="15">
        <f t="shared" si="2"/>
        <v>5</v>
      </c>
      <c r="BI2" s="15">
        <f t="shared" si="2"/>
        <v>6</v>
      </c>
      <c r="BJ2" s="15">
        <f t="shared" si="2"/>
        <v>7</v>
      </c>
      <c r="BK2" s="15">
        <f t="shared" si="2"/>
        <v>8</v>
      </c>
      <c r="BL2" s="15">
        <f t="shared" si="2"/>
        <v>9</v>
      </c>
      <c r="BM2" s="15">
        <f t="shared" si="2"/>
        <v>10</v>
      </c>
      <c r="BN2" s="15">
        <f t="shared" si="2"/>
        <v>11</v>
      </c>
      <c r="BO2" s="15">
        <f t="shared" si="2"/>
        <v>12</v>
      </c>
      <c r="BP2" s="15">
        <f t="shared" si="2"/>
        <v>13</v>
      </c>
      <c r="BQ2" s="15">
        <f t="shared" si="2"/>
        <v>14</v>
      </c>
      <c r="BR2" s="15">
        <f t="shared" si="2"/>
        <v>15</v>
      </c>
      <c r="BS2" s="15">
        <f t="shared" si="2"/>
        <v>16</v>
      </c>
      <c r="BT2" s="15">
        <f t="shared" si="2"/>
        <v>17</v>
      </c>
      <c r="BU2" s="15">
        <f t="shared" si="2"/>
        <v>18</v>
      </c>
      <c r="BV2" s="15"/>
      <c r="BW2" s="15" t="s">
        <v>33</v>
      </c>
      <c r="BX2" s="21" t="s">
        <v>34</v>
      </c>
      <c r="BY2" s="21" t="s">
        <v>35</v>
      </c>
      <c r="BZ2" s="21" t="s">
        <v>36</v>
      </c>
      <c r="CA2" s="21" t="s">
        <v>37</v>
      </c>
      <c r="CB2" s="21" t="s">
        <v>38</v>
      </c>
      <c r="CC2" s="21" t="s">
        <v>39</v>
      </c>
      <c r="CD2" s="15" t="s">
        <v>40</v>
      </c>
      <c r="CE2" s="15" t="s">
        <v>41</v>
      </c>
      <c r="CF2" s="15" t="s">
        <v>6</v>
      </c>
    </row>
    <row r="3" spans="2:84" x14ac:dyDescent="0.3">
      <c r="B3" s="45" t="str">
        <f>IF(INDEX(Picks!$H$2:$H$300,MATCH($C3,Picks!$B$2:$B$300,0))=0,"",INDEX(Picks!$H$2:$H$300,MATCH($C3,Picks!$B$2:$B$300,0)))</f>
        <v/>
      </c>
      <c r="C3" s="5" t="s">
        <v>42</v>
      </c>
      <c r="D3" s="5" t="s">
        <v>529</v>
      </c>
      <c r="E3" s="5" t="s">
        <v>43</v>
      </c>
      <c r="F3" s="5" t="s">
        <v>43</v>
      </c>
      <c r="G3" s="7">
        <v>6</v>
      </c>
      <c r="H3" s="5" t="s">
        <v>44</v>
      </c>
      <c r="I3" s="22">
        <v>5250</v>
      </c>
      <c r="J3" s="22">
        <v>41</v>
      </c>
      <c r="K3" s="22">
        <v>5250</v>
      </c>
      <c r="L3" s="22">
        <v>41</v>
      </c>
      <c r="M3" s="22">
        <v>444.42857142857139</v>
      </c>
      <c r="N3" s="22">
        <v>4.8571428571428568</v>
      </c>
      <c r="O3" s="22">
        <v>102</v>
      </c>
      <c r="P3" s="22">
        <v>0</v>
      </c>
      <c r="Q3" s="22"/>
      <c r="R3" s="23">
        <v>360.80642624963673</v>
      </c>
      <c r="S3" s="23">
        <v>308.34936817965536</v>
      </c>
      <c r="T3" s="23">
        <v>322.16968882107653</v>
      </c>
      <c r="U3" s="23">
        <v>268.21242783489674</v>
      </c>
      <c r="V3" s="23">
        <v>339.52561576707291</v>
      </c>
      <c r="W3" s="23">
        <v>330.74515044288211</v>
      </c>
      <c r="X3" s="23">
        <v>312.52328343294522</v>
      </c>
      <c r="Y3" s="23">
        <v>312.10077720084217</v>
      </c>
      <c r="Z3" s="23">
        <v>307.22099061440116</v>
      </c>
      <c r="AA3" s="23">
        <v>0</v>
      </c>
      <c r="AB3" s="23">
        <v>336.75513670467507</v>
      </c>
      <c r="AC3" s="23">
        <v>298.27084647296363</v>
      </c>
      <c r="AD3" s="23">
        <v>297.71018566783044</v>
      </c>
      <c r="AE3" s="23">
        <v>340.32708823845138</v>
      </c>
      <c r="AF3" s="23">
        <v>315.6143592436872</v>
      </c>
      <c r="AG3" s="23">
        <v>317.97866538118848</v>
      </c>
      <c r="AH3" s="23">
        <v>342.56823422354773</v>
      </c>
      <c r="AI3" s="23">
        <v>297.54908002833741</v>
      </c>
      <c r="AK3" s="23">
        <v>28.391427399412876</v>
      </c>
      <c r="AL3" s="23">
        <v>25.446216770339909</v>
      </c>
      <c r="AM3" s="23">
        <v>26.160943668079963</v>
      </c>
      <c r="AN3" s="23">
        <v>23.803052530513206</v>
      </c>
      <c r="AO3" s="23">
        <v>26.051022218596938</v>
      </c>
      <c r="AP3" s="23">
        <v>27.262955589069932</v>
      </c>
      <c r="AQ3" s="23">
        <v>27.937549339836306</v>
      </c>
      <c r="AR3" s="23">
        <v>25.726120599945709</v>
      </c>
      <c r="AS3" s="23">
        <v>26.459430885266368</v>
      </c>
      <c r="AT3" s="23">
        <v>0</v>
      </c>
      <c r="AU3" s="23">
        <v>28.934289320322456</v>
      </c>
      <c r="AV3" s="23">
        <v>24.800314004906337</v>
      </c>
      <c r="AW3" s="23">
        <v>25.064214430867047</v>
      </c>
      <c r="AX3" s="23">
        <v>28.348425715472171</v>
      </c>
      <c r="AY3" s="23">
        <v>26.320958308022856</v>
      </c>
      <c r="AZ3" s="23">
        <v>26.438959226373225</v>
      </c>
      <c r="BA3" s="23">
        <v>27.02250823160702</v>
      </c>
      <c r="BB3" s="23">
        <v>26.598952926008678</v>
      </c>
      <c r="BC3" s="23"/>
      <c r="BD3" s="23">
        <v>7.0099534242786561</v>
      </c>
      <c r="BE3" s="23">
        <v>5.9907877246333037</v>
      </c>
      <c r="BF3" s="23">
        <v>6.2592968113809153</v>
      </c>
      <c r="BG3" s="23">
        <v>5.2109843122208508</v>
      </c>
      <c r="BH3" s="23">
        <v>6.596497677760274</v>
      </c>
      <c r="BI3" s="23">
        <v>6.4259057800331369</v>
      </c>
      <c r="BJ3" s="23">
        <v>6.0718809352686485</v>
      </c>
      <c r="BK3" s="23">
        <v>6.0636722427592193</v>
      </c>
      <c r="BL3" s="23">
        <v>5.9688649605083652</v>
      </c>
      <c r="BM3" s="23">
        <v>0</v>
      </c>
      <c r="BN3" s="23">
        <v>6.5426712274051155</v>
      </c>
      <c r="BO3" s="23">
        <v>5.7949764457604367</v>
      </c>
      <c r="BP3" s="23">
        <v>5.7840836072607056</v>
      </c>
      <c r="BQ3" s="23">
        <v>6.6120691429184841</v>
      </c>
      <c r="BR3" s="23">
        <v>6.1319361224487796</v>
      </c>
      <c r="BS3" s="23">
        <v>6.177871213120234</v>
      </c>
      <c r="BT3" s="23">
        <v>6.6556114077717856</v>
      </c>
      <c r="BU3" s="23">
        <v>5.7809535548362705</v>
      </c>
      <c r="BV3" s="23"/>
      <c r="BW3" s="23">
        <f>SUM(R3:AI3)</f>
        <v>5408.4273245040913</v>
      </c>
      <c r="BX3" s="23">
        <f>SUM(AK3:BB3)</f>
        <v>450.76734116464092</v>
      </c>
      <c r="BY3" s="23">
        <f>SUM(BD3:BU3)</f>
        <v>105.07801659036519</v>
      </c>
      <c r="BZ3" s="23">
        <f>IFERROR(BW3/(K3/L3),0)</f>
        <v>42.237241962793853</v>
      </c>
      <c r="CA3" s="23">
        <f t="shared" ref="CA3:CA29" si="3">IFERROR(BX3/(M3/N3),0)</f>
        <v>4.9264190291217584</v>
      </c>
      <c r="CB3" s="23">
        <f>IFERROR(BY3/(O3/P3),0)</f>
        <v>0</v>
      </c>
      <c r="CC3" s="23">
        <f>SUM(BD3:BU3)/INDEX(Multipliers!$J$2:$J$33,MATCH($F3,Multipliers!$H$2:$H$33,0))</f>
        <v>14.359389916344664</v>
      </c>
      <c r="CD3" s="24">
        <f>(BW3*0.025)+((BX3+BY3)*0.1)+(BZ3*4)+((CA3+CB3)*6)+(CC3*1)</f>
        <v>403.66209083035352</v>
      </c>
      <c r="CE3" s="24">
        <f t="shared" ref="CE3:CE29" si="4">CD3/17</f>
        <v>23.744828872373738</v>
      </c>
      <c r="CF3" s="25">
        <f t="shared" ref="CF3:CF29" si="5">(CD3-AVERAGE($CD$3:$CD$29))/STDEV($CD$3:$CD$29)</f>
        <v>2.0714380828716923</v>
      </c>
    </row>
    <row r="4" spans="2:84" x14ac:dyDescent="0.3">
      <c r="B4" s="45" t="str">
        <f>IF(INDEX(Picks!$H$2:$H$300,MATCH($C4,Picks!$B$2:$B$300,0))=0,"",INDEX(Picks!$H$2:$H$300,MATCH($C4,Picks!$B$2:$B$300,0)))</f>
        <v/>
      </c>
      <c r="C4" s="5" t="s">
        <v>45</v>
      </c>
      <c r="D4" s="5" t="s">
        <v>530</v>
      </c>
      <c r="E4" s="5" t="s">
        <v>46</v>
      </c>
      <c r="F4" s="5" t="s">
        <v>46</v>
      </c>
      <c r="G4" s="7">
        <v>3</v>
      </c>
      <c r="H4" s="5" t="s">
        <v>44</v>
      </c>
      <c r="I4" s="22">
        <v>4475</v>
      </c>
      <c r="J4" s="22">
        <v>35</v>
      </c>
      <c r="K4" s="22">
        <v>4754.6875</v>
      </c>
      <c r="L4" s="22">
        <v>37.1875</v>
      </c>
      <c r="M4" s="22">
        <v>295.375</v>
      </c>
      <c r="N4" s="22">
        <v>5.3125</v>
      </c>
      <c r="O4" s="22">
        <v>0</v>
      </c>
      <c r="P4" s="22">
        <v>0</v>
      </c>
      <c r="Q4" s="22"/>
      <c r="R4" s="23">
        <v>269.48378674612502</v>
      </c>
      <c r="S4" s="23">
        <v>303.26555945292273</v>
      </c>
      <c r="T4" s="23">
        <v>278.96144141620596</v>
      </c>
      <c r="U4" s="23">
        <v>311.63945463066062</v>
      </c>
      <c r="V4" s="23">
        <v>280.77555577550288</v>
      </c>
      <c r="W4" s="23">
        <v>281.05142081026014</v>
      </c>
      <c r="X4" s="23">
        <v>0</v>
      </c>
      <c r="Y4" s="23">
        <v>272.42375033815898</v>
      </c>
      <c r="Z4" s="23">
        <v>306.67640761806581</v>
      </c>
      <c r="AA4" s="23">
        <v>291.89938482867962</v>
      </c>
      <c r="AB4" s="23">
        <v>286.453840638619</v>
      </c>
      <c r="AC4" s="23">
        <v>290.90934800365602</v>
      </c>
      <c r="AD4" s="23">
        <v>280.63637680294721</v>
      </c>
      <c r="AE4" s="23">
        <v>292.18150671096976</v>
      </c>
      <c r="AF4" s="23">
        <v>329.76207900858242</v>
      </c>
      <c r="AG4" s="23">
        <v>275.05140743604983</v>
      </c>
      <c r="AH4" s="23">
        <v>270.68573028451397</v>
      </c>
      <c r="AI4" s="23">
        <v>287.85786940185602</v>
      </c>
      <c r="AK4" s="23">
        <v>17.24745173222588</v>
      </c>
      <c r="AL4" s="23">
        <v>18.798307830220239</v>
      </c>
      <c r="AM4" s="23">
        <v>19.165033676887742</v>
      </c>
      <c r="AN4" s="23">
        <v>20.464503191815638</v>
      </c>
      <c r="AO4" s="23">
        <v>18.252311286248744</v>
      </c>
      <c r="AP4" s="23">
        <v>17.651136630893131</v>
      </c>
      <c r="AQ4" s="23">
        <v>0</v>
      </c>
      <c r="AR4" s="23">
        <v>18.897217602606869</v>
      </c>
      <c r="AS4" s="23">
        <v>18.74657285210337</v>
      </c>
      <c r="AT4" s="23">
        <v>17.809622338811863</v>
      </c>
      <c r="AU4" s="23">
        <v>17.756211701677014</v>
      </c>
      <c r="AV4" s="23">
        <v>17.330020786160862</v>
      </c>
      <c r="AW4" s="23">
        <v>16.995471317318486</v>
      </c>
      <c r="AX4" s="23">
        <v>19.037403859110309</v>
      </c>
      <c r="AY4" s="23">
        <v>18.567867349774005</v>
      </c>
      <c r="AZ4" s="23">
        <v>16.385333234701132</v>
      </c>
      <c r="BA4" s="23">
        <v>16.554691990144452</v>
      </c>
      <c r="BB4" s="23">
        <v>18.423426389384758</v>
      </c>
      <c r="BC4" s="23"/>
      <c r="BD4" s="23">
        <v>0</v>
      </c>
      <c r="BE4" s="23">
        <v>0</v>
      </c>
      <c r="BF4" s="23">
        <v>0</v>
      </c>
      <c r="BG4" s="23">
        <v>0</v>
      </c>
      <c r="BH4" s="23">
        <v>0</v>
      </c>
      <c r="BI4" s="23">
        <v>0</v>
      </c>
      <c r="BJ4" s="23">
        <v>0</v>
      </c>
      <c r="BK4" s="23">
        <v>0</v>
      </c>
      <c r="BL4" s="23">
        <v>0</v>
      </c>
      <c r="BM4" s="23">
        <v>0</v>
      </c>
      <c r="BN4" s="23">
        <v>0</v>
      </c>
      <c r="BO4" s="23">
        <v>0</v>
      </c>
      <c r="BP4" s="23">
        <v>0</v>
      </c>
      <c r="BQ4" s="23">
        <v>0</v>
      </c>
      <c r="BR4" s="23">
        <v>0</v>
      </c>
      <c r="BS4" s="23">
        <v>0</v>
      </c>
      <c r="BT4" s="23">
        <v>0</v>
      </c>
      <c r="BU4" s="23">
        <v>0</v>
      </c>
      <c r="BV4" s="23"/>
      <c r="BW4" s="23">
        <f t="shared" ref="BW4:BW29" si="6">SUM(R4:AI4)</f>
        <v>4909.7149199037758</v>
      </c>
      <c r="BX4" s="23">
        <f t="shared" ref="BX4:BX29" si="7">SUM(AK4:BB4)</f>
        <v>308.08258377008451</v>
      </c>
      <c r="BY4" s="23">
        <f t="shared" ref="BY4:BY29" si="8">SUM(BD4:BU4)</f>
        <v>0</v>
      </c>
      <c r="BZ4" s="23">
        <f t="shared" ref="BZ4:BZ29" si="9">IFERROR(BW4/(K4/L4),0)</f>
        <v>38.40000496014126</v>
      </c>
      <c r="CA4" s="23">
        <f t="shared" si="3"/>
        <v>5.541053664929577</v>
      </c>
      <c r="CB4" s="23">
        <f t="shared" ref="CB4:CB29" si="10">IFERROR(BY4/(O4/P4),0)</f>
        <v>0</v>
      </c>
      <c r="CC4" s="23">
        <f>SUM(BD4:BU4)/INDEX(Multipliers!$J$2:$J$33,MATCH($F4,Multipliers!$H$2:$H$33,0))</f>
        <v>0</v>
      </c>
      <c r="CD4" s="24">
        <f t="shared" ref="CD4:CD29" si="11">(BW4*0.025)+((BX4+BY4)*0.1)+(BZ4*4)+((CA4+CB4)*6)+(CC4*1)</f>
        <v>340.39747320474532</v>
      </c>
      <c r="CE4" s="24">
        <f t="shared" si="4"/>
        <v>20.023380776749725</v>
      </c>
      <c r="CF4" s="25">
        <f t="shared" si="5"/>
        <v>1.1543005533455022</v>
      </c>
    </row>
    <row r="5" spans="2:84" x14ac:dyDescent="0.3">
      <c r="B5" s="45" t="str">
        <f>IF(INDEX(Picks!$H$2:$H$300,MATCH($C5,Picks!$B$2:$B$300,0))=0,"",INDEX(Picks!$H$2:$H$300,MATCH($C5,Picks!$B$2:$B$300,0)))</f>
        <v/>
      </c>
      <c r="C5" s="5" t="s">
        <v>47</v>
      </c>
      <c r="D5" s="5" t="s">
        <v>531</v>
      </c>
      <c r="E5" s="5" t="s">
        <v>48</v>
      </c>
      <c r="F5" s="5" t="s">
        <v>48</v>
      </c>
      <c r="G5" s="7">
        <v>5</v>
      </c>
      <c r="H5" s="5" t="s">
        <v>44</v>
      </c>
      <c r="I5" s="22">
        <v>4283</v>
      </c>
      <c r="J5" s="22">
        <v>35</v>
      </c>
      <c r="K5" s="22">
        <v>4550.6875</v>
      </c>
      <c r="L5" s="22">
        <v>37.1875</v>
      </c>
      <c r="M5" s="22">
        <v>828.75</v>
      </c>
      <c r="N5" s="22">
        <v>6.375</v>
      </c>
      <c r="O5" s="22">
        <v>0</v>
      </c>
      <c r="P5" s="22">
        <v>0</v>
      </c>
      <c r="Q5" s="22"/>
      <c r="R5" s="23">
        <v>234.11329510319365</v>
      </c>
      <c r="S5" s="23">
        <v>273.44215579677063</v>
      </c>
      <c r="T5" s="23">
        <v>251.58064715876031</v>
      </c>
      <c r="U5" s="23">
        <v>265.23747329284254</v>
      </c>
      <c r="V5" s="23">
        <v>282.96018451670949</v>
      </c>
      <c r="W5" s="23">
        <v>285.74929103080348</v>
      </c>
      <c r="X5" s="23">
        <v>271.40685413854209</v>
      </c>
      <c r="Y5" s="23">
        <v>276.16681698693134</v>
      </c>
      <c r="Z5" s="23">
        <v>277.4294166432901</v>
      </c>
      <c r="AA5" s="23">
        <v>287.8347197402735</v>
      </c>
      <c r="AB5" s="23">
        <v>248.34766338724506</v>
      </c>
      <c r="AC5" s="23">
        <v>275.16800684820669</v>
      </c>
      <c r="AD5" s="23">
        <v>0</v>
      </c>
      <c r="AE5" s="23">
        <v>258.31666341812195</v>
      </c>
      <c r="AF5" s="23">
        <v>308.38464601688764</v>
      </c>
      <c r="AG5" s="23">
        <v>257.40562417934302</v>
      </c>
      <c r="AH5" s="23">
        <v>291.07110364821943</v>
      </c>
      <c r="AI5" s="23">
        <v>253.03397440027155</v>
      </c>
      <c r="AK5" s="23">
        <v>44.69754763808686</v>
      </c>
      <c r="AL5" s="23">
        <v>48.912031697815152</v>
      </c>
      <c r="AM5" s="23">
        <v>47.017500927472106</v>
      </c>
      <c r="AN5" s="23">
        <v>49.143757154971112</v>
      </c>
      <c r="AO5" s="23">
        <v>50.235340494570885</v>
      </c>
      <c r="AP5" s="23">
        <v>49.795877796009506</v>
      </c>
      <c r="AQ5" s="23">
        <v>48.693345650911823</v>
      </c>
      <c r="AR5" s="23">
        <v>51.941846374759507</v>
      </c>
      <c r="AS5" s="23">
        <v>47.079835637996787</v>
      </c>
      <c r="AT5" s="23">
        <v>51.041859849134262</v>
      </c>
      <c r="AU5" s="23">
        <v>47.415211981728739</v>
      </c>
      <c r="AV5" s="23">
        <v>50.862814643513197</v>
      </c>
      <c r="AW5" s="23">
        <v>0</v>
      </c>
      <c r="AX5" s="23">
        <v>46.313002512342301</v>
      </c>
      <c r="AY5" s="23">
        <v>52.256620595194157</v>
      </c>
      <c r="AZ5" s="23">
        <v>49.50257853126012</v>
      </c>
      <c r="BA5" s="23">
        <v>52.221326185448078</v>
      </c>
      <c r="BB5" s="23">
        <v>46.882667201986507</v>
      </c>
      <c r="BC5" s="23"/>
      <c r="BD5" s="23">
        <v>0</v>
      </c>
      <c r="BE5" s="23">
        <v>0</v>
      </c>
      <c r="BF5" s="23">
        <v>0</v>
      </c>
      <c r="BG5" s="23">
        <v>0</v>
      </c>
      <c r="BH5" s="23">
        <v>0</v>
      </c>
      <c r="BI5" s="23">
        <v>0</v>
      </c>
      <c r="BJ5" s="23">
        <v>0</v>
      </c>
      <c r="BK5" s="23">
        <v>0</v>
      </c>
      <c r="BL5" s="23">
        <v>0</v>
      </c>
      <c r="BM5" s="23">
        <v>0</v>
      </c>
      <c r="BN5" s="23">
        <v>0</v>
      </c>
      <c r="BO5" s="23">
        <v>0</v>
      </c>
      <c r="BP5" s="23">
        <v>0</v>
      </c>
      <c r="BQ5" s="23">
        <v>0</v>
      </c>
      <c r="BR5" s="23">
        <v>0</v>
      </c>
      <c r="BS5" s="23">
        <v>0</v>
      </c>
      <c r="BT5" s="23">
        <v>0</v>
      </c>
      <c r="BU5" s="23">
        <v>0</v>
      </c>
      <c r="BV5" s="23"/>
      <c r="BW5" s="23">
        <f t="shared" si="6"/>
        <v>4597.648536306413</v>
      </c>
      <c r="BX5" s="23">
        <f t="shared" si="7"/>
        <v>834.01316487320116</v>
      </c>
      <c r="BY5" s="23">
        <f t="shared" si="8"/>
        <v>0</v>
      </c>
      <c r="BZ5" s="23">
        <f t="shared" si="9"/>
        <v>37.571258176680942</v>
      </c>
      <c r="CA5" s="23">
        <f t="shared" si="3"/>
        <v>6.4154858836400086</v>
      </c>
      <c r="CB5" s="23">
        <f t="shared" si="10"/>
        <v>0</v>
      </c>
      <c r="CC5" s="23">
        <f>SUM(BD5:BU5)/INDEX(Multipliers!$J$2:$J$33,MATCH($F5,Multipliers!$H$2:$H$33,0))</f>
        <v>0</v>
      </c>
      <c r="CD5" s="24">
        <f t="shared" si="11"/>
        <v>387.12047790354427</v>
      </c>
      <c r="CE5" s="24">
        <f t="shared" si="4"/>
        <v>22.771792817855545</v>
      </c>
      <c r="CF5" s="25">
        <f t="shared" si="5"/>
        <v>1.8316368387726296</v>
      </c>
    </row>
    <row r="6" spans="2:84" x14ac:dyDescent="0.3">
      <c r="B6" s="45" t="str">
        <f>IF(INDEX(Picks!$H$2:$H$300,MATCH($C6,Picks!$B$2:$B$300,0))=0,"",INDEX(Picks!$H$2:$H$300,MATCH($C6,Picks!$B$2:$B$300,0)))</f>
        <v/>
      </c>
      <c r="C6" s="5" t="s">
        <v>49</v>
      </c>
      <c r="D6" s="5" t="s">
        <v>532</v>
      </c>
      <c r="E6" s="5" t="s">
        <v>50</v>
      </c>
      <c r="F6" s="5" t="s">
        <v>50</v>
      </c>
      <c r="G6" s="7">
        <v>10</v>
      </c>
      <c r="H6" s="5" t="s">
        <v>44</v>
      </c>
      <c r="I6" s="22">
        <v>4282</v>
      </c>
      <c r="J6" s="22">
        <v>30</v>
      </c>
      <c r="K6" s="22">
        <v>4282</v>
      </c>
      <c r="L6" s="22">
        <v>30</v>
      </c>
      <c r="M6" s="22">
        <v>401.625</v>
      </c>
      <c r="N6" s="22">
        <v>1.0625</v>
      </c>
      <c r="O6" s="22">
        <v>0</v>
      </c>
      <c r="P6" s="22">
        <v>0</v>
      </c>
      <c r="Q6" s="22"/>
      <c r="R6" s="23">
        <v>236.97701767281455</v>
      </c>
      <c r="S6" s="23">
        <v>227.69819431769014</v>
      </c>
      <c r="T6" s="23">
        <v>258.23957462155687</v>
      </c>
      <c r="U6" s="23">
        <v>257.89256941045028</v>
      </c>
      <c r="V6" s="23">
        <v>275.93640980895998</v>
      </c>
      <c r="W6" s="23">
        <v>231.71347554575314</v>
      </c>
      <c r="X6" s="23">
        <v>266.49901788903509</v>
      </c>
      <c r="Y6" s="23">
        <v>265.96399968699745</v>
      </c>
      <c r="Z6" s="23">
        <v>0</v>
      </c>
      <c r="AA6" s="23">
        <v>242.02684385982425</v>
      </c>
      <c r="AB6" s="23">
        <v>250.32612593466195</v>
      </c>
      <c r="AC6" s="23">
        <v>230.31898123614266</v>
      </c>
      <c r="AD6" s="23">
        <v>248.92392241186619</v>
      </c>
      <c r="AE6" s="23">
        <v>245.05124707387048</v>
      </c>
      <c r="AF6" s="23">
        <v>245.29839830234749</v>
      </c>
      <c r="AG6" s="23">
        <v>264.415772762654</v>
      </c>
      <c r="AH6" s="23">
        <v>229.85888785856878</v>
      </c>
      <c r="AI6" s="23">
        <v>244.19321311234791</v>
      </c>
      <c r="AK6" s="23">
        <v>21.314245101789812</v>
      </c>
      <c r="AL6" s="23">
        <v>23.618228189902311</v>
      </c>
      <c r="AM6" s="23">
        <v>23.177072319092868</v>
      </c>
      <c r="AN6" s="23">
        <v>25.311607055516927</v>
      </c>
      <c r="AO6" s="23">
        <v>24.0815884647199</v>
      </c>
      <c r="AP6" s="23">
        <v>22.390609077868444</v>
      </c>
      <c r="AQ6" s="23">
        <v>22.655791777883206</v>
      </c>
      <c r="AR6" s="23">
        <v>23.245175640943391</v>
      </c>
      <c r="AS6" s="23">
        <v>0</v>
      </c>
      <c r="AT6" s="23">
        <v>22.129678522812537</v>
      </c>
      <c r="AU6" s="23">
        <v>24.248206090843301</v>
      </c>
      <c r="AV6" s="23">
        <v>21.839311446428482</v>
      </c>
      <c r="AW6" s="23">
        <v>23.69717820251914</v>
      </c>
      <c r="AX6" s="23">
        <v>23.236254678006247</v>
      </c>
      <c r="AY6" s="23">
        <v>24.075515953679517</v>
      </c>
      <c r="AZ6" s="23">
        <v>24.746019002175984</v>
      </c>
      <c r="BA6" s="23">
        <v>22.124382603533373</v>
      </c>
      <c r="BB6" s="23">
        <v>25.329190892335511</v>
      </c>
      <c r="BC6" s="23"/>
      <c r="BD6" s="23">
        <v>0</v>
      </c>
      <c r="BE6" s="23">
        <v>0</v>
      </c>
      <c r="BF6" s="23">
        <v>0</v>
      </c>
      <c r="BG6" s="23">
        <v>0</v>
      </c>
      <c r="BH6" s="23">
        <v>0</v>
      </c>
      <c r="BI6" s="23">
        <v>0</v>
      </c>
      <c r="BJ6" s="23">
        <v>0</v>
      </c>
      <c r="BK6" s="23">
        <v>0</v>
      </c>
      <c r="BL6" s="23">
        <v>0</v>
      </c>
      <c r="BM6" s="23">
        <v>0</v>
      </c>
      <c r="BN6" s="23">
        <v>0</v>
      </c>
      <c r="BO6" s="23">
        <v>0</v>
      </c>
      <c r="BP6" s="23">
        <v>0</v>
      </c>
      <c r="BQ6" s="23">
        <v>0</v>
      </c>
      <c r="BR6" s="23">
        <v>0</v>
      </c>
      <c r="BS6" s="23">
        <v>0</v>
      </c>
      <c r="BT6" s="23">
        <v>0</v>
      </c>
      <c r="BU6" s="23">
        <v>0</v>
      </c>
      <c r="BV6" s="23"/>
      <c r="BW6" s="23">
        <f t="shared" si="6"/>
        <v>4221.3336515055398</v>
      </c>
      <c r="BX6" s="23">
        <f t="shared" si="7"/>
        <v>397.22005502005095</v>
      </c>
      <c r="BY6" s="23">
        <f t="shared" si="8"/>
        <v>0</v>
      </c>
      <c r="BZ6" s="23">
        <f t="shared" si="9"/>
        <v>29.574967198777721</v>
      </c>
      <c r="CA6" s="23">
        <f t="shared" si="3"/>
        <v>1.0508467064022511</v>
      </c>
      <c r="CB6" s="23">
        <f t="shared" si="10"/>
        <v>0</v>
      </c>
      <c r="CC6" s="23">
        <f>SUM(BD6:BU6)/INDEX(Multipliers!$J$2:$J$33,MATCH($F6,Multipliers!$H$2:$H$33,0))</f>
        <v>0</v>
      </c>
      <c r="CD6" s="24">
        <f t="shared" si="11"/>
        <v>269.86029582316797</v>
      </c>
      <c r="CE6" s="24">
        <f t="shared" si="4"/>
        <v>15.874135048421646</v>
      </c>
      <c r="CF6" s="25">
        <f t="shared" si="5"/>
        <v>0.13173383230197838</v>
      </c>
    </row>
    <row r="7" spans="2:84" x14ac:dyDescent="0.3">
      <c r="B7" s="45" t="str">
        <f>IF(INDEX(Picks!$H$2:$H$300,MATCH($C7,Picks!$B$2:$B$300,0))=0,"",INDEX(Picks!$H$2:$H$300,MATCH($C7,Picks!$B$2:$B$300,0)))</f>
        <v/>
      </c>
      <c r="C7" s="5" t="s">
        <v>51</v>
      </c>
      <c r="D7" s="5" t="s">
        <v>533</v>
      </c>
      <c r="E7" s="5" t="s">
        <v>52</v>
      </c>
      <c r="F7" s="5" t="s">
        <v>52</v>
      </c>
      <c r="G7" s="7">
        <v>11</v>
      </c>
      <c r="H7" s="5" t="s">
        <v>44</v>
      </c>
      <c r="I7" s="22">
        <v>4547</v>
      </c>
      <c r="J7" s="22">
        <v>29</v>
      </c>
      <c r="K7" s="22">
        <v>4547</v>
      </c>
      <c r="L7" s="22">
        <v>29</v>
      </c>
      <c r="M7" s="22">
        <v>233.75</v>
      </c>
      <c r="N7" s="22">
        <v>4.25</v>
      </c>
      <c r="O7" s="22">
        <v>0</v>
      </c>
      <c r="P7" s="22">
        <v>0</v>
      </c>
      <c r="Q7" s="22"/>
      <c r="R7" s="23">
        <v>259.30650387864222</v>
      </c>
      <c r="S7" s="23">
        <v>256.32016760562004</v>
      </c>
      <c r="T7" s="23">
        <v>253.09281832978238</v>
      </c>
      <c r="U7" s="23">
        <v>233.50532357998088</v>
      </c>
      <c r="V7" s="23">
        <v>254.23780156524495</v>
      </c>
      <c r="W7" s="23">
        <v>245.9519525912028</v>
      </c>
      <c r="X7" s="23">
        <v>258.68248908582945</v>
      </c>
      <c r="Y7" s="23">
        <v>240.14037364872019</v>
      </c>
      <c r="Z7" s="23">
        <v>259.40139842992704</v>
      </c>
      <c r="AA7" s="23">
        <v>269.41985808661326</v>
      </c>
      <c r="AB7" s="23">
        <v>253.75989469314086</v>
      </c>
      <c r="AC7" s="23">
        <v>262.73090285706178</v>
      </c>
      <c r="AD7" s="23">
        <v>0</v>
      </c>
      <c r="AE7" s="23">
        <v>242.27220386665539</v>
      </c>
      <c r="AF7" s="23">
        <v>261.00783692137674</v>
      </c>
      <c r="AG7" s="23">
        <v>293.64799283134988</v>
      </c>
      <c r="AH7" s="23">
        <v>257.28250287948498</v>
      </c>
      <c r="AI7" s="23">
        <v>277.0893513449268</v>
      </c>
      <c r="AK7" s="23">
        <v>13.767003912456094</v>
      </c>
      <c r="AL7" s="23">
        <v>13.374124656524749</v>
      </c>
      <c r="AM7" s="23">
        <v>13.739462675840588</v>
      </c>
      <c r="AN7" s="23">
        <v>11.55338332236934</v>
      </c>
      <c r="AO7" s="23">
        <v>12.866806704454142</v>
      </c>
      <c r="AP7" s="23">
        <v>12.128385720156373</v>
      </c>
      <c r="AQ7" s="23">
        <v>14.848918954360535</v>
      </c>
      <c r="AR7" s="23">
        <v>12.277489842725243</v>
      </c>
      <c r="AS7" s="23">
        <v>12.792964857855576</v>
      </c>
      <c r="AT7" s="23">
        <v>14.951766511227316</v>
      </c>
      <c r="AU7" s="23">
        <v>12.702418997250994</v>
      </c>
      <c r="AV7" s="23">
        <v>12.955789522645794</v>
      </c>
      <c r="AW7" s="23">
        <v>0</v>
      </c>
      <c r="AX7" s="23">
        <v>12.233027738299219</v>
      </c>
      <c r="AY7" s="23">
        <v>12.503054200914402</v>
      </c>
      <c r="AZ7" s="23">
        <v>14.032142867328716</v>
      </c>
      <c r="BA7" s="23">
        <v>13.153903559900785</v>
      </c>
      <c r="BB7" s="23">
        <v>13.240878398649674</v>
      </c>
      <c r="BC7" s="23"/>
      <c r="BD7" s="23">
        <v>0</v>
      </c>
      <c r="BE7" s="23">
        <v>0</v>
      </c>
      <c r="BF7" s="23">
        <v>0</v>
      </c>
      <c r="BG7" s="23">
        <v>0</v>
      </c>
      <c r="BH7" s="23">
        <v>0</v>
      </c>
      <c r="BI7" s="23">
        <v>0</v>
      </c>
      <c r="BJ7" s="23">
        <v>0</v>
      </c>
      <c r="BK7" s="23">
        <v>0</v>
      </c>
      <c r="BL7" s="23">
        <v>0</v>
      </c>
      <c r="BM7" s="23">
        <v>0</v>
      </c>
      <c r="BN7" s="23">
        <v>0</v>
      </c>
      <c r="BO7" s="23">
        <v>0</v>
      </c>
      <c r="BP7" s="23">
        <v>0</v>
      </c>
      <c r="BQ7" s="23">
        <v>0</v>
      </c>
      <c r="BR7" s="23">
        <v>0</v>
      </c>
      <c r="BS7" s="23">
        <v>0</v>
      </c>
      <c r="BT7" s="23">
        <v>0</v>
      </c>
      <c r="BU7" s="23">
        <v>0</v>
      </c>
      <c r="BV7" s="23"/>
      <c r="BW7" s="23">
        <f t="shared" si="6"/>
        <v>4377.8493721955583</v>
      </c>
      <c r="BX7" s="23">
        <f t="shared" si="7"/>
        <v>223.12152244295956</v>
      </c>
      <c r="BY7" s="23">
        <f t="shared" si="8"/>
        <v>0</v>
      </c>
      <c r="BZ7" s="23">
        <f t="shared" si="9"/>
        <v>27.921185791438571</v>
      </c>
      <c r="CA7" s="23">
        <f t="shared" si="3"/>
        <v>4.0567549535083556</v>
      </c>
      <c r="CB7" s="23">
        <f t="shared" si="10"/>
        <v>0</v>
      </c>
      <c r="CC7" s="23">
        <f>SUM(BD7:BU7)/INDEX(Multipliers!$J$2:$J$33,MATCH($F7,Multipliers!$H$2:$H$33,0))</f>
        <v>0</v>
      </c>
      <c r="CD7" s="24">
        <f t="shared" si="11"/>
        <v>267.78365943598936</v>
      </c>
      <c r="CE7" s="24">
        <f t="shared" si="4"/>
        <v>15.751979966822903</v>
      </c>
      <c r="CF7" s="25">
        <f t="shared" si="5"/>
        <v>0.1016291507700022</v>
      </c>
    </row>
    <row r="8" spans="2:84" x14ac:dyDescent="0.3">
      <c r="B8" s="45" t="str">
        <f>IF(INDEX(Picks!$H$2:$H$300,MATCH($C8,Picks!$B$2:$B$300,0))=0,"",INDEX(Picks!$H$2:$H$300,MATCH($C8,Picks!$B$2:$B$300,0)))</f>
        <v/>
      </c>
      <c r="C8" s="5" t="s">
        <v>53</v>
      </c>
      <c r="D8" s="5" t="s">
        <v>534</v>
      </c>
      <c r="E8" s="5" t="s">
        <v>54</v>
      </c>
      <c r="F8" s="5" t="s">
        <v>54</v>
      </c>
      <c r="G8" s="7">
        <v>2</v>
      </c>
      <c r="H8" s="5" t="s">
        <v>44</v>
      </c>
      <c r="I8" s="22">
        <v>4113</v>
      </c>
      <c r="J8" s="22">
        <v>25</v>
      </c>
      <c r="K8" s="22">
        <v>4113</v>
      </c>
      <c r="L8" s="22">
        <v>25</v>
      </c>
      <c r="M8" s="22">
        <v>300</v>
      </c>
      <c r="N8" s="22">
        <v>5</v>
      </c>
      <c r="O8" s="22">
        <v>0</v>
      </c>
      <c r="P8" s="22">
        <v>0</v>
      </c>
      <c r="Q8" s="22"/>
      <c r="R8" s="23">
        <v>236.3848924365613</v>
      </c>
      <c r="S8" s="23">
        <v>245.21410712096389</v>
      </c>
      <c r="T8" s="23">
        <v>250.26226695474725</v>
      </c>
      <c r="U8" s="23">
        <v>263.82046690949784</v>
      </c>
      <c r="V8" s="23">
        <v>247.61408379526887</v>
      </c>
      <c r="W8" s="23">
        <v>249.51106752614976</v>
      </c>
      <c r="X8" s="23">
        <v>243.25969973201558</v>
      </c>
      <c r="Y8" s="23">
        <v>234.88637623994714</v>
      </c>
      <c r="Z8" s="23">
        <v>0</v>
      </c>
      <c r="AA8" s="23">
        <v>249.49954923571519</v>
      </c>
      <c r="AB8" s="23">
        <v>286.55638224344875</v>
      </c>
      <c r="AC8" s="23">
        <v>237.09657307617377</v>
      </c>
      <c r="AD8" s="23">
        <v>265.98833456290009</v>
      </c>
      <c r="AE8" s="23">
        <v>232.42803779665522</v>
      </c>
      <c r="AF8" s="23">
        <v>262.86799445911714</v>
      </c>
      <c r="AG8" s="23">
        <v>235.76210386191065</v>
      </c>
      <c r="AH8" s="23">
        <v>241.29436685640411</v>
      </c>
      <c r="AI8" s="23">
        <v>271.74155721615443</v>
      </c>
      <c r="AK8" s="23">
        <v>18.083625508949051</v>
      </c>
      <c r="AL8" s="23">
        <v>17.608079222574936</v>
      </c>
      <c r="AM8" s="23">
        <v>17.927828688444386</v>
      </c>
      <c r="AN8" s="23">
        <v>18.460491443000393</v>
      </c>
      <c r="AO8" s="23">
        <v>17.771645780031747</v>
      </c>
      <c r="AP8" s="23">
        <v>19.087787967210705</v>
      </c>
      <c r="AQ8" s="23">
        <v>19.154417512538878</v>
      </c>
      <c r="AR8" s="23">
        <v>16.428958151827473</v>
      </c>
      <c r="AS8" s="23">
        <v>0</v>
      </c>
      <c r="AT8" s="23">
        <v>20.320456067466999</v>
      </c>
      <c r="AU8" s="23">
        <v>22.093760649089141</v>
      </c>
      <c r="AV8" s="23">
        <v>16.984688888379178</v>
      </c>
      <c r="AW8" s="23">
        <v>18.078443506591768</v>
      </c>
      <c r="AX8" s="23">
        <v>17.465925430320496</v>
      </c>
      <c r="AY8" s="23">
        <v>19.13128606142563</v>
      </c>
      <c r="AZ8" s="23">
        <v>17.759711406709854</v>
      </c>
      <c r="BA8" s="23">
        <v>16.939299998547973</v>
      </c>
      <c r="BB8" s="23">
        <v>20.951524012624699</v>
      </c>
      <c r="BC8" s="23"/>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c r="BW8" s="23">
        <f t="shared" si="6"/>
        <v>4254.1878600236305</v>
      </c>
      <c r="BX8" s="23">
        <f t="shared" si="7"/>
        <v>314.24793029573334</v>
      </c>
      <c r="BY8" s="23">
        <f t="shared" si="8"/>
        <v>0</v>
      </c>
      <c r="BZ8" s="23">
        <f t="shared" si="9"/>
        <v>25.858180525307745</v>
      </c>
      <c r="CA8" s="23">
        <f t="shared" si="3"/>
        <v>5.2374655049288892</v>
      </c>
      <c r="CB8" s="23">
        <f t="shared" si="10"/>
        <v>0</v>
      </c>
      <c r="CC8" s="23">
        <f>SUM(BD8:BU8)/INDEX(Multipliers!$J$2:$J$33,MATCH($F8,Multipliers!$H$2:$H$33,0))</f>
        <v>0</v>
      </c>
      <c r="CD8" s="24">
        <f t="shared" si="11"/>
        <v>272.63700466096839</v>
      </c>
      <c r="CE8" s="24">
        <f t="shared" si="4"/>
        <v>16.037470862409904</v>
      </c>
      <c r="CF8" s="25">
        <f t="shared" si="5"/>
        <v>0.17198735756288172</v>
      </c>
    </row>
    <row r="9" spans="2:84" x14ac:dyDescent="0.3">
      <c r="B9" s="45" t="str">
        <f>IF(INDEX(Picks!$H$2:$H$300,MATCH($C9,Picks!$B$2:$B$300,0))=0,"",INDEX(Picks!$H$2:$H$300,MATCH($C9,Picks!$B$2:$B$300,0)))</f>
        <v/>
      </c>
      <c r="C9" s="5" t="s">
        <v>55</v>
      </c>
      <c r="D9" s="5" t="s">
        <v>535</v>
      </c>
      <c r="E9" s="5" t="s">
        <v>56</v>
      </c>
      <c r="F9" s="5" t="s">
        <v>56</v>
      </c>
      <c r="G9" s="7">
        <v>7</v>
      </c>
      <c r="H9" s="5" t="s">
        <v>44</v>
      </c>
      <c r="I9" s="22">
        <v>4438</v>
      </c>
      <c r="J9" s="22">
        <v>29</v>
      </c>
      <c r="K9" s="22">
        <v>4438</v>
      </c>
      <c r="L9" s="22">
        <v>29</v>
      </c>
      <c r="M9" s="22">
        <v>117.58333333333334</v>
      </c>
      <c r="N9" s="22">
        <v>0</v>
      </c>
      <c r="O9" s="22">
        <v>85</v>
      </c>
      <c r="P9" s="22">
        <v>0</v>
      </c>
      <c r="Q9" s="22"/>
      <c r="R9" s="23">
        <v>250.17107049281177</v>
      </c>
      <c r="S9" s="23">
        <v>261.56245674074643</v>
      </c>
      <c r="T9" s="23">
        <v>284.95163320605292</v>
      </c>
      <c r="U9" s="23">
        <v>248.42610564494379</v>
      </c>
      <c r="V9" s="23">
        <v>257.2736210234595</v>
      </c>
      <c r="W9" s="23">
        <v>251.87525816939984</v>
      </c>
      <c r="X9" s="23">
        <v>265.00078316178235</v>
      </c>
      <c r="Y9" s="23">
        <v>265.3455627488525</v>
      </c>
      <c r="Z9" s="23">
        <v>0</v>
      </c>
      <c r="AA9" s="23">
        <v>248.30147425974235</v>
      </c>
      <c r="AB9" s="23">
        <v>272.340763561534</v>
      </c>
      <c r="AC9" s="23">
        <v>265.63921756287834</v>
      </c>
      <c r="AD9" s="23">
        <v>264.0532792401994</v>
      </c>
      <c r="AE9" s="23">
        <v>257.241092783667</v>
      </c>
      <c r="AF9" s="23">
        <v>280.7015761733802</v>
      </c>
      <c r="AG9" s="23">
        <v>288.7272477445415</v>
      </c>
      <c r="AH9" s="23">
        <v>282.37923383973958</v>
      </c>
      <c r="AI9" s="23">
        <v>307.19316694114951</v>
      </c>
      <c r="AK9" s="23">
        <v>6.5252858840115495</v>
      </c>
      <c r="AL9" s="23">
        <v>7.0059819313244978</v>
      </c>
      <c r="AM9" s="23">
        <v>7.2427225498610079</v>
      </c>
      <c r="AN9" s="23">
        <v>6.5459613586516605</v>
      </c>
      <c r="AO9" s="23">
        <v>6.5605380703643013</v>
      </c>
      <c r="AP9" s="23">
        <v>6.8919693778608915</v>
      </c>
      <c r="AQ9" s="23">
        <v>7.0056677369452247</v>
      </c>
      <c r="AR9" s="23">
        <v>6.9051641089719604</v>
      </c>
      <c r="AS9" s="23">
        <v>0</v>
      </c>
      <c r="AT9" s="23">
        <v>6.9470596720668585</v>
      </c>
      <c r="AU9" s="23">
        <v>6.9214515136298678</v>
      </c>
      <c r="AV9" s="23">
        <v>6.9995222482547259</v>
      </c>
      <c r="AW9" s="23">
        <v>7.5524224260018524</v>
      </c>
      <c r="AX9" s="23">
        <v>6.5376983149018093</v>
      </c>
      <c r="AY9" s="23">
        <v>7.2416929129845631</v>
      </c>
      <c r="AZ9" s="23">
        <v>6.9335523176854377</v>
      </c>
      <c r="BA9" s="23">
        <v>6.9613468121492339</v>
      </c>
      <c r="BB9" s="23">
        <v>7.3769964949981217</v>
      </c>
      <c r="BC9" s="23"/>
      <c r="BD9" s="23">
        <v>4.7914693537379449</v>
      </c>
      <c r="BE9" s="23">
        <v>5.0096459718259236</v>
      </c>
      <c r="BF9" s="23">
        <v>5.4576135246765434</v>
      </c>
      <c r="BG9" s="23">
        <v>4.7580484406985626</v>
      </c>
      <c r="BH9" s="23">
        <v>4.9275028812514785</v>
      </c>
      <c r="BI9" s="23">
        <v>4.8241092709326239</v>
      </c>
      <c r="BJ9" s="23">
        <v>5.075499452174741</v>
      </c>
      <c r="BK9" s="23">
        <v>5.0821029368302089</v>
      </c>
      <c r="BL9" s="23">
        <v>0</v>
      </c>
      <c r="BM9" s="23">
        <v>4.7556614042537415</v>
      </c>
      <c r="BN9" s="23">
        <v>5.2160804197229362</v>
      </c>
      <c r="BO9" s="23">
        <v>5.0877272403886122</v>
      </c>
      <c r="BP9" s="23">
        <v>5.0573521260515886</v>
      </c>
      <c r="BQ9" s="23">
        <v>4.9268798753068275</v>
      </c>
      <c r="BR9" s="23">
        <v>5.37621315338831</v>
      </c>
      <c r="BS9" s="23">
        <v>5.5299270072749058</v>
      </c>
      <c r="BT9" s="23">
        <v>5.4083449473586898</v>
      </c>
      <c r="BU9" s="23">
        <v>5.883600538530354</v>
      </c>
      <c r="BV9" s="23"/>
      <c r="BW9" s="23">
        <f t="shared" si="6"/>
        <v>4551.183543294881</v>
      </c>
      <c r="BX9" s="23">
        <f t="shared" si="7"/>
        <v>118.15503373066355</v>
      </c>
      <c r="BY9" s="23">
        <f t="shared" si="8"/>
        <v>87.167778544403987</v>
      </c>
      <c r="BZ9" s="23">
        <f t="shared" si="9"/>
        <v>29.739595032796654</v>
      </c>
      <c r="CA9" s="23">
        <f t="shared" si="3"/>
        <v>0</v>
      </c>
      <c r="CB9" s="23">
        <f t="shared" si="10"/>
        <v>0</v>
      </c>
      <c r="CC9" s="23">
        <f>SUM(BD9:BU9)/INDEX(Multipliers!$J$2:$J$33,MATCH($F9,Multipliers!$H$2:$H$33,0))</f>
        <v>12.455447226050721</v>
      </c>
      <c r="CD9" s="24">
        <f t="shared" si="11"/>
        <v>265.7256971671161</v>
      </c>
      <c r="CE9" s="24">
        <f t="shared" si="4"/>
        <v>15.630923362771535</v>
      </c>
      <c r="CF9" s="25">
        <f t="shared" si="5"/>
        <v>7.1795185087918503E-2</v>
      </c>
    </row>
    <row r="10" spans="2:84" x14ac:dyDescent="0.3">
      <c r="B10" s="45" t="str">
        <f>IF(INDEX(Picks!$H$2:$H$300,MATCH($C10,Picks!$B$2:$B$300,0))=0,"",INDEX(Picks!$H$2:$H$300,MATCH($C10,Picks!$B$2:$B$300,0)))</f>
        <v/>
      </c>
      <c r="C10" s="5" t="s">
        <v>57</v>
      </c>
      <c r="D10" s="5" t="s">
        <v>536</v>
      </c>
      <c r="E10" s="5" t="s">
        <v>58</v>
      </c>
      <c r="F10" s="5" t="s">
        <v>58</v>
      </c>
      <c r="G10" s="7">
        <v>7</v>
      </c>
      <c r="H10" s="5" t="s">
        <v>44</v>
      </c>
      <c r="I10" s="22">
        <v>2860</v>
      </c>
      <c r="J10" s="22">
        <v>23</v>
      </c>
      <c r="K10" s="22">
        <v>4051.666666666667</v>
      </c>
      <c r="L10" s="22">
        <v>32.583333333333336</v>
      </c>
      <c r="M10" s="22">
        <v>295.18181818181819</v>
      </c>
      <c r="N10" s="22">
        <v>1.5454545454545454</v>
      </c>
      <c r="O10" s="22">
        <v>0</v>
      </c>
      <c r="P10" s="22">
        <v>0</v>
      </c>
      <c r="Q10" s="22"/>
      <c r="R10" s="23">
        <v>239.83238977147167</v>
      </c>
      <c r="S10" s="23">
        <v>219.3591735835391</v>
      </c>
      <c r="T10" s="23">
        <v>238.32113074711899</v>
      </c>
      <c r="U10" s="23">
        <v>254.80699775513068</v>
      </c>
      <c r="V10" s="23">
        <v>230.31022101155693</v>
      </c>
      <c r="W10" s="23">
        <v>225.78429200301608</v>
      </c>
      <c r="X10" s="23">
        <v>0</v>
      </c>
      <c r="Y10" s="23">
        <v>237.01739013651192</v>
      </c>
      <c r="Z10" s="23">
        <v>243.04962261712362</v>
      </c>
      <c r="AA10" s="23">
        <v>254.16158874675094</v>
      </c>
      <c r="AB10" s="23">
        <v>222.5226175425056</v>
      </c>
      <c r="AC10" s="23">
        <v>238.08436938299246</v>
      </c>
      <c r="AD10" s="23">
        <v>239.98351909700077</v>
      </c>
      <c r="AE10" s="23">
        <v>259.36889688390556</v>
      </c>
      <c r="AF10" s="23">
        <v>246.3608623402873</v>
      </c>
      <c r="AG10" s="23">
        <v>223.7243824587116</v>
      </c>
      <c r="AH10" s="23">
        <v>278.442668014388</v>
      </c>
      <c r="AI10" s="23">
        <v>225.55131766896002</v>
      </c>
      <c r="AK10" s="23">
        <v>16.719582652999701</v>
      </c>
      <c r="AL10" s="23">
        <v>16.7541649266654</v>
      </c>
      <c r="AM10" s="23">
        <v>18.16875885761166</v>
      </c>
      <c r="AN10" s="23">
        <v>18.288139326760472</v>
      </c>
      <c r="AO10" s="23">
        <v>18.735713964901414</v>
      </c>
      <c r="AP10" s="23">
        <v>17.370522447069824</v>
      </c>
      <c r="AQ10" s="23">
        <v>0</v>
      </c>
      <c r="AR10" s="23">
        <v>19.096323304288351</v>
      </c>
      <c r="AS10" s="23">
        <v>17.972428692878932</v>
      </c>
      <c r="AT10" s="23">
        <v>17.718522899755968</v>
      </c>
      <c r="AU10" s="23">
        <v>15.603275836104231</v>
      </c>
      <c r="AV10" s="23">
        <v>17.800104943603412</v>
      </c>
      <c r="AW10" s="23">
        <v>17.675530114244889</v>
      </c>
      <c r="AX10" s="23">
        <v>19.179165777763462</v>
      </c>
      <c r="AY10" s="23">
        <v>17.661084601891105</v>
      </c>
      <c r="AZ10" s="23">
        <v>16.582734934959358</v>
      </c>
      <c r="BA10" s="23">
        <v>18.856538722087766</v>
      </c>
      <c r="BB10" s="23">
        <v>16.863085699746566</v>
      </c>
      <c r="BC10" s="23"/>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c r="BW10" s="23">
        <f t="shared" si="6"/>
        <v>4076.6814397609714</v>
      </c>
      <c r="BX10" s="23">
        <f t="shared" si="7"/>
        <v>301.0456777033325</v>
      </c>
      <c r="BY10" s="23">
        <f t="shared" si="8"/>
        <v>0</v>
      </c>
      <c r="BZ10" s="23">
        <f t="shared" si="9"/>
        <v>32.784501088986836</v>
      </c>
      <c r="CA10" s="23">
        <f t="shared" si="3"/>
        <v>1.5761553806457198</v>
      </c>
      <c r="CB10" s="23">
        <f t="shared" si="10"/>
        <v>0</v>
      </c>
      <c r="CC10" s="23">
        <f>SUM(BD10:BU10)/INDEX(Multipliers!$J$2:$J$33,MATCH($F10,Multipliers!$H$2:$H$33,0))</f>
        <v>0</v>
      </c>
      <c r="CD10" s="24">
        <f t="shared" si="11"/>
        <v>272.6165404041792</v>
      </c>
      <c r="CE10" s="24">
        <f t="shared" si="4"/>
        <v>16.036267082598776</v>
      </c>
      <c r="CF10" s="25">
        <f t="shared" si="5"/>
        <v>0.1716906903479419</v>
      </c>
    </row>
    <row r="11" spans="2:84" x14ac:dyDescent="0.3">
      <c r="B11" s="45" t="str">
        <f>IF(INDEX(Picks!$H$2:$H$300,MATCH($C11,Picks!$B$2:$B$300,0))=0,"",INDEX(Picks!$H$2:$H$300,MATCH($C11,Picks!$B$2:$B$300,0)))</f>
        <v/>
      </c>
      <c r="C11" s="5" t="s">
        <v>59</v>
      </c>
      <c r="D11" s="5" t="s">
        <v>537</v>
      </c>
      <c r="E11" s="5" t="s">
        <v>60</v>
      </c>
      <c r="F11" s="5" t="s">
        <v>60</v>
      </c>
      <c r="G11" s="7">
        <v>3</v>
      </c>
      <c r="H11" s="5" t="s">
        <v>44</v>
      </c>
      <c r="I11" s="22">
        <v>4739</v>
      </c>
      <c r="J11" s="22">
        <v>25</v>
      </c>
      <c r="K11" s="22">
        <v>4739</v>
      </c>
      <c r="L11" s="22">
        <v>25</v>
      </c>
      <c r="M11" s="22">
        <v>184.73333333333332</v>
      </c>
      <c r="N11" s="22">
        <v>0</v>
      </c>
      <c r="O11" s="22">
        <v>0</v>
      </c>
      <c r="P11" s="22">
        <v>0</v>
      </c>
      <c r="Q11" s="22"/>
      <c r="R11" s="23">
        <v>265.3874723597126</v>
      </c>
      <c r="S11" s="23">
        <v>288.32027806267945</v>
      </c>
      <c r="T11" s="23">
        <v>288.03230287486508</v>
      </c>
      <c r="U11" s="23">
        <v>271.80710062550213</v>
      </c>
      <c r="V11" s="23">
        <v>302.14977926330135</v>
      </c>
      <c r="W11" s="23">
        <v>297.45658922954811</v>
      </c>
      <c r="X11" s="23">
        <v>288.50985884004592</v>
      </c>
      <c r="Y11" s="23">
        <v>300.32752648073972</v>
      </c>
      <c r="Z11" s="23">
        <v>267.65348797043993</v>
      </c>
      <c r="AA11" s="23">
        <v>0</v>
      </c>
      <c r="AB11" s="23">
        <v>281.52334801716529</v>
      </c>
      <c r="AC11" s="23">
        <v>281.80811595543304</v>
      </c>
      <c r="AD11" s="23">
        <v>285.49198727735694</v>
      </c>
      <c r="AE11" s="23">
        <v>286.36013948116607</v>
      </c>
      <c r="AF11" s="23">
        <v>280.68444145807194</v>
      </c>
      <c r="AG11" s="23">
        <v>301.77943588650567</v>
      </c>
      <c r="AH11" s="23">
        <v>283.30512401057632</v>
      </c>
      <c r="AI11" s="23">
        <v>274.23204989610696</v>
      </c>
      <c r="AK11" s="23">
        <v>10.458613440572554</v>
      </c>
      <c r="AL11" s="23">
        <v>12.549744570403888</v>
      </c>
      <c r="AM11" s="23">
        <v>10.462504450597178</v>
      </c>
      <c r="AN11" s="23">
        <v>11.112776976345835</v>
      </c>
      <c r="AO11" s="23">
        <v>11.954647158407971</v>
      </c>
      <c r="AP11" s="23">
        <v>12.133580251240424</v>
      </c>
      <c r="AQ11" s="23">
        <v>10.784719814709064</v>
      </c>
      <c r="AR11" s="23">
        <v>10.89320665248588</v>
      </c>
      <c r="AS11" s="23">
        <v>10.376459647094658</v>
      </c>
      <c r="AT11" s="23">
        <v>0</v>
      </c>
      <c r="AU11" s="23">
        <v>11.094509643682331</v>
      </c>
      <c r="AV11" s="23">
        <v>11.495261877548787</v>
      </c>
      <c r="AW11" s="23">
        <v>11.465500624188568</v>
      </c>
      <c r="AX11" s="23">
        <v>11.13820051371278</v>
      </c>
      <c r="AY11" s="23">
        <v>11.228265715785938</v>
      </c>
      <c r="AZ11" s="23">
        <v>12.699436137471571</v>
      </c>
      <c r="BA11" s="23">
        <v>10.567559216677262</v>
      </c>
      <c r="BB11" s="23">
        <v>11.936524903275171</v>
      </c>
      <c r="BC11" s="23"/>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c r="BW11" s="23">
        <f t="shared" si="6"/>
        <v>4844.8290376892164</v>
      </c>
      <c r="BX11" s="23">
        <f t="shared" si="7"/>
        <v>192.35151159419985</v>
      </c>
      <c r="BY11" s="23">
        <f t="shared" si="8"/>
        <v>0</v>
      </c>
      <c r="BZ11" s="23">
        <f t="shared" si="9"/>
        <v>25.558287812245286</v>
      </c>
      <c r="CA11" s="23">
        <f t="shared" si="3"/>
        <v>0</v>
      </c>
      <c r="CB11" s="23">
        <f t="shared" si="10"/>
        <v>0</v>
      </c>
      <c r="CC11" s="23">
        <f>SUM(BD11:BU11)/INDEX(Multipliers!$J$2:$J$33,MATCH($F11,Multipliers!$H$2:$H$33,0))</f>
        <v>0</v>
      </c>
      <c r="CD11" s="24">
        <f t="shared" si="11"/>
        <v>242.58902835063157</v>
      </c>
      <c r="CE11" s="24">
        <f t="shared" si="4"/>
        <v>14.269942844154798</v>
      </c>
      <c r="CF11" s="25">
        <f t="shared" si="5"/>
        <v>-0.26361358013043074</v>
      </c>
    </row>
    <row r="12" spans="2:84" x14ac:dyDescent="0.3">
      <c r="B12" s="45" t="str">
        <f>IF(INDEX(Picks!$H$2:$H$300,MATCH($C12,Picks!$B$2:$B$300,0))=0,"",INDEX(Picks!$H$2:$H$300,MATCH($C12,Picks!$B$2:$B$300,0)))</f>
        <v/>
      </c>
      <c r="C12" s="5" t="s">
        <v>61</v>
      </c>
      <c r="D12" s="5" t="s">
        <v>538</v>
      </c>
      <c r="E12" s="5" t="s">
        <v>62</v>
      </c>
      <c r="F12" s="5" t="s">
        <v>63</v>
      </c>
      <c r="G12" s="7">
        <v>18</v>
      </c>
      <c r="H12" s="5" t="s">
        <v>44</v>
      </c>
      <c r="I12" s="22">
        <v>3695</v>
      </c>
      <c r="J12" s="22">
        <v>26</v>
      </c>
      <c r="K12" s="22">
        <v>3695</v>
      </c>
      <c r="L12" s="22">
        <v>26</v>
      </c>
      <c r="M12" s="22">
        <v>207.77777777777777</v>
      </c>
      <c r="N12" s="22">
        <v>1.8888888888888888</v>
      </c>
      <c r="O12" s="22">
        <v>0</v>
      </c>
      <c r="P12" s="22">
        <v>0</v>
      </c>
      <c r="Q12" s="22"/>
      <c r="R12" s="23">
        <v>111.40248148054937</v>
      </c>
      <c r="S12" s="23">
        <v>109.13125476631943</v>
      </c>
      <c r="T12" s="23">
        <v>108.94191129514442</v>
      </c>
      <c r="U12" s="23">
        <v>102.86534319713584</v>
      </c>
      <c r="V12" s="23">
        <v>102.05962296911483</v>
      </c>
      <c r="W12" s="23">
        <v>109.90320770688878</v>
      </c>
      <c r="X12" s="23">
        <v>0</v>
      </c>
      <c r="Y12" s="23">
        <v>102.03022853457108</v>
      </c>
      <c r="Z12" s="23">
        <v>102.70897903812859</v>
      </c>
      <c r="AA12" s="23">
        <v>97.635429349302711</v>
      </c>
      <c r="AB12" s="23">
        <v>104.80883280950783</v>
      </c>
      <c r="AC12" s="23">
        <v>101.06637418275641</v>
      </c>
      <c r="AD12" s="23">
        <v>111.89059355671607</v>
      </c>
      <c r="AE12" s="23">
        <v>106.13949670551332</v>
      </c>
      <c r="AF12" s="23">
        <v>95.462564752409278</v>
      </c>
      <c r="AG12" s="23">
        <v>102.09444939214539</v>
      </c>
      <c r="AH12" s="23">
        <v>98.084960847879316</v>
      </c>
      <c r="AI12" s="23">
        <v>103.82569998712135</v>
      </c>
      <c r="AK12" s="23">
        <v>6.1640943776698514</v>
      </c>
      <c r="AL12" s="23">
        <v>5.7099965832440391</v>
      </c>
      <c r="AM12" s="23">
        <v>6.035064563382023</v>
      </c>
      <c r="AN12" s="23">
        <v>5.6945278416254572</v>
      </c>
      <c r="AO12" s="23">
        <v>5.5882444742210122</v>
      </c>
      <c r="AP12" s="23">
        <v>6.2726484131495761</v>
      </c>
      <c r="AQ12" s="23">
        <v>0</v>
      </c>
      <c r="AR12" s="23">
        <v>5.4900363051362921</v>
      </c>
      <c r="AS12" s="23">
        <v>6.0989676236310091</v>
      </c>
      <c r="AT12" s="23">
        <v>5.3925701074997114</v>
      </c>
      <c r="AU12" s="23">
        <v>5.79925625053537</v>
      </c>
      <c r="AV12" s="23">
        <v>5.7820026400916804</v>
      </c>
      <c r="AW12" s="23">
        <v>6.0360170877801407</v>
      </c>
      <c r="AX12" s="23">
        <v>5.8618061535112815</v>
      </c>
      <c r="AY12" s="23">
        <v>5.461408959128641</v>
      </c>
      <c r="AZ12" s="23">
        <v>5.8914550594144748</v>
      </c>
      <c r="BA12" s="23">
        <v>5.6823452606658504</v>
      </c>
      <c r="BB12" s="23">
        <v>5.7516413592473556</v>
      </c>
      <c r="BC12" s="23"/>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c r="BW12" s="23">
        <f t="shared" si="6"/>
        <v>1770.051430571204</v>
      </c>
      <c r="BX12" s="23">
        <f t="shared" si="7"/>
        <v>98.712083059933775</v>
      </c>
      <c r="BY12" s="23">
        <f t="shared" si="8"/>
        <v>0</v>
      </c>
      <c r="BZ12" s="23">
        <f t="shared" si="9"/>
        <v>12.45503036396517</v>
      </c>
      <c r="CA12" s="23">
        <f t="shared" si="3"/>
        <v>0.89738257327212523</v>
      </c>
      <c r="CB12" s="23">
        <f t="shared" si="10"/>
        <v>0</v>
      </c>
      <c r="CC12" s="23">
        <f>SUM(BD12:BU12)/INDEX(Multipliers!$J$2:$J$33,MATCH($F12,Multipliers!$H$2:$H$33,0))</f>
        <v>0</v>
      </c>
      <c r="CD12" s="24">
        <f t="shared" si="11"/>
        <v>109.32691096576691</v>
      </c>
      <c r="CE12" s="24">
        <f t="shared" si="4"/>
        <v>6.4309947626921717</v>
      </c>
      <c r="CF12" s="25">
        <f t="shared" si="5"/>
        <v>-2.1954942063765923</v>
      </c>
    </row>
    <row r="13" spans="2:84" x14ac:dyDescent="0.3">
      <c r="B13" s="45" t="str">
        <f>IF(INDEX(Picks!$H$2:$H$300,MATCH($C13,Picks!$B$2:$B$300,0))=0,"",INDEX(Picks!$H$2:$H$300,MATCH($C13,Picks!$B$2:$B$300,0)))</f>
        <v/>
      </c>
      <c r="C13" s="5" t="s">
        <v>64</v>
      </c>
      <c r="D13" s="5" t="s">
        <v>539</v>
      </c>
      <c r="E13" s="5" t="s">
        <v>65</v>
      </c>
      <c r="F13" s="5" t="s">
        <v>65</v>
      </c>
      <c r="G13" s="7">
        <v>3</v>
      </c>
      <c r="H13" s="5" t="s">
        <v>44</v>
      </c>
      <c r="I13" s="22">
        <v>3548</v>
      </c>
      <c r="J13" s="22">
        <v>25</v>
      </c>
      <c r="K13" s="22">
        <v>4639.6923076923076</v>
      </c>
      <c r="L13" s="22">
        <v>32.692307692307693</v>
      </c>
      <c r="M13" s="22">
        <v>218.16666666666669</v>
      </c>
      <c r="N13" s="22">
        <v>0</v>
      </c>
      <c r="O13" s="22">
        <v>0</v>
      </c>
      <c r="P13" s="22">
        <v>0</v>
      </c>
      <c r="Q13" s="22"/>
      <c r="R13" s="23">
        <v>261.38890030152334</v>
      </c>
      <c r="S13" s="23">
        <v>276.97770825951278</v>
      </c>
      <c r="T13" s="23">
        <v>292.28194563005417</v>
      </c>
      <c r="U13" s="23">
        <v>280.70384785568484</v>
      </c>
      <c r="V13" s="23">
        <v>291.03276067135306</v>
      </c>
      <c r="W13" s="23">
        <v>270.56634270637397</v>
      </c>
      <c r="X13" s="23">
        <v>279.14315574199264</v>
      </c>
      <c r="Y13" s="23">
        <v>294.11035000752383</v>
      </c>
      <c r="Z13" s="23">
        <v>262.05096532947084</v>
      </c>
      <c r="AA13" s="23">
        <v>0</v>
      </c>
      <c r="AB13" s="23">
        <v>279.61039428511845</v>
      </c>
      <c r="AC13" s="23">
        <v>238.68046348006905</v>
      </c>
      <c r="AD13" s="23">
        <v>258.28220147127627</v>
      </c>
      <c r="AE13" s="23">
        <v>325.81891581024399</v>
      </c>
      <c r="AF13" s="23">
        <v>254.1992507686563</v>
      </c>
      <c r="AG13" s="23">
        <v>314.71201510778337</v>
      </c>
      <c r="AH13" s="23">
        <v>281.19292094237488</v>
      </c>
      <c r="AI13" s="23">
        <v>301.94184310736352</v>
      </c>
      <c r="AK13" s="23">
        <v>12.979250633986776</v>
      </c>
      <c r="AL13" s="23">
        <v>12.830580604311265</v>
      </c>
      <c r="AM13" s="23">
        <v>13.382522706829372</v>
      </c>
      <c r="AN13" s="23">
        <v>12.98785233282698</v>
      </c>
      <c r="AO13" s="23">
        <v>13.094918430523602</v>
      </c>
      <c r="AP13" s="23">
        <v>12.244997993995224</v>
      </c>
      <c r="AQ13" s="23">
        <v>13.322389383733606</v>
      </c>
      <c r="AR13" s="23">
        <v>13.624224765402682</v>
      </c>
      <c r="AS13" s="23">
        <v>12.130786706989397</v>
      </c>
      <c r="AT13" s="23">
        <v>0</v>
      </c>
      <c r="AU13" s="23">
        <v>12.913864732938404</v>
      </c>
      <c r="AV13" s="23">
        <v>11.765954874933584</v>
      </c>
      <c r="AW13" s="23">
        <v>12.463197550413849</v>
      </c>
      <c r="AX13" s="23">
        <v>16.194685711648575</v>
      </c>
      <c r="AY13" s="23">
        <v>12.530966590969813</v>
      </c>
      <c r="AZ13" s="23">
        <v>13.769386326258555</v>
      </c>
      <c r="BA13" s="23">
        <v>13.19311984821506</v>
      </c>
      <c r="BB13" s="23">
        <v>13.970510562420952</v>
      </c>
      <c r="BC13" s="23"/>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c r="BW13" s="23">
        <f t="shared" si="6"/>
        <v>4762.6939814763764</v>
      </c>
      <c r="BX13" s="23">
        <f t="shared" si="7"/>
        <v>223.39920975639771</v>
      </c>
      <c r="BY13" s="23">
        <f t="shared" si="8"/>
        <v>0</v>
      </c>
      <c r="BZ13" s="23">
        <f t="shared" si="9"/>
        <v>33.559004942759138</v>
      </c>
      <c r="CA13" s="23">
        <f t="shared" si="3"/>
        <v>0</v>
      </c>
      <c r="CB13" s="23">
        <f t="shared" si="10"/>
        <v>0</v>
      </c>
      <c r="CC13" s="23">
        <f>SUM(BD13:BU13)/INDEX(Multipliers!$J$2:$J$33,MATCH($F13,Multipliers!$H$2:$H$33,0))</f>
        <v>0</v>
      </c>
      <c r="CD13" s="24">
        <f t="shared" si="11"/>
        <v>275.64329028358577</v>
      </c>
      <c r="CE13" s="24">
        <f t="shared" si="4"/>
        <v>16.214311193152103</v>
      </c>
      <c r="CF13" s="25">
        <f t="shared" si="5"/>
        <v>0.21556902251965152</v>
      </c>
    </row>
    <row r="14" spans="2:84" x14ac:dyDescent="0.3">
      <c r="B14" s="45" t="str">
        <f>IF(INDEX(Picks!$H$2:$H$300,MATCH($C14,Picks!$B$2:$B$300,0))=0,"",INDEX(Picks!$H$2:$H$300,MATCH($C14,Picks!$B$2:$B$300,0)))</f>
        <v/>
      </c>
      <c r="C14" s="5" t="s">
        <v>66</v>
      </c>
      <c r="D14" s="5" t="s">
        <v>540</v>
      </c>
      <c r="E14" s="5" t="s">
        <v>67</v>
      </c>
      <c r="F14" s="5" t="s">
        <v>67</v>
      </c>
      <c r="G14" s="7">
        <v>3</v>
      </c>
      <c r="H14" s="5" t="s">
        <v>44</v>
      </c>
      <c r="I14" s="22">
        <v>3701</v>
      </c>
      <c r="J14" s="22">
        <v>22</v>
      </c>
      <c r="K14" s="22">
        <v>4194.4666666666662</v>
      </c>
      <c r="L14" s="22">
        <v>24.933333333333334</v>
      </c>
      <c r="M14" s="22">
        <v>885.13333333333333</v>
      </c>
      <c r="N14" s="22">
        <v>14.733333333333333</v>
      </c>
      <c r="O14" s="22">
        <v>0</v>
      </c>
      <c r="P14" s="22">
        <v>0</v>
      </c>
      <c r="Q14" s="22"/>
      <c r="R14" s="23">
        <v>251.39748130340971</v>
      </c>
      <c r="S14" s="23">
        <v>288.89168419173558</v>
      </c>
      <c r="T14" s="23">
        <v>239.23103021838688</v>
      </c>
      <c r="U14" s="23">
        <v>245.97275473746092</v>
      </c>
      <c r="V14" s="23">
        <v>231.52579254854081</v>
      </c>
      <c r="W14" s="23">
        <v>214.49098647975975</v>
      </c>
      <c r="X14" s="23">
        <v>244.9519864148065</v>
      </c>
      <c r="Y14" s="23">
        <v>232.33917748701262</v>
      </c>
      <c r="Z14" s="23">
        <v>282.54228179265795</v>
      </c>
      <c r="AA14" s="23">
        <v>0</v>
      </c>
      <c r="AB14" s="23">
        <v>237.37643270335053</v>
      </c>
      <c r="AC14" s="23">
        <v>271.35066741727252</v>
      </c>
      <c r="AD14" s="23">
        <v>256.46306365209847</v>
      </c>
      <c r="AE14" s="23">
        <v>267.40862516818936</v>
      </c>
      <c r="AF14" s="23">
        <v>235.59298785466748</v>
      </c>
      <c r="AG14" s="23">
        <v>265.99936613184479</v>
      </c>
      <c r="AH14" s="23">
        <v>266.17059017862101</v>
      </c>
      <c r="AI14" s="23">
        <v>250.99981480876565</v>
      </c>
      <c r="AK14" s="23">
        <v>52.263097647995586</v>
      </c>
      <c r="AL14" s="23">
        <v>55.255631363578722</v>
      </c>
      <c r="AM14" s="23">
        <v>52.137333985962648</v>
      </c>
      <c r="AN14" s="23">
        <v>53.266570637361525</v>
      </c>
      <c r="AO14" s="23">
        <v>54.031245698167531</v>
      </c>
      <c r="AP14" s="23">
        <v>47.451733801470013</v>
      </c>
      <c r="AQ14" s="23">
        <v>52.589599124675729</v>
      </c>
      <c r="AR14" s="23">
        <v>50.31415460077222</v>
      </c>
      <c r="AS14" s="23">
        <v>55.477571563149105</v>
      </c>
      <c r="AT14" s="23">
        <v>0</v>
      </c>
      <c r="AU14" s="23">
        <v>49.314375147036117</v>
      </c>
      <c r="AV14" s="23">
        <v>56.344639327677982</v>
      </c>
      <c r="AW14" s="23">
        <v>60.43074037740346</v>
      </c>
      <c r="AX14" s="23">
        <v>52.506056952772305</v>
      </c>
      <c r="AY14" s="23">
        <v>50.260805454201147</v>
      </c>
      <c r="AZ14" s="23">
        <v>53.712362277795059</v>
      </c>
      <c r="BA14" s="23">
        <v>58.775838212912163</v>
      </c>
      <c r="BB14" s="23">
        <v>50.683553050218649</v>
      </c>
      <c r="BC14" s="23"/>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c r="BW14" s="23">
        <f t="shared" si="6"/>
        <v>4282.7047230885801</v>
      </c>
      <c r="BX14" s="23">
        <f t="shared" si="7"/>
        <v>904.81530922314994</v>
      </c>
      <c r="BY14" s="23">
        <f t="shared" si="8"/>
        <v>0</v>
      </c>
      <c r="BZ14" s="23">
        <f t="shared" si="9"/>
        <v>25.457850285854843</v>
      </c>
      <c r="CA14" s="23">
        <f t="shared" si="3"/>
        <v>15.060946248272661</v>
      </c>
      <c r="CB14" s="23">
        <f t="shared" si="10"/>
        <v>0</v>
      </c>
      <c r="CC14" s="23">
        <f>SUM(BD14:BU14)/INDEX(Multipliers!$J$2:$J$33,MATCH($F14,Multipliers!$H$2:$H$33,0))</f>
        <v>0</v>
      </c>
      <c r="CD14" s="24">
        <f t="shared" si="11"/>
        <v>389.74622763258486</v>
      </c>
      <c r="CE14" s="24">
        <f t="shared" si="4"/>
        <v>22.926248684269698</v>
      </c>
      <c r="CF14" s="25">
        <f t="shared" si="5"/>
        <v>1.869701932817734</v>
      </c>
    </row>
    <row r="15" spans="2:84" x14ac:dyDescent="0.3">
      <c r="B15" s="45" t="str">
        <f>IF(INDEX(Picks!$H$2:$H$300,MATCH($C15,Picks!$B$2:$B$300,0))=0,"",INDEX(Picks!$H$2:$H$300,MATCH($C15,Picks!$B$2:$B$300,0)))</f>
        <v/>
      </c>
      <c r="C15" s="5" t="s">
        <v>68</v>
      </c>
      <c r="D15" s="5" t="s">
        <v>541</v>
      </c>
      <c r="E15" s="5" t="s">
        <v>69</v>
      </c>
      <c r="F15" s="5" t="s">
        <v>70</v>
      </c>
      <c r="G15" s="7">
        <v>9</v>
      </c>
      <c r="H15" s="5" t="s">
        <v>44</v>
      </c>
      <c r="I15" s="22">
        <v>3522</v>
      </c>
      <c r="J15" s="22">
        <v>24</v>
      </c>
      <c r="K15" s="22">
        <v>3991.6</v>
      </c>
      <c r="L15" s="22">
        <v>27.2</v>
      </c>
      <c r="M15" s="22">
        <v>257.42857142857139</v>
      </c>
      <c r="N15" s="22">
        <v>0</v>
      </c>
      <c r="O15" s="22">
        <v>0</v>
      </c>
      <c r="P15" s="22">
        <v>0</v>
      </c>
      <c r="Q15" s="22"/>
      <c r="R15" s="23">
        <v>271.46359170652562</v>
      </c>
      <c r="S15" s="23">
        <v>213.1435175454848</v>
      </c>
      <c r="T15" s="23">
        <v>218.10857279177739</v>
      </c>
      <c r="U15" s="23">
        <v>234.34643364037146</v>
      </c>
      <c r="V15" s="23">
        <v>230.53712717308099</v>
      </c>
      <c r="W15" s="23">
        <v>223.04880419509962</v>
      </c>
      <c r="X15" s="23">
        <v>241.31306666595324</v>
      </c>
      <c r="Y15" s="23">
        <v>222.82360428961002</v>
      </c>
      <c r="Z15" s="23">
        <v>238.39097503302347</v>
      </c>
      <c r="AA15" s="23">
        <v>251.73529117913085</v>
      </c>
      <c r="AB15" s="23">
        <v>0</v>
      </c>
      <c r="AC15" s="23">
        <v>236.7786173483982</v>
      </c>
      <c r="AD15" s="23">
        <v>266.44699254054188</v>
      </c>
      <c r="AE15" s="23">
        <v>227.68155685468938</v>
      </c>
      <c r="AF15" s="23">
        <v>245.39191235454376</v>
      </c>
      <c r="AG15" s="23">
        <v>216.15234940199238</v>
      </c>
      <c r="AH15" s="23">
        <v>223.34352729974165</v>
      </c>
      <c r="AI15" s="23">
        <v>252.92277926181171</v>
      </c>
      <c r="AK15" s="23">
        <v>18.506246285808679</v>
      </c>
      <c r="AL15" s="23">
        <v>13.230236041830572</v>
      </c>
      <c r="AM15" s="23">
        <v>13.989435966446992</v>
      </c>
      <c r="AN15" s="23">
        <v>15.608725464122552</v>
      </c>
      <c r="AO15" s="23">
        <v>14.647141780862297</v>
      </c>
      <c r="AP15" s="23">
        <v>14.127958355685335</v>
      </c>
      <c r="AQ15" s="23">
        <v>15.171484000405563</v>
      </c>
      <c r="AR15" s="23">
        <v>15.072113993365788</v>
      </c>
      <c r="AS15" s="23">
        <v>14.747744430693018</v>
      </c>
      <c r="AT15" s="23">
        <v>14.715105936872623</v>
      </c>
      <c r="AU15" s="23">
        <v>0</v>
      </c>
      <c r="AV15" s="23">
        <v>14.649555296219713</v>
      </c>
      <c r="AW15" s="23">
        <v>15.973160336147984</v>
      </c>
      <c r="AX15" s="23">
        <v>14.132640646301557</v>
      </c>
      <c r="AY15" s="23">
        <v>15.143688940967513</v>
      </c>
      <c r="AZ15" s="23">
        <v>15.416413307794084</v>
      </c>
      <c r="BA15" s="23">
        <v>14.875873072428387</v>
      </c>
      <c r="BB15" s="23">
        <v>15.648398837542027</v>
      </c>
      <c r="BC15" s="23"/>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c r="BW15" s="23">
        <f t="shared" si="6"/>
        <v>4013.6287192817772</v>
      </c>
      <c r="BX15" s="23">
        <f t="shared" si="7"/>
        <v>255.65592269349463</v>
      </c>
      <c r="BY15" s="23">
        <f t="shared" si="8"/>
        <v>0</v>
      </c>
      <c r="BZ15" s="23">
        <f t="shared" si="9"/>
        <v>27.350110523214838</v>
      </c>
      <c r="CA15" s="23">
        <f t="shared" si="3"/>
        <v>0</v>
      </c>
      <c r="CB15" s="23">
        <f t="shared" si="10"/>
        <v>0</v>
      </c>
      <c r="CC15" s="23">
        <f>SUM(BD15:BU15)/INDEX(Multipliers!$J$2:$J$33,MATCH($F15,Multipliers!$H$2:$H$33,0))</f>
        <v>0</v>
      </c>
      <c r="CD15" s="24">
        <f t="shared" si="11"/>
        <v>235.30675234425325</v>
      </c>
      <c r="CE15" s="24">
        <f t="shared" si="4"/>
        <v>13.841573667309016</v>
      </c>
      <c r="CF15" s="25">
        <f t="shared" si="5"/>
        <v>-0.36918362665062332</v>
      </c>
    </row>
    <row r="16" spans="2:84" x14ac:dyDescent="0.3">
      <c r="B16" s="45" t="str">
        <f>IF(INDEX(Picks!$H$2:$H$300,MATCH($C16,Picks!$B$2:$B$300,0))=0,"",INDEX(Picks!$H$2:$H$300,MATCH($C16,Picks!$B$2:$B$300,0)))</f>
        <v/>
      </c>
      <c r="C16" s="5" t="s">
        <v>71</v>
      </c>
      <c r="D16" s="5" t="s">
        <v>542</v>
      </c>
      <c r="E16" s="5" t="s">
        <v>70</v>
      </c>
      <c r="F16" s="5" t="s">
        <v>72</v>
      </c>
      <c r="G16" s="7">
        <v>12</v>
      </c>
      <c r="H16" s="5" t="s">
        <v>44</v>
      </c>
      <c r="I16" s="22">
        <v>2871</v>
      </c>
      <c r="J16" s="22">
        <v>18</v>
      </c>
      <c r="K16" s="22">
        <v>3486.2142857142853</v>
      </c>
      <c r="L16" s="22">
        <v>21.857142857142854</v>
      </c>
      <c r="M16" s="22">
        <v>122.77777777777777</v>
      </c>
      <c r="N16" s="22">
        <v>0</v>
      </c>
      <c r="O16" s="22">
        <v>0</v>
      </c>
      <c r="P16" s="22">
        <v>0</v>
      </c>
      <c r="Q16" s="22"/>
      <c r="R16" s="23">
        <v>195.28386360149247</v>
      </c>
      <c r="S16" s="23">
        <v>201.81933105554046</v>
      </c>
      <c r="T16" s="23">
        <v>177.83136725005411</v>
      </c>
      <c r="U16" s="23">
        <v>219.36503793259817</v>
      </c>
      <c r="V16" s="23">
        <v>205.30932665886291</v>
      </c>
      <c r="W16" s="23">
        <v>175.51536234896065</v>
      </c>
      <c r="X16" s="23">
        <v>0</v>
      </c>
      <c r="Y16" s="23">
        <v>195.72942661266489</v>
      </c>
      <c r="Z16" s="23">
        <v>195.33647385871336</v>
      </c>
      <c r="AA16" s="23">
        <v>185.34486017415165</v>
      </c>
      <c r="AB16" s="23">
        <v>215.6160173428531</v>
      </c>
      <c r="AC16" s="23">
        <v>210.84823944830339</v>
      </c>
      <c r="AD16" s="23">
        <v>183.47515740357076</v>
      </c>
      <c r="AE16" s="23">
        <v>191.19983146094623</v>
      </c>
      <c r="AF16" s="23">
        <v>207.98104332009177</v>
      </c>
      <c r="AG16" s="23">
        <v>192.92085726432052</v>
      </c>
      <c r="AH16" s="23">
        <v>189.30061196941611</v>
      </c>
      <c r="AI16" s="23">
        <v>195.79052577658283</v>
      </c>
      <c r="AK16" s="23">
        <v>6.5978779525642333</v>
      </c>
      <c r="AL16" s="23">
        <v>7.672991034826417</v>
      </c>
      <c r="AM16" s="23">
        <v>6.3315376425833927</v>
      </c>
      <c r="AN16" s="23">
        <v>7.0023313549772963</v>
      </c>
      <c r="AO16" s="23">
        <v>6.7211666663408813</v>
      </c>
      <c r="AP16" s="23">
        <v>6.2887998259667262</v>
      </c>
      <c r="AQ16" s="23">
        <v>0</v>
      </c>
      <c r="AR16" s="23">
        <v>6.7700455139203566</v>
      </c>
      <c r="AS16" s="23">
        <v>7.2152648389997642</v>
      </c>
      <c r="AT16" s="23">
        <v>6.2614122383753452</v>
      </c>
      <c r="AU16" s="23">
        <v>7.0655952536444326</v>
      </c>
      <c r="AV16" s="23">
        <v>7.8493317253428225</v>
      </c>
      <c r="AW16" s="23">
        <v>6.6733256751385852</v>
      </c>
      <c r="AX16" s="23">
        <v>7.2692471280485256</v>
      </c>
      <c r="AY16" s="23">
        <v>7.0268659937679185</v>
      </c>
      <c r="AZ16" s="23">
        <v>6.7571352157888276</v>
      </c>
      <c r="BA16" s="23">
        <v>6.4991296434714396</v>
      </c>
      <c r="BB16" s="23">
        <v>7.1212580553334615</v>
      </c>
      <c r="BC16" s="23"/>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c r="BW16" s="23">
        <f t="shared" si="6"/>
        <v>3338.6673334791235</v>
      </c>
      <c r="BX16" s="23">
        <f t="shared" si="7"/>
        <v>117.1233157590904</v>
      </c>
      <c r="BY16" s="23">
        <f t="shared" si="8"/>
        <v>0</v>
      </c>
      <c r="BZ16" s="23">
        <f t="shared" si="9"/>
        <v>20.9320835954804</v>
      </c>
      <c r="CA16" s="23">
        <f t="shared" si="3"/>
        <v>0</v>
      </c>
      <c r="CB16" s="23">
        <f t="shared" si="10"/>
        <v>0</v>
      </c>
      <c r="CC16" s="23">
        <f>SUM(BD16:BU16)/INDEX(Multipliers!$J$2:$J$33,MATCH($F16,Multipliers!$H$2:$H$33,0))</f>
        <v>0</v>
      </c>
      <c r="CD16" s="24">
        <f t="shared" si="11"/>
        <v>178.90734929480874</v>
      </c>
      <c r="CE16" s="24">
        <f t="shared" si="4"/>
        <v>10.523961723224044</v>
      </c>
      <c r="CF16" s="25">
        <f t="shared" si="5"/>
        <v>-1.1867971857118227</v>
      </c>
    </row>
    <row r="17" spans="2:84" x14ac:dyDescent="0.3">
      <c r="B17" s="45" t="str">
        <f>IF(INDEX(Picks!$H$2:$H$300,MATCH($C17,Picks!$B$2:$B$300,0))=0,"",INDEX(Picks!$H$2:$H$300,MATCH($C17,Picks!$B$2:$B$300,0)))</f>
        <v/>
      </c>
      <c r="C17" s="5" t="s">
        <v>73</v>
      </c>
      <c r="D17" s="5" t="s">
        <v>543</v>
      </c>
      <c r="E17" s="5" t="s">
        <v>74</v>
      </c>
      <c r="F17" s="5" t="s">
        <v>74</v>
      </c>
      <c r="G17" s="7">
        <v>2</v>
      </c>
      <c r="H17" s="5" t="s">
        <v>44</v>
      </c>
      <c r="I17" s="22">
        <v>3118</v>
      </c>
      <c r="J17" s="22">
        <v>17</v>
      </c>
      <c r="K17" s="22">
        <v>3533.7333333333331</v>
      </c>
      <c r="L17" s="22">
        <v>19.266666666666666</v>
      </c>
      <c r="M17" s="22">
        <v>180.81818181818181</v>
      </c>
      <c r="N17" s="22">
        <v>3.0909090909090908</v>
      </c>
      <c r="O17" s="22">
        <v>0</v>
      </c>
      <c r="P17" s="22">
        <v>0</v>
      </c>
      <c r="Q17" s="22"/>
      <c r="R17" s="23">
        <v>212.05835186858297</v>
      </c>
      <c r="S17" s="23">
        <v>214.79874200241719</v>
      </c>
      <c r="T17" s="23">
        <v>206.10415756049602</v>
      </c>
      <c r="U17" s="23">
        <v>213.64731974627261</v>
      </c>
      <c r="V17" s="23">
        <v>213.46076319593953</v>
      </c>
      <c r="W17" s="23">
        <v>221.7058110449276</v>
      </c>
      <c r="X17" s="23">
        <v>0</v>
      </c>
      <c r="Y17" s="23">
        <v>193.49831029543722</v>
      </c>
      <c r="Z17" s="23">
        <v>213.59796447570079</v>
      </c>
      <c r="AA17" s="23">
        <v>214.57429440688722</v>
      </c>
      <c r="AB17" s="23">
        <v>221.81556063575661</v>
      </c>
      <c r="AC17" s="23">
        <v>220.16467374205376</v>
      </c>
      <c r="AD17" s="23">
        <v>223.06451317706757</v>
      </c>
      <c r="AE17" s="23">
        <v>181.25108239723716</v>
      </c>
      <c r="AF17" s="23">
        <v>232.77860000266386</v>
      </c>
      <c r="AG17" s="23">
        <v>212.46581291017577</v>
      </c>
      <c r="AH17" s="23">
        <v>247.66673624454086</v>
      </c>
      <c r="AI17" s="23">
        <v>204.30300542933807</v>
      </c>
      <c r="AK17" s="23">
        <v>10.826986995548653</v>
      </c>
      <c r="AL17" s="23">
        <v>11.527716858166812</v>
      </c>
      <c r="AM17" s="23">
        <v>10.280933955296982</v>
      </c>
      <c r="AN17" s="23">
        <v>10.483237478101277</v>
      </c>
      <c r="AO17" s="23">
        <v>10.478487777500424</v>
      </c>
      <c r="AP17" s="23">
        <v>12.246772186940845</v>
      </c>
      <c r="AQ17" s="23">
        <v>0</v>
      </c>
      <c r="AR17" s="23">
        <v>9.5295245419767678</v>
      </c>
      <c r="AS17" s="23">
        <v>11.287682762172997</v>
      </c>
      <c r="AT17" s="23">
        <v>10.231090326410651</v>
      </c>
      <c r="AU17" s="23">
        <v>11.877010735312966</v>
      </c>
      <c r="AV17" s="23">
        <v>10.98230378670152</v>
      </c>
      <c r="AW17" s="23">
        <v>11.114133088207703</v>
      </c>
      <c r="AX17" s="23">
        <v>9.7229941301242366</v>
      </c>
      <c r="AY17" s="23">
        <v>12.59065693670814</v>
      </c>
      <c r="AZ17" s="23">
        <v>11.200513263570496</v>
      </c>
      <c r="BA17" s="23">
        <v>13.395934637692248</v>
      </c>
      <c r="BB17" s="23">
        <v>10.964436653150523</v>
      </c>
      <c r="BC17" s="23"/>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c r="BW17" s="23">
        <f t="shared" si="6"/>
        <v>3646.9556991354953</v>
      </c>
      <c r="BX17" s="23">
        <f t="shared" si="7"/>
        <v>188.74041611358325</v>
      </c>
      <c r="BY17" s="23">
        <f t="shared" si="8"/>
        <v>0</v>
      </c>
      <c r="BZ17" s="23">
        <f t="shared" si="9"/>
        <v>19.883979116518095</v>
      </c>
      <c r="CA17" s="23">
        <f t="shared" si="3"/>
        <v>3.2263318993774917</v>
      </c>
      <c r="CB17" s="23">
        <f t="shared" si="10"/>
        <v>0</v>
      </c>
      <c r="CC17" s="23">
        <f>SUM(BD17:BU17)/INDEX(Multipliers!$J$2:$J$33,MATCH($F17,Multipliers!$H$2:$H$33,0))</f>
        <v>0</v>
      </c>
      <c r="CD17" s="24">
        <f t="shared" si="11"/>
        <v>208.94184195208305</v>
      </c>
      <c r="CE17" s="24">
        <f t="shared" si="4"/>
        <v>12.290696585416651</v>
      </c>
      <c r="CF17" s="25">
        <f t="shared" si="5"/>
        <v>-0.75139171848403841</v>
      </c>
    </row>
    <row r="18" spans="2:84" x14ac:dyDescent="0.3">
      <c r="B18" s="45" t="str">
        <f>IF(INDEX(Picks!$H$2:$H$300,MATCH($C18,Picks!$B$2:$B$300,0))=0,"",INDEX(Picks!$H$2:$H$300,MATCH($C18,Picks!$B$2:$B$300,0)))</f>
        <v/>
      </c>
      <c r="C18" s="5" t="s">
        <v>75</v>
      </c>
      <c r="D18" s="5" t="s">
        <v>544</v>
      </c>
      <c r="E18" s="5" t="s">
        <v>76</v>
      </c>
      <c r="F18" s="5" t="s">
        <v>76</v>
      </c>
      <c r="G18" s="7">
        <v>5</v>
      </c>
      <c r="H18" s="5" t="s">
        <v>44</v>
      </c>
      <c r="I18" s="22">
        <v>2242</v>
      </c>
      <c r="J18" s="22">
        <v>17</v>
      </c>
      <c r="K18" s="22">
        <v>3176.166666666667</v>
      </c>
      <c r="L18" s="22">
        <v>24.083333333333336</v>
      </c>
      <c r="M18" s="22">
        <v>1099.3333333333335</v>
      </c>
      <c r="N18" s="22">
        <v>4.25</v>
      </c>
      <c r="O18" s="22">
        <v>0</v>
      </c>
      <c r="P18" s="22">
        <v>0</v>
      </c>
      <c r="Q18" s="22"/>
      <c r="R18" s="23">
        <v>195.38862018930422</v>
      </c>
      <c r="S18" s="23">
        <v>193.43987343352853</v>
      </c>
      <c r="T18" s="23">
        <v>193.64144419842955</v>
      </c>
      <c r="U18" s="23">
        <v>178.7746136916258</v>
      </c>
      <c r="V18" s="23">
        <v>181.74622266316845</v>
      </c>
      <c r="W18" s="23">
        <v>208.39590970656394</v>
      </c>
      <c r="X18" s="23">
        <v>217.19833675917482</v>
      </c>
      <c r="Y18" s="23">
        <v>188.13210119809222</v>
      </c>
      <c r="Z18" s="23">
        <v>188.31638033361656</v>
      </c>
      <c r="AA18" s="23">
        <v>190.78200140503748</v>
      </c>
      <c r="AB18" s="23">
        <v>206.01959899102025</v>
      </c>
      <c r="AC18" s="23">
        <v>178.94625637589843</v>
      </c>
      <c r="AD18" s="23">
        <v>0</v>
      </c>
      <c r="AE18" s="23">
        <v>187.84686203742768</v>
      </c>
      <c r="AF18" s="23">
        <v>187.84839286881208</v>
      </c>
      <c r="AG18" s="23">
        <v>183.44161592021399</v>
      </c>
      <c r="AH18" s="23">
        <v>187.34480943389306</v>
      </c>
      <c r="AI18" s="23">
        <v>195.49710439641555</v>
      </c>
      <c r="AK18" s="23">
        <v>66.419431359404257</v>
      </c>
      <c r="AL18" s="23">
        <v>62.388998386710895</v>
      </c>
      <c r="AM18" s="23">
        <v>70.295523340532455</v>
      </c>
      <c r="AN18" s="23">
        <v>63.748871600161316</v>
      </c>
      <c r="AO18" s="23">
        <v>60.322753449380286</v>
      </c>
      <c r="AP18" s="23">
        <v>76.24516657684984</v>
      </c>
      <c r="AQ18" s="23">
        <v>69.880001239446813</v>
      </c>
      <c r="AR18" s="23">
        <v>68.139012311746839</v>
      </c>
      <c r="AS18" s="23">
        <v>65.894527193816074</v>
      </c>
      <c r="AT18" s="23">
        <v>68.030561275161816</v>
      </c>
      <c r="AU18" s="23">
        <v>66.446261574392352</v>
      </c>
      <c r="AV18" s="23">
        <v>65.405156858893506</v>
      </c>
      <c r="AW18" s="23">
        <v>0</v>
      </c>
      <c r="AX18" s="23">
        <v>71.902453462699384</v>
      </c>
      <c r="AY18" s="23">
        <v>63.382751559279882</v>
      </c>
      <c r="AZ18" s="23">
        <v>70.896553087953265</v>
      </c>
      <c r="BA18" s="23">
        <v>65.971251656213042</v>
      </c>
      <c r="BB18" s="23">
        <v>64.88676053767918</v>
      </c>
      <c r="BC18" s="23"/>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c r="BW18" s="23">
        <f t="shared" si="6"/>
        <v>3262.7601436022233</v>
      </c>
      <c r="BX18" s="23">
        <f t="shared" si="7"/>
        <v>1140.2560354703214</v>
      </c>
      <c r="BY18" s="23">
        <f t="shared" si="8"/>
        <v>0</v>
      </c>
      <c r="BZ18" s="23">
        <f t="shared" si="9"/>
        <v>24.73992972401329</v>
      </c>
      <c r="CA18" s="23">
        <f t="shared" si="3"/>
        <v>4.4082063226945412</v>
      </c>
      <c r="CB18" s="23">
        <f t="shared" si="10"/>
        <v>0</v>
      </c>
      <c r="CC18" s="23">
        <f>SUM(BD18:BU18)/INDEX(Multipliers!$J$2:$J$33,MATCH($F18,Multipliers!$H$2:$H$33,0))</f>
        <v>0</v>
      </c>
      <c r="CD18" s="24">
        <f t="shared" si="11"/>
        <v>321.00356396930817</v>
      </c>
      <c r="CE18" s="24">
        <f t="shared" si="4"/>
        <v>18.882562586429891</v>
      </c>
      <c r="CF18" s="25">
        <f t="shared" si="5"/>
        <v>0.87315000392932696</v>
      </c>
    </row>
    <row r="19" spans="2:84" x14ac:dyDescent="0.3">
      <c r="B19" s="45" t="str">
        <f>IF(INDEX(Picks!$H$2:$H$300,MATCH($C19,Picks!$B$2:$B$300,0))=0,"",INDEX(Picks!$H$2:$H$300,MATCH($C19,Picks!$B$2:$B$300,0)))</f>
        <v/>
      </c>
      <c r="C19" s="5" t="s">
        <v>77</v>
      </c>
      <c r="D19" s="5" t="s">
        <v>545</v>
      </c>
      <c r="E19" s="5" t="s">
        <v>78</v>
      </c>
      <c r="F19" s="5" t="s">
        <v>78</v>
      </c>
      <c r="G19" s="7">
        <v>2</v>
      </c>
      <c r="H19" s="5" t="s">
        <v>44</v>
      </c>
      <c r="I19" s="22">
        <v>2242</v>
      </c>
      <c r="J19" s="22">
        <v>17</v>
      </c>
      <c r="K19" s="22">
        <v>2540.9333333333334</v>
      </c>
      <c r="L19" s="22">
        <v>19.266666666666666</v>
      </c>
      <c r="M19" s="22">
        <v>1295.3999999999999</v>
      </c>
      <c r="N19" s="22">
        <v>9.0666666666666664</v>
      </c>
      <c r="O19" s="22">
        <v>0</v>
      </c>
      <c r="P19" s="22">
        <v>0</v>
      </c>
      <c r="Q19" s="22"/>
      <c r="R19" s="23">
        <v>152.08912630601699</v>
      </c>
      <c r="S19" s="23">
        <v>144.49683575607375</v>
      </c>
      <c r="T19" s="23">
        <v>142.37956657228139</v>
      </c>
      <c r="U19" s="23">
        <v>159.12171471810697</v>
      </c>
      <c r="V19" s="23">
        <v>139.63538453635857</v>
      </c>
      <c r="W19" s="23">
        <v>173.79695215258249</v>
      </c>
      <c r="X19" s="23">
        <v>151.76953052764472</v>
      </c>
      <c r="Y19" s="23">
        <v>141.87966098762055</v>
      </c>
      <c r="Z19" s="23">
        <v>150.58118783695895</v>
      </c>
      <c r="AA19" s="23">
        <v>148.03598356086184</v>
      </c>
      <c r="AB19" s="23">
        <v>163.47348694869552</v>
      </c>
      <c r="AC19" s="23">
        <v>164.65391394345554</v>
      </c>
      <c r="AD19" s="23">
        <v>0</v>
      </c>
      <c r="AE19" s="23">
        <v>174.10289887599225</v>
      </c>
      <c r="AF19" s="23">
        <v>143.73193900824236</v>
      </c>
      <c r="AG19" s="23">
        <v>160.28935505050677</v>
      </c>
      <c r="AH19" s="23">
        <v>164.93907634489099</v>
      </c>
      <c r="AI19" s="23">
        <v>144.08296911865017</v>
      </c>
      <c r="AK19" s="23">
        <v>77.112808961495475</v>
      </c>
      <c r="AL19" s="23">
        <v>76.079617364723774</v>
      </c>
      <c r="AM19" s="23">
        <v>71.459878845102352</v>
      </c>
      <c r="AN19" s="23">
        <v>78.990862455363128</v>
      </c>
      <c r="AO19" s="23">
        <v>73.053645196361401</v>
      </c>
      <c r="AP19" s="23">
        <v>80.308651632646885</v>
      </c>
      <c r="AQ19" s="23">
        <v>75.997432105688333</v>
      </c>
      <c r="AR19" s="23">
        <v>76.382527581734109</v>
      </c>
      <c r="AS19" s="23">
        <v>82.873862194031375</v>
      </c>
      <c r="AT19" s="23">
        <v>72.637961344564076</v>
      </c>
      <c r="AU19" s="23">
        <v>77.4690525042611</v>
      </c>
      <c r="AV19" s="23">
        <v>76.083807288103245</v>
      </c>
      <c r="AW19" s="23">
        <v>0</v>
      </c>
      <c r="AX19" s="23">
        <v>82.506263651189158</v>
      </c>
      <c r="AY19" s="23">
        <v>75.492611167695856</v>
      </c>
      <c r="AZ19" s="23">
        <v>85.511026258866082</v>
      </c>
      <c r="BA19" s="23">
        <v>80.668950875486104</v>
      </c>
      <c r="BB19" s="23">
        <v>73.053496604983522</v>
      </c>
      <c r="BC19" s="23"/>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c r="BW19" s="23">
        <f t="shared" si="6"/>
        <v>2619.0595822449395</v>
      </c>
      <c r="BX19" s="23">
        <f t="shared" si="7"/>
        <v>1315.6824560322962</v>
      </c>
      <c r="BY19" s="23">
        <f t="shared" si="8"/>
        <v>0</v>
      </c>
      <c r="BZ19" s="23">
        <f t="shared" si="9"/>
        <v>19.859060168672599</v>
      </c>
      <c r="CA19" s="23">
        <f t="shared" si="3"/>
        <v>9.2086261139618273</v>
      </c>
      <c r="CB19" s="23">
        <f t="shared" si="10"/>
        <v>0</v>
      </c>
      <c r="CC19" s="23">
        <f>SUM(BD19:BU19)/INDEX(Multipliers!$J$2:$J$33,MATCH($F19,Multipliers!$H$2:$H$33,0))</f>
        <v>0</v>
      </c>
      <c r="CD19" s="24">
        <f t="shared" si="11"/>
        <v>331.7327325178145</v>
      </c>
      <c r="CE19" s="24">
        <f t="shared" si="4"/>
        <v>19.513690148106736</v>
      </c>
      <c r="CF19" s="25">
        <f t="shared" si="5"/>
        <v>1.0286891268349574</v>
      </c>
    </row>
    <row r="20" spans="2:84" x14ac:dyDescent="0.3">
      <c r="B20" s="45" t="str">
        <f>IF(INDEX(Picks!$H$2:$H$300,MATCH($C20,Picks!$B$2:$B$300,0))=0,"",INDEX(Picks!$H$2:$H$300,MATCH($C20,Picks!$B$2:$B$300,0)))</f>
        <v/>
      </c>
      <c r="C20" s="5" t="s">
        <v>79</v>
      </c>
      <c r="D20" s="5" t="s">
        <v>546</v>
      </c>
      <c r="E20" s="5" t="s">
        <v>80</v>
      </c>
      <c r="F20" s="5" t="s">
        <v>80</v>
      </c>
      <c r="G20" s="7">
        <v>4</v>
      </c>
      <c r="H20" s="5" t="s">
        <v>44</v>
      </c>
      <c r="I20" s="22">
        <v>3205</v>
      </c>
      <c r="J20" s="22">
        <v>15</v>
      </c>
      <c r="K20" s="22">
        <v>3405.3125</v>
      </c>
      <c r="L20" s="22">
        <v>15.9375</v>
      </c>
      <c r="M20" s="22">
        <v>768.1875</v>
      </c>
      <c r="N20" s="22">
        <v>7.4375</v>
      </c>
      <c r="O20" s="22">
        <v>0</v>
      </c>
      <c r="P20" s="22">
        <v>0</v>
      </c>
      <c r="Q20" s="22"/>
      <c r="R20" s="23">
        <v>230.08102491718691</v>
      </c>
      <c r="S20" s="23">
        <v>201.70496799951573</v>
      </c>
      <c r="T20" s="23">
        <v>194.73072388052699</v>
      </c>
      <c r="U20" s="23">
        <v>201.09814943034772</v>
      </c>
      <c r="V20" s="23">
        <v>186.91723631844428</v>
      </c>
      <c r="W20" s="23">
        <v>206.23938644149567</v>
      </c>
      <c r="X20" s="23">
        <v>200.1042551698593</v>
      </c>
      <c r="Y20" s="23">
        <v>185.28616392691924</v>
      </c>
      <c r="Z20" s="23">
        <v>192.89133468529516</v>
      </c>
      <c r="AA20" s="23">
        <v>216.24790268173234</v>
      </c>
      <c r="AB20" s="23">
        <v>189.19998283031219</v>
      </c>
      <c r="AC20" s="23">
        <v>216.73448097564034</v>
      </c>
      <c r="AD20" s="23">
        <v>0</v>
      </c>
      <c r="AE20" s="23">
        <v>205.25204238631389</v>
      </c>
      <c r="AF20" s="23">
        <v>204.02623070719159</v>
      </c>
      <c r="AG20" s="23">
        <v>206.72813305459397</v>
      </c>
      <c r="AH20" s="23">
        <v>201.99795832066982</v>
      </c>
      <c r="AI20" s="23">
        <v>219.94969433941367</v>
      </c>
      <c r="AK20" s="23">
        <v>48.293992697585296</v>
      </c>
      <c r="AL20" s="23">
        <v>47.613891012944251</v>
      </c>
      <c r="AM20" s="23">
        <v>49.05077595910786</v>
      </c>
      <c r="AN20" s="23">
        <v>45.862050985294374</v>
      </c>
      <c r="AO20" s="23">
        <v>42.898939918288271</v>
      </c>
      <c r="AP20" s="23">
        <v>45.779561848916508</v>
      </c>
      <c r="AQ20" s="23">
        <v>46.323607256093844</v>
      </c>
      <c r="AR20" s="23">
        <v>43.819189806772528</v>
      </c>
      <c r="AS20" s="23">
        <v>42.739229334395013</v>
      </c>
      <c r="AT20" s="23">
        <v>45.39042120808805</v>
      </c>
      <c r="AU20" s="23">
        <v>43.799296971727884</v>
      </c>
      <c r="AV20" s="23">
        <v>48.165996457767733</v>
      </c>
      <c r="AW20" s="23">
        <v>0</v>
      </c>
      <c r="AX20" s="23">
        <v>46.048499891641193</v>
      </c>
      <c r="AY20" s="23">
        <v>49.68582526783841</v>
      </c>
      <c r="AZ20" s="23">
        <v>47.333189407633604</v>
      </c>
      <c r="BA20" s="23">
        <v>50.393079111234094</v>
      </c>
      <c r="BB20" s="23">
        <v>50.360443876156936</v>
      </c>
      <c r="BC20" s="23"/>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c r="BW20" s="23">
        <f t="shared" si="6"/>
        <v>3459.189668065459</v>
      </c>
      <c r="BX20" s="23">
        <f t="shared" si="7"/>
        <v>793.55799101148591</v>
      </c>
      <c r="BY20" s="23">
        <f t="shared" si="8"/>
        <v>0</v>
      </c>
      <c r="BZ20" s="23">
        <f t="shared" si="9"/>
        <v>16.189655232755658</v>
      </c>
      <c r="CA20" s="23">
        <f t="shared" si="3"/>
        <v>7.6831340761831273</v>
      </c>
      <c r="CB20" s="23">
        <f t="shared" si="10"/>
        <v>0</v>
      </c>
      <c r="CC20" s="23">
        <f>SUM(BD20:BU20)/INDEX(Multipliers!$J$2:$J$33,MATCH($F20,Multipliers!$H$2:$H$33,0))</f>
        <v>0</v>
      </c>
      <c r="CD20" s="24">
        <f t="shared" si="11"/>
        <v>276.69296619090647</v>
      </c>
      <c r="CE20" s="24">
        <f t="shared" si="4"/>
        <v>16.276056834759203</v>
      </c>
      <c r="CF20" s="25">
        <f t="shared" si="5"/>
        <v>0.23078601433236412</v>
      </c>
    </row>
    <row r="21" spans="2:84" x14ac:dyDescent="0.3">
      <c r="B21" s="45" t="str">
        <f>IF(INDEX(Picks!$H$2:$H$300,MATCH($C21,Picks!$B$2:$B$300,0))=0,"",INDEX(Picks!$H$2:$H$300,MATCH($C21,Picks!$B$2:$B$300,0)))</f>
        <v/>
      </c>
      <c r="C21" s="5" t="s">
        <v>81</v>
      </c>
      <c r="D21" s="5" t="s">
        <v>547</v>
      </c>
      <c r="E21" s="5" t="s">
        <v>82</v>
      </c>
      <c r="F21" s="5" t="s">
        <v>82</v>
      </c>
      <c r="G21" s="7">
        <v>11</v>
      </c>
      <c r="H21" s="5" t="s">
        <v>44</v>
      </c>
      <c r="I21" s="22">
        <v>3524</v>
      </c>
      <c r="J21" s="22">
        <v>16</v>
      </c>
      <c r="K21" s="22">
        <v>3993.8666666666668</v>
      </c>
      <c r="L21" s="22">
        <v>18.133333333333333</v>
      </c>
      <c r="M21" s="22">
        <v>321.86666666666667</v>
      </c>
      <c r="N21" s="22">
        <v>3.4</v>
      </c>
      <c r="O21" s="22">
        <v>0</v>
      </c>
      <c r="P21" s="22">
        <v>0</v>
      </c>
      <c r="Q21" s="22"/>
      <c r="R21" s="23">
        <v>225.51529003452225</v>
      </c>
      <c r="S21" s="23">
        <v>219.88295339593788</v>
      </c>
      <c r="T21" s="23">
        <v>205.39291321608383</v>
      </c>
      <c r="U21" s="23">
        <v>215.81657951803751</v>
      </c>
      <c r="V21" s="23">
        <v>202.78885506006952</v>
      </c>
      <c r="W21" s="23">
        <v>210.51222395014537</v>
      </c>
      <c r="X21" s="23">
        <v>223.75155842476184</v>
      </c>
      <c r="Y21" s="23">
        <v>223.98021920415218</v>
      </c>
      <c r="Z21" s="23">
        <v>0</v>
      </c>
      <c r="AA21" s="23">
        <v>227.30323595467789</v>
      </c>
      <c r="AB21" s="23">
        <v>258.24725390024446</v>
      </c>
      <c r="AC21" s="23">
        <v>224.98653358061821</v>
      </c>
      <c r="AD21" s="23">
        <v>216.78066904935099</v>
      </c>
      <c r="AE21" s="23">
        <v>211.02797335116438</v>
      </c>
      <c r="AF21" s="23">
        <v>242.66121751408937</v>
      </c>
      <c r="AG21" s="23">
        <v>238.86456138313693</v>
      </c>
      <c r="AH21" s="23">
        <v>224.74749757575597</v>
      </c>
      <c r="AI21" s="23">
        <v>213.64388999413967</v>
      </c>
      <c r="AK21" s="23">
        <v>17.85098306890762</v>
      </c>
      <c r="AL21" s="23">
        <v>18.184852613514391</v>
      </c>
      <c r="AM21" s="23">
        <v>16.840494543796385</v>
      </c>
      <c r="AN21" s="23">
        <v>16.68373587394138</v>
      </c>
      <c r="AO21" s="23">
        <v>17.133165637598324</v>
      </c>
      <c r="AP21" s="23">
        <v>16.701817988132834</v>
      </c>
      <c r="AQ21" s="23">
        <v>17.933549063283511</v>
      </c>
      <c r="AR21" s="23">
        <v>17.770354537586275</v>
      </c>
      <c r="AS21" s="23">
        <v>0</v>
      </c>
      <c r="AT21" s="23">
        <v>18.025105660121362</v>
      </c>
      <c r="AU21" s="23">
        <v>18.863735942967061</v>
      </c>
      <c r="AV21" s="23">
        <v>18.680113272827032</v>
      </c>
      <c r="AW21" s="23">
        <v>17.158241128991257</v>
      </c>
      <c r="AX21" s="23">
        <v>17.959148013114401</v>
      </c>
      <c r="AY21" s="23">
        <v>18.178293385353669</v>
      </c>
      <c r="AZ21" s="23">
        <v>18.964283434979571</v>
      </c>
      <c r="BA21" s="23">
        <v>19.12672291944655</v>
      </c>
      <c r="BB21" s="23">
        <v>16.911285538453445</v>
      </c>
      <c r="BC21" s="23"/>
      <c r="BD21" s="23">
        <v>0</v>
      </c>
      <c r="BE21" s="23">
        <v>0</v>
      </c>
      <c r="BF21" s="23">
        <v>0</v>
      </c>
      <c r="BG21" s="23">
        <v>0</v>
      </c>
      <c r="BH21" s="23">
        <v>0</v>
      </c>
      <c r="BI21" s="23">
        <v>0</v>
      </c>
      <c r="BJ21" s="23">
        <v>0</v>
      </c>
      <c r="BK21" s="23">
        <v>0</v>
      </c>
      <c r="BL21" s="23">
        <v>0</v>
      </c>
      <c r="BM21" s="23">
        <v>0</v>
      </c>
      <c r="BN21" s="23">
        <v>0</v>
      </c>
      <c r="BO21" s="23">
        <v>0</v>
      </c>
      <c r="BP21" s="23">
        <v>0</v>
      </c>
      <c r="BQ21" s="23">
        <v>0</v>
      </c>
      <c r="BR21" s="23">
        <v>0</v>
      </c>
      <c r="BS21" s="23">
        <v>0</v>
      </c>
      <c r="BT21" s="23">
        <v>0</v>
      </c>
      <c r="BU21" s="23">
        <v>0</v>
      </c>
      <c r="BV21" s="23"/>
      <c r="BW21" s="23">
        <f t="shared" si="6"/>
        <v>3785.9034251068874</v>
      </c>
      <c r="BX21" s="23">
        <f t="shared" si="7"/>
        <v>302.96588262301509</v>
      </c>
      <c r="BY21" s="23">
        <f t="shared" si="8"/>
        <v>0</v>
      </c>
      <c r="BZ21" s="23">
        <f t="shared" si="9"/>
        <v>17.189118842710045</v>
      </c>
      <c r="CA21" s="23">
        <f t="shared" si="3"/>
        <v>3.2003438305248073</v>
      </c>
      <c r="CB21" s="23">
        <f t="shared" si="10"/>
        <v>0</v>
      </c>
      <c r="CC21" s="23">
        <f>SUM(BD21:BU21)/INDEX(Multipliers!$J$2:$J$33,MATCH($F21,Multipliers!$H$2:$H$33,0))</f>
        <v>0</v>
      </c>
      <c r="CD21" s="24">
        <f t="shared" si="11"/>
        <v>212.9027122439627</v>
      </c>
      <c r="CE21" s="24">
        <f t="shared" si="4"/>
        <v>12.523688955527218</v>
      </c>
      <c r="CF21" s="25">
        <f t="shared" si="5"/>
        <v>-0.69397158491481648</v>
      </c>
    </row>
    <row r="22" spans="2:84" x14ac:dyDescent="0.3">
      <c r="B22" s="45" t="str">
        <f>IF(INDEX(Picks!$H$2:$H$300,MATCH($C22,Picks!$B$2:$B$300,0))=0,"",INDEX(Picks!$H$2:$H$300,MATCH($C22,Picks!$B$2:$B$300,0)))</f>
        <v/>
      </c>
      <c r="C22" s="5" t="s">
        <v>83</v>
      </c>
      <c r="D22" s="5" t="s">
        <v>548</v>
      </c>
      <c r="E22" s="5" t="s">
        <v>84</v>
      </c>
      <c r="F22" s="5" t="s">
        <v>69</v>
      </c>
      <c r="G22" s="7">
        <v>9</v>
      </c>
      <c r="H22" s="5" t="s">
        <v>44</v>
      </c>
      <c r="I22" s="22">
        <v>2437</v>
      </c>
      <c r="J22" s="22">
        <v>16</v>
      </c>
      <c r="K22" s="22">
        <v>3766.272727272727</v>
      </c>
      <c r="L22" s="22">
        <v>24.727272727272727</v>
      </c>
      <c r="M22" s="22">
        <v>80.75</v>
      </c>
      <c r="N22" s="22">
        <v>4.25</v>
      </c>
      <c r="O22" s="22">
        <v>0</v>
      </c>
      <c r="P22" s="22">
        <v>0</v>
      </c>
      <c r="Q22" s="22"/>
      <c r="R22" s="23">
        <v>214.49486090183183</v>
      </c>
      <c r="S22" s="23">
        <v>240.260465612329</v>
      </c>
      <c r="T22" s="23">
        <v>236.57937026503913</v>
      </c>
      <c r="U22" s="23">
        <v>218.93594749553594</v>
      </c>
      <c r="V22" s="23">
        <v>0</v>
      </c>
      <c r="W22" s="23">
        <v>245.44714764077338</v>
      </c>
      <c r="X22" s="23">
        <v>206.00678120046049</v>
      </c>
      <c r="Y22" s="23">
        <v>224.70968016348138</v>
      </c>
      <c r="Z22" s="23">
        <v>187.44888376702309</v>
      </c>
      <c r="AA22" s="23">
        <v>250.65773080702346</v>
      </c>
      <c r="AB22" s="23">
        <v>206.82421784693651</v>
      </c>
      <c r="AC22" s="23">
        <v>234.03487297472429</v>
      </c>
      <c r="AD22" s="23">
        <v>219.26340822059947</v>
      </c>
      <c r="AE22" s="23">
        <v>232.07097253303095</v>
      </c>
      <c r="AF22" s="23">
        <v>208.24422112754979</v>
      </c>
      <c r="AG22" s="23">
        <v>237.37050612527608</v>
      </c>
      <c r="AH22" s="23">
        <v>219.20208365229865</v>
      </c>
      <c r="AI22" s="23">
        <v>221.15090997052104</v>
      </c>
      <c r="AK22" s="23">
        <v>4.6788013098308197</v>
      </c>
      <c r="AL22" s="23">
        <v>5.4451530844633771</v>
      </c>
      <c r="AM22" s="23">
        <v>4.5974518884203137</v>
      </c>
      <c r="AN22" s="23">
        <v>4.6105373631233038</v>
      </c>
      <c r="AO22" s="23">
        <v>0</v>
      </c>
      <c r="AP22" s="23">
        <v>4.8965568424896118</v>
      </c>
      <c r="AQ22" s="23">
        <v>4.3482676544055936</v>
      </c>
      <c r="AR22" s="23">
        <v>4.6214537118272618</v>
      </c>
      <c r="AS22" s="23">
        <v>4.2133226128242471</v>
      </c>
      <c r="AT22" s="23">
        <v>4.9955368287923534</v>
      </c>
      <c r="AU22" s="23">
        <v>4.4101147754101415</v>
      </c>
      <c r="AV22" s="23">
        <v>5.0067424275241699</v>
      </c>
      <c r="AW22" s="23">
        <v>4.6312604144092484</v>
      </c>
      <c r="AX22" s="23">
        <v>4.8449396442657902</v>
      </c>
      <c r="AY22" s="23">
        <v>4.3853819948076653</v>
      </c>
      <c r="AZ22" s="23">
        <v>5.0078035274840857</v>
      </c>
      <c r="BA22" s="23">
        <v>4.5762761865512029</v>
      </c>
      <c r="BB22" s="23">
        <v>4.6679208468940949</v>
      </c>
      <c r="BC22" s="23"/>
      <c r="BD22" s="23">
        <v>0</v>
      </c>
      <c r="BE22" s="23">
        <v>0</v>
      </c>
      <c r="BF22" s="23">
        <v>0</v>
      </c>
      <c r="BG22" s="23">
        <v>0</v>
      </c>
      <c r="BH22" s="23">
        <v>0</v>
      </c>
      <c r="BI22" s="23">
        <v>0</v>
      </c>
      <c r="BJ22" s="23">
        <v>0</v>
      </c>
      <c r="BK22" s="23">
        <v>0</v>
      </c>
      <c r="BL22" s="23">
        <v>0</v>
      </c>
      <c r="BM22" s="23">
        <v>0</v>
      </c>
      <c r="BN22" s="23">
        <v>0</v>
      </c>
      <c r="BO22" s="23">
        <v>0</v>
      </c>
      <c r="BP22" s="23">
        <v>0</v>
      </c>
      <c r="BQ22" s="23">
        <v>0</v>
      </c>
      <c r="BR22" s="23">
        <v>0</v>
      </c>
      <c r="BS22" s="23">
        <v>0</v>
      </c>
      <c r="BT22" s="23">
        <v>0</v>
      </c>
      <c r="BU22" s="23">
        <v>0</v>
      </c>
      <c r="BV22" s="23"/>
      <c r="BW22" s="23">
        <f t="shared" si="6"/>
        <v>3802.7020603044348</v>
      </c>
      <c r="BX22" s="23">
        <f t="shared" si="7"/>
        <v>79.937521113523275</v>
      </c>
      <c r="BY22" s="23">
        <f t="shared" si="8"/>
        <v>0</v>
      </c>
      <c r="BZ22" s="23">
        <f t="shared" si="9"/>
        <v>24.966447667160836</v>
      </c>
      <c r="CA22" s="23">
        <f t="shared" si="3"/>
        <v>4.2072379533433306</v>
      </c>
      <c r="CB22" s="23">
        <f t="shared" si="10"/>
        <v>0</v>
      </c>
      <c r="CC22" s="23">
        <f>SUM(BD22:BU22)/INDEX(Multipliers!$J$2:$J$33,MATCH($F22,Multipliers!$H$2:$H$33,0))</f>
        <v>0</v>
      </c>
      <c r="CD22" s="24">
        <f t="shared" si="11"/>
        <v>228.17052200766653</v>
      </c>
      <c r="CE22" s="24">
        <f t="shared" si="4"/>
        <v>13.421795412215678</v>
      </c>
      <c r="CF22" s="25">
        <f t="shared" si="5"/>
        <v>-0.47263647133165643</v>
      </c>
    </row>
    <row r="23" spans="2:84" x14ac:dyDescent="0.3">
      <c r="B23" s="45" t="str">
        <f>IF(INDEX(Picks!$H$2:$H$300,MATCH($C23,Picks!$B$2:$B$300,0))=0,"",INDEX(Picks!$H$2:$H$300,MATCH($C23,Picks!$B$2:$B$300,0)))</f>
        <v/>
      </c>
      <c r="C23" s="5" t="s">
        <v>85</v>
      </c>
      <c r="D23" s="5" t="s">
        <v>549</v>
      </c>
      <c r="E23" s="5" t="s">
        <v>84</v>
      </c>
      <c r="F23" s="5" t="s">
        <v>84</v>
      </c>
      <c r="G23" s="7">
        <v>1</v>
      </c>
      <c r="H23" s="5" t="s">
        <v>44</v>
      </c>
      <c r="I23" s="22">
        <v>1374</v>
      </c>
      <c r="J23" s="22">
        <v>13</v>
      </c>
      <c r="K23" s="22">
        <v>3336.8571428571427</v>
      </c>
      <c r="L23" s="22">
        <v>31.571428571428569</v>
      </c>
      <c r="M23" s="22">
        <v>60.714285714285708</v>
      </c>
      <c r="N23" s="22">
        <v>2.4285714285714284</v>
      </c>
      <c r="O23" s="22">
        <v>0</v>
      </c>
      <c r="P23" s="22">
        <v>0</v>
      </c>
      <c r="Q23" s="22"/>
      <c r="R23" s="23">
        <v>194.04192603548429</v>
      </c>
      <c r="S23" s="23">
        <v>211.92273202310088</v>
      </c>
      <c r="T23" s="23">
        <v>191.71786087738218</v>
      </c>
      <c r="U23" s="23">
        <v>194.20713966389698</v>
      </c>
      <c r="V23" s="23">
        <v>0</v>
      </c>
      <c r="W23" s="23">
        <v>199.81701716798105</v>
      </c>
      <c r="X23" s="23">
        <v>206.56108816219697</v>
      </c>
      <c r="Y23" s="23">
        <v>197.07230649600936</v>
      </c>
      <c r="Z23" s="23">
        <v>197.67256002251602</v>
      </c>
      <c r="AA23" s="23">
        <v>193.75561759074773</v>
      </c>
      <c r="AB23" s="23">
        <v>182.55704463314677</v>
      </c>
      <c r="AC23" s="23">
        <v>200.81446871842832</v>
      </c>
      <c r="AD23" s="23">
        <v>209.38521547610782</v>
      </c>
      <c r="AE23" s="23">
        <v>189.49214235187407</v>
      </c>
      <c r="AF23" s="23">
        <v>211.70685960578592</v>
      </c>
      <c r="AG23" s="23">
        <v>217.85101940373394</v>
      </c>
      <c r="AH23" s="23">
        <v>202.14580082781382</v>
      </c>
      <c r="AI23" s="23">
        <v>196.66394476973829</v>
      </c>
      <c r="AK23" s="23">
        <v>3.9044737261626832</v>
      </c>
      <c r="AL23" s="23">
        <v>3.5842732892999485</v>
      </c>
      <c r="AM23" s="23">
        <v>3.3573883701196126</v>
      </c>
      <c r="AN23" s="23">
        <v>3.3812724850840628</v>
      </c>
      <c r="AO23" s="23">
        <v>0</v>
      </c>
      <c r="AP23" s="23">
        <v>3.3878303050774954</v>
      </c>
      <c r="AQ23" s="23">
        <v>3.9328610586476067</v>
      </c>
      <c r="AR23" s="23">
        <v>3.6941915965991505</v>
      </c>
      <c r="AS23" s="23">
        <v>3.5887530231756979</v>
      </c>
      <c r="AT23" s="23">
        <v>3.6177900703729482</v>
      </c>
      <c r="AU23" s="23">
        <v>3.6733771863596254</v>
      </c>
      <c r="AV23" s="23">
        <v>4.0798990458941979</v>
      </c>
      <c r="AW23" s="23">
        <v>3.544878337750573</v>
      </c>
      <c r="AX23" s="23">
        <v>3.8498660764821264</v>
      </c>
      <c r="AY23" s="23">
        <v>3.9097062545790244</v>
      </c>
      <c r="AZ23" s="23">
        <v>4.1899600916988033</v>
      </c>
      <c r="BA23" s="23">
        <v>3.5270177922531483</v>
      </c>
      <c r="BB23" s="23">
        <v>3.7444224219887601</v>
      </c>
      <c r="BC23" s="23"/>
      <c r="BD23" s="23">
        <v>0</v>
      </c>
      <c r="BE23" s="23">
        <v>0</v>
      </c>
      <c r="BF23" s="23">
        <v>0</v>
      </c>
      <c r="BG23" s="23">
        <v>0</v>
      </c>
      <c r="BH23" s="23">
        <v>0</v>
      </c>
      <c r="BI23" s="23">
        <v>0</v>
      </c>
      <c r="BJ23" s="23">
        <v>0</v>
      </c>
      <c r="BK23" s="23">
        <v>0</v>
      </c>
      <c r="BL23" s="23">
        <v>0</v>
      </c>
      <c r="BM23" s="23">
        <v>0</v>
      </c>
      <c r="BN23" s="23">
        <v>0</v>
      </c>
      <c r="BO23" s="23">
        <v>0</v>
      </c>
      <c r="BP23" s="23">
        <v>0</v>
      </c>
      <c r="BQ23" s="23">
        <v>0</v>
      </c>
      <c r="BR23" s="23">
        <v>0</v>
      </c>
      <c r="BS23" s="23">
        <v>0</v>
      </c>
      <c r="BT23" s="23">
        <v>0</v>
      </c>
      <c r="BU23" s="23">
        <v>0</v>
      </c>
      <c r="BV23" s="23"/>
      <c r="BW23" s="23">
        <f t="shared" si="6"/>
        <v>3397.384743825945</v>
      </c>
      <c r="BX23" s="23">
        <f t="shared" si="7"/>
        <v>62.967961131545458</v>
      </c>
      <c r="BY23" s="23">
        <f t="shared" si="8"/>
        <v>0</v>
      </c>
      <c r="BZ23" s="23">
        <f t="shared" si="9"/>
        <v>32.144106018731648</v>
      </c>
      <c r="CA23" s="23">
        <f t="shared" si="3"/>
        <v>2.5187184452618183</v>
      </c>
      <c r="CB23" s="23">
        <f t="shared" si="10"/>
        <v>0</v>
      </c>
      <c r="CC23" s="23">
        <f>SUM(BD23:BU23)/INDEX(Multipliers!$J$2:$J$33,MATCH($F23,Multipliers!$H$2:$H$33,0))</f>
        <v>0</v>
      </c>
      <c r="CD23" s="24">
        <f t="shared" si="11"/>
        <v>234.9201494553007</v>
      </c>
      <c r="CE23" s="24">
        <f t="shared" si="4"/>
        <v>13.818832320900041</v>
      </c>
      <c r="CF23" s="25">
        <f t="shared" si="5"/>
        <v>-0.37478814987053621</v>
      </c>
    </row>
    <row r="24" spans="2:84" x14ac:dyDescent="0.3">
      <c r="B24" s="45" t="str">
        <f>IF(INDEX(Picks!$H$2:$H$300,MATCH($C24,Picks!$B$2:$B$300,0))=0,"",INDEX(Picks!$H$2:$H$300,MATCH($C24,Picks!$B$2:$B$300,0)))</f>
        <v/>
      </c>
      <c r="C24" s="5" t="s">
        <v>86</v>
      </c>
      <c r="D24" s="5" t="s">
        <v>550</v>
      </c>
      <c r="E24" s="5" t="s">
        <v>87</v>
      </c>
      <c r="F24" s="5" t="s">
        <v>67</v>
      </c>
      <c r="G24" s="7">
        <v>8</v>
      </c>
      <c r="H24" s="5" t="s">
        <v>44</v>
      </c>
      <c r="I24" s="22">
        <v>2219</v>
      </c>
      <c r="J24" s="22">
        <v>15</v>
      </c>
      <c r="K24" s="22">
        <v>2901.7692307692309</v>
      </c>
      <c r="L24" s="22">
        <v>19.615384615384617</v>
      </c>
      <c r="M24" s="22">
        <v>585.84615384615381</v>
      </c>
      <c r="N24" s="22">
        <v>5.2307692307692308</v>
      </c>
      <c r="O24" s="22">
        <v>0</v>
      </c>
      <c r="P24" s="22">
        <v>0</v>
      </c>
      <c r="Q24" s="22"/>
      <c r="R24" s="23">
        <v>171.33418673151223</v>
      </c>
      <c r="S24" s="23">
        <v>196.88750065379656</v>
      </c>
      <c r="T24" s="23">
        <v>163.04242107318683</v>
      </c>
      <c r="U24" s="23">
        <v>167.63708877492638</v>
      </c>
      <c r="V24" s="23">
        <v>157.79109308496894</v>
      </c>
      <c r="W24" s="23">
        <v>146.18141175963717</v>
      </c>
      <c r="X24" s="23">
        <v>166.9414075393924</v>
      </c>
      <c r="Y24" s="23">
        <v>158.345436932052</v>
      </c>
      <c r="Z24" s="23">
        <v>192.5602110937069</v>
      </c>
      <c r="AA24" s="23">
        <v>0</v>
      </c>
      <c r="AB24" s="23">
        <v>161.77846267827542</v>
      </c>
      <c r="AC24" s="23">
        <v>184.93282303366053</v>
      </c>
      <c r="AD24" s="23">
        <v>174.78651818501083</v>
      </c>
      <c r="AE24" s="23">
        <v>182.24621456285897</v>
      </c>
      <c r="AF24" s="23">
        <v>160.56299675099021</v>
      </c>
      <c r="AG24" s="23">
        <v>181.28576639275684</v>
      </c>
      <c r="AH24" s="23">
        <v>181.40246021423502</v>
      </c>
      <c r="AI24" s="23">
        <v>171.06316625391253</v>
      </c>
      <c r="AK24" s="23">
        <v>34.077444179749186</v>
      </c>
      <c r="AL24" s="23">
        <v>36.028685212870627</v>
      </c>
      <c r="AM24" s="23">
        <v>33.995441689165233</v>
      </c>
      <c r="AN24" s="23">
        <v>34.731745136254311</v>
      </c>
      <c r="AO24" s="23">
        <v>35.230341141331749</v>
      </c>
      <c r="AP24" s="23">
        <v>30.940259621483214</v>
      </c>
      <c r="AQ24" s="23">
        <v>34.290335040545685</v>
      </c>
      <c r="AR24" s="23">
        <v>32.806662291760361</v>
      </c>
      <c r="AS24" s="23">
        <v>36.173398310686643</v>
      </c>
      <c r="AT24" s="23">
        <v>0</v>
      </c>
      <c r="AU24" s="23">
        <v>32.154769655081573</v>
      </c>
      <c r="AV24" s="23">
        <v>36.738758089871602</v>
      </c>
      <c r="AW24" s="23">
        <v>39.403044875409563</v>
      </c>
      <c r="AX24" s="23">
        <v>34.235862500114415</v>
      </c>
      <c r="AY24" s="23">
        <v>32.771876704106184</v>
      </c>
      <c r="AZ24" s="23">
        <v>35.022417530856529</v>
      </c>
      <c r="BA24" s="23">
        <v>38.32398835807048</v>
      </c>
      <c r="BB24" s="23">
        <v>33.047523542003901</v>
      </c>
      <c r="BC24" s="23"/>
      <c r="BD24" s="23">
        <v>0</v>
      </c>
      <c r="BE24" s="23">
        <v>0</v>
      </c>
      <c r="BF24" s="23">
        <v>0</v>
      </c>
      <c r="BG24" s="23">
        <v>0</v>
      </c>
      <c r="BH24" s="23">
        <v>0</v>
      </c>
      <c r="BI24" s="23">
        <v>0</v>
      </c>
      <c r="BJ24" s="23">
        <v>0</v>
      </c>
      <c r="BK24" s="23">
        <v>0</v>
      </c>
      <c r="BL24" s="23">
        <v>0</v>
      </c>
      <c r="BM24" s="23">
        <v>0</v>
      </c>
      <c r="BN24" s="23">
        <v>0</v>
      </c>
      <c r="BO24" s="23">
        <v>0</v>
      </c>
      <c r="BP24" s="23">
        <v>0</v>
      </c>
      <c r="BQ24" s="23">
        <v>0</v>
      </c>
      <c r="BR24" s="23">
        <v>0</v>
      </c>
      <c r="BS24" s="23">
        <v>0</v>
      </c>
      <c r="BT24" s="23">
        <v>0</v>
      </c>
      <c r="BU24" s="23">
        <v>0</v>
      </c>
      <c r="BV24" s="23"/>
      <c r="BW24" s="23">
        <f t="shared" si="6"/>
        <v>2918.7791657148796</v>
      </c>
      <c r="BX24" s="23">
        <f t="shared" si="7"/>
        <v>589.97255387936127</v>
      </c>
      <c r="BY24" s="23">
        <f t="shared" si="8"/>
        <v>0</v>
      </c>
      <c r="BZ24" s="23">
        <f t="shared" si="9"/>
        <v>19.730368402759439</v>
      </c>
      <c r="CA24" s="23">
        <f t="shared" si="3"/>
        <v>5.2676120882085833</v>
      </c>
      <c r="CB24" s="23">
        <f t="shared" si="10"/>
        <v>0</v>
      </c>
      <c r="CC24" s="23">
        <f>SUM(BD24:BU24)/INDEX(Multipliers!$J$2:$J$33,MATCH($F24,Multipliers!$H$2:$H$33,0))</f>
        <v>0</v>
      </c>
      <c r="CD24" s="24">
        <f t="shared" si="11"/>
        <v>242.49388067109737</v>
      </c>
      <c r="CE24" s="24">
        <f t="shared" si="4"/>
        <v>14.264345921829257</v>
      </c>
      <c r="CF24" s="25">
        <f t="shared" si="5"/>
        <v>-0.26499292155417176</v>
      </c>
    </row>
    <row r="25" spans="2:84" x14ac:dyDescent="0.3">
      <c r="B25" s="45" t="str">
        <f>IF(INDEX(Picks!$H$2:$H$300,MATCH($C25,Picks!$B$2:$B$300,0))=0,"",INDEX(Picks!$H$2:$H$300,MATCH($C25,Picks!$B$2:$B$300,0)))</f>
        <v/>
      </c>
      <c r="C25" s="5" t="s">
        <v>88</v>
      </c>
      <c r="D25" s="5" t="s">
        <v>551</v>
      </c>
      <c r="E25" s="5" t="s">
        <v>89</v>
      </c>
      <c r="F25" s="5" t="s">
        <v>89</v>
      </c>
      <c r="G25" s="7">
        <v>4</v>
      </c>
      <c r="H25" s="5" t="s">
        <v>90</v>
      </c>
      <c r="I25" s="22">
        <v>2368</v>
      </c>
      <c r="J25" s="22">
        <v>14</v>
      </c>
      <c r="K25" s="22">
        <v>3659.6363636363635</v>
      </c>
      <c r="L25" s="22">
        <v>21.636363636363637</v>
      </c>
      <c r="M25" s="22">
        <v>653.72727272727275</v>
      </c>
      <c r="N25" s="22">
        <v>4.6363636363636367</v>
      </c>
      <c r="O25" s="22">
        <v>0</v>
      </c>
      <c r="P25" s="22">
        <v>0</v>
      </c>
      <c r="Q25" s="22"/>
      <c r="R25" s="23">
        <v>203.53239553238492</v>
      </c>
      <c r="S25" s="23">
        <v>230.25705103782951</v>
      </c>
      <c r="T25" s="23">
        <v>245.7912237915485</v>
      </c>
      <c r="U25" s="23">
        <v>209.06501430452704</v>
      </c>
      <c r="V25" s="23">
        <v>235.96370543783098</v>
      </c>
      <c r="W25" s="23">
        <v>202.21623312046862</v>
      </c>
      <c r="X25" s="23">
        <v>203.93476504795433</v>
      </c>
      <c r="Y25" s="23">
        <v>233.43201575389003</v>
      </c>
      <c r="Z25" s="23">
        <v>206.81127485004785</v>
      </c>
      <c r="AA25" s="23">
        <v>237.09243430688196</v>
      </c>
      <c r="AB25" s="23">
        <v>211.80535517269286</v>
      </c>
      <c r="AC25" s="23">
        <v>216.01151338855072</v>
      </c>
      <c r="AD25" s="23">
        <v>211.08655699059941</v>
      </c>
      <c r="AE25" s="23">
        <v>0</v>
      </c>
      <c r="AF25" s="23">
        <v>224.21683956804046</v>
      </c>
      <c r="AG25" s="23">
        <v>213.60671253301058</v>
      </c>
      <c r="AH25" s="23">
        <v>222.38725855707835</v>
      </c>
      <c r="AI25" s="23">
        <v>218.92657417472768</v>
      </c>
      <c r="AK25" s="23">
        <v>37.310236081060097</v>
      </c>
      <c r="AL25" s="23">
        <v>39.358026172680759</v>
      </c>
      <c r="AM25" s="23">
        <v>40.85329467521322</v>
      </c>
      <c r="AN25" s="23">
        <v>41.700491347109072</v>
      </c>
      <c r="AO25" s="23">
        <v>39.27713286257336</v>
      </c>
      <c r="AP25" s="23">
        <v>39.947383372074</v>
      </c>
      <c r="AQ25" s="23">
        <v>36.828588259042611</v>
      </c>
      <c r="AR25" s="23">
        <v>41.60667382720785</v>
      </c>
      <c r="AS25" s="23">
        <v>38.060406435261051</v>
      </c>
      <c r="AT25" s="23">
        <v>40.630165707064371</v>
      </c>
      <c r="AU25" s="23">
        <v>37.159116522144835</v>
      </c>
      <c r="AV25" s="23">
        <v>42.672611416777912</v>
      </c>
      <c r="AW25" s="23">
        <v>36.15837428316852</v>
      </c>
      <c r="AX25" s="23">
        <v>0</v>
      </c>
      <c r="AY25" s="23">
        <v>44.722702214842812</v>
      </c>
      <c r="AZ25" s="23">
        <v>36.601562520684013</v>
      </c>
      <c r="BA25" s="23">
        <v>40.320368592508011</v>
      </c>
      <c r="BB25" s="23">
        <v>39.53595973373092</v>
      </c>
      <c r="BC25" s="23"/>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c r="BW25" s="23">
        <f t="shared" si="6"/>
        <v>3726.136923568064</v>
      </c>
      <c r="BX25" s="23">
        <f t="shared" si="7"/>
        <v>672.74309402314327</v>
      </c>
      <c r="BY25" s="23">
        <f t="shared" si="8"/>
        <v>0</v>
      </c>
      <c r="BZ25" s="23">
        <f t="shared" si="9"/>
        <v>22.029525730554433</v>
      </c>
      <c r="CA25" s="23">
        <f t="shared" si="3"/>
        <v>4.7712276171854135</v>
      </c>
      <c r="CB25" s="23">
        <f t="shared" si="10"/>
        <v>0</v>
      </c>
      <c r="CC25" s="23">
        <f>SUM(BD25:BU25)/INDEX(Multipliers!$J$2:$J$33,MATCH($F25,Multipliers!$H$2:$H$33,0))</f>
        <v>0</v>
      </c>
      <c r="CD25" s="24">
        <f t="shared" si="11"/>
        <v>277.17320111684614</v>
      </c>
      <c r="CE25" s="24">
        <f t="shared" si="4"/>
        <v>16.304305948049773</v>
      </c>
      <c r="CF25" s="25">
        <f t="shared" si="5"/>
        <v>0.23774790693677336</v>
      </c>
    </row>
    <row r="26" spans="2:84" x14ac:dyDescent="0.3">
      <c r="B26" s="45" t="str">
        <f>IF(INDEX(Picks!$H$2:$H$300,MATCH($C26,Picks!$B$2:$B$300,0))=0,"",INDEX(Picks!$H$2:$H$300,MATCH($C26,Picks!$B$2:$B$300,0)))</f>
        <v/>
      </c>
      <c r="C26" s="5" t="s">
        <v>91</v>
      </c>
      <c r="D26" s="5" t="s">
        <v>552</v>
      </c>
      <c r="E26" s="5" t="s">
        <v>92</v>
      </c>
      <c r="F26" s="5" t="s">
        <v>92</v>
      </c>
      <c r="G26" s="7">
        <v>2</v>
      </c>
      <c r="H26" s="5" t="s">
        <v>44</v>
      </c>
      <c r="I26" s="22">
        <v>2997</v>
      </c>
      <c r="J26" s="22">
        <v>14</v>
      </c>
      <c r="K26" s="22">
        <v>3639.2142857142853</v>
      </c>
      <c r="L26" s="22">
        <v>17</v>
      </c>
      <c r="M26" s="22">
        <v>204</v>
      </c>
      <c r="N26" s="22">
        <v>1.5454545454545454</v>
      </c>
      <c r="O26" s="22">
        <v>0</v>
      </c>
      <c r="P26" s="22">
        <v>0</v>
      </c>
      <c r="Q26" s="22"/>
      <c r="R26" s="23">
        <v>232.50383433676129</v>
      </c>
      <c r="S26" s="23">
        <v>211.69105438169436</v>
      </c>
      <c r="T26" s="23">
        <v>185.18140527920235</v>
      </c>
      <c r="U26" s="23">
        <v>228.80872116366476</v>
      </c>
      <c r="V26" s="23">
        <v>228.09557196960287</v>
      </c>
      <c r="W26" s="23">
        <v>204.50306165078084</v>
      </c>
      <c r="X26" s="23">
        <v>233.10815871461111</v>
      </c>
      <c r="Y26" s="23">
        <v>199.35953665072182</v>
      </c>
      <c r="Z26" s="23">
        <v>213.21072486430901</v>
      </c>
      <c r="AA26" s="23">
        <v>221.65152197472125</v>
      </c>
      <c r="AB26" s="23">
        <v>0</v>
      </c>
      <c r="AC26" s="23">
        <v>215.41788375977026</v>
      </c>
      <c r="AD26" s="23">
        <v>216.85008148313145</v>
      </c>
      <c r="AE26" s="23">
        <v>209.07253261743199</v>
      </c>
      <c r="AF26" s="23">
        <v>218.48157169876632</v>
      </c>
      <c r="AG26" s="23">
        <v>216.98488055012342</v>
      </c>
      <c r="AH26" s="23">
        <v>221.71995128249384</v>
      </c>
      <c r="AI26" s="23">
        <v>198.99319902187165</v>
      </c>
      <c r="AK26" s="23">
        <v>13.228438461404595</v>
      </c>
      <c r="AL26" s="23">
        <v>12.072910766596571</v>
      </c>
      <c r="AM26" s="23">
        <v>10.88255834584108</v>
      </c>
      <c r="AN26" s="23">
        <v>11.934305692526916</v>
      </c>
      <c r="AO26" s="23">
        <v>13.803068117149449</v>
      </c>
      <c r="AP26" s="23">
        <v>11.259680265134469</v>
      </c>
      <c r="AQ26" s="23">
        <v>12.85789198530196</v>
      </c>
      <c r="AR26" s="23">
        <v>11.369634411260847</v>
      </c>
      <c r="AS26" s="23">
        <v>12.264994816212551</v>
      </c>
      <c r="AT26" s="23">
        <v>13.031562734057731</v>
      </c>
      <c r="AU26" s="23">
        <v>0</v>
      </c>
      <c r="AV26" s="23">
        <v>11.554894817779887</v>
      </c>
      <c r="AW26" s="23">
        <v>12.836463486633946</v>
      </c>
      <c r="AX26" s="23">
        <v>11.238521203521293</v>
      </c>
      <c r="AY26" s="23">
        <v>12.057057637152992</v>
      </c>
      <c r="AZ26" s="23">
        <v>11.84373810627641</v>
      </c>
      <c r="BA26" s="23">
        <v>12.22973575998663</v>
      </c>
      <c r="BB26" s="23">
        <v>11.694236230230707</v>
      </c>
      <c r="BC26" s="23"/>
      <c r="BD26" s="23">
        <v>0</v>
      </c>
      <c r="BE26" s="23">
        <v>0</v>
      </c>
      <c r="BF26" s="23">
        <v>0</v>
      </c>
      <c r="BG26" s="23">
        <v>0</v>
      </c>
      <c r="BH26" s="23">
        <v>0</v>
      </c>
      <c r="BI26" s="23">
        <v>0</v>
      </c>
      <c r="BJ26" s="23">
        <v>0</v>
      </c>
      <c r="BK26" s="23">
        <v>0</v>
      </c>
      <c r="BL26" s="23">
        <v>0</v>
      </c>
      <c r="BM26" s="23">
        <v>0</v>
      </c>
      <c r="BN26" s="23">
        <v>0</v>
      </c>
      <c r="BO26" s="23">
        <v>0</v>
      </c>
      <c r="BP26" s="23">
        <v>0</v>
      </c>
      <c r="BQ26" s="23">
        <v>0</v>
      </c>
      <c r="BR26" s="23">
        <v>0</v>
      </c>
      <c r="BS26" s="23">
        <v>0</v>
      </c>
      <c r="BT26" s="23">
        <v>0</v>
      </c>
      <c r="BU26" s="23">
        <v>0</v>
      </c>
      <c r="BV26" s="23"/>
      <c r="BW26" s="23">
        <f t="shared" si="6"/>
        <v>3655.6336913996579</v>
      </c>
      <c r="BX26" s="23">
        <f t="shared" si="7"/>
        <v>206.15969283706801</v>
      </c>
      <c r="BY26" s="23">
        <f t="shared" si="8"/>
        <v>0</v>
      </c>
      <c r="BZ26" s="23">
        <f t="shared" si="9"/>
        <v>17.076700593792197</v>
      </c>
      <c r="CA26" s="23">
        <f t="shared" si="3"/>
        <v>1.5618158548262728</v>
      </c>
      <c r="CB26" s="23">
        <f t="shared" si="10"/>
        <v>0</v>
      </c>
      <c r="CC26" s="23">
        <f>SUM(BD26:BU26)/INDEX(Multipliers!$J$2:$J$33,MATCH($F26,Multipliers!$H$2:$H$33,0))</f>
        <v>0</v>
      </c>
      <c r="CD26" s="24">
        <f t="shared" si="11"/>
        <v>189.68450907282468</v>
      </c>
      <c r="CE26" s="24">
        <f t="shared" si="4"/>
        <v>11.157912298401452</v>
      </c>
      <c r="CF26" s="25">
        <f t="shared" si="5"/>
        <v>-1.030562341258773</v>
      </c>
    </row>
    <row r="27" spans="2:84" x14ac:dyDescent="0.3">
      <c r="B27" s="45" t="str">
        <f>IF(INDEX(Picks!$H$2:$H$300,MATCH($C27,Picks!$B$2:$B$300,0))=0,"",INDEX(Picks!$H$2:$H$300,MATCH($C27,Picks!$B$2:$B$300,0)))</f>
        <v/>
      </c>
      <c r="C27" s="5" t="s">
        <v>93</v>
      </c>
      <c r="D27" s="5" t="s">
        <v>553</v>
      </c>
      <c r="E27" s="5" t="s">
        <v>94</v>
      </c>
      <c r="F27" s="5" t="s">
        <v>95</v>
      </c>
      <c r="G27" s="7">
        <v>7</v>
      </c>
      <c r="H27" s="5" t="s">
        <v>44</v>
      </c>
      <c r="I27" s="22">
        <v>2608</v>
      </c>
      <c r="J27" s="22">
        <v>12</v>
      </c>
      <c r="K27" s="22">
        <v>4030.5454545454545</v>
      </c>
      <c r="L27" s="22">
        <v>18.545454545454547</v>
      </c>
      <c r="M27" s="22">
        <v>349.91666666666669</v>
      </c>
      <c r="N27" s="22">
        <v>2.8333333333333335</v>
      </c>
      <c r="O27" s="22">
        <v>0</v>
      </c>
      <c r="P27" s="22">
        <v>0</v>
      </c>
      <c r="Q27" s="22"/>
      <c r="R27" s="23">
        <v>253.25238797535212</v>
      </c>
      <c r="S27" s="23">
        <v>238.41602638882787</v>
      </c>
      <c r="T27" s="23">
        <v>257.91703322747139</v>
      </c>
      <c r="U27" s="23">
        <v>240.81933516491895</v>
      </c>
      <c r="V27" s="23">
        <v>245.86187844998059</v>
      </c>
      <c r="W27" s="23">
        <v>243.714958343967</v>
      </c>
      <c r="X27" s="23">
        <v>237.39753256854127</v>
      </c>
      <c r="Y27" s="23">
        <v>256.48252264487229</v>
      </c>
      <c r="Z27" s="23">
        <v>239.66779927425173</v>
      </c>
      <c r="AA27" s="23">
        <v>224.15662111027504</v>
      </c>
      <c r="AB27" s="23">
        <v>253.08823106042661</v>
      </c>
      <c r="AC27" s="23">
        <v>255.18681940478709</v>
      </c>
      <c r="AD27" s="23">
        <v>235.62333558686618</v>
      </c>
      <c r="AE27" s="23">
        <v>0</v>
      </c>
      <c r="AF27" s="23">
        <v>223.59664191882692</v>
      </c>
      <c r="AG27" s="23">
        <v>207.1431843468003</v>
      </c>
      <c r="AH27" s="23">
        <v>246.20072633964841</v>
      </c>
      <c r="AI27" s="23">
        <v>272.586098853142</v>
      </c>
      <c r="AK27" s="23">
        <v>23.007062351687782</v>
      </c>
      <c r="AL27" s="23">
        <v>20.154546668500849</v>
      </c>
      <c r="AM27" s="23">
        <v>22.032845556733434</v>
      </c>
      <c r="AN27" s="23">
        <v>21.220132019284151</v>
      </c>
      <c r="AO27" s="23">
        <v>20.474724231317854</v>
      </c>
      <c r="AP27" s="23">
        <v>20.298092124473019</v>
      </c>
      <c r="AQ27" s="23">
        <v>19.721443906761124</v>
      </c>
      <c r="AR27" s="23">
        <v>22.600315657528103</v>
      </c>
      <c r="AS27" s="23">
        <v>20.498060432886469</v>
      </c>
      <c r="AT27" s="23">
        <v>19.673766476691874</v>
      </c>
      <c r="AU27" s="23">
        <v>21.02492514693061</v>
      </c>
      <c r="AV27" s="23">
        <v>20.613943893031422</v>
      </c>
      <c r="AW27" s="23">
        <v>20.811627831949611</v>
      </c>
      <c r="AX27" s="23">
        <v>0</v>
      </c>
      <c r="AY27" s="23">
        <v>21.467414120281294</v>
      </c>
      <c r="AZ27" s="23">
        <v>18.853090121325856</v>
      </c>
      <c r="BA27" s="23">
        <v>23.866639626208237</v>
      </c>
      <c r="BB27" s="23">
        <v>22.019454456485061</v>
      </c>
      <c r="BC27" s="23"/>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c r="BW27" s="23">
        <f t="shared" si="6"/>
        <v>4131.1111326589562</v>
      </c>
      <c r="BX27" s="23">
        <f t="shared" si="7"/>
        <v>358.33808462207674</v>
      </c>
      <c r="BY27" s="23">
        <f t="shared" si="8"/>
        <v>0</v>
      </c>
      <c r="BZ27" s="23">
        <f t="shared" si="9"/>
        <v>19.008180058246733</v>
      </c>
      <c r="CA27" s="23">
        <f t="shared" si="3"/>
        <v>2.9015229524054797</v>
      </c>
      <c r="CB27" s="23">
        <f t="shared" si="10"/>
        <v>0</v>
      </c>
      <c r="CC27" s="23">
        <f>SUM(BD27:BU27)/INDEX(Multipliers!$J$2:$J$33,MATCH($F27,Multipliers!$H$2:$H$33,0))</f>
        <v>0</v>
      </c>
      <c r="CD27" s="24">
        <f t="shared" si="11"/>
        <v>232.55344472610139</v>
      </c>
      <c r="CE27" s="24">
        <f t="shared" si="4"/>
        <v>13.679614395653022</v>
      </c>
      <c r="CF27" s="25">
        <f t="shared" si="5"/>
        <v>-0.40909790799317436</v>
      </c>
    </row>
    <row r="28" spans="2:84" x14ac:dyDescent="0.3">
      <c r="B28" s="45" t="str">
        <f>IF(INDEX(Picks!$H$2:$H$300,MATCH($C28,Picks!$B$2:$B$300,0))=0,"",INDEX(Picks!$H$2:$H$300,MATCH($C28,Picks!$B$2:$B$300,0)))</f>
        <v/>
      </c>
      <c r="C28" s="5" t="s">
        <v>96</v>
      </c>
      <c r="D28" s="5" t="s">
        <v>554</v>
      </c>
      <c r="E28" s="5" t="s">
        <v>97</v>
      </c>
      <c r="F28" s="5" t="s">
        <v>97</v>
      </c>
      <c r="G28" s="7">
        <v>11</v>
      </c>
      <c r="H28" s="5" t="s">
        <v>44</v>
      </c>
      <c r="I28" s="22">
        <v>2536</v>
      </c>
      <c r="J28" s="22">
        <v>13</v>
      </c>
      <c r="K28" s="22">
        <v>3592.666666666667</v>
      </c>
      <c r="L28" s="22">
        <v>18.416666666666668</v>
      </c>
      <c r="M28" s="22">
        <v>168.45454545454544</v>
      </c>
      <c r="N28" s="22">
        <v>3.0909090909090908</v>
      </c>
      <c r="O28" s="22">
        <v>0</v>
      </c>
      <c r="P28" s="22">
        <v>0</v>
      </c>
      <c r="Q28" s="22"/>
      <c r="R28" s="23">
        <v>200.87204072636007</v>
      </c>
      <c r="S28" s="23">
        <v>200.37274499902779</v>
      </c>
      <c r="T28" s="23">
        <v>189.46064149346478</v>
      </c>
      <c r="U28" s="23">
        <v>216.81515456747266</v>
      </c>
      <c r="V28" s="23">
        <v>192.87583657922016</v>
      </c>
      <c r="W28" s="23">
        <v>214.06121779240559</v>
      </c>
      <c r="X28" s="23">
        <v>0</v>
      </c>
      <c r="Y28" s="23">
        <v>217.41874973993947</v>
      </c>
      <c r="Z28" s="23">
        <v>193.18712702736696</v>
      </c>
      <c r="AA28" s="23">
        <v>192.56461287846955</v>
      </c>
      <c r="AB28" s="23">
        <v>198.09028118526166</v>
      </c>
      <c r="AC28" s="23">
        <v>197.2802990675838</v>
      </c>
      <c r="AD28" s="23">
        <v>206.44475110310242</v>
      </c>
      <c r="AE28" s="23">
        <v>186.23697378360575</v>
      </c>
      <c r="AF28" s="23">
        <v>207.47713720051254</v>
      </c>
      <c r="AG28" s="23">
        <v>200.76343531916839</v>
      </c>
      <c r="AH28" s="23">
        <v>195.77800342354234</v>
      </c>
      <c r="AI28" s="23">
        <v>211.8069095590273</v>
      </c>
      <c r="AK28" s="23">
        <v>10.167672271042692</v>
      </c>
      <c r="AL28" s="23">
        <v>9.9212802797970543</v>
      </c>
      <c r="AM28" s="23">
        <v>9.1521968730124073</v>
      </c>
      <c r="AN28" s="23">
        <v>9.4730830580564724</v>
      </c>
      <c r="AO28" s="23">
        <v>9.4852083500937017</v>
      </c>
      <c r="AP28" s="23">
        <v>10.014925202013897</v>
      </c>
      <c r="AQ28" s="23">
        <v>0</v>
      </c>
      <c r="AR28" s="23">
        <v>9.7799139173745164</v>
      </c>
      <c r="AS28" s="23">
        <v>8.6862763863171519</v>
      </c>
      <c r="AT28" s="23">
        <v>9.324845636237912</v>
      </c>
      <c r="AU28" s="23">
        <v>9.0545416343559211</v>
      </c>
      <c r="AV28" s="23">
        <v>8.9029771425176563</v>
      </c>
      <c r="AW28" s="23">
        <v>10.152497646805443</v>
      </c>
      <c r="AX28" s="23">
        <v>8.8842068483114289</v>
      </c>
      <c r="AY28" s="23">
        <v>9.5544530502454297</v>
      </c>
      <c r="AZ28" s="23">
        <v>9.5166821247429461</v>
      </c>
      <c r="BA28" s="23">
        <v>9.0157005596875148</v>
      </c>
      <c r="BB28" s="23">
        <v>9.6815172837927257</v>
      </c>
      <c r="BC28" s="23"/>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c r="BW28" s="23">
        <f t="shared" si="6"/>
        <v>3421.5059164455311</v>
      </c>
      <c r="BX28" s="23">
        <f t="shared" si="7"/>
        <v>160.76797826440483</v>
      </c>
      <c r="BY28" s="23">
        <f t="shared" si="8"/>
        <v>0</v>
      </c>
      <c r="BZ28" s="23">
        <f t="shared" si="9"/>
        <v>17.539265344555165</v>
      </c>
      <c r="CA28" s="23">
        <f t="shared" si="3"/>
        <v>2.9498711608147681</v>
      </c>
      <c r="CB28" s="23">
        <f t="shared" si="10"/>
        <v>0</v>
      </c>
      <c r="CC28" s="23">
        <f>SUM(BD28:BU28)/INDEX(Multipliers!$J$2:$J$33,MATCH($F28,Multipliers!$H$2:$H$33,0))</f>
        <v>0</v>
      </c>
      <c r="CD28" s="24">
        <f t="shared" si="11"/>
        <v>189.47073408068803</v>
      </c>
      <c r="CE28" s="24">
        <f t="shared" si="4"/>
        <v>11.145337298864002</v>
      </c>
      <c r="CF28" s="25">
        <f t="shared" si="5"/>
        <v>-1.0336614047720143</v>
      </c>
    </row>
    <row r="29" spans="2:84" x14ac:dyDescent="0.3">
      <c r="B29" s="45" t="str">
        <f>IF(INDEX(Picks!$H$2:$H$300,MATCH($C29,Picks!$B$2:$B$300,0))=0,"",INDEX(Picks!$H$2:$H$300,MATCH($C29,Picks!$B$2:$B$300,0)))</f>
        <v/>
      </c>
      <c r="C29" s="5" t="s">
        <v>98</v>
      </c>
      <c r="D29" s="5" t="s">
        <v>555</v>
      </c>
      <c r="E29" s="5" t="s">
        <v>99</v>
      </c>
      <c r="F29" s="5" t="s">
        <v>99</v>
      </c>
      <c r="G29" s="7">
        <v>1</v>
      </c>
      <c r="H29" s="5" t="s">
        <v>44</v>
      </c>
      <c r="I29" s="22">
        <v>2404</v>
      </c>
      <c r="J29" s="22">
        <v>7</v>
      </c>
      <c r="K29" s="22">
        <v>3405.666666666667</v>
      </c>
      <c r="L29" s="22">
        <v>9.9166666666666679</v>
      </c>
      <c r="M29" s="22">
        <v>319.07692307692309</v>
      </c>
      <c r="N29" s="22">
        <v>3.9230769230769234</v>
      </c>
      <c r="O29" s="22">
        <v>0</v>
      </c>
      <c r="P29" s="22">
        <v>0</v>
      </c>
      <c r="Q29" s="22"/>
      <c r="R29" s="23">
        <v>204.9554754726901</v>
      </c>
      <c r="S29" s="23">
        <v>201.13614590701397</v>
      </c>
      <c r="T29" s="23">
        <v>189.48605155220056</v>
      </c>
      <c r="U29" s="23">
        <v>193.02882068346955</v>
      </c>
      <c r="V29" s="23">
        <v>213.37458476920483</v>
      </c>
      <c r="W29" s="23">
        <v>0</v>
      </c>
      <c r="X29" s="23">
        <v>185.58072278246874</v>
      </c>
      <c r="Y29" s="23">
        <v>209.25237016362374</v>
      </c>
      <c r="Z29" s="23">
        <v>234.46183990629524</v>
      </c>
      <c r="AA29" s="23">
        <v>201.43111012380891</v>
      </c>
      <c r="AB29" s="23">
        <v>189.9860359687755</v>
      </c>
      <c r="AC29" s="23">
        <v>205.15985774639617</v>
      </c>
      <c r="AD29" s="23">
        <v>212.08299506797877</v>
      </c>
      <c r="AE29" s="23">
        <v>213.97048405773216</v>
      </c>
      <c r="AF29" s="23">
        <v>194.37391011870992</v>
      </c>
      <c r="AG29" s="23">
        <v>218.71550145584484</v>
      </c>
      <c r="AH29" s="23">
        <v>188.83707271992202</v>
      </c>
      <c r="AI29" s="23">
        <v>203.55728227191079</v>
      </c>
      <c r="AK29" s="23">
        <v>21.441438678114753</v>
      </c>
      <c r="AL29" s="23">
        <v>19.414397683050311</v>
      </c>
      <c r="AM29" s="23">
        <v>17.437097990549489</v>
      </c>
      <c r="AN29" s="23">
        <v>17.761726903409595</v>
      </c>
      <c r="AO29" s="23">
        <v>19.947104108519508</v>
      </c>
      <c r="AP29" s="23">
        <v>0</v>
      </c>
      <c r="AQ29" s="23">
        <v>19.228250468789867</v>
      </c>
      <c r="AR29" s="23">
        <v>19.111779870385611</v>
      </c>
      <c r="AS29" s="23">
        <v>23.220011980152002</v>
      </c>
      <c r="AT29" s="23">
        <v>18.76884462513943</v>
      </c>
      <c r="AU29" s="23">
        <v>18.338148222395088</v>
      </c>
      <c r="AV29" s="23">
        <v>17.911070653038852</v>
      </c>
      <c r="AW29" s="23">
        <v>20.792462157762841</v>
      </c>
      <c r="AX29" s="23">
        <v>19.749195172414307</v>
      </c>
      <c r="AY29" s="23">
        <v>19.100048521499673</v>
      </c>
      <c r="AZ29" s="23">
        <v>19.09451898886039</v>
      </c>
      <c r="BA29" s="23">
        <v>17.886099877424503</v>
      </c>
      <c r="BB29" s="23">
        <v>19.029343658322645</v>
      </c>
      <c r="BC29" s="23"/>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c r="BW29" s="23">
        <f t="shared" si="6"/>
        <v>3459.3902607680452</v>
      </c>
      <c r="BX29" s="23">
        <f t="shared" si="7"/>
        <v>328.23153955982889</v>
      </c>
      <c r="BY29" s="23">
        <f t="shared" si="8"/>
        <v>0</v>
      </c>
      <c r="BZ29" s="23">
        <f t="shared" si="9"/>
        <v>10.073099760971845</v>
      </c>
      <c r="CA29" s="23">
        <f t="shared" si="3"/>
        <v>4.0356336831126507</v>
      </c>
      <c r="CB29" s="23">
        <f t="shared" si="10"/>
        <v>0</v>
      </c>
      <c r="CC29" s="23">
        <f>SUM(BD29:BU29)/INDEX(Multipliers!$J$2:$J$33,MATCH($F29,Multipliers!$H$2:$H$33,0))</f>
        <v>0</v>
      </c>
      <c r="CD29" s="24">
        <f t="shared" si="11"/>
        <v>183.8141116177473</v>
      </c>
      <c r="CE29" s="24">
        <f t="shared" si="4"/>
        <v>10.812594801043959</v>
      </c>
      <c r="CF29" s="25">
        <f t="shared" si="5"/>
        <v>-1.1156645993827072</v>
      </c>
    </row>
    <row r="30" spans="2:84" ht="14.25" x14ac:dyDescent="0.3">
      <c r="C30"/>
      <c r="BW30" s="23"/>
      <c r="CD30" s="24"/>
      <c r="CE30" s="24"/>
    </row>
    <row r="31" spans="2:84" x14ac:dyDescent="0.3">
      <c r="C31" s="5" t="s">
        <v>100</v>
      </c>
      <c r="BW31" s="23"/>
      <c r="CD31" s="24"/>
      <c r="CE31" s="24"/>
    </row>
    <row r="32" spans="2:84" x14ac:dyDescent="0.3">
      <c r="B32" s="45" t="str">
        <f>IF(INDEX(Picks!$H$2:$H$300,MATCH($C32,Picks!$B$2:$B$300,0))=0,"",INDEX(Picks!$H$2:$H$300,MATCH($C32,Picks!$B$2:$B$300,0)))</f>
        <v/>
      </c>
      <c r="C32" s="5" t="s">
        <v>101</v>
      </c>
      <c r="D32" s="5" t="s">
        <v>102</v>
      </c>
      <c r="E32" s="5" t="s">
        <v>103</v>
      </c>
      <c r="F32" s="5" t="s">
        <v>72</v>
      </c>
      <c r="G32" s="7" t="s">
        <v>104</v>
      </c>
      <c r="H32" s="5" t="s">
        <v>44</v>
      </c>
      <c r="I32" s="22">
        <v>2195.4449999999997</v>
      </c>
      <c r="J32" s="22">
        <v>12.18</v>
      </c>
      <c r="K32" s="22">
        <v>2195.4449999999997</v>
      </c>
      <c r="L32" s="22">
        <v>12.18</v>
      </c>
      <c r="M32" s="22">
        <v>95.41</v>
      </c>
      <c r="N32" s="22">
        <v>1.0149999999999999</v>
      </c>
      <c r="O32" s="22">
        <v>0</v>
      </c>
      <c r="P32" s="22">
        <v>0</v>
      </c>
      <c r="Q32" s="22"/>
      <c r="R32" s="23">
        <f>Rookies!R3</f>
        <v>134.21012506066958</v>
      </c>
      <c r="S32" s="23">
        <f>Rookies!S3</f>
        <v>138.70166823357417</v>
      </c>
      <c r="T32" s="23">
        <f>Rookies!T3</f>
        <v>122.21578167381782</v>
      </c>
      <c r="U32" s="23">
        <f>Rookies!U3</f>
        <v>150.76007116978982</v>
      </c>
      <c r="V32" s="23">
        <f>Rookies!V3</f>
        <v>141.10019076249608</v>
      </c>
      <c r="W32" s="23">
        <f>Rookies!W3</f>
        <v>120.62409200891456</v>
      </c>
      <c r="X32" s="23">
        <f>Rookies!X3</f>
        <v>0</v>
      </c>
      <c r="Y32" s="23">
        <f>Rookies!Y3</f>
        <v>134.51634118292887</v>
      </c>
      <c r="Z32" s="23">
        <f>Rookies!Z3</f>
        <v>134.24628180742209</v>
      </c>
      <c r="AA32" s="23">
        <f>Rookies!AA3</f>
        <v>127.37947931062493</v>
      </c>
      <c r="AB32" s="23">
        <f>Rookies!AB3</f>
        <v>148.1835320081544</v>
      </c>
      <c r="AC32" s="23">
        <f>Rookies!AC3</f>
        <v>144.90684516015759</v>
      </c>
      <c r="AD32" s="23">
        <f>Rookies!AD3</f>
        <v>126.09451373262914</v>
      </c>
      <c r="AE32" s="23">
        <f>Rookies!AE3</f>
        <v>131.40334699807948</v>
      </c>
      <c r="AF32" s="23">
        <f>Rookies!AF3</f>
        <v>142.93634568393864</v>
      </c>
      <c r="AG32" s="23">
        <f>Rookies!AG3</f>
        <v>132.58613334838876</v>
      </c>
      <c r="AH32" s="23">
        <f>Rookies!AH3</f>
        <v>130.09809585866088</v>
      </c>
      <c r="AI32" s="23">
        <f>Rookies!AI3</f>
        <v>134.558331986876</v>
      </c>
      <c r="AK32" s="23">
        <f>Rookies!AK3</f>
        <v>5.5953704343308805</v>
      </c>
      <c r="AL32" s="23">
        <f>Rookies!AL3</f>
        <v>6.5071266076493339</v>
      </c>
      <c r="AM32" s="23">
        <f>Rookies!AM3</f>
        <v>5.3694989182689428</v>
      </c>
      <c r="AN32" s="23">
        <f>Rookies!AN3</f>
        <v>5.938369596515602</v>
      </c>
      <c r="AO32" s="23">
        <f>Rookies!AO3</f>
        <v>5.6999261761788222</v>
      </c>
      <c r="AP32" s="23">
        <f>Rookies!AP3</f>
        <v>5.3332548535493434</v>
      </c>
      <c r="AQ32" s="23">
        <f>Rookies!AQ3</f>
        <v>0</v>
      </c>
      <c r="AR32" s="23">
        <f>Rookies!AR3</f>
        <v>5.7413781794708916</v>
      </c>
      <c r="AS32" s="23">
        <f>Rookies!AS3</f>
        <v>6.1189491297449692</v>
      </c>
      <c r="AT32" s="23">
        <f>Rookies!AT3</f>
        <v>5.3100286437015383</v>
      </c>
      <c r="AU32" s="23">
        <f>Rookies!AU3</f>
        <v>5.9920209296726545</v>
      </c>
      <c r="AV32" s="23">
        <f>Rookies!AV3</f>
        <v>6.6566734002967367</v>
      </c>
      <c r="AW32" s="23">
        <f>Rookies!AW3</f>
        <v>5.6593543332852487</v>
      </c>
      <c r="AX32" s="23">
        <f>Rookies!AX3</f>
        <v>6.1647291375433175</v>
      </c>
      <c r="AY32" s="23">
        <f>Rookies!AY3</f>
        <v>5.9591763458209117</v>
      </c>
      <c r="AZ32" s="23">
        <f>Rookies!AZ3</f>
        <v>5.7304295227993212</v>
      </c>
      <c r="BA32" s="23">
        <f>Rookies!BA3</f>
        <v>5.5116263315889906</v>
      </c>
      <c r="BB32" s="23">
        <f>Rookies!BB3</f>
        <v>6.0392261064131203</v>
      </c>
      <c r="BC32" s="23"/>
      <c r="BD32" s="23">
        <f>Rookies!BD3</f>
        <v>0</v>
      </c>
      <c r="BE32" s="23">
        <f>Rookies!BE3</f>
        <v>0</v>
      </c>
      <c r="BF32" s="23">
        <f>Rookies!BF3</f>
        <v>0</v>
      </c>
      <c r="BG32" s="23">
        <f>Rookies!BG3</f>
        <v>0</v>
      </c>
      <c r="BH32" s="23">
        <f>Rookies!BH3</f>
        <v>0</v>
      </c>
      <c r="BI32" s="23">
        <f>Rookies!BI3</f>
        <v>0</v>
      </c>
      <c r="BJ32" s="23">
        <f>Rookies!BJ3</f>
        <v>0</v>
      </c>
      <c r="BK32" s="23">
        <f>Rookies!BK3</f>
        <v>0</v>
      </c>
      <c r="BL32" s="23">
        <f>Rookies!BL3</f>
        <v>0</v>
      </c>
      <c r="BM32" s="23">
        <f>Rookies!BM3</f>
        <v>0</v>
      </c>
      <c r="BN32" s="23">
        <f>Rookies!BN3</f>
        <v>0</v>
      </c>
      <c r="BO32" s="23">
        <f>Rookies!BO3</f>
        <v>0</v>
      </c>
      <c r="BP32" s="23">
        <f>Rookies!BP3</f>
        <v>0</v>
      </c>
      <c r="BQ32" s="23">
        <f>Rookies!BQ3</f>
        <v>0</v>
      </c>
      <c r="BR32" s="23">
        <f>Rookies!BR3</f>
        <v>0</v>
      </c>
      <c r="BS32" s="23">
        <f>Rookies!BS3</f>
        <v>0</v>
      </c>
      <c r="BT32" s="23">
        <f>Rookies!BT3</f>
        <v>0</v>
      </c>
      <c r="BU32" s="23">
        <f>Rookies!BU3</f>
        <v>0</v>
      </c>
      <c r="BV32" s="23"/>
      <c r="BW32" s="23">
        <f t="shared" ref="BW32:BW45" si="12">SUM(R32:AI32)</f>
        <v>2294.5211759871231</v>
      </c>
      <c r="BX32" s="23">
        <f t="shared" ref="BX32:BX45" si="13">SUM(AK32:BB32)</f>
        <v>99.327138646830619</v>
      </c>
      <c r="BY32" s="23">
        <f t="shared" ref="BY32:BY45" si="14">SUM(BD32:BU32)</f>
        <v>0</v>
      </c>
      <c r="BZ32" s="23">
        <f t="shared" ref="BZ32:BZ45" si="15">IFERROR(BW32/(K32/L32),0)</f>
        <v>12.729659783562404</v>
      </c>
      <c r="CA32" s="23">
        <f t="shared" ref="CA32:CA45" si="16">IFERROR(BX32/(M32/N32),0)</f>
        <v>1.0566716877322406</v>
      </c>
      <c r="CB32" s="23">
        <f t="shared" ref="CB32:CB45" si="17">IFERROR(BY32/(O32/P32),0)</f>
        <v>0</v>
      </c>
      <c r="CC32" s="23">
        <f>SUM(BD32:BU32)/INDEX(Multipliers!$J$2:$J$33,MATCH($F32,Multipliers!$H$2:$H$33,0))</f>
        <v>0</v>
      </c>
      <c r="CD32" s="24">
        <f t="shared" ref="CD32:CD45" si="18">(BW32*0.025)+((BX32+BY32)*0.1)+(BZ32*4)+((CA32+CB32)*6)+(CC32*1)</f>
        <v>124.55441252500421</v>
      </c>
      <c r="CE32" s="24">
        <f t="shared" ref="CE32:CE45" si="19">CD32/17</f>
        <v>7.3267301485296592</v>
      </c>
      <c r="CF32" s="25">
        <f>(CD32-AVERAGE($CD$32:$CD$45))/STDEV($CD$32:$CD$45)</f>
        <v>0.6662050884606282</v>
      </c>
    </row>
    <row r="33" spans="1:84" x14ac:dyDescent="0.3">
      <c r="B33" s="45" t="str">
        <f>IF(INDEX(Picks!$H$2:$H$300,MATCH($C33,Picks!$B$2:$B$300,0))=0,"",INDEX(Picks!$H$2:$H$300,MATCH($C33,Picks!$B$2:$B$300,0)))</f>
        <v/>
      </c>
      <c r="C33" s="5" t="s">
        <v>105</v>
      </c>
      <c r="D33" s="5" t="s">
        <v>106</v>
      </c>
      <c r="E33" s="5" t="s">
        <v>103</v>
      </c>
      <c r="F33" s="5" t="s">
        <v>74</v>
      </c>
      <c r="G33" s="7" t="s">
        <v>104</v>
      </c>
      <c r="H33" s="5" t="s">
        <v>44</v>
      </c>
      <c r="I33" s="22">
        <v>3164.7699999999995</v>
      </c>
      <c r="J33" s="22">
        <v>17.254999999999999</v>
      </c>
      <c r="K33" s="22">
        <v>3164.7699999999995</v>
      </c>
      <c r="L33" s="22">
        <v>17.254999999999999</v>
      </c>
      <c r="M33" s="22">
        <v>97.44</v>
      </c>
      <c r="N33" s="22">
        <v>1.0149999999999999</v>
      </c>
      <c r="O33" s="22">
        <v>0</v>
      </c>
      <c r="P33" s="22">
        <v>0</v>
      </c>
      <c r="Q33" s="22"/>
      <c r="R33" s="23">
        <f>Rookies!R4</f>
        <v>190.85903593067258</v>
      </c>
      <c r="S33" s="23">
        <f>Rookies!S4</f>
        <v>193.32547129814944</v>
      </c>
      <c r="T33" s="23">
        <f>Rookies!T4</f>
        <v>185.50007800531048</v>
      </c>
      <c r="U33" s="23">
        <f>Rookies!U4</f>
        <v>192.28915586977593</v>
      </c>
      <c r="V33" s="23">
        <f>Rookies!V4</f>
        <v>192.12124923922178</v>
      </c>
      <c r="W33" s="23">
        <f>Rookies!W4</f>
        <v>199.54204577844672</v>
      </c>
      <c r="X33" s="23">
        <f>Rookies!X4</f>
        <v>0</v>
      </c>
      <c r="Y33" s="23">
        <f>Rookies!Y4</f>
        <v>174.15442792881908</v>
      </c>
      <c r="Z33" s="23">
        <f>Rookies!Z4</f>
        <v>192.2447346089464</v>
      </c>
      <c r="AA33" s="23">
        <f>Rookies!AA4</f>
        <v>193.12346156204458</v>
      </c>
      <c r="AB33" s="23">
        <f>Rookies!AB4</f>
        <v>199.64082378419295</v>
      </c>
      <c r="AC33" s="23">
        <f>Rookies!AC4</f>
        <v>198.15497482711925</v>
      </c>
      <c r="AD33" s="23">
        <f>Rookies!AD4</f>
        <v>200.76491946756175</v>
      </c>
      <c r="AE33" s="23">
        <f>Rookies!AE4</f>
        <v>163.13154630743261</v>
      </c>
      <c r="AF33" s="23">
        <f>Rookies!AF4</f>
        <v>209.50789624797702</v>
      </c>
      <c r="AG33" s="23">
        <f>Rookies!AG4</f>
        <v>191.22576339456378</v>
      </c>
      <c r="AH33" s="23">
        <f>Rookies!AH4</f>
        <v>222.90767656735872</v>
      </c>
      <c r="AI33" s="23">
        <f>Rookies!AI4</f>
        <v>183.87898571496615</v>
      </c>
      <c r="AK33" s="23">
        <f>Rookies!AK4</f>
        <v>5.863430160211494</v>
      </c>
      <c r="AL33" s="23">
        <f>Rookies!AL4</f>
        <v>6.2429152941943276</v>
      </c>
      <c r="AM33" s="23">
        <f>Rookies!AM4</f>
        <v>5.5677113358882382</v>
      </c>
      <c r="AN33" s="23">
        <f>Rookies!AN4</f>
        <v>5.6772702166382949</v>
      </c>
      <c r="AO33" s="23">
        <f>Rookies!AO4</f>
        <v>5.6746979832213285</v>
      </c>
      <c r="AP33" s="23">
        <f>Rookies!AP4</f>
        <v>6.6323247119139443</v>
      </c>
      <c r="AQ33" s="23">
        <f>Rookies!AQ4</f>
        <v>0</v>
      </c>
      <c r="AR33" s="23">
        <f>Rookies!AR4</f>
        <v>5.1607803385073456</v>
      </c>
      <c r="AS33" s="23">
        <f>Rookies!AS4</f>
        <v>6.11292315893935</v>
      </c>
      <c r="AT33" s="23">
        <f>Rookies!AT4</f>
        <v>5.5407181717672644</v>
      </c>
      <c r="AU33" s="23">
        <f>Rookies!AU4</f>
        <v>6.4320778243495766</v>
      </c>
      <c r="AV33" s="23">
        <f>Rookies!AV4</f>
        <v>5.9475430494213368</v>
      </c>
      <c r="AW33" s="23">
        <f>Rookies!AW4</f>
        <v>6.0189361251467224</v>
      </c>
      <c r="AX33" s="23">
        <f>Rookies!AX4</f>
        <v>5.2655551404623084</v>
      </c>
      <c r="AY33" s="23">
        <f>Rookies!AY4</f>
        <v>6.8185578914911726</v>
      </c>
      <c r="AZ33" s="23">
        <f>Rookies!AZ4</f>
        <v>6.0657159102960705</v>
      </c>
      <c r="BA33" s="23">
        <f>Rookies!BA4</f>
        <v>7.2546616349645179</v>
      </c>
      <c r="BB33" s="23">
        <f>Rookies!BB4</f>
        <v>5.9378669788965901</v>
      </c>
      <c r="BC33" s="23"/>
      <c r="BD33" s="23">
        <f>Rookies!BD4</f>
        <v>0</v>
      </c>
      <c r="BE33" s="23">
        <f>Rookies!BE4</f>
        <v>0</v>
      </c>
      <c r="BF33" s="23">
        <f>Rookies!BF4</f>
        <v>0</v>
      </c>
      <c r="BG33" s="23">
        <f>Rookies!BG4</f>
        <v>0</v>
      </c>
      <c r="BH33" s="23">
        <f>Rookies!BH4</f>
        <v>0</v>
      </c>
      <c r="BI33" s="23">
        <f>Rookies!BI4</f>
        <v>0</v>
      </c>
      <c r="BJ33" s="23">
        <f>Rookies!BJ4</f>
        <v>0</v>
      </c>
      <c r="BK33" s="23">
        <f>Rookies!BK4</f>
        <v>0</v>
      </c>
      <c r="BL33" s="23">
        <f>Rookies!BL4</f>
        <v>0</v>
      </c>
      <c r="BM33" s="23">
        <f>Rookies!BM4</f>
        <v>0</v>
      </c>
      <c r="BN33" s="23">
        <f>Rookies!BN4</f>
        <v>0</v>
      </c>
      <c r="BO33" s="23">
        <f>Rookies!BO4</f>
        <v>0</v>
      </c>
      <c r="BP33" s="23">
        <f>Rookies!BP4</f>
        <v>0</v>
      </c>
      <c r="BQ33" s="23">
        <f>Rookies!BQ4</f>
        <v>0</v>
      </c>
      <c r="BR33" s="23">
        <f>Rookies!BR4</f>
        <v>0</v>
      </c>
      <c r="BS33" s="23">
        <f>Rookies!BS4</f>
        <v>0</v>
      </c>
      <c r="BT33" s="23">
        <f>Rookies!BT4</f>
        <v>0</v>
      </c>
      <c r="BU33" s="23">
        <f>Rookies!BU4</f>
        <v>0</v>
      </c>
      <c r="BV33" s="23"/>
      <c r="BW33" s="23">
        <f t="shared" si="12"/>
        <v>3282.3722465325591</v>
      </c>
      <c r="BX33" s="23">
        <f t="shared" si="13"/>
        <v>102.21368592630988</v>
      </c>
      <c r="BY33" s="23">
        <f t="shared" si="14"/>
        <v>0</v>
      </c>
      <c r="BZ33" s="23">
        <f t="shared" si="15"/>
        <v>17.896192492319919</v>
      </c>
      <c r="CA33" s="23">
        <f t="shared" si="16"/>
        <v>1.0647258950657279</v>
      </c>
      <c r="CB33" s="23">
        <f t="shared" si="17"/>
        <v>0</v>
      </c>
      <c r="CC33" s="23">
        <f>SUM(BD33:BU33)/INDEX(Multipliers!$J$2:$J$33,MATCH($F33,Multipliers!$H$2:$H$33,0))</f>
        <v>0</v>
      </c>
      <c r="CD33" s="24">
        <f t="shared" si="18"/>
        <v>170.25380009561903</v>
      </c>
      <c r="CE33" s="24">
        <f t="shared" si="19"/>
        <v>10.014929417389354</v>
      </c>
      <c r="CF33" s="25">
        <f t="shared" ref="CF33:CF45" si="20">(CD33-AVERAGE($CD$32:$CD$45))/STDEV($CD$32:$CD$45)</f>
        <v>1.5588613049509668</v>
      </c>
    </row>
    <row r="34" spans="1:84" x14ac:dyDescent="0.3">
      <c r="B34" s="45" t="str">
        <f>IF(INDEX(Picks!$H$2:$H$300,MATCH($C34,Picks!$B$2:$B$300,0))=0,"",INDEX(Picks!$H$2:$H$300,MATCH($C34,Picks!$B$2:$B$300,0)))</f>
        <v/>
      </c>
      <c r="C34" s="5" t="s">
        <v>107</v>
      </c>
      <c r="D34" s="5" t="s">
        <v>108</v>
      </c>
      <c r="E34" s="5" t="s">
        <v>103</v>
      </c>
      <c r="F34" s="5" t="s">
        <v>109</v>
      </c>
      <c r="G34" s="7" t="s">
        <v>104</v>
      </c>
      <c r="H34" s="5" t="s">
        <v>44</v>
      </c>
      <c r="I34" s="22">
        <v>3102.8549999999996</v>
      </c>
      <c r="J34" s="22">
        <v>17.254999999999999</v>
      </c>
      <c r="K34" s="22">
        <v>3102.8549999999996</v>
      </c>
      <c r="L34" s="22">
        <v>17.254999999999999</v>
      </c>
      <c r="M34" s="22">
        <v>0</v>
      </c>
      <c r="N34" s="22">
        <v>0</v>
      </c>
      <c r="O34" s="22">
        <v>0</v>
      </c>
      <c r="P34" s="22">
        <v>0</v>
      </c>
      <c r="Q34" s="22"/>
      <c r="R34" s="23">
        <f>Rookies!R5</f>
        <v>194.27830598027705</v>
      </c>
      <c r="S34" s="23">
        <f>Rookies!S5</f>
        <v>179.03934276213241</v>
      </c>
      <c r="T34" s="23">
        <f>Rookies!T5</f>
        <v>186.01015754150268</v>
      </c>
      <c r="U34" s="23">
        <f>Rookies!U5</f>
        <v>181.86788459483654</v>
      </c>
      <c r="V34" s="23">
        <f>Rookies!V5</f>
        <v>215.95528680415399</v>
      </c>
      <c r="W34" s="23">
        <f>Rookies!W5</f>
        <v>181.87098731951062</v>
      </c>
      <c r="X34" s="23">
        <f>Rookies!X5</f>
        <v>185.81565353738014</v>
      </c>
      <c r="Y34" s="23">
        <f>Rookies!Y5</f>
        <v>196.02912611652158</v>
      </c>
      <c r="Z34" s="23">
        <f>Rookies!Z5</f>
        <v>170.91753812427805</v>
      </c>
      <c r="AA34" s="23">
        <f>Rookies!AA5</f>
        <v>185.60456721964474</v>
      </c>
      <c r="AB34" s="23">
        <f>Rookies!AB5</f>
        <v>0</v>
      </c>
      <c r="AC34" s="23">
        <f>Rookies!AC5</f>
        <v>189.04689094023067</v>
      </c>
      <c r="AD34" s="23">
        <f>Rookies!AD5</f>
        <v>205.0023701219703</v>
      </c>
      <c r="AE34" s="23">
        <f>Rookies!AE5</f>
        <v>190.09884119911237</v>
      </c>
      <c r="AF34" s="23">
        <f>Rookies!AF5</f>
        <v>190.41251731521598</v>
      </c>
      <c r="AG34" s="23">
        <f>Rookies!AG5</f>
        <v>190.43461198603836</v>
      </c>
      <c r="AH34" s="23">
        <f>Rookies!AH5</f>
        <v>188.11115769593775</v>
      </c>
      <c r="AI34" s="23">
        <f>Rookies!AI5</f>
        <v>192.00939433717517</v>
      </c>
      <c r="AK34" s="23">
        <f>Rookies!AK5</f>
        <v>0</v>
      </c>
      <c r="AL34" s="23">
        <f>Rookies!AL5</f>
        <v>0</v>
      </c>
      <c r="AM34" s="23">
        <f>Rookies!AM5</f>
        <v>0</v>
      </c>
      <c r="AN34" s="23">
        <f>Rookies!AN5</f>
        <v>0</v>
      </c>
      <c r="AO34" s="23">
        <f>Rookies!AO5</f>
        <v>0</v>
      </c>
      <c r="AP34" s="23">
        <f>Rookies!AP5</f>
        <v>0</v>
      </c>
      <c r="AQ34" s="23">
        <f>Rookies!AQ5</f>
        <v>0</v>
      </c>
      <c r="AR34" s="23">
        <f>Rookies!AR5</f>
        <v>0</v>
      </c>
      <c r="AS34" s="23">
        <f>Rookies!AS5</f>
        <v>0</v>
      </c>
      <c r="AT34" s="23">
        <f>Rookies!AT5</f>
        <v>0</v>
      </c>
      <c r="AU34" s="23">
        <f>Rookies!AU5</f>
        <v>0</v>
      </c>
      <c r="AV34" s="23">
        <f>Rookies!AV5</f>
        <v>0</v>
      </c>
      <c r="AW34" s="23">
        <f>Rookies!AW5</f>
        <v>0</v>
      </c>
      <c r="AX34" s="23">
        <f>Rookies!AX5</f>
        <v>0</v>
      </c>
      <c r="AY34" s="23">
        <f>Rookies!AY5</f>
        <v>0</v>
      </c>
      <c r="AZ34" s="23">
        <f>Rookies!AZ5</f>
        <v>0</v>
      </c>
      <c r="BA34" s="23">
        <f>Rookies!BA5</f>
        <v>0</v>
      </c>
      <c r="BB34" s="23">
        <f>Rookies!BB5</f>
        <v>0</v>
      </c>
      <c r="BC34" s="23"/>
      <c r="BD34" s="23">
        <f>Rookies!BD5</f>
        <v>0</v>
      </c>
      <c r="BE34" s="23">
        <f>Rookies!BE5</f>
        <v>0</v>
      </c>
      <c r="BF34" s="23">
        <f>Rookies!BF5</f>
        <v>0</v>
      </c>
      <c r="BG34" s="23">
        <f>Rookies!BG5</f>
        <v>0</v>
      </c>
      <c r="BH34" s="23">
        <f>Rookies!BH5</f>
        <v>0</v>
      </c>
      <c r="BI34" s="23">
        <f>Rookies!BI5</f>
        <v>0</v>
      </c>
      <c r="BJ34" s="23">
        <f>Rookies!BJ5</f>
        <v>0</v>
      </c>
      <c r="BK34" s="23">
        <f>Rookies!BK5</f>
        <v>0</v>
      </c>
      <c r="BL34" s="23">
        <f>Rookies!BL5</f>
        <v>0</v>
      </c>
      <c r="BM34" s="23">
        <f>Rookies!BM5</f>
        <v>0</v>
      </c>
      <c r="BN34" s="23">
        <f>Rookies!BN5</f>
        <v>0</v>
      </c>
      <c r="BO34" s="23">
        <f>Rookies!BO5</f>
        <v>0</v>
      </c>
      <c r="BP34" s="23">
        <f>Rookies!BP5</f>
        <v>0</v>
      </c>
      <c r="BQ34" s="23">
        <f>Rookies!BQ5</f>
        <v>0</v>
      </c>
      <c r="BR34" s="23">
        <f>Rookies!BR5</f>
        <v>0</v>
      </c>
      <c r="BS34" s="23">
        <f>Rookies!BS5</f>
        <v>0</v>
      </c>
      <c r="BT34" s="23">
        <f>Rookies!BT5</f>
        <v>0</v>
      </c>
      <c r="BU34" s="23">
        <f>Rookies!BU5</f>
        <v>0</v>
      </c>
      <c r="BV34" s="23"/>
      <c r="BW34" s="23">
        <f t="shared" si="12"/>
        <v>3222.5046335959187</v>
      </c>
      <c r="BX34" s="23">
        <f t="shared" si="13"/>
        <v>0</v>
      </c>
      <c r="BY34" s="23">
        <f t="shared" si="14"/>
        <v>0</v>
      </c>
      <c r="BZ34" s="23">
        <f t="shared" si="15"/>
        <v>17.920372512636774</v>
      </c>
      <c r="CA34" s="23">
        <f t="shared" si="16"/>
        <v>0</v>
      </c>
      <c r="CB34" s="23">
        <f t="shared" si="17"/>
        <v>0</v>
      </c>
      <c r="CC34" s="23">
        <f>SUM(BD34:BU34)/INDEX(Multipliers!$J$2:$J$33,MATCH($F34,Multipliers!$H$2:$H$33,0))</f>
        <v>0</v>
      </c>
      <c r="CD34" s="24">
        <f t="shared" si="18"/>
        <v>152.24410589044507</v>
      </c>
      <c r="CE34" s="24">
        <f t="shared" si="19"/>
        <v>8.955535640614416</v>
      </c>
      <c r="CF34" s="25">
        <f t="shared" si="20"/>
        <v>1.2070739759742457</v>
      </c>
    </row>
    <row r="35" spans="1:84" x14ac:dyDescent="0.3">
      <c r="B35" s="45" t="str">
        <f>IF(INDEX(Picks!$H$2:$H$300,MATCH($C35,Picks!$B$2:$B$300,0))=0,"",INDEX(Picks!$H$2:$H$300,MATCH($C35,Picks!$B$2:$B$300,0)))</f>
        <v/>
      </c>
      <c r="C35" s="5" t="s">
        <v>110</v>
      </c>
      <c r="D35" s="5" t="s">
        <v>111</v>
      </c>
      <c r="E35" s="5" t="s">
        <v>103</v>
      </c>
      <c r="F35" s="5" t="s">
        <v>97</v>
      </c>
      <c r="G35" s="7" t="s">
        <v>104</v>
      </c>
      <c r="H35" s="5" t="s">
        <v>44</v>
      </c>
      <c r="I35" s="22">
        <v>2536</v>
      </c>
      <c r="J35" s="22">
        <v>13</v>
      </c>
      <c r="K35" s="22">
        <v>2536</v>
      </c>
      <c r="L35" s="22">
        <v>13</v>
      </c>
      <c r="M35" s="22">
        <v>109</v>
      </c>
      <c r="N35" s="22">
        <v>1</v>
      </c>
      <c r="O35" s="22">
        <v>0</v>
      </c>
      <c r="P35" s="22">
        <v>0</v>
      </c>
      <c r="Q35" s="22"/>
      <c r="R35" s="23">
        <f>Rookies!R6</f>
        <v>149.24691984938681</v>
      </c>
      <c r="S35" s="23">
        <f>Rookies!S6</f>
        <v>148.87594562555336</v>
      </c>
      <c r="T35" s="23">
        <f>Rookies!T6</f>
        <v>140.76830739280624</v>
      </c>
      <c r="U35" s="23">
        <f>Rookies!U6</f>
        <v>161.09257355504923</v>
      </c>
      <c r="V35" s="23">
        <f>Rookies!V6</f>
        <v>143.30578023069165</v>
      </c>
      <c r="W35" s="23">
        <f>Rookies!W6</f>
        <v>159.04641232896486</v>
      </c>
      <c r="X35" s="23">
        <f>Rookies!X6</f>
        <v>0</v>
      </c>
      <c r="Y35" s="23">
        <f>Rookies!Y6</f>
        <v>161.54104174405595</v>
      </c>
      <c r="Z35" s="23">
        <f>Rookies!Z6</f>
        <v>143.53706747403547</v>
      </c>
      <c r="AA35" s="23">
        <f>Rookies!AA6</f>
        <v>143.07454258032882</v>
      </c>
      <c r="AB35" s="23">
        <f>Rookies!AB6</f>
        <v>147.18008644753897</v>
      </c>
      <c r="AC35" s="23">
        <f>Rookies!AC6</f>
        <v>146.57827379228155</v>
      </c>
      <c r="AD35" s="23">
        <f>Rookies!AD6</f>
        <v>153.38741573887955</v>
      </c>
      <c r="AE35" s="23">
        <f>Rookies!AE6</f>
        <v>138.37313843562021</v>
      </c>
      <c r="AF35" s="23">
        <f>Rookies!AF6</f>
        <v>154.15447343678827</v>
      </c>
      <c r="AG35" s="23">
        <f>Rookies!AG6</f>
        <v>149.16622657597887</v>
      </c>
      <c r="AH35" s="23">
        <f>Rookies!AH6</f>
        <v>145.46207565556938</v>
      </c>
      <c r="AI35" s="23">
        <f>Rookies!AI6</f>
        <v>157.3714726061134</v>
      </c>
      <c r="AK35" s="23">
        <f>Rookies!AK6</f>
        <v>6.9249854256479919</v>
      </c>
      <c r="AL35" s="23">
        <f>Rookies!AL6</f>
        <v>6.7571730785455175</v>
      </c>
      <c r="AM35" s="23">
        <f>Rookies!AM6</f>
        <v>6.2333667204020307</v>
      </c>
      <c r="AN35" s="23">
        <f>Rookies!AN6</f>
        <v>6.4519154792020679</v>
      </c>
      <c r="AO35" s="23">
        <f>Rookies!AO6</f>
        <v>6.4601737578327318</v>
      </c>
      <c r="AP35" s="23">
        <f>Rookies!AP6</f>
        <v>6.8209526442367192</v>
      </c>
      <c r="AQ35" s="23">
        <f>Rookies!AQ6</f>
        <v>0</v>
      </c>
      <c r="AR35" s="23">
        <f>Rookies!AR6</f>
        <v>6.6608914544572775</v>
      </c>
      <c r="AS35" s="23">
        <f>Rookies!AS6</f>
        <v>5.9160381820831418</v>
      </c>
      <c r="AT35" s="23">
        <f>Rookies!AT6</f>
        <v>6.3509541226334925</v>
      </c>
      <c r="AU35" s="23">
        <f>Rookies!AU6</f>
        <v>6.1668558134405309</v>
      </c>
      <c r="AV35" s="23">
        <f>Rookies!AV6</f>
        <v>6.0636284602128976</v>
      </c>
      <c r="AW35" s="23">
        <f>Rookies!AW6</f>
        <v>6.9146503116827329</v>
      </c>
      <c r="AX35" s="23">
        <f>Rookies!AX6</f>
        <v>6.0508444118733937</v>
      </c>
      <c r="AY35" s="23">
        <f>Rookies!AY6</f>
        <v>6.5073348510083768</v>
      </c>
      <c r="AZ35" s="23">
        <f>Rookies!AZ6</f>
        <v>6.4816098766341694</v>
      </c>
      <c r="BA35" s="23">
        <f>Rookies!BA6</f>
        <v>6.1404019832200927</v>
      </c>
      <c r="BB35" s="23">
        <f>Rookies!BB6</f>
        <v>6.5938755991737326</v>
      </c>
      <c r="BC35" s="23"/>
      <c r="BD35" s="23">
        <f>Rookies!BD6</f>
        <v>0</v>
      </c>
      <c r="BE35" s="23">
        <f>Rookies!BE6</f>
        <v>0</v>
      </c>
      <c r="BF35" s="23">
        <f>Rookies!BF6</f>
        <v>0</v>
      </c>
      <c r="BG35" s="23">
        <f>Rookies!BG6</f>
        <v>0</v>
      </c>
      <c r="BH35" s="23">
        <f>Rookies!BH6</f>
        <v>0</v>
      </c>
      <c r="BI35" s="23">
        <f>Rookies!BI6</f>
        <v>0</v>
      </c>
      <c r="BJ35" s="23">
        <f>Rookies!BJ6</f>
        <v>0</v>
      </c>
      <c r="BK35" s="23">
        <f>Rookies!BK6</f>
        <v>0</v>
      </c>
      <c r="BL35" s="23">
        <f>Rookies!BL6</f>
        <v>0</v>
      </c>
      <c r="BM35" s="23">
        <f>Rookies!BM6</f>
        <v>0</v>
      </c>
      <c r="BN35" s="23">
        <f>Rookies!BN6</f>
        <v>0</v>
      </c>
      <c r="BO35" s="23">
        <f>Rookies!BO6</f>
        <v>0</v>
      </c>
      <c r="BP35" s="23">
        <f>Rookies!BP6</f>
        <v>0</v>
      </c>
      <c r="BQ35" s="23">
        <f>Rookies!BQ6</f>
        <v>0</v>
      </c>
      <c r="BR35" s="23">
        <f>Rookies!BR6</f>
        <v>0</v>
      </c>
      <c r="BS35" s="23">
        <f>Rookies!BS6</f>
        <v>0</v>
      </c>
      <c r="BT35" s="23">
        <f>Rookies!BT6</f>
        <v>0</v>
      </c>
      <c r="BU35" s="23">
        <f>Rookies!BU6</f>
        <v>0</v>
      </c>
      <c r="BV35" s="23"/>
      <c r="BW35" s="23">
        <f t="shared" si="12"/>
        <v>2542.1617534696425</v>
      </c>
      <c r="BX35" s="23">
        <f t="shared" si="13"/>
        <v>109.4956521722869</v>
      </c>
      <c r="BY35" s="23">
        <f t="shared" si="14"/>
        <v>0</v>
      </c>
      <c r="BZ35" s="23">
        <f t="shared" si="15"/>
        <v>13.031586275672458</v>
      </c>
      <c r="CA35" s="23">
        <f t="shared" si="16"/>
        <v>1.0045472676356595</v>
      </c>
      <c r="CB35" s="23">
        <f t="shared" si="17"/>
        <v>0</v>
      </c>
      <c r="CC35" s="23">
        <f>SUM(BD35:BU35)/INDEX(Multipliers!$J$2:$J$33,MATCH($F35,Multipliers!$H$2:$H$33,0))</f>
        <v>0</v>
      </c>
      <c r="CD35" s="24">
        <f t="shared" si="18"/>
        <v>132.65723776247353</v>
      </c>
      <c r="CE35" s="24">
        <f t="shared" si="19"/>
        <v>7.8033669272043253</v>
      </c>
      <c r="CF35" s="25">
        <f t="shared" si="20"/>
        <v>0.82447936091527074</v>
      </c>
    </row>
    <row r="36" spans="1:84" x14ac:dyDescent="0.3">
      <c r="B36" s="45" t="str">
        <f>IF(INDEX(Picks!$H$2:$H$300,MATCH($C36,Picks!$B$2:$B$300,0))=0,"",INDEX(Picks!$H$2:$H$300,MATCH($C36,Picks!$B$2:$B$300,0)))</f>
        <v/>
      </c>
      <c r="C36" s="5" t="s">
        <v>112</v>
      </c>
      <c r="D36" s="5" t="s">
        <v>113</v>
      </c>
      <c r="E36" s="5" t="s">
        <v>103</v>
      </c>
      <c r="F36" s="5" t="s">
        <v>56</v>
      </c>
      <c r="G36" s="7" t="s">
        <v>104</v>
      </c>
      <c r="H36" s="5" t="s">
        <v>44</v>
      </c>
      <c r="I36" s="22">
        <v>3994.2000000000003</v>
      </c>
      <c r="J36" s="22">
        <v>22.5</v>
      </c>
      <c r="K36" s="22">
        <v>3994.2000000000003</v>
      </c>
      <c r="L36" s="22">
        <v>22.5</v>
      </c>
      <c r="M36" s="22">
        <v>74.7</v>
      </c>
      <c r="N36" s="22">
        <v>0.9</v>
      </c>
      <c r="O36" s="22">
        <v>0</v>
      </c>
      <c r="P36" s="22">
        <v>0</v>
      </c>
      <c r="Q36" s="22"/>
      <c r="R36" s="23">
        <f>Rookies!R7</f>
        <v>200.63422914567431</v>
      </c>
      <c r="S36" s="23">
        <f>Rookies!S7</f>
        <v>209.76998570718561</v>
      </c>
      <c r="T36" s="23">
        <f>Rookies!T7</f>
        <v>228.52782761602353</v>
      </c>
      <c r="U36" s="23">
        <f>Rookies!U7</f>
        <v>199.23478804943312</v>
      </c>
      <c r="V36" s="23">
        <f>Rookies!V7</f>
        <v>206.33039036798343</v>
      </c>
      <c r="W36" s="23">
        <f>Rookies!W7</f>
        <v>202.00096743455106</v>
      </c>
      <c r="X36" s="23">
        <f>Rookies!X7</f>
        <v>212.52748268586035</v>
      </c>
      <c r="Y36" s="23">
        <f>Rookies!Y7</f>
        <v>212.80399182235129</v>
      </c>
      <c r="Z36" s="23">
        <f>Rookies!Z7</f>
        <v>0</v>
      </c>
      <c r="AA36" s="23">
        <f>Rookies!AA7</f>
        <v>199.13483515780587</v>
      </c>
      <c r="AB36" s="23">
        <f>Rookies!AB7</f>
        <v>218.41405984503206</v>
      </c>
      <c r="AC36" s="23">
        <f>Rookies!AC7</f>
        <v>213.0394994976829</v>
      </c>
      <c r="AD36" s="23">
        <f>Rookies!AD7</f>
        <v>211.76759578708811</v>
      </c>
      <c r="AE36" s="23">
        <f>Rookies!AE7</f>
        <v>206.3043031057617</v>
      </c>
      <c r="AF36" s="23">
        <f>Rookies!AF7</f>
        <v>225.11933232160084</v>
      </c>
      <c r="AG36" s="23">
        <f>Rookies!AG7</f>
        <v>231.5558256614755</v>
      </c>
      <c r="AH36" s="23">
        <f>Rookies!AH7</f>
        <v>226.46479385717038</v>
      </c>
      <c r="AI36" s="23">
        <f>Rookies!AI7</f>
        <v>246.36527367710534</v>
      </c>
      <c r="AK36" s="23">
        <f>Rookies!AK7</f>
        <v>3.6940248194207741</v>
      </c>
      <c r="AL36" s="23">
        <f>Rookies!AL7</f>
        <v>3.9661513072000107</v>
      </c>
      <c r="AM36" s="23">
        <f>Rookies!AM7</f>
        <v>4.100172365615502</v>
      </c>
      <c r="AN36" s="23">
        <f>Rookies!AN7</f>
        <v>3.705729397247933</v>
      </c>
      <c r="AO36" s="23">
        <f>Rookies!AO7</f>
        <v>3.7139814088546541</v>
      </c>
      <c r="AP36" s="23">
        <f>Rookies!AP7</f>
        <v>3.9016077439437176</v>
      </c>
      <c r="AQ36" s="23">
        <f>Rookies!AQ7</f>
        <v>3.9659734388497516</v>
      </c>
      <c r="AR36" s="23">
        <f>Rookies!AR7</f>
        <v>3.9090774035228173</v>
      </c>
      <c r="AS36" s="23">
        <f>Rookies!AS7</f>
        <v>0</v>
      </c>
      <c r="AT36" s="23">
        <f>Rookies!AT7</f>
        <v>3.9327948701054489</v>
      </c>
      <c r="AU36" s="23">
        <f>Rookies!AU7</f>
        <v>3.9182978542616382</v>
      </c>
      <c r="AV36" s="23">
        <f>Rookies!AV7</f>
        <v>3.9624944207417796</v>
      </c>
      <c r="AW36" s="23">
        <f>Rookies!AW7</f>
        <v>4.2754963359934095</v>
      </c>
      <c r="AX36" s="23">
        <f>Rookies!AX7</f>
        <v>3.7010516115940209</v>
      </c>
      <c r="AY36" s="23">
        <f>Rookies!AY7</f>
        <v>4.0995894786364211</v>
      </c>
      <c r="AZ36" s="23">
        <f>Rookies!AZ7</f>
        <v>3.9251482315954132</v>
      </c>
      <c r="BA36" s="23">
        <f>Rookies!BA7</f>
        <v>3.9408829525283431</v>
      </c>
      <c r="BB36" s="23">
        <f>Rookies!BB7</f>
        <v>4.1761860904935775</v>
      </c>
      <c r="BC36" s="23"/>
      <c r="BD36" s="23">
        <f>Rookies!BD7</f>
        <v>0</v>
      </c>
      <c r="BE36" s="23">
        <f>Rookies!BE7</f>
        <v>0</v>
      </c>
      <c r="BF36" s="23">
        <f>Rookies!BF7</f>
        <v>0</v>
      </c>
      <c r="BG36" s="23">
        <f>Rookies!BG7</f>
        <v>0</v>
      </c>
      <c r="BH36" s="23">
        <f>Rookies!BH7</f>
        <v>0</v>
      </c>
      <c r="BI36" s="23">
        <f>Rookies!BI7</f>
        <v>0</v>
      </c>
      <c r="BJ36" s="23">
        <f>Rookies!BJ7</f>
        <v>0</v>
      </c>
      <c r="BK36" s="23">
        <f>Rookies!BK7</f>
        <v>0</v>
      </c>
      <c r="BL36" s="23">
        <f>Rookies!BL7</f>
        <v>0</v>
      </c>
      <c r="BM36" s="23">
        <f>Rookies!BM7</f>
        <v>0</v>
      </c>
      <c r="BN36" s="23">
        <f>Rookies!BN7</f>
        <v>0</v>
      </c>
      <c r="BO36" s="23">
        <f>Rookies!BO7</f>
        <v>0</v>
      </c>
      <c r="BP36" s="23">
        <f>Rookies!BP7</f>
        <v>0</v>
      </c>
      <c r="BQ36" s="23">
        <f>Rookies!BQ7</f>
        <v>0</v>
      </c>
      <c r="BR36" s="23">
        <f>Rookies!BR7</f>
        <v>0</v>
      </c>
      <c r="BS36" s="23">
        <f>Rookies!BS7</f>
        <v>0</v>
      </c>
      <c r="BT36" s="23">
        <f>Rookies!BT7</f>
        <v>0</v>
      </c>
      <c r="BU36" s="23">
        <f>Rookies!BU7</f>
        <v>0</v>
      </c>
      <c r="BV36" s="23"/>
      <c r="BW36" s="23">
        <f t="shared" si="12"/>
        <v>3649.995181739785</v>
      </c>
      <c r="BX36" s="23">
        <f t="shared" si="13"/>
        <v>66.888659730605198</v>
      </c>
      <c r="BY36" s="23">
        <f t="shared" si="14"/>
        <v>0</v>
      </c>
      <c r="BZ36" s="23">
        <f t="shared" si="15"/>
        <v>20.561036400066385</v>
      </c>
      <c r="CA36" s="23">
        <f t="shared" si="16"/>
        <v>0.80588746663379762</v>
      </c>
      <c r="CB36" s="23">
        <f t="shared" si="17"/>
        <v>0</v>
      </c>
      <c r="CC36" s="23">
        <f>SUM(BD36:BU36)/INDEX(Multipliers!$J$2:$J$33,MATCH($F36,Multipliers!$H$2:$H$33,0))</f>
        <v>0</v>
      </c>
      <c r="CD36" s="24">
        <f t="shared" si="18"/>
        <v>185.01821591662346</v>
      </c>
      <c r="CE36" s="24">
        <f t="shared" si="19"/>
        <v>10.883424465683733</v>
      </c>
      <c r="CF36" s="25">
        <f t="shared" si="20"/>
        <v>1.8472578954983312</v>
      </c>
    </row>
    <row r="37" spans="1:84" x14ac:dyDescent="0.3">
      <c r="B37" s="45" t="str">
        <f>IF(INDEX(Picks!$H$2:$H$300,MATCH($C37,Picks!$B$2:$B$300,0))=0,"",INDEX(Picks!$H$2:$H$300,MATCH($C37,Picks!$B$2:$B$300,0)))</f>
        <v/>
      </c>
      <c r="C37" s="5" t="s">
        <v>114</v>
      </c>
      <c r="D37" s="5" t="s">
        <v>115</v>
      </c>
      <c r="E37" s="5" t="s">
        <v>103</v>
      </c>
      <c r="F37" s="5" t="s">
        <v>70</v>
      </c>
      <c r="G37" s="7" t="s">
        <v>104</v>
      </c>
      <c r="H37" s="5" t="s">
        <v>44</v>
      </c>
      <c r="I37" s="22">
        <v>1722.6</v>
      </c>
      <c r="J37" s="22">
        <v>9.6</v>
      </c>
      <c r="K37" s="22">
        <v>1722.6</v>
      </c>
      <c r="L37" s="22">
        <v>9.6</v>
      </c>
      <c r="M37" s="22">
        <v>39</v>
      </c>
      <c r="N37" s="22">
        <v>0</v>
      </c>
      <c r="O37" s="22">
        <v>0</v>
      </c>
      <c r="P37" s="22">
        <v>0</v>
      </c>
      <c r="Q37" s="22"/>
      <c r="R37" s="23">
        <f>Rookies!R8</f>
        <v>71.367663897115477</v>
      </c>
      <c r="S37" s="23">
        <f>Rookies!S8</f>
        <v>56.03534096933349</v>
      </c>
      <c r="T37" s="23">
        <f>Rookies!T8</f>
        <v>57.34065190189898</v>
      </c>
      <c r="U37" s="23">
        <f>Rookies!U8</f>
        <v>61.609578678287505</v>
      </c>
      <c r="V37" s="23">
        <f>Rookies!V8</f>
        <v>60.608113612826358</v>
      </c>
      <c r="W37" s="23">
        <f>Rookies!W8</f>
        <v>58.639436656605369</v>
      </c>
      <c r="X37" s="23">
        <f>Rookies!X8</f>
        <v>63.441103565800866</v>
      </c>
      <c r="Y37" s="23">
        <f>Rookies!Y8</f>
        <v>58.580231696324653</v>
      </c>
      <c r="Z37" s="23">
        <f>Rookies!Z8</f>
        <v>62.672886906526131</v>
      </c>
      <c r="AA37" s="23">
        <f>Rookies!AA8</f>
        <v>66.18110199962716</v>
      </c>
      <c r="AB37" s="23">
        <f>Rookies!AB8</f>
        <v>0</v>
      </c>
      <c r="AC37" s="23">
        <f>Rookies!AC8</f>
        <v>62.248998750494273</v>
      </c>
      <c r="AD37" s="23">
        <f>Rookies!AD8</f>
        <v>70.048802089777681</v>
      </c>
      <c r="AE37" s="23">
        <f>Rookies!AE8</f>
        <v>59.857385379119521</v>
      </c>
      <c r="AF37" s="23">
        <f>Rookies!AF8</f>
        <v>64.513430378989966</v>
      </c>
      <c r="AG37" s="23">
        <f>Rookies!AG8</f>
        <v>56.826361596844791</v>
      </c>
      <c r="AH37" s="23">
        <f>Rookies!AH8</f>
        <v>58.716919236654434</v>
      </c>
      <c r="AI37" s="23">
        <f>Rookies!AI8</f>
        <v>66.49329211629744</v>
      </c>
      <c r="AK37" s="23">
        <f>Rookies!AK8</f>
        <v>1.7079637904199925</v>
      </c>
      <c r="AL37" s="23">
        <f>Rookies!AL8</f>
        <v>1.2210344415163348</v>
      </c>
      <c r="AM37" s="23">
        <f>Rookies!AM8</f>
        <v>1.2911019182433026</v>
      </c>
      <c r="AN37" s="23">
        <f>Rookies!AN8</f>
        <v>1.440548099036761</v>
      </c>
      <c r="AO37" s="23">
        <f>Rookies!AO8</f>
        <v>1.3518023811260131</v>
      </c>
      <c r="AP37" s="23">
        <f>Rookies!AP8</f>
        <v>1.3038863166203509</v>
      </c>
      <c r="AQ37" s="23">
        <f>Rookies!AQ8</f>
        <v>1.4001945569858523</v>
      </c>
      <c r="AR37" s="23">
        <f>Rookies!AR8</f>
        <v>1.3910235791842724</v>
      </c>
      <c r="AS37" s="23">
        <f>Rookies!AS8</f>
        <v>1.3610871210174806</v>
      </c>
      <c r="AT37" s="23">
        <f>Rookies!AT8</f>
        <v>1.3580748750569467</v>
      </c>
      <c r="AU37" s="23">
        <f>Rookies!AU8</f>
        <v>0</v>
      </c>
      <c r="AV37" s="23">
        <f>Rookies!AV8</f>
        <v>1.3520251273693313</v>
      </c>
      <c r="AW37" s="23">
        <f>Rookies!AW8</f>
        <v>1.4741822329271703</v>
      </c>
      <c r="AX37" s="23">
        <f>Rookies!AX8</f>
        <v>1.3043184508687136</v>
      </c>
      <c r="AY37" s="23">
        <f>Rookies!AY8</f>
        <v>1.397629317426214</v>
      </c>
      <c r="AZ37" s="23">
        <f>Rookies!AZ8</f>
        <v>1.4227993781781996</v>
      </c>
      <c r="BA37" s="23">
        <f>Rookies!BA8</f>
        <v>1.3729122679014019</v>
      </c>
      <c r="BB37" s="23">
        <f>Rookies!BB8</f>
        <v>1.4442096025203839</v>
      </c>
      <c r="BC37" s="23"/>
      <c r="BD37" s="23">
        <f>Rookies!BD8</f>
        <v>0</v>
      </c>
      <c r="BE37" s="23">
        <f>Rookies!BE8</f>
        <v>0</v>
      </c>
      <c r="BF37" s="23">
        <f>Rookies!BF8</f>
        <v>0</v>
      </c>
      <c r="BG37" s="23">
        <f>Rookies!BG8</f>
        <v>0</v>
      </c>
      <c r="BH37" s="23">
        <f>Rookies!BH8</f>
        <v>0</v>
      </c>
      <c r="BI37" s="23">
        <f>Rookies!BI8</f>
        <v>0</v>
      </c>
      <c r="BJ37" s="23">
        <f>Rookies!BJ8</f>
        <v>0</v>
      </c>
      <c r="BK37" s="23">
        <f>Rookies!BK8</f>
        <v>0</v>
      </c>
      <c r="BL37" s="23">
        <f>Rookies!BL8</f>
        <v>0</v>
      </c>
      <c r="BM37" s="23">
        <f>Rookies!BM8</f>
        <v>0</v>
      </c>
      <c r="BN37" s="23">
        <f>Rookies!BN8</f>
        <v>0</v>
      </c>
      <c r="BO37" s="23">
        <f>Rookies!BO8</f>
        <v>0</v>
      </c>
      <c r="BP37" s="23">
        <f>Rookies!BP8</f>
        <v>0</v>
      </c>
      <c r="BQ37" s="23">
        <f>Rookies!BQ8</f>
        <v>0</v>
      </c>
      <c r="BR37" s="23">
        <f>Rookies!BR8</f>
        <v>0</v>
      </c>
      <c r="BS37" s="23">
        <f>Rookies!BS8</f>
        <v>0</v>
      </c>
      <c r="BT37" s="23">
        <f>Rookies!BT8</f>
        <v>0</v>
      </c>
      <c r="BU37" s="23">
        <f>Rookies!BU8</f>
        <v>0</v>
      </c>
      <c r="BV37" s="23"/>
      <c r="BW37" s="23">
        <f t="shared" si="12"/>
        <v>1055.1812994325239</v>
      </c>
      <c r="BX37" s="23">
        <f t="shared" si="13"/>
        <v>23.594793456398722</v>
      </c>
      <c r="BY37" s="23">
        <f t="shared" si="14"/>
        <v>0</v>
      </c>
      <c r="BZ37" s="23">
        <f t="shared" si="15"/>
        <v>5.8804948766702827</v>
      </c>
      <c r="CA37" s="23">
        <f t="shared" si="16"/>
        <v>0</v>
      </c>
      <c r="CB37" s="23">
        <f t="shared" si="17"/>
        <v>0</v>
      </c>
      <c r="CC37" s="23">
        <f>SUM(BD37:BU37)/INDEX(Multipliers!$J$2:$J$33,MATCH($F37,Multipliers!$H$2:$H$33,0))</f>
        <v>0</v>
      </c>
      <c r="CD37" s="24">
        <f t="shared" si="18"/>
        <v>52.260991338134104</v>
      </c>
      <c r="CE37" s="24">
        <f t="shared" si="19"/>
        <v>3.0741759610667119</v>
      </c>
      <c r="CF37" s="25">
        <f t="shared" si="20"/>
        <v>-0.74591825201296391</v>
      </c>
    </row>
    <row r="38" spans="1:84" x14ac:dyDescent="0.3">
      <c r="B38" s="45" t="str">
        <f>IF(INDEX(Picks!$H$2:$H$300,MATCH($C38,Picks!$B$2:$B$300,0))=0,"",INDEX(Picks!$H$2:$H$300,MATCH($C38,Picks!$B$2:$B$300,0)))</f>
        <v/>
      </c>
      <c r="C38" s="5" t="s">
        <v>116</v>
      </c>
      <c r="D38" s="5" t="s">
        <v>117</v>
      </c>
      <c r="E38" s="5" t="s">
        <v>103</v>
      </c>
      <c r="F38" s="5" t="s">
        <v>118</v>
      </c>
      <c r="G38" s="7" t="s">
        <v>104</v>
      </c>
      <c r="H38" s="5" t="s">
        <v>44</v>
      </c>
      <c r="I38" s="22">
        <v>1252.2</v>
      </c>
      <c r="J38" s="22">
        <v>6.6</v>
      </c>
      <c r="K38" s="22">
        <v>1252.2</v>
      </c>
      <c r="L38" s="22">
        <v>6.6</v>
      </c>
      <c r="M38" s="22">
        <v>0</v>
      </c>
      <c r="N38" s="22">
        <v>0</v>
      </c>
      <c r="O38" s="22">
        <v>0</v>
      </c>
      <c r="P38" s="22">
        <v>0</v>
      </c>
      <c r="Q38" s="22"/>
      <c r="R38" s="23">
        <f>Rookies!R9</f>
        <v>44.178201469573501</v>
      </c>
      <c r="S38" s="23">
        <f>Rookies!S9</f>
        <v>44.918519962169107</v>
      </c>
      <c r="T38" s="23">
        <f>Rookies!T9</f>
        <v>45.020013914167862</v>
      </c>
      <c r="U38" s="23">
        <f>Rookies!U9</f>
        <v>41.412725165354544</v>
      </c>
      <c r="V38" s="23">
        <f>Rookies!V9</f>
        <v>44.216391369438469</v>
      </c>
      <c r="W38" s="23">
        <f>Rookies!W9</f>
        <v>46.829507628855538</v>
      </c>
      <c r="X38" s="23">
        <f>Rookies!X9</f>
        <v>42.819094102989325</v>
      </c>
      <c r="Y38" s="23">
        <f>Rookies!Y9</f>
        <v>47.716093379791637</v>
      </c>
      <c r="Z38" s="23">
        <f>Rookies!Z9</f>
        <v>46.617795337380635</v>
      </c>
      <c r="AA38" s="23">
        <f>Rookies!AA9</f>
        <v>40.354790151377919</v>
      </c>
      <c r="AB38" s="23">
        <f>Rookies!AB9</f>
        <v>40.872792113747138</v>
      </c>
      <c r="AC38" s="23">
        <f>Rookies!AC9</f>
        <v>44.526970841104408</v>
      </c>
      <c r="AD38" s="23">
        <f>Rookies!AD9</f>
        <v>0</v>
      </c>
      <c r="AE38" s="23">
        <f>Rookies!AE9</f>
        <v>51.287773500558643</v>
      </c>
      <c r="AF38" s="23">
        <f>Rookies!AF9</f>
        <v>44.414080401565244</v>
      </c>
      <c r="AG38" s="23">
        <f>Rookies!AG9</f>
        <v>42.099733414396155</v>
      </c>
      <c r="AH38" s="23">
        <f>Rookies!AH9</f>
        <v>42.965505042806868</v>
      </c>
      <c r="AI38" s="23">
        <f>Rookies!AI9</f>
        <v>47.190382407004819</v>
      </c>
      <c r="AK38" s="23">
        <f>Rookies!AK9</f>
        <v>0</v>
      </c>
      <c r="AL38" s="23">
        <f>Rookies!AL9</f>
        <v>0</v>
      </c>
      <c r="AM38" s="23">
        <f>Rookies!AM9</f>
        <v>0</v>
      </c>
      <c r="AN38" s="23">
        <f>Rookies!AN9</f>
        <v>0</v>
      </c>
      <c r="AO38" s="23">
        <f>Rookies!AO9</f>
        <v>0</v>
      </c>
      <c r="AP38" s="23">
        <f>Rookies!AP9</f>
        <v>0</v>
      </c>
      <c r="AQ38" s="23">
        <f>Rookies!AQ9</f>
        <v>0</v>
      </c>
      <c r="AR38" s="23">
        <f>Rookies!AR9</f>
        <v>0</v>
      </c>
      <c r="AS38" s="23">
        <f>Rookies!AS9</f>
        <v>0</v>
      </c>
      <c r="AT38" s="23">
        <f>Rookies!AT9</f>
        <v>0</v>
      </c>
      <c r="AU38" s="23">
        <f>Rookies!AU9</f>
        <v>0</v>
      </c>
      <c r="AV38" s="23">
        <f>Rookies!AV9</f>
        <v>0</v>
      </c>
      <c r="AW38" s="23">
        <f>Rookies!AW9</f>
        <v>0</v>
      </c>
      <c r="AX38" s="23">
        <f>Rookies!AX9</f>
        <v>0</v>
      </c>
      <c r="AY38" s="23">
        <f>Rookies!AY9</f>
        <v>0</v>
      </c>
      <c r="AZ38" s="23">
        <f>Rookies!AZ9</f>
        <v>0</v>
      </c>
      <c r="BA38" s="23">
        <f>Rookies!BA9</f>
        <v>0</v>
      </c>
      <c r="BB38" s="23">
        <f>Rookies!BB9</f>
        <v>0</v>
      </c>
      <c r="BC38" s="23"/>
      <c r="BD38" s="23">
        <f>Rookies!BD9</f>
        <v>0</v>
      </c>
      <c r="BE38" s="23">
        <f>Rookies!BE9</f>
        <v>0</v>
      </c>
      <c r="BF38" s="23">
        <f>Rookies!BF9</f>
        <v>0</v>
      </c>
      <c r="BG38" s="23">
        <f>Rookies!BG9</f>
        <v>0</v>
      </c>
      <c r="BH38" s="23">
        <f>Rookies!BH9</f>
        <v>0</v>
      </c>
      <c r="BI38" s="23">
        <f>Rookies!BI9</f>
        <v>0</v>
      </c>
      <c r="BJ38" s="23">
        <f>Rookies!BJ9</f>
        <v>0</v>
      </c>
      <c r="BK38" s="23">
        <f>Rookies!BK9</f>
        <v>0</v>
      </c>
      <c r="BL38" s="23">
        <f>Rookies!BL9</f>
        <v>0</v>
      </c>
      <c r="BM38" s="23">
        <f>Rookies!BM9</f>
        <v>0</v>
      </c>
      <c r="BN38" s="23">
        <f>Rookies!BN9</f>
        <v>0</v>
      </c>
      <c r="BO38" s="23">
        <f>Rookies!BO9</f>
        <v>0</v>
      </c>
      <c r="BP38" s="23">
        <f>Rookies!BP9</f>
        <v>0</v>
      </c>
      <c r="BQ38" s="23">
        <f>Rookies!BQ9</f>
        <v>0</v>
      </c>
      <c r="BR38" s="23">
        <f>Rookies!BR9</f>
        <v>0</v>
      </c>
      <c r="BS38" s="23">
        <f>Rookies!BS9</f>
        <v>0</v>
      </c>
      <c r="BT38" s="23">
        <f>Rookies!BT9</f>
        <v>0</v>
      </c>
      <c r="BU38" s="23">
        <f>Rookies!BU9</f>
        <v>0</v>
      </c>
      <c r="BV38" s="23"/>
      <c r="BW38" s="23">
        <f t="shared" si="12"/>
        <v>757.44037020228177</v>
      </c>
      <c r="BX38" s="23">
        <f t="shared" si="13"/>
        <v>0</v>
      </c>
      <c r="BY38" s="23">
        <f t="shared" si="14"/>
        <v>0</v>
      </c>
      <c r="BZ38" s="23">
        <f t="shared" si="15"/>
        <v>3.992258779216626</v>
      </c>
      <c r="CA38" s="23">
        <f t="shared" si="16"/>
        <v>0</v>
      </c>
      <c r="CB38" s="23">
        <f t="shared" si="17"/>
        <v>0</v>
      </c>
      <c r="CC38" s="23">
        <f>SUM(BD38:BU38)/INDEX(Multipliers!$J$2:$J$33,MATCH($F38,Multipliers!$H$2:$H$33,0))</f>
        <v>0</v>
      </c>
      <c r="CD38" s="24">
        <f t="shared" si="18"/>
        <v>34.905044371923552</v>
      </c>
      <c r="CE38" s="24">
        <f t="shared" si="19"/>
        <v>2.0532379042307971</v>
      </c>
      <c r="CF38" s="25">
        <f t="shared" si="20"/>
        <v>-1.0849357919860065</v>
      </c>
    </row>
    <row r="39" spans="1:84" x14ac:dyDescent="0.3">
      <c r="B39" s="45" t="str">
        <f>IF(INDEX(Picks!$H$2:$H$300,MATCH($C39,Picks!$B$2:$B$300,0))=0,"",INDEX(Picks!$H$2:$H$300,MATCH($C39,Picks!$B$2:$B$300,0)))</f>
        <v/>
      </c>
      <c r="C39" s="5" t="s">
        <v>119</v>
      </c>
      <c r="D39" s="5" t="s">
        <v>120</v>
      </c>
      <c r="E39" s="5" t="s">
        <v>103</v>
      </c>
      <c r="F39" s="5" t="s">
        <v>69</v>
      </c>
      <c r="G39" s="7" t="s">
        <v>104</v>
      </c>
      <c r="H39" s="5" t="s">
        <v>44</v>
      </c>
      <c r="I39" s="22">
        <v>2113.1999999999998</v>
      </c>
      <c r="J39" s="22">
        <v>10.799999999999999</v>
      </c>
      <c r="K39" s="22">
        <v>2113.1999999999998</v>
      </c>
      <c r="L39" s="22">
        <v>10.799999999999999</v>
      </c>
      <c r="M39" s="22">
        <v>63.599999999999994</v>
      </c>
      <c r="N39" s="22">
        <v>0.6</v>
      </c>
      <c r="O39" s="22">
        <v>0</v>
      </c>
      <c r="P39" s="22">
        <v>0</v>
      </c>
      <c r="Q39" s="22"/>
      <c r="R39" s="23">
        <f>Rookies!R10</f>
        <v>73.315903211740135</v>
      </c>
      <c r="S39" s="23">
        <f>Rookies!S10</f>
        <v>82.122774263123148</v>
      </c>
      <c r="T39" s="23">
        <f>Rookies!T10</f>
        <v>80.864549105371651</v>
      </c>
      <c r="U39" s="23">
        <f>Rookies!U10</f>
        <v>74.833898903991184</v>
      </c>
      <c r="V39" s="23">
        <f>Rookies!V10</f>
        <v>0</v>
      </c>
      <c r="W39" s="23">
        <f>Rookies!W10</f>
        <v>83.895619896760664</v>
      </c>
      <c r="X39" s="23">
        <f>Rookies!X10</f>
        <v>70.414615846519339</v>
      </c>
      <c r="Y39" s="23">
        <f>Rookies!Y10</f>
        <v>76.807402715102469</v>
      </c>
      <c r="Z39" s="23">
        <f>Rookies!Z10</f>
        <v>64.071391555164411</v>
      </c>
      <c r="AA39" s="23">
        <f>Rookies!AA10</f>
        <v>85.676635113103558</v>
      </c>
      <c r="AB39" s="23">
        <f>Rookies!AB10</f>
        <v>70.694021636489254</v>
      </c>
      <c r="AC39" s="23">
        <f>Rookies!AC10</f>
        <v>79.99482142856435</v>
      </c>
      <c r="AD39" s="23">
        <f>Rookies!AD10</f>
        <v>74.945827361034219</v>
      </c>
      <c r="AE39" s="23">
        <f>Rookies!AE10</f>
        <v>79.323545976577734</v>
      </c>
      <c r="AF39" s="23">
        <f>Rookies!AF10</f>
        <v>71.179389083728211</v>
      </c>
      <c r="AG39" s="23">
        <f>Rookies!AG10</f>
        <v>81.134965095352001</v>
      </c>
      <c r="AH39" s="23">
        <f>Rookies!AH10</f>
        <v>74.924866177651367</v>
      </c>
      <c r="AI39" s="23">
        <f>Rookies!AI10</f>
        <v>75.59098918462017</v>
      </c>
      <c r="AK39" s="23">
        <f>Rookies!AK10</f>
        <v>2.2449240299508166</v>
      </c>
      <c r="AL39" s="23">
        <f>Rookies!AL10</f>
        <v>2.6126253706025935</v>
      </c>
      <c r="AM39" s="23">
        <f>Rookies!AM10</f>
        <v>2.205891966211901</v>
      </c>
      <c r="AN39" s="23">
        <f>Rookies!AN10</f>
        <v>2.2121704753125826</v>
      </c>
      <c r="AO39" s="23">
        <f>Rookies!AO10</f>
        <v>0</v>
      </c>
      <c r="AP39" s="23">
        <f>Rookies!AP10</f>
        <v>2.3494047709673955</v>
      </c>
      <c r="AQ39" s="23">
        <f>Rookies!AQ10</f>
        <v>2.0863314980960275</v>
      </c>
      <c r="AR39" s="23">
        <f>Rookies!AR10</f>
        <v>2.2174082214578075</v>
      </c>
      <c r="AS39" s="23">
        <f>Rookies!AS10</f>
        <v>2.0215838530245951</v>
      </c>
      <c r="AT39" s="23">
        <f>Rookies!AT10</f>
        <v>2.3968961122364396</v>
      </c>
      <c r="AU39" s="23">
        <f>Rookies!AU10</f>
        <v>2.1160062115391178</v>
      </c>
      <c r="AV39" s="23">
        <f>Rookies!AV10</f>
        <v>2.4022726427187635</v>
      </c>
      <c r="AW39" s="23">
        <f>Rookies!AW10</f>
        <v>2.2221135510546479</v>
      </c>
      <c r="AX39" s="23">
        <f>Rookies!AX10</f>
        <v>2.324638451353028</v>
      </c>
      <c r="AY39" s="23">
        <f>Rookies!AY10</f>
        <v>2.1041392375376069</v>
      </c>
      <c r="AZ39" s="23">
        <f>Rookies!AZ10</f>
        <v>2.4027817664537658</v>
      </c>
      <c r="BA39" s="23">
        <f>Rookies!BA10</f>
        <v>2.1957317053183343</v>
      </c>
      <c r="BB39" s="23">
        <f>Rookies!BB10</f>
        <v>2.2397035020663947</v>
      </c>
      <c r="BC39" s="23"/>
      <c r="BD39" s="23">
        <f>Rookies!BD10</f>
        <v>0</v>
      </c>
      <c r="BE39" s="23">
        <f>Rookies!BE10</f>
        <v>0</v>
      </c>
      <c r="BF39" s="23">
        <f>Rookies!BF10</f>
        <v>0</v>
      </c>
      <c r="BG39" s="23">
        <f>Rookies!BG10</f>
        <v>0</v>
      </c>
      <c r="BH39" s="23">
        <f>Rookies!BH10</f>
        <v>0</v>
      </c>
      <c r="BI39" s="23">
        <f>Rookies!BI10</f>
        <v>0</v>
      </c>
      <c r="BJ39" s="23">
        <f>Rookies!BJ10</f>
        <v>0</v>
      </c>
      <c r="BK39" s="23">
        <f>Rookies!BK10</f>
        <v>0</v>
      </c>
      <c r="BL39" s="23">
        <f>Rookies!BL10</f>
        <v>0</v>
      </c>
      <c r="BM39" s="23">
        <f>Rookies!BM10</f>
        <v>0</v>
      </c>
      <c r="BN39" s="23">
        <f>Rookies!BN10</f>
        <v>0</v>
      </c>
      <c r="BO39" s="23">
        <f>Rookies!BO10</f>
        <v>0</v>
      </c>
      <c r="BP39" s="23">
        <f>Rookies!BP10</f>
        <v>0</v>
      </c>
      <c r="BQ39" s="23">
        <f>Rookies!BQ10</f>
        <v>0</v>
      </c>
      <c r="BR39" s="23">
        <f>Rookies!BR10</f>
        <v>0</v>
      </c>
      <c r="BS39" s="23">
        <f>Rookies!BS10</f>
        <v>0</v>
      </c>
      <c r="BT39" s="23">
        <f>Rookies!BT10</f>
        <v>0</v>
      </c>
      <c r="BU39" s="23">
        <f>Rookies!BU10</f>
        <v>0</v>
      </c>
      <c r="BV39" s="23"/>
      <c r="BW39" s="23">
        <f t="shared" si="12"/>
        <v>1299.7912165548939</v>
      </c>
      <c r="BX39" s="23">
        <f t="shared" si="13"/>
        <v>38.354623365901823</v>
      </c>
      <c r="BY39" s="23">
        <f t="shared" si="14"/>
        <v>0</v>
      </c>
      <c r="BZ39" s="23">
        <f t="shared" si="15"/>
        <v>6.642885263483274</v>
      </c>
      <c r="CA39" s="23">
        <f t="shared" si="16"/>
        <v>0.36183606948963981</v>
      </c>
      <c r="CB39" s="23">
        <f t="shared" si="17"/>
        <v>0</v>
      </c>
      <c r="CC39" s="23">
        <f>SUM(BD39:BU39)/INDEX(Multipliers!$J$2:$J$33,MATCH($F39,Multipliers!$H$2:$H$33,0))</f>
        <v>0</v>
      </c>
      <c r="CD39" s="24">
        <f t="shared" si="18"/>
        <v>65.072800221333466</v>
      </c>
      <c r="CE39" s="24">
        <f t="shared" si="19"/>
        <v>3.8278117777254979</v>
      </c>
      <c r="CF39" s="25">
        <f t="shared" si="20"/>
        <v>-0.49566236343235043</v>
      </c>
    </row>
    <row r="40" spans="1:84" x14ac:dyDescent="0.3">
      <c r="B40" s="45" t="str">
        <f>IF(INDEX(Picks!$H$2:$H$300,MATCH($C40,Picks!$B$2:$B$300,0))=0,"",INDEX(Picks!$H$2:$H$300,MATCH($C40,Picks!$B$2:$B$300,0)))</f>
        <v/>
      </c>
      <c r="C40" s="5" t="s">
        <v>121</v>
      </c>
      <c r="D40" s="5" t="s">
        <v>122</v>
      </c>
      <c r="E40" s="5" t="s">
        <v>103</v>
      </c>
      <c r="F40" s="5" t="s">
        <v>89</v>
      </c>
      <c r="G40" s="7" t="s">
        <v>104</v>
      </c>
      <c r="H40" s="5" t="s">
        <v>44</v>
      </c>
      <c r="I40" s="22">
        <v>1420.8</v>
      </c>
      <c r="J40" s="22">
        <v>8.4</v>
      </c>
      <c r="K40" s="22">
        <v>1420.8</v>
      </c>
      <c r="L40" s="22">
        <v>8.4</v>
      </c>
      <c r="M40" s="22">
        <v>253.79999999999998</v>
      </c>
      <c r="N40" s="22">
        <v>1.7999999999999998</v>
      </c>
      <c r="O40" s="22">
        <v>0</v>
      </c>
      <c r="P40" s="22">
        <v>0</v>
      </c>
      <c r="Q40" s="22"/>
      <c r="R40" s="23">
        <f>Rookies!R11</f>
        <v>46.70881033497961</v>
      </c>
      <c r="S40" s="23">
        <f>Rookies!S11</f>
        <v>52.841872651699916</v>
      </c>
      <c r="T40" s="23">
        <f>Rookies!T11</f>
        <v>56.406822236095763</v>
      </c>
      <c r="U40" s="23">
        <f>Rookies!U11</f>
        <v>47.978495390313299</v>
      </c>
      <c r="V40" s="23">
        <f>Rookies!V11</f>
        <v>54.151497280839266</v>
      </c>
      <c r="W40" s="23">
        <f>Rookies!W11</f>
        <v>46.406763182694974</v>
      </c>
      <c r="X40" s="23">
        <f>Rookies!X11</f>
        <v>46.801150433164715</v>
      </c>
      <c r="Y40" s="23">
        <f>Rookies!Y11</f>
        <v>53.570497814071793</v>
      </c>
      <c r="Z40" s="23">
        <f>Rookies!Z11</f>
        <v>47.4612829414136</v>
      </c>
      <c r="AA40" s="23">
        <f>Rookies!AA11</f>
        <v>54.410530161212996</v>
      </c>
      <c r="AB40" s="23">
        <f>Rookies!AB11</f>
        <v>48.607378382278981</v>
      </c>
      <c r="AC40" s="23">
        <f>Rookies!AC11</f>
        <v>49.572652956036769</v>
      </c>
      <c r="AD40" s="23">
        <f>Rookies!AD11</f>
        <v>48.442420819289026</v>
      </c>
      <c r="AE40" s="23">
        <f>Rookies!AE11</f>
        <v>0</v>
      </c>
      <c r="AF40" s="23">
        <f>Rookies!AF11</f>
        <v>51.455699746951417</v>
      </c>
      <c r="AG40" s="23">
        <f>Rookies!AG11</f>
        <v>49.020773306799555</v>
      </c>
      <c r="AH40" s="23">
        <f>Rookies!AH11</f>
        <v>51.035827754534793</v>
      </c>
      <c r="AI40" s="23">
        <f>Rookies!AI11</f>
        <v>50.241632560095972</v>
      </c>
      <c r="AK40" s="23">
        <f>Rookies!AK11</f>
        <v>8.5623555704981502</v>
      </c>
      <c r="AL40" s="23">
        <f>Rookies!AL11</f>
        <v>9.0323045373206856</v>
      </c>
      <c r="AM40" s="23">
        <f>Rookies!AM11</f>
        <v>9.3754548879170585</v>
      </c>
      <c r="AN40" s="23">
        <f>Rookies!AN11</f>
        <v>9.5698787218256669</v>
      </c>
      <c r="AO40" s="23">
        <f>Rookies!AO11</f>
        <v>9.0137402676412002</v>
      </c>
      <c r="AP40" s="23">
        <f>Rookies!AP11</f>
        <v>9.1675565868728359</v>
      </c>
      <c r="AQ40" s="23">
        <f>Rookies!AQ11</f>
        <v>8.4518218310999362</v>
      </c>
      <c r="AR40" s="23">
        <f>Rookies!AR11</f>
        <v>9.5483484650245227</v>
      </c>
      <c r="AS40" s="23">
        <f>Rookies!AS11</f>
        <v>8.7345127580635165</v>
      </c>
      <c r="AT40" s="23">
        <f>Rookies!AT11</f>
        <v>9.3242488446420175</v>
      </c>
      <c r="AU40" s="23">
        <f>Rookies!AU11</f>
        <v>8.527675023468694</v>
      </c>
      <c r="AV40" s="23">
        <f>Rookies!AV11</f>
        <v>9.7929713250361665</v>
      </c>
      <c r="AW40" s="23">
        <f>Rookies!AW11</f>
        <v>8.2980138959991354</v>
      </c>
      <c r="AX40" s="23">
        <f>Rookies!AX11</f>
        <v>0</v>
      </c>
      <c r="AY40" s="23">
        <f>Rookies!AY11</f>
        <v>10.26344828279921</v>
      </c>
      <c r="AZ40" s="23">
        <f>Rookies!AZ11</f>
        <v>8.399721514949217</v>
      </c>
      <c r="BA40" s="23">
        <f>Rookies!BA11</f>
        <v>9.2531532599401984</v>
      </c>
      <c r="BB40" s="23">
        <f>Rookies!BB11</f>
        <v>9.0731386508954799</v>
      </c>
      <c r="BC40" s="23"/>
      <c r="BD40" s="23">
        <f>Rookies!BD11</f>
        <v>0</v>
      </c>
      <c r="BE40" s="23">
        <f>Rookies!BE11</f>
        <v>0</v>
      </c>
      <c r="BF40" s="23">
        <f>Rookies!BF11</f>
        <v>0</v>
      </c>
      <c r="BG40" s="23">
        <f>Rookies!BG11</f>
        <v>0</v>
      </c>
      <c r="BH40" s="23">
        <f>Rookies!BH11</f>
        <v>0</v>
      </c>
      <c r="BI40" s="23">
        <f>Rookies!BI11</f>
        <v>0</v>
      </c>
      <c r="BJ40" s="23">
        <f>Rookies!BJ11</f>
        <v>0</v>
      </c>
      <c r="BK40" s="23">
        <f>Rookies!BK11</f>
        <v>0</v>
      </c>
      <c r="BL40" s="23">
        <f>Rookies!BL11</f>
        <v>0</v>
      </c>
      <c r="BM40" s="23">
        <f>Rookies!BM11</f>
        <v>0</v>
      </c>
      <c r="BN40" s="23">
        <f>Rookies!BN11</f>
        <v>0</v>
      </c>
      <c r="BO40" s="23">
        <f>Rookies!BO11</f>
        <v>0</v>
      </c>
      <c r="BP40" s="23">
        <f>Rookies!BP11</f>
        <v>0</v>
      </c>
      <c r="BQ40" s="23">
        <f>Rookies!BQ11</f>
        <v>0</v>
      </c>
      <c r="BR40" s="23">
        <f>Rookies!BR11</f>
        <v>0</v>
      </c>
      <c r="BS40" s="23">
        <f>Rookies!BS11</f>
        <v>0</v>
      </c>
      <c r="BT40" s="23">
        <f>Rookies!BT11</f>
        <v>0</v>
      </c>
      <c r="BU40" s="23">
        <f>Rookies!BU11</f>
        <v>0</v>
      </c>
      <c r="BV40" s="23"/>
      <c r="BW40" s="23">
        <f t="shared" si="12"/>
        <v>855.11410795247252</v>
      </c>
      <c r="BX40" s="23">
        <f t="shared" si="13"/>
        <v>154.38834442399369</v>
      </c>
      <c r="BY40" s="23">
        <f t="shared" si="14"/>
        <v>0</v>
      </c>
      <c r="BZ40" s="23">
        <f t="shared" si="15"/>
        <v>5.055573273367659</v>
      </c>
      <c r="CA40" s="23">
        <f t="shared" si="16"/>
        <v>1.0949527973332887</v>
      </c>
      <c r="CB40" s="23">
        <f t="shared" si="17"/>
        <v>0</v>
      </c>
      <c r="CC40" s="23">
        <f>SUM(BD40:BU40)/INDEX(Multipliers!$J$2:$J$33,MATCH($F40,Multipliers!$H$2:$H$33,0))</f>
        <v>0</v>
      </c>
      <c r="CD40" s="24">
        <f t="shared" si="18"/>
        <v>63.608697018681546</v>
      </c>
      <c r="CE40" s="24">
        <f t="shared" si="19"/>
        <v>3.7416880599224438</v>
      </c>
      <c r="CF40" s="25">
        <f t="shared" si="20"/>
        <v>-0.52426101420006943</v>
      </c>
    </row>
    <row r="41" spans="1:84" x14ac:dyDescent="0.3">
      <c r="B41" s="45" t="str">
        <f>IF(INDEX(Picks!$H$2:$H$300,MATCH($C41,Picks!$B$2:$B$300,0))=0,"",INDEX(Picks!$H$2:$H$300,MATCH($C41,Picks!$B$2:$B$300,0)))</f>
        <v/>
      </c>
      <c r="C41" s="5" t="s">
        <v>123</v>
      </c>
      <c r="D41" s="5" t="s">
        <v>124</v>
      </c>
      <c r="E41" s="5" t="s">
        <v>103</v>
      </c>
      <c r="F41" s="5" t="s">
        <v>94</v>
      </c>
      <c r="G41" s="7" t="s">
        <v>104</v>
      </c>
      <c r="H41" s="5" t="s">
        <v>44</v>
      </c>
      <c r="I41" s="22">
        <v>1564.8</v>
      </c>
      <c r="J41" s="22">
        <v>9.6</v>
      </c>
      <c r="K41" s="22">
        <v>1564.8</v>
      </c>
      <c r="L41" s="22">
        <v>9.6</v>
      </c>
      <c r="M41" s="22">
        <v>148.19999999999999</v>
      </c>
      <c r="N41" s="22">
        <v>1.2</v>
      </c>
      <c r="O41" s="22">
        <v>0</v>
      </c>
      <c r="P41" s="22">
        <v>0</v>
      </c>
      <c r="Q41" s="22"/>
      <c r="R41" s="23">
        <f>Rookies!R12</f>
        <v>60.057303480907009</v>
      </c>
      <c r="S41" s="23">
        <f>Rookies!S12</f>
        <v>53.087482151737113</v>
      </c>
      <c r="T41" s="23">
        <f>Rookies!T12</f>
        <v>64.443702273261977</v>
      </c>
      <c r="U41" s="23">
        <f>Rookies!U12</f>
        <v>58.823469750840083</v>
      </c>
      <c r="V41" s="23">
        <f>Rookies!V12</f>
        <v>0</v>
      </c>
      <c r="W41" s="23">
        <f>Rookies!W12</f>
        <v>56.165817084639023</v>
      </c>
      <c r="X41" s="23">
        <f>Rookies!X12</f>
        <v>53.160893061860314</v>
      </c>
      <c r="Y41" s="23">
        <f>Rookies!Y12</f>
        <v>51.595951901384154</v>
      </c>
      <c r="Z41" s="23">
        <f>Rookies!Z12</f>
        <v>58.235388596929283</v>
      </c>
      <c r="AA41" s="23">
        <f>Rookies!AA12</f>
        <v>55.673844161753813</v>
      </c>
      <c r="AB41" s="23">
        <f>Rookies!AB12</f>
        <v>56.539851842397475</v>
      </c>
      <c r="AC41" s="23">
        <f>Rookies!AC12</f>
        <v>55.206875626568092</v>
      </c>
      <c r="AD41" s="23">
        <f>Rookies!AD12</f>
        <v>51.467564988859174</v>
      </c>
      <c r="AE41" s="23">
        <f>Rookies!AE12</f>
        <v>58.032137634346427</v>
      </c>
      <c r="AF41" s="23">
        <f>Rookies!AF12</f>
        <v>57.271921697654612</v>
      </c>
      <c r="AG41" s="23">
        <f>Rookies!AG12</f>
        <v>53.799874440860897</v>
      </c>
      <c r="AH41" s="23">
        <f>Rookies!AH12</f>
        <v>50.780232153735895</v>
      </c>
      <c r="AI41" s="23">
        <f>Rookies!AI12</f>
        <v>56.895813743961156</v>
      </c>
      <c r="AK41" s="23">
        <f>Rookies!AK12</f>
        <v>5.3001858227662586</v>
      </c>
      <c r="AL41" s="23">
        <f>Rookies!AL12</f>
        <v>4.821377585952388</v>
      </c>
      <c r="AM41" s="23">
        <f>Rookies!AM12</f>
        <v>6.4515915253223097</v>
      </c>
      <c r="AN41" s="23">
        <f>Rookies!AN12</f>
        <v>5.558836659904582</v>
      </c>
      <c r="AO41" s="23">
        <f>Rookies!AO12</f>
        <v>0</v>
      </c>
      <c r="AP41" s="23">
        <f>Rookies!AP12</f>
        <v>5.9396737063812415</v>
      </c>
      <c r="AQ41" s="23">
        <f>Rookies!AQ12</f>
        <v>5.2806195215374245</v>
      </c>
      <c r="AR41" s="23">
        <f>Rookies!AR12</f>
        <v>4.9401499418622068</v>
      </c>
      <c r="AS41" s="23">
        <f>Rookies!AS12</f>
        <v>5.7714263649031201</v>
      </c>
      <c r="AT41" s="23">
        <f>Rookies!AT12</f>
        <v>5.2611960368038622</v>
      </c>
      <c r="AU41" s="23">
        <f>Rookies!AU12</f>
        <v>5.1349200100853549</v>
      </c>
      <c r="AV41" s="23">
        <f>Rookies!AV12</f>
        <v>5.0911901645548161</v>
      </c>
      <c r="AW41" s="23">
        <f>Rookies!AW12</f>
        <v>5.3905942019522994</v>
      </c>
      <c r="AX41" s="23">
        <f>Rookies!AX12</f>
        <v>5.3579101500949591</v>
      </c>
      <c r="AY41" s="23">
        <f>Rookies!AY12</f>
        <v>5.2030402096265798</v>
      </c>
      <c r="AZ41" s="23">
        <f>Rookies!AZ12</f>
        <v>5.00426618500705</v>
      </c>
      <c r="BA41" s="23">
        <f>Rookies!BA12</f>
        <v>5.0419105703674569</v>
      </c>
      <c r="BB41" s="23">
        <f>Rookies!BB12</f>
        <v>5.0211775737877051</v>
      </c>
      <c r="BC41" s="23"/>
      <c r="BD41" s="23">
        <f>Rookies!BD12</f>
        <v>0</v>
      </c>
      <c r="BE41" s="23">
        <f>Rookies!BE12</f>
        <v>0</v>
      </c>
      <c r="BF41" s="23">
        <f>Rookies!BF12</f>
        <v>0</v>
      </c>
      <c r="BG41" s="23">
        <f>Rookies!BG12</f>
        <v>0</v>
      </c>
      <c r="BH41" s="23">
        <f>Rookies!BH12</f>
        <v>0</v>
      </c>
      <c r="BI41" s="23">
        <f>Rookies!BI12</f>
        <v>0</v>
      </c>
      <c r="BJ41" s="23">
        <f>Rookies!BJ12</f>
        <v>0</v>
      </c>
      <c r="BK41" s="23">
        <f>Rookies!BK12</f>
        <v>0</v>
      </c>
      <c r="BL41" s="23">
        <f>Rookies!BL12</f>
        <v>0</v>
      </c>
      <c r="BM41" s="23">
        <f>Rookies!BM12</f>
        <v>0</v>
      </c>
      <c r="BN41" s="23">
        <f>Rookies!BN12</f>
        <v>0</v>
      </c>
      <c r="BO41" s="23">
        <f>Rookies!BO12</f>
        <v>0</v>
      </c>
      <c r="BP41" s="23">
        <f>Rookies!BP12</f>
        <v>0</v>
      </c>
      <c r="BQ41" s="23">
        <f>Rookies!BQ12</f>
        <v>0</v>
      </c>
      <c r="BR41" s="23">
        <f>Rookies!BR12</f>
        <v>0</v>
      </c>
      <c r="BS41" s="23">
        <f>Rookies!BS12</f>
        <v>0</v>
      </c>
      <c r="BT41" s="23">
        <f>Rookies!BT12</f>
        <v>0</v>
      </c>
      <c r="BU41" s="23">
        <f>Rookies!BU12</f>
        <v>0</v>
      </c>
      <c r="BV41" s="23"/>
      <c r="BW41" s="23">
        <f t="shared" si="12"/>
        <v>951.23812459169653</v>
      </c>
      <c r="BX41" s="23">
        <f t="shared" si="13"/>
        <v>90.570066230909632</v>
      </c>
      <c r="BY41" s="23">
        <f t="shared" si="14"/>
        <v>0</v>
      </c>
      <c r="BZ41" s="23">
        <f t="shared" si="15"/>
        <v>5.8358167152864819</v>
      </c>
      <c r="CA41" s="23">
        <f t="shared" si="16"/>
        <v>0.73336086016930879</v>
      </c>
      <c r="CB41" s="23">
        <f t="shared" si="17"/>
        <v>0</v>
      </c>
      <c r="CC41" s="23">
        <f>SUM(BD41:BU41)/INDEX(Multipliers!$J$2:$J$33,MATCH($F41,Multipliers!$H$2:$H$33,0))</f>
        <v>0</v>
      </c>
      <c r="CD41" s="24">
        <f t="shared" si="18"/>
        <v>60.581391760045165</v>
      </c>
      <c r="CE41" s="24">
        <f t="shared" si="19"/>
        <v>3.5636112800026569</v>
      </c>
      <c r="CF41" s="25">
        <f t="shared" si="20"/>
        <v>-0.58339403549406355</v>
      </c>
    </row>
    <row r="42" spans="1:84" x14ac:dyDescent="0.3">
      <c r="B42" s="45" t="str">
        <f>IF(INDEX(Picks!$H$2:$H$300,MATCH($C42,Picks!$B$2:$B$300,0))=0,"",INDEX(Picks!$H$2:$H$300,MATCH($C42,Picks!$B$2:$B$300,0)))</f>
        <v/>
      </c>
      <c r="C42" s="5" t="s">
        <v>125</v>
      </c>
      <c r="D42" s="5" t="s">
        <v>126</v>
      </c>
      <c r="E42" s="5" t="s">
        <v>103</v>
      </c>
      <c r="F42" s="5" t="s">
        <v>62</v>
      </c>
      <c r="G42" s="7" t="s">
        <v>104</v>
      </c>
      <c r="H42" s="5" t="s">
        <v>44</v>
      </c>
      <c r="I42" s="22">
        <v>2032.2500000000002</v>
      </c>
      <c r="J42" s="22">
        <v>14.3</v>
      </c>
      <c r="K42" s="22">
        <v>2032.2500000000002</v>
      </c>
      <c r="L42" s="22">
        <v>14.3</v>
      </c>
      <c r="M42" s="22">
        <v>60.500000000000007</v>
      </c>
      <c r="N42" s="22">
        <v>0.55000000000000004</v>
      </c>
      <c r="O42" s="22">
        <v>0</v>
      </c>
      <c r="P42" s="22">
        <v>0</v>
      </c>
      <c r="Q42" s="22"/>
      <c r="R42" s="23">
        <f>Rookies!R13</f>
        <v>64.019767983205995</v>
      </c>
      <c r="S42" s="23">
        <f>Rookies!S13</f>
        <v>67.051417162569635</v>
      </c>
      <c r="T42" s="23">
        <f>Rookies!T13</f>
        <v>69.433018632514319</v>
      </c>
      <c r="U42" s="23">
        <f>Rookies!U13</f>
        <v>75.152651735747313</v>
      </c>
      <c r="V42" s="23">
        <f>Rookies!V13</f>
        <v>62.12706708388837</v>
      </c>
      <c r="W42" s="23">
        <f>Rookies!W13</f>
        <v>0</v>
      </c>
      <c r="X42" s="23">
        <f>Rookies!X13</f>
        <v>65.397501165942117</v>
      </c>
      <c r="Y42" s="23">
        <f>Rookies!Y13</f>
        <v>75.847013433799447</v>
      </c>
      <c r="Z42" s="23">
        <f>Rookies!Z13</f>
        <v>64.804031823432908</v>
      </c>
      <c r="AA42" s="23">
        <f>Rookies!AA13</f>
        <v>63.326719451271629</v>
      </c>
      <c r="AB42" s="23">
        <f>Rookies!AB13</f>
        <v>65.813070503506722</v>
      </c>
      <c r="AC42" s="23">
        <f>Rookies!AC13</f>
        <v>71.270251154330609</v>
      </c>
      <c r="AD42" s="23">
        <f>Rookies!AD13</f>
        <v>66.308481833407185</v>
      </c>
      <c r="AE42" s="23">
        <f>Rookies!AE13</f>
        <v>65.638487600181477</v>
      </c>
      <c r="AF42" s="23">
        <f>Rookies!AF13</f>
        <v>67.293596706917398</v>
      </c>
      <c r="AG42" s="23">
        <f>Rookies!AG13</f>
        <v>61.082438998172627</v>
      </c>
      <c r="AH42" s="23">
        <f>Rookies!AH13</f>
        <v>72.069676666268023</v>
      </c>
      <c r="AI42" s="23">
        <f>Rookies!AI13</f>
        <v>68.384796850906767</v>
      </c>
      <c r="AK42" s="23">
        <f>Rookies!AK13</f>
        <v>1.828177664184937</v>
      </c>
      <c r="AL42" s="23">
        <f>Rookies!AL13</f>
        <v>1.9149543800895521</v>
      </c>
      <c r="AM42" s="23">
        <f>Rookies!AM13</f>
        <v>2.2314159203585842</v>
      </c>
      <c r="AN42" s="23">
        <f>Rookies!AN13</f>
        <v>2.0796624355858961</v>
      </c>
      <c r="AO42" s="23">
        <f>Rookies!AO13</f>
        <v>1.8166145964117721</v>
      </c>
      <c r="AP42" s="23">
        <f>Rookies!AP13</f>
        <v>0</v>
      </c>
      <c r="AQ42" s="23">
        <f>Rookies!AQ13</f>
        <v>1.8957286782782863</v>
      </c>
      <c r="AR42" s="23">
        <f>Rookies!AR13</f>
        <v>2.0465684894182776</v>
      </c>
      <c r="AS42" s="23">
        <f>Rookies!AS13</f>
        <v>2.1335062581625293</v>
      </c>
      <c r="AT42" s="23">
        <f>Rookies!AT13</f>
        <v>1.8078187375393895</v>
      </c>
      <c r="AU42" s="23">
        <f>Rookies!AU13</f>
        <v>2.0689674443983059</v>
      </c>
      <c r="AV42" s="23">
        <f>Rookies!AV13</f>
        <v>1.9722266703455784</v>
      </c>
      <c r="AW42" s="23">
        <f>Rookies!AW13</f>
        <v>1.9433512943761864</v>
      </c>
      <c r="AX42" s="23">
        <f>Rookies!AX13</f>
        <v>1.8698144461894084</v>
      </c>
      <c r="AY42" s="23">
        <f>Rookies!AY13</f>
        <v>2.0689564262992586</v>
      </c>
      <c r="AZ42" s="23">
        <f>Rookies!AZ13</f>
        <v>1.7501704362515877</v>
      </c>
      <c r="BA42" s="23">
        <f>Rookies!BA13</f>
        <v>1.944645182851984</v>
      </c>
      <c r="BB42" s="23">
        <f>Rookies!BB13</f>
        <v>1.9528274173915776</v>
      </c>
      <c r="BC42" s="23"/>
      <c r="BD42" s="23">
        <f>Rookies!BD13</f>
        <v>0</v>
      </c>
      <c r="BE42" s="23">
        <f>Rookies!BE13</f>
        <v>0</v>
      </c>
      <c r="BF42" s="23">
        <f>Rookies!BF13</f>
        <v>0</v>
      </c>
      <c r="BG42" s="23">
        <f>Rookies!BG13</f>
        <v>0</v>
      </c>
      <c r="BH42" s="23">
        <f>Rookies!BH13</f>
        <v>0</v>
      </c>
      <c r="BI42" s="23">
        <f>Rookies!BI13</f>
        <v>0</v>
      </c>
      <c r="BJ42" s="23">
        <f>Rookies!BJ13</f>
        <v>0</v>
      </c>
      <c r="BK42" s="23">
        <f>Rookies!BK13</f>
        <v>0</v>
      </c>
      <c r="BL42" s="23">
        <f>Rookies!BL13</f>
        <v>0</v>
      </c>
      <c r="BM42" s="23">
        <f>Rookies!BM13</f>
        <v>0</v>
      </c>
      <c r="BN42" s="23">
        <f>Rookies!BN13</f>
        <v>0</v>
      </c>
      <c r="BO42" s="23">
        <f>Rookies!BO13</f>
        <v>0</v>
      </c>
      <c r="BP42" s="23">
        <f>Rookies!BP13</f>
        <v>0</v>
      </c>
      <c r="BQ42" s="23">
        <f>Rookies!BQ13</f>
        <v>0</v>
      </c>
      <c r="BR42" s="23">
        <f>Rookies!BR13</f>
        <v>0</v>
      </c>
      <c r="BS42" s="23">
        <f>Rookies!BS13</f>
        <v>0</v>
      </c>
      <c r="BT42" s="23">
        <f>Rookies!BT13</f>
        <v>0</v>
      </c>
      <c r="BU42" s="23">
        <f>Rookies!BU13</f>
        <v>0</v>
      </c>
      <c r="BV42" s="23"/>
      <c r="BW42" s="23">
        <f t="shared" si="12"/>
        <v>1145.0199887860624</v>
      </c>
      <c r="BX42" s="23">
        <f t="shared" si="13"/>
        <v>33.325406478133111</v>
      </c>
      <c r="BY42" s="23">
        <f t="shared" si="14"/>
        <v>0</v>
      </c>
      <c r="BZ42" s="23">
        <f t="shared" si="15"/>
        <v>8.0569742106732409</v>
      </c>
      <c r="CA42" s="23">
        <f t="shared" si="16"/>
        <v>0.30295824071030103</v>
      </c>
      <c r="CB42" s="23">
        <f t="shared" si="17"/>
        <v>0</v>
      </c>
      <c r="CC42" s="23">
        <f>SUM(BD42:BU42)/INDEX(Multipliers!$J$2:$J$33,MATCH($F42,Multipliers!$H$2:$H$33,0))</f>
        <v>0</v>
      </c>
      <c r="CD42" s="24">
        <f t="shared" si="18"/>
        <v>66.003686654419639</v>
      </c>
      <c r="CE42" s="24">
        <f t="shared" si="19"/>
        <v>3.8825698032011551</v>
      </c>
      <c r="CF42" s="25">
        <f t="shared" si="20"/>
        <v>-0.47747915342637637</v>
      </c>
    </row>
    <row r="43" spans="1:84" x14ac:dyDescent="0.3">
      <c r="B43" s="45" t="str">
        <f>IF(INDEX(Picks!$H$2:$H$300,MATCH($C43,Picks!$B$2:$B$300,0))=0,"",INDEX(Picks!$H$2:$H$300,MATCH($C43,Picks!$B$2:$B$300,0)))</f>
        <v/>
      </c>
      <c r="C43" s="5" t="s">
        <v>127</v>
      </c>
      <c r="D43" s="5" t="s">
        <v>128</v>
      </c>
      <c r="E43" s="5" t="s">
        <v>103</v>
      </c>
      <c r="F43" s="5" t="s">
        <v>52</v>
      </c>
      <c r="G43" s="7" t="s">
        <v>104</v>
      </c>
      <c r="H43" s="5" t="s">
        <v>44</v>
      </c>
      <c r="I43" s="22">
        <v>2273.5</v>
      </c>
      <c r="J43" s="22">
        <v>12.5</v>
      </c>
      <c r="K43" s="22">
        <v>2273.5</v>
      </c>
      <c r="L43" s="22">
        <v>12.5</v>
      </c>
      <c r="M43" s="22">
        <v>55</v>
      </c>
      <c r="N43" s="22">
        <v>0.5</v>
      </c>
      <c r="O43" s="22">
        <v>0</v>
      </c>
      <c r="P43" s="22">
        <v>0</v>
      </c>
      <c r="Q43" s="22"/>
      <c r="R43" s="23">
        <f>Rookies!R14</f>
        <v>68.234965926004421</v>
      </c>
      <c r="S43" s="23">
        <f>Rookies!S14</f>
        <v>67.449129277924712</v>
      </c>
      <c r="T43" s="23">
        <f>Rookies!T14</f>
        <v>66.599871490040002</v>
      </c>
      <c r="U43" s="23">
        <f>Rookies!U14</f>
        <v>61.445538618181089</v>
      </c>
      <c r="V43" s="23">
        <f>Rookies!V14</f>
        <v>66.901167025975326</v>
      </c>
      <c r="W43" s="23">
        <f>Rookies!W14</f>
        <v>64.720795095634585</v>
      </c>
      <c r="X43" s="23">
        <f>Rookies!X14</f>
        <v>68.070760140619157</v>
      </c>
      <c r="Y43" s="23">
        <f>Rookies!Y14</f>
        <v>63.191512624176887</v>
      </c>
      <c r="Z43" s="23">
        <f>Rookies!Z14</f>
        <v>68.259936863395609</v>
      </c>
      <c r="AA43" s="23">
        <f>Rookies!AA14</f>
        <v>70.89623500123551</v>
      </c>
      <c r="AB43" s="23">
        <f>Rookies!AB14</f>
        <v>66.775408671880655</v>
      </c>
      <c r="AC43" s="23">
        <f>Rookies!AC14</f>
        <v>69.136076172428702</v>
      </c>
      <c r="AD43" s="23">
        <f>Rookies!AD14</f>
        <v>0</v>
      </c>
      <c r="AE43" s="23">
        <f>Rookies!AE14</f>
        <v>63.752491080578864</v>
      </c>
      <c r="AF43" s="23">
        <f>Rookies!AF14</f>
        <v>68.682661608385416</v>
      </c>
      <c r="AG43" s="23">
        <f>Rookies!AG14</f>
        <v>77.271724717187496</v>
      </c>
      <c r="AH43" s="23">
        <f>Rookies!AH14</f>
        <v>67.702362087898138</v>
      </c>
      <c r="AI43" s="23">
        <f>Rookies!AI14</f>
        <v>72.914416586822199</v>
      </c>
      <c r="AK43" s="23">
        <f>Rookies!AK14</f>
        <v>1.7048024885716024</v>
      </c>
      <c r="AL43" s="23">
        <f>Rookies!AL14</f>
        <v>1.6561512687797701</v>
      </c>
      <c r="AM43" s="23">
        <f>Rookies!AM14</f>
        <v>1.7013919884352604</v>
      </c>
      <c r="AN43" s="23">
        <f>Rookies!AN14</f>
        <v>1.4306843206150441</v>
      </c>
      <c r="AO43" s="23">
        <f>Rookies!AO14</f>
        <v>1.5933288193429325</v>
      </c>
      <c r="AP43" s="23">
        <f>Rookies!AP14</f>
        <v>1.5018883040609303</v>
      </c>
      <c r="AQ43" s="23">
        <f>Rookies!AQ14</f>
        <v>1.8387787311579014</v>
      </c>
      <c r="AR43" s="23">
        <f>Rookies!AR14</f>
        <v>1.5203522400653144</v>
      </c>
      <c r="AS43" s="23">
        <f>Rookies!AS14</f>
        <v>1.5841847989996205</v>
      </c>
      <c r="AT43" s="23">
        <f>Rookies!AT14</f>
        <v>1.8515146010686634</v>
      </c>
      <c r="AU43" s="23">
        <f>Rookies!AU14</f>
        <v>1.5729722788703215</v>
      </c>
      <c r="AV43" s="23">
        <f>Rookies!AV14</f>
        <v>1.6043477840252909</v>
      </c>
      <c r="AW43" s="23">
        <f>Rookies!AW14</f>
        <v>0</v>
      </c>
      <c r="AX43" s="23">
        <f>Rookies!AX14</f>
        <v>1.5148463865946085</v>
      </c>
      <c r="AY43" s="23">
        <f>Rookies!AY14</f>
        <v>1.5482844380670893</v>
      </c>
      <c r="AZ43" s="23">
        <f>Rookies!AZ14</f>
        <v>1.7376353077498663</v>
      </c>
      <c r="BA43" s="23">
        <f>Rookies!BA14</f>
        <v>1.6288807402066785</v>
      </c>
      <c r="BB43" s="23">
        <f>Rookies!BB14</f>
        <v>1.6396510517781064</v>
      </c>
      <c r="BC43" s="23"/>
      <c r="BD43" s="23">
        <f>Rookies!BD14</f>
        <v>0</v>
      </c>
      <c r="BE43" s="23">
        <f>Rookies!BE14</f>
        <v>0</v>
      </c>
      <c r="BF43" s="23">
        <f>Rookies!BF14</f>
        <v>0</v>
      </c>
      <c r="BG43" s="23">
        <f>Rookies!BG14</f>
        <v>0</v>
      </c>
      <c r="BH43" s="23">
        <f>Rookies!BH14</f>
        <v>0</v>
      </c>
      <c r="BI43" s="23">
        <f>Rookies!BI14</f>
        <v>0</v>
      </c>
      <c r="BJ43" s="23">
        <f>Rookies!BJ14</f>
        <v>0</v>
      </c>
      <c r="BK43" s="23">
        <f>Rookies!BK14</f>
        <v>0</v>
      </c>
      <c r="BL43" s="23">
        <f>Rookies!BL14</f>
        <v>0</v>
      </c>
      <c r="BM43" s="23">
        <f>Rookies!BM14</f>
        <v>0</v>
      </c>
      <c r="BN43" s="23">
        <f>Rookies!BN14</f>
        <v>0</v>
      </c>
      <c r="BO43" s="23">
        <f>Rookies!BO14</f>
        <v>0</v>
      </c>
      <c r="BP43" s="23">
        <f>Rookies!BP14</f>
        <v>0</v>
      </c>
      <c r="BQ43" s="23">
        <f>Rookies!BQ14</f>
        <v>0</v>
      </c>
      <c r="BR43" s="23">
        <f>Rookies!BR14</f>
        <v>0</v>
      </c>
      <c r="BS43" s="23">
        <f>Rookies!BS14</f>
        <v>0</v>
      </c>
      <c r="BT43" s="23">
        <f>Rookies!BT14</f>
        <v>0</v>
      </c>
      <c r="BU43" s="23">
        <f>Rookies!BU14</f>
        <v>0</v>
      </c>
      <c r="BV43" s="23"/>
      <c r="BW43" s="23">
        <f t="shared" si="12"/>
        <v>1152.0050529883688</v>
      </c>
      <c r="BX43" s="23">
        <f t="shared" si="13"/>
        <v>27.629695548388998</v>
      </c>
      <c r="BY43" s="23">
        <f t="shared" si="14"/>
        <v>0</v>
      </c>
      <c r="BZ43" s="23">
        <f t="shared" si="15"/>
        <v>6.333874274182806</v>
      </c>
      <c r="CA43" s="23">
        <f t="shared" si="16"/>
        <v>0.25117905043989996</v>
      </c>
      <c r="CB43" s="23">
        <f t="shared" si="17"/>
        <v>0</v>
      </c>
      <c r="CC43" s="23">
        <f>SUM(BD43:BU43)/INDEX(Multipliers!$J$2:$J$33,MATCH($F43,Multipliers!$H$2:$H$33,0))</f>
        <v>0</v>
      </c>
      <c r="CD43" s="24">
        <f t="shared" si="18"/>
        <v>58.405667278918749</v>
      </c>
      <c r="CE43" s="24">
        <f t="shared" si="19"/>
        <v>3.4356274869952204</v>
      </c>
      <c r="CF43" s="25">
        <f t="shared" si="20"/>
        <v>-0.62589294164344378</v>
      </c>
    </row>
    <row r="44" spans="1:84" x14ac:dyDescent="0.3">
      <c r="B44" s="45" t="str">
        <f>IF(INDEX(Picks!$H$2:$H$300,MATCH($C44,Picks!$B$2:$B$300,0))=0,"",INDEX(Picks!$H$2:$H$300,MATCH($C44,Picks!$B$2:$B$300,0)))</f>
        <v/>
      </c>
      <c r="C44" s="5" t="s">
        <v>129</v>
      </c>
      <c r="D44" s="5" t="s">
        <v>130</v>
      </c>
      <c r="E44" s="5" t="s">
        <v>103</v>
      </c>
      <c r="F44" s="5" t="s">
        <v>67</v>
      </c>
      <c r="G44" s="7" t="s">
        <v>104</v>
      </c>
      <c r="H44" s="5" t="s">
        <v>44</v>
      </c>
      <c r="I44" s="22">
        <v>1665.45</v>
      </c>
      <c r="J44" s="22">
        <v>11.25</v>
      </c>
      <c r="K44" s="22">
        <v>1665.45</v>
      </c>
      <c r="L44" s="22">
        <v>11.25</v>
      </c>
      <c r="M44" s="22">
        <v>351.45</v>
      </c>
      <c r="N44" s="22">
        <v>3.15</v>
      </c>
      <c r="O44" s="22">
        <v>0</v>
      </c>
      <c r="P44" s="22">
        <v>0</v>
      </c>
      <c r="Q44" s="22"/>
      <c r="R44" s="23">
        <f>Rookies!R15</f>
        <v>44.255643197577946</v>
      </c>
      <c r="S44" s="23">
        <f>Rookies!S15</f>
        <v>50.856067578921341</v>
      </c>
      <c r="T44" s="23">
        <f>Rookies!T15</f>
        <v>42.113879026322294</v>
      </c>
      <c r="U44" s="23">
        <f>Rookies!U15</f>
        <v>43.300682304165861</v>
      </c>
      <c r="V44" s="23">
        <f>Rookies!V15</f>
        <v>40.757460309232229</v>
      </c>
      <c r="W44" s="23">
        <f>Rookies!W15</f>
        <v>37.758678080344069</v>
      </c>
      <c r="X44" s="23">
        <f>Rookies!X15</f>
        <v>43.12098774859367</v>
      </c>
      <c r="Y44" s="23">
        <f>Rookies!Y15</f>
        <v>40.900647398588347</v>
      </c>
      <c r="Z44" s="23">
        <f>Rookies!Z15</f>
        <v>49.738328110591937</v>
      </c>
      <c r="AA44" s="23">
        <f>Rookies!AA15</f>
        <v>0</v>
      </c>
      <c r="AB44" s="23">
        <f>Rookies!AB15</f>
        <v>41.787398404977068</v>
      </c>
      <c r="AC44" s="23">
        <f>Rookies!AC15</f>
        <v>47.768172761246269</v>
      </c>
      <c r="AD44" s="23">
        <f>Rookies!AD15</f>
        <v>45.147380870720959</v>
      </c>
      <c r="AE44" s="23">
        <f>Rookies!AE15</f>
        <v>47.074221436273966</v>
      </c>
      <c r="AF44" s="23">
        <f>Rookies!AF15</f>
        <v>41.473443394462784</v>
      </c>
      <c r="AG44" s="23">
        <f>Rookies!AG15</f>
        <v>46.826137546323778</v>
      </c>
      <c r="AH44" s="23">
        <f>Rookies!AH15</f>
        <v>46.856279575916453</v>
      </c>
      <c r="AI44" s="23">
        <f>Rookies!AI15</f>
        <v>44.185638572203999</v>
      </c>
      <c r="AK44" s="23">
        <f>Rookies!AK15</f>
        <v>9.2003189129743159</v>
      </c>
      <c r="AL44" s="23">
        <f>Rookies!AL15</f>
        <v>9.7271201509458809</v>
      </c>
      <c r="AM44" s="23">
        <f>Rookies!AM15</f>
        <v>9.1781796627109724</v>
      </c>
      <c r="AN44" s="23">
        <f>Rookies!AN15</f>
        <v>9.3769688234886885</v>
      </c>
      <c r="AO44" s="23">
        <f>Rookies!AO15</f>
        <v>9.5115810975562809</v>
      </c>
      <c r="AP44" s="23">
        <f>Rookies!AP15</f>
        <v>8.3533334913957376</v>
      </c>
      <c r="AQ44" s="23">
        <f>Rookies!AQ15</f>
        <v>9.2577957531579287</v>
      </c>
      <c r="AR44" s="23">
        <f>Rookies!AR15</f>
        <v>8.8572298427770644</v>
      </c>
      <c r="AS44" s="23">
        <f>Rookies!AS15</f>
        <v>9.7661901775525966</v>
      </c>
      <c r="AT44" s="23">
        <f>Rookies!AT15</f>
        <v>0</v>
      </c>
      <c r="AU44" s="23">
        <f>Rookies!AU15</f>
        <v>8.6812301368475762</v>
      </c>
      <c r="AV44" s="23">
        <f>Rookies!AV15</f>
        <v>9.9188275127246239</v>
      </c>
      <c r="AW44" s="23">
        <f>Rookies!AW15</f>
        <v>10.638138737277641</v>
      </c>
      <c r="AX44" s="23">
        <f>Rookies!AX15</f>
        <v>9.2430891119754488</v>
      </c>
      <c r="AY44" s="23">
        <f>Rookies!AY15</f>
        <v>8.8478383374075449</v>
      </c>
      <c r="AZ44" s="23">
        <f>Rookies!AZ15</f>
        <v>9.4554453288108693</v>
      </c>
      <c r="BA44" s="23">
        <f>Rookies!BA15</f>
        <v>10.346812192003961</v>
      </c>
      <c r="BB44" s="23">
        <f>Rookies!BB15</f>
        <v>8.9222582030123441</v>
      </c>
      <c r="BC44" s="23"/>
      <c r="BD44" s="23">
        <f>Rookies!BD15</f>
        <v>0</v>
      </c>
      <c r="BE44" s="23">
        <f>Rookies!BE15</f>
        <v>0</v>
      </c>
      <c r="BF44" s="23">
        <f>Rookies!BF15</f>
        <v>0</v>
      </c>
      <c r="BG44" s="23">
        <f>Rookies!BG15</f>
        <v>0</v>
      </c>
      <c r="BH44" s="23">
        <f>Rookies!BH15</f>
        <v>0</v>
      </c>
      <c r="BI44" s="23">
        <f>Rookies!BI15</f>
        <v>0</v>
      </c>
      <c r="BJ44" s="23">
        <f>Rookies!BJ15</f>
        <v>0</v>
      </c>
      <c r="BK44" s="23">
        <f>Rookies!BK15</f>
        <v>0</v>
      </c>
      <c r="BL44" s="23">
        <f>Rookies!BL15</f>
        <v>0</v>
      </c>
      <c r="BM44" s="23">
        <f>Rookies!BM15</f>
        <v>0</v>
      </c>
      <c r="BN44" s="23">
        <f>Rookies!BN15</f>
        <v>0</v>
      </c>
      <c r="BO44" s="23">
        <f>Rookies!BO15</f>
        <v>0</v>
      </c>
      <c r="BP44" s="23">
        <f>Rookies!BP15</f>
        <v>0</v>
      </c>
      <c r="BQ44" s="23">
        <f>Rookies!BQ15</f>
        <v>0</v>
      </c>
      <c r="BR44" s="23">
        <f>Rookies!BR15</f>
        <v>0</v>
      </c>
      <c r="BS44" s="23">
        <f>Rookies!BS15</f>
        <v>0</v>
      </c>
      <c r="BT44" s="23">
        <f>Rookies!BT15</f>
        <v>0</v>
      </c>
      <c r="BU44" s="23">
        <f>Rookies!BU15</f>
        <v>0</v>
      </c>
      <c r="BV44" s="23"/>
      <c r="BW44" s="23">
        <f t="shared" si="12"/>
        <v>753.92104631646316</v>
      </c>
      <c r="BX44" s="23">
        <f t="shared" si="13"/>
        <v>159.28235747261948</v>
      </c>
      <c r="BY44" s="23">
        <f t="shared" si="14"/>
        <v>0</v>
      </c>
      <c r="BZ44" s="23">
        <f t="shared" si="15"/>
        <v>5.0926847224835399</v>
      </c>
      <c r="CA44" s="23">
        <f t="shared" si="16"/>
        <v>1.4276267635189968</v>
      </c>
      <c r="CB44" s="23">
        <f t="shared" si="17"/>
        <v>0</v>
      </c>
      <c r="CC44" s="23">
        <f>SUM(BD44:BU44)/INDEX(Multipliers!$J$2:$J$33,MATCH($F44,Multipliers!$H$2:$H$33,0))</f>
        <v>0</v>
      </c>
      <c r="CD44" s="24">
        <f t="shared" si="18"/>
        <v>63.712761376221664</v>
      </c>
      <c r="CE44" s="24">
        <f t="shared" si="19"/>
        <v>3.7478094927189214</v>
      </c>
      <c r="CF44" s="25">
        <f t="shared" si="20"/>
        <v>-0.52222830215267668</v>
      </c>
    </row>
    <row r="45" spans="1:84" x14ac:dyDescent="0.3">
      <c r="B45" s="45" t="str">
        <f>IF(INDEX(Picks!$H$2:$H$300,MATCH($C45,Picks!$B$2:$B$300,0))=0,"",INDEX(Picks!$H$2:$H$300,MATCH($C45,Picks!$B$2:$B$300,0)))</f>
        <v/>
      </c>
      <c r="C45" s="5" t="s">
        <v>131</v>
      </c>
      <c r="D45" s="5" t="s">
        <v>132</v>
      </c>
      <c r="E45" s="5" t="s">
        <v>103</v>
      </c>
      <c r="F45" s="5" t="s">
        <v>60</v>
      </c>
      <c r="G45" s="7" t="s">
        <v>104</v>
      </c>
      <c r="H45" s="5" t="s">
        <v>44</v>
      </c>
      <c r="I45" s="22">
        <v>1777.125</v>
      </c>
      <c r="J45" s="22">
        <v>11.25</v>
      </c>
      <c r="K45" s="22">
        <v>1777.125</v>
      </c>
      <c r="L45" s="22">
        <v>11.25</v>
      </c>
      <c r="M45" s="22">
        <v>61.125</v>
      </c>
      <c r="N45" s="22">
        <v>0.375</v>
      </c>
      <c r="O45" s="22">
        <v>0</v>
      </c>
      <c r="P45" s="22">
        <v>0</v>
      </c>
      <c r="Q45" s="22"/>
      <c r="R45" s="23">
        <f>Rookies!R16</f>
        <v>36.769127375871236</v>
      </c>
      <c r="S45" s="23">
        <f>Rookies!S16</f>
        <v>39.94644108431779</v>
      </c>
      <c r="T45" s="23">
        <f>Rookies!T16</f>
        <v>39.906542455088278</v>
      </c>
      <c r="U45" s="23">
        <f>Rookies!U16</f>
        <v>37.65855944782156</v>
      </c>
      <c r="V45" s="23">
        <f>Rookies!V16</f>
        <v>41.862502481900265</v>
      </c>
      <c r="W45" s="23">
        <f>Rookies!W16</f>
        <v>41.212266430379543</v>
      </c>
      <c r="X45" s="23">
        <f>Rookies!X16</f>
        <v>39.972707281772486</v>
      </c>
      <c r="Y45" s="23">
        <f>Rookies!Y16</f>
        <v>41.610031466304513</v>
      </c>
      <c r="Z45" s="23">
        <f>Rookies!Z16</f>
        <v>37.083081218099373</v>
      </c>
      <c r="AA45" s="23">
        <f>Rookies!AA16</f>
        <v>0</v>
      </c>
      <c r="AB45" s="23">
        <f>Rookies!AB16</f>
        <v>39.004734287134639</v>
      </c>
      <c r="AC45" s="23">
        <f>Rookies!AC16</f>
        <v>39.044188555648638</v>
      </c>
      <c r="AD45" s="23">
        <f>Rookies!AD16</f>
        <v>39.554584666918515</v>
      </c>
      <c r="AE45" s="23">
        <f>Rookies!AE16</f>
        <v>39.674866150741664</v>
      </c>
      <c r="AF45" s="23">
        <f>Rookies!AF16</f>
        <v>38.888504753564391</v>
      </c>
      <c r="AG45" s="23">
        <f>Rookies!AG16</f>
        <v>41.811191835345873</v>
      </c>
      <c r="AH45" s="23">
        <f>Rookies!AH16</f>
        <v>39.25159729040481</v>
      </c>
      <c r="AI45" s="23">
        <f>Rookies!AI16</f>
        <v>37.994533364819574</v>
      </c>
      <c r="AK45" s="23">
        <f>Rookies!AK16</f>
        <v>1.2785548207465232</v>
      </c>
      <c r="AL45" s="23">
        <f>Rookies!AL16</f>
        <v>1.5341934674993578</v>
      </c>
      <c r="AM45" s="23">
        <f>Rookies!AM16</f>
        <v>1.2790304927514999</v>
      </c>
      <c r="AN45" s="23">
        <f>Rookies!AN16</f>
        <v>1.358525645461671</v>
      </c>
      <c r="AO45" s="23">
        <f>Rookies!AO16</f>
        <v>1.4614434161426926</v>
      </c>
      <c r="AP45" s="23">
        <f>Rookies!AP16</f>
        <v>1.4833178041513859</v>
      </c>
      <c r="AQ45" s="23">
        <f>Rookies!AQ16</f>
        <v>1.318420992213472</v>
      </c>
      <c r="AR45" s="23">
        <f>Rookies!AR16</f>
        <v>1.3316833974276283</v>
      </c>
      <c r="AS45" s="23">
        <f>Rookies!AS16</f>
        <v>1.2685116033266786</v>
      </c>
      <c r="AT45" s="23">
        <f>Rookies!AT16</f>
        <v>0</v>
      </c>
      <c r="AU45" s="23">
        <f>Rookies!AU16</f>
        <v>1.3562924826842326</v>
      </c>
      <c r="AV45" s="23">
        <f>Rookies!AV16</f>
        <v>1.4052840343317179</v>
      </c>
      <c r="AW45" s="23">
        <f>Rookies!AW16</f>
        <v>1.4016457514779364</v>
      </c>
      <c r="AX45" s="23">
        <f>Rookies!AX16</f>
        <v>1.3616336469616439</v>
      </c>
      <c r="AY45" s="23">
        <f>Rookies!AY16</f>
        <v>1.3726440260091595</v>
      </c>
      <c r="AZ45" s="23">
        <f>Rookies!AZ16</f>
        <v>1.5524931088224629</v>
      </c>
      <c r="BA45" s="23">
        <f>Rookies!BA16</f>
        <v>1.2918733307029462</v>
      </c>
      <c r="BB45" s="23">
        <f>Rookies!BB16</f>
        <v>1.4592279889453403</v>
      </c>
      <c r="BC45" s="23"/>
      <c r="BD45" s="23">
        <f>Rookies!BD16</f>
        <v>0</v>
      </c>
      <c r="BE45" s="23">
        <f>Rookies!BE16</f>
        <v>0</v>
      </c>
      <c r="BF45" s="23">
        <f>Rookies!BF16</f>
        <v>0</v>
      </c>
      <c r="BG45" s="23">
        <f>Rookies!BG16</f>
        <v>0</v>
      </c>
      <c r="BH45" s="23">
        <f>Rookies!BH16</f>
        <v>0</v>
      </c>
      <c r="BI45" s="23">
        <f>Rookies!BI16</f>
        <v>0</v>
      </c>
      <c r="BJ45" s="23">
        <f>Rookies!BJ16</f>
        <v>0</v>
      </c>
      <c r="BK45" s="23">
        <f>Rookies!BK16</f>
        <v>0</v>
      </c>
      <c r="BL45" s="23">
        <f>Rookies!BL16</f>
        <v>0</v>
      </c>
      <c r="BM45" s="23">
        <f>Rookies!BM16</f>
        <v>0</v>
      </c>
      <c r="BN45" s="23">
        <f>Rookies!BN16</f>
        <v>0</v>
      </c>
      <c r="BO45" s="23">
        <f>Rookies!BO16</f>
        <v>0</v>
      </c>
      <c r="BP45" s="23">
        <f>Rookies!BP16</f>
        <v>0</v>
      </c>
      <c r="BQ45" s="23">
        <f>Rookies!BQ16</f>
        <v>0</v>
      </c>
      <c r="BR45" s="23">
        <f>Rookies!BR16</f>
        <v>0</v>
      </c>
      <c r="BS45" s="23">
        <f>Rookies!BS16</f>
        <v>0</v>
      </c>
      <c r="BT45" s="23">
        <f>Rookies!BT16</f>
        <v>0</v>
      </c>
      <c r="BU45" s="23">
        <f>Rookies!BU16</f>
        <v>0</v>
      </c>
      <c r="BV45" s="23"/>
      <c r="BW45" s="23">
        <f t="shared" si="12"/>
        <v>671.24546014613315</v>
      </c>
      <c r="BX45" s="23">
        <f t="shared" si="13"/>
        <v>23.514776009656348</v>
      </c>
      <c r="BY45" s="23">
        <f t="shared" si="14"/>
        <v>0</v>
      </c>
      <c r="BZ45" s="23">
        <f t="shared" si="15"/>
        <v>4.249285461992824</v>
      </c>
      <c r="CA45" s="23">
        <f t="shared" si="16"/>
        <v>0.14426242950709417</v>
      </c>
      <c r="CB45" s="23">
        <f t="shared" si="17"/>
        <v>0</v>
      </c>
      <c r="CC45" s="23">
        <f>SUM(BD45:BU45)/INDEX(Multipliers!$J$2:$J$33,MATCH($F45,Multipliers!$H$2:$H$33,0))</f>
        <v>0</v>
      </c>
      <c r="CD45" s="24">
        <f t="shared" si="18"/>
        <v>36.995330529632824</v>
      </c>
      <c r="CE45" s="24">
        <f t="shared" si="19"/>
        <v>2.1761959135078133</v>
      </c>
      <c r="CF45" s="25">
        <f t="shared" si="20"/>
        <v>-1.0441057714514934</v>
      </c>
    </row>
    <row r="47" spans="1:84" x14ac:dyDescent="0.3">
      <c r="A47" s="5" t="s">
        <v>708</v>
      </c>
    </row>
  </sheetData>
  <autoFilter ref="B2:H45" xr:uid="{561C8D6D-C568-45EF-988D-CDA98DE027A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F86E9-08AD-4E42-B136-BA7CE3FD017F}">
  <dimension ref="A1:CF78"/>
  <sheetViews>
    <sheetView showGridLines="0" workbookViewId="0">
      <pane xSplit="4" ySplit="2" topLeftCell="F3" activePane="bottomRight" state="frozen"/>
      <selection activeCell="B1" sqref="B1"/>
      <selection pane="topRight" activeCell="B1" sqref="B1"/>
      <selection pane="bottomLeft" activeCell="B1" sqref="B1"/>
      <selection pane="bottomRight" activeCell="CF3" sqref="CF3:CF500"/>
    </sheetView>
  </sheetViews>
  <sheetFormatPr defaultColWidth="8.85546875" defaultRowHeight="13.5" outlineLevelCol="1" x14ac:dyDescent="0.3"/>
  <cols>
    <col min="1" max="1" width="3.28515625" style="5" customWidth="1"/>
    <col min="2" max="2" width="8.85546875" style="6"/>
    <col min="3" max="3" width="11.7109375" style="5" customWidth="1"/>
    <col min="4" max="4" width="13.7109375" style="5" customWidth="1"/>
    <col min="5" max="5" width="8.85546875" style="5" hidden="1" customWidth="1" outlineLevel="1"/>
    <col min="6" max="6" width="8.85546875" style="5" collapsed="1"/>
    <col min="7" max="7" width="10.7109375" style="7" customWidth="1"/>
    <col min="8" max="8" width="11.7109375" style="5" customWidth="1"/>
    <col min="9" max="11" width="13.7109375" style="26" hidden="1" customWidth="1" outlineLevel="1"/>
    <col min="12" max="16" width="13.7109375" style="11" hidden="1" customWidth="1" outlineLevel="1"/>
    <col min="17" max="17" width="3.28515625" style="11" customWidth="1" collapsed="1"/>
    <col min="18" max="18" width="8.85546875" style="5"/>
    <col min="19" max="34" width="8.85546875" style="5" hidden="1" customWidth="1" outlineLevel="1"/>
    <col min="35" max="35" width="8.85546875" style="5" collapsed="1"/>
    <col min="36" max="36" width="3.28515625" style="5" customWidth="1"/>
    <col min="37" max="37" width="8.85546875" style="5"/>
    <col min="38" max="42" width="8.85546875" style="23" hidden="1" customWidth="1" outlineLevel="1"/>
    <col min="43" max="53" width="8.85546875" style="5" hidden="1" customWidth="1" outlineLevel="1"/>
    <col min="54" max="54" width="8.85546875" style="5" collapsed="1"/>
    <col min="55" max="55" width="3.28515625" style="5" customWidth="1"/>
    <col min="56" max="56" width="8.85546875" style="5"/>
    <col min="57" max="72" width="8.85546875" style="5" hidden="1" customWidth="1" outlineLevel="1"/>
    <col min="73" max="73" width="8.85546875" style="5" collapsed="1"/>
    <col min="74" max="74" width="3.28515625" style="5" customWidth="1"/>
    <col min="75" max="16384" width="8.85546875" style="5"/>
  </cols>
  <sheetData>
    <row r="1" spans="2:84" x14ac:dyDescent="0.3">
      <c r="I1" s="9" t="s">
        <v>15</v>
      </c>
      <c r="J1" s="9"/>
      <c r="K1" s="9" t="s">
        <v>16</v>
      </c>
      <c r="L1" s="10"/>
      <c r="M1" s="10"/>
      <c r="N1" s="10"/>
      <c r="O1" s="10"/>
      <c r="P1" s="10"/>
      <c r="R1" s="12" t="s">
        <v>17</v>
      </c>
      <c r="S1" s="12"/>
      <c r="T1" s="12"/>
      <c r="U1" s="12"/>
      <c r="V1" s="12"/>
      <c r="W1" s="12"/>
      <c r="X1" s="12"/>
      <c r="Y1" s="12"/>
      <c r="Z1" s="12"/>
      <c r="AA1" s="12"/>
      <c r="AB1" s="12"/>
      <c r="AC1" s="12"/>
      <c r="AD1" s="12"/>
      <c r="AE1" s="12"/>
      <c r="AF1" s="12"/>
      <c r="AG1" s="12"/>
      <c r="AH1" s="12"/>
      <c r="AI1" s="12"/>
      <c r="AK1" s="42" t="s">
        <v>18</v>
      </c>
      <c r="AL1" s="42"/>
      <c r="AM1" s="42"/>
      <c r="AN1" s="42"/>
      <c r="AO1" s="42"/>
      <c r="AP1" s="42"/>
      <c r="AQ1" s="42"/>
      <c r="AR1" s="42"/>
      <c r="AS1" s="42"/>
      <c r="AT1" s="42"/>
      <c r="AU1" s="42"/>
      <c r="AV1" s="42"/>
      <c r="AW1" s="42"/>
      <c r="AX1" s="42"/>
      <c r="AY1" s="42"/>
      <c r="AZ1" s="42"/>
      <c r="BA1" s="42"/>
      <c r="BB1" s="42"/>
      <c r="BD1" s="43" t="s">
        <v>19</v>
      </c>
      <c r="BE1" s="43"/>
      <c r="BF1" s="43"/>
      <c r="BG1" s="43"/>
      <c r="BH1" s="43"/>
      <c r="BI1" s="43"/>
      <c r="BJ1" s="43"/>
      <c r="BK1" s="43"/>
      <c r="BL1" s="43"/>
      <c r="BM1" s="43"/>
      <c r="BN1" s="43"/>
      <c r="BO1" s="43"/>
      <c r="BP1" s="43"/>
      <c r="BQ1" s="43"/>
      <c r="BR1" s="43"/>
      <c r="BS1" s="43"/>
      <c r="BT1" s="43"/>
      <c r="BU1" s="43"/>
      <c r="BW1" s="13" t="s">
        <v>20</v>
      </c>
      <c r="BX1" s="14"/>
      <c r="BY1" s="14"/>
      <c r="BZ1" s="14"/>
      <c r="CA1" s="14"/>
      <c r="CB1" s="14"/>
      <c r="CC1" s="14"/>
      <c r="CD1" s="13"/>
      <c r="CE1" s="13"/>
      <c r="CF1" s="13"/>
    </row>
    <row r="2" spans="2:84" x14ac:dyDescent="0.3">
      <c r="B2" s="15" t="s">
        <v>7</v>
      </c>
      <c r="C2" s="16" t="s">
        <v>2</v>
      </c>
      <c r="D2" s="16" t="s">
        <v>3</v>
      </c>
      <c r="E2" s="16" t="s">
        <v>21</v>
      </c>
      <c r="F2" s="16" t="s">
        <v>22</v>
      </c>
      <c r="G2" s="17" t="s">
        <v>23</v>
      </c>
      <c r="H2" s="16" t="s">
        <v>24</v>
      </c>
      <c r="I2" s="18" t="s">
        <v>133</v>
      </c>
      <c r="J2" s="19" t="s">
        <v>134</v>
      </c>
      <c r="K2" s="18" t="s">
        <v>27</v>
      </c>
      <c r="L2" s="19" t="s">
        <v>28</v>
      </c>
      <c r="M2" s="19" t="s">
        <v>29</v>
      </c>
      <c r="N2" s="19" t="s">
        <v>30</v>
      </c>
      <c r="O2" s="19" t="s">
        <v>31</v>
      </c>
      <c r="P2" s="19" t="s">
        <v>32</v>
      </c>
      <c r="Q2" s="20"/>
      <c r="R2" s="15">
        <v>1</v>
      </c>
      <c r="S2" s="15">
        <f t="shared" ref="S2:AI2" si="0">R2+1</f>
        <v>2</v>
      </c>
      <c r="T2" s="15">
        <f t="shared" si="0"/>
        <v>3</v>
      </c>
      <c r="U2" s="15">
        <f t="shared" si="0"/>
        <v>4</v>
      </c>
      <c r="V2" s="15">
        <f t="shared" si="0"/>
        <v>5</v>
      </c>
      <c r="W2" s="15">
        <f t="shared" si="0"/>
        <v>6</v>
      </c>
      <c r="X2" s="15">
        <f t="shared" si="0"/>
        <v>7</v>
      </c>
      <c r="Y2" s="15">
        <f t="shared" si="0"/>
        <v>8</v>
      </c>
      <c r="Z2" s="15">
        <f t="shared" si="0"/>
        <v>9</v>
      </c>
      <c r="AA2" s="15">
        <f t="shared" si="0"/>
        <v>10</v>
      </c>
      <c r="AB2" s="15">
        <f t="shared" si="0"/>
        <v>11</v>
      </c>
      <c r="AC2" s="15">
        <f t="shared" si="0"/>
        <v>12</v>
      </c>
      <c r="AD2" s="15">
        <f t="shared" si="0"/>
        <v>13</v>
      </c>
      <c r="AE2" s="15">
        <f t="shared" si="0"/>
        <v>14</v>
      </c>
      <c r="AF2" s="15">
        <f t="shared" si="0"/>
        <v>15</v>
      </c>
      <c r="AG2" s="15">
        <f t="shared" si="0"/>
        <v>16</v>
      </c>
      <c r="AH2" s="15">
        <f t="shared" si="0"/>
        <v>17</v>
      </c>
      <c r="AI2" s="15">
        <f t="shared" si="0"/>
        <v>18</v>
      </c>
      <c r="AK2" s="15">
        <v>1</v>
      </c>
      <c r="AL2" s="15">
        <f t="shared" ref="AL2:BB2" si="1">AK2+1</f>
        <v>2</v>
      </c>
      <c r="AM2" s="15">
        <f t="shared" si="1"/>
        <v>3</v>
      </c>
      <c r="AN2" s="15">
        <f t="shared" si="1"/>
        <v>4</v>
      </c>
      <c r="AO2" s="15">
        <f t="shared" si="1"/>
        <v>5</v>
      </c>
      <c r="AP2" s="15">
        <f t="shared" si="1"/>
        <v>6</v>
      </c>
      <c r="AQ2" s="15">
        <f t="shared" si="1"/>
        <v>7</v>
      </c>
      <c r="AR2" s="15">
        <f t="shared" si="1"/>
        <v>8</v>
      </c>
      <c r="AS2" s="15">
        <f t="shared" si="1"/>
        <v>9</v>
      </c>
      <c r="AT2" s="15">
        <f t="shared" si="1"/>
        <v>10</v>
      </c>
      <c r="AU2" s="15">
        <f t="shared" si="1"/>
        <v>11</v>
      </c>
      <c r="AV2" s="15">
        <f t="shared" si="1"/>
        <v>12</v>
      </c>
      <c r="AW2" s="15">
        <f t="shared" si="1"/>
        <v>13</v>
      </c>
      <c r="AX2" s="15">
        <f t="shared" si="1"/>
        <v>14</v>
      </c>
      <c r="AY2" s="15">
        <f t="shared" si="1"/>
        <v>15</v>
      </c>
      <c r="AZ2" s="15">
        <f t="shared" si="1"/>
        <v>16</v>
      </c>
      <c r="BA2" s="15">
        <f t="shared" si="1"/>
        <v>17</v>
      </c>
      <c r="BB2" s="15">
        <f t="shared" si="1"/>
        <v>18</v>
      </c>
      <c r="BC2" s="15"/>
      <c r="BD2" s="15">
        <v>1</v>
      </c>
      <c r="BE2" s="15">
        <f t="shared" ref="BE2:BU2" si="2">BD2+1</f>
        <v>2</v>
      </c>
      <c r="BF2" s="15">
        <f t="shared" si="2"/>
        <v>3</v>
      </c>
      <c r="BG2" s="15">
        <f t="shared" si="2"/>
        <v>4</v>
      </c>
      <c r="BH2" s="15">
        <f t="shared" si="2"/>
        <v>5</v>
      </c>
      <c r="BI2" s="15">
        <f t="shared" si="2"/>
        <v>6</v>
      </c>
      <c r="BJ2" s="15">
        <f t="shared" si="2"/>
        <v>7</v>
      </c>
      <c r="BK2" s="15">
        <f t="shared" si="2"/>
        <v>8</v>
      </c>
      <c r="BL2" s="15">
        <f t="shared" si="2"/>
        <v>9</v>
      </c>
      <c r="BM2" s="15">
        <f t="shared" si="2"/>
        <v>10</v>
      </c>
      <c r="BN2" s="15">
        <f t="shared" si="2"/>
        <v>11</v>
      </c>
      <c r="BO2" s="15">
        <f t="shared" si="2"/>
        <v>12</v>
      </c>
      <c r="BP2" s="15">
        <f t="shared" si="2"/>
        <v>13</v>
      </c>
      <c r="BQ2" s="15">
        <f t="shared" si="2"/>
        <v>14</v>
      </c>
      <c r="BR2" s="15">
        <f t="shared" si="2"/>
        <v>15</v>
      </c>
      <c r="BS2" s="15">
        <f t="shared" si="2"/>
        <v>16</v>
      </c>
      <c r="BT2" s="15">
        <f t="shared" si="2"/>
        <v>17</v>
      </c>
      <c r="BU2" s="15">
        <f t="shared" si="2"/>
        <v>18</v>
      </c>
      <c r="BV2" s="15"/>
      <c r="BW2" s="15" t="s">
        <v>33</v>
      </c>
      <c r="BX2" s="21" t="s">
        <v>34</v>
      </c>
      <c r="BY2" s="21" t="s">
        <v>35</v>
      </c>
      <c r="BZ2" s="21" t="s">
        <v>36</v>
      </c>
      <c r="CA2" s="21" t="s">
        <v>37</v>
      </c>
      <c r="CB2" s="21" t="s">
        <v>38</v>
      </c>
      <c r="CC2" s="21" t="s">
        <v>39</v>
      </c>
      <c r="CD2" s="15" t="s">
        <v>40</v>
      </c>
      <c r="CE2" s="15" t="s">
        <v>41</v>
      </c>
      <c r="CF2" s="15" t="s">
        <v>6</v>
      </c>
    </row>
    <row r="3" spans="2:84" x14ac:dyDescent="0.3">
      <c r="B3" s="45" t="str">
        <f>IF(INDEX(Picks!$H$2:$H$300,MATCH($C3,Picks!$B$2:$B$300,0))=0,"",INDEX(Picks!$H$2:$H$300,MATCH($C3,Picks!$B$2:$B$300,0)))</f>
        <v/>
      </c>
      <c r="C3" s="5" t="s">
        <v>135</v>
      </c>
      <c r="D3" s="5" t="s">
        <v>556</v>
      </c>
      <c r="E3" s="5" t="s">
        <v>69</v>
      </c>
      <c r="F3" s="5" t="s">
        <v>69</v>
      </c>
      <c r="G3" s="7">
        <v>4</v>
      </c>
      <c r="H3" s="5" t="s">
        <v>136</v>
      </c>
      <c r="I3" s="22">
        <v>1653</v>
      </c>
      <c r="J3" s="22">
        <v>12</v>
      </c>
      <c r="K3" s="22">
        <v>0</v>
      </c>
      <c r="L3" s="22">
        <v>0</v>
      </c>
      <c r="M3" s="22">
        <v>1653</v>
      </c>
      <c r="N3" s="22">
        <v>12</v>
      </c>
      <c r="O3" s="22">
        <v>400</v>
      </c>
      <c r="P3" s="22">
        <v>0</v>
      </c>
      <c r="Q3" s="22"/>
      <c r="R3" s="23">
        <v>0</v>
      </c>
      <c r="S3" s="23">
        <v>0</v>
      </c>
      <c r="T3" s="23">
        <v>0</v>
      </c>
      <c r="U3" s="23">
        <v>0</v>
      </c>
      <c r="V3" s="23">
        <v>0</v>
      </c>
      <c r="W3" s="23">
        <v>0</v>
      </c>
      <c r="X3" s="23">
        <v>0</v>
      </c>
      <c r="Y3" s="23">
        <v>0</v>
      </c>
      <c r="Z3" s="23">
        <v>0</v>
      </c>
      <c r="AA3" s="23">
        <v>0</v>
      </c>
      <c r="AB3" s="23">
        <v>0</v>
      </c>
      <c r="AC3" s="23">
        <v>0</v>
      </c>
      <c r="AD3" s="23">
        <v>0</v>
      </c>
      <c r="AE3" s="23">
        <v>0</v>
      </c>
      <c r="AF3" s="23">
        <v>0</v>
      </c>
      <c r="AG3" s="23">
        <v>0</v>
      </c>
      <c r="AH3" s="23">
        <v>0</v>
      </c>
      <c r="AI3" s="23">
        <v>0</v>
      </c>
      <c r="AK3" s="23">
        <v>99.197410432924883</v>
      </c>
      <c r="AL3" s="23">
        <v>115.4451855552617</v>
      </c>
      <c r="AM3" s="23">
        <v>97.472684074662268</v>
      </c>
      <c r="AN3" s="23">
        <v>97.750115219706771</v>
      </c>
      <c r="AO3" s="23">
        <v>0</v>
      </c>
      <c r="AP3" s="23">
        <v>103.81414525810501</v>
      </c>
      <c r="AQ3" s="23">
        <v>92.189614951159342</v>
      </c>
      <c r="AR3" s="23">
        <v>97.981557730535386</v>
      </c>
      <c r="AS3" s="23">
        <v>89.328583291724115</v>
      </c>
      <c r="AT3" s="23">
        <v>105.91266530111008</v>
      </c>
      <c r="AU3" s="23">
        <v>93.500864102409309</v>
      </c>
      <c r="AV3" s="23">
        <v>106.15024033431595</v>
      </c>
      <c r="AW3" s="23">
        <v>98.189474125483599</v>
      </c>
      <c r="AX3" s="23">
        <v>102.71978538715953</v>
      </c>
      <c r="AY3" s="23">
        <v>92.976493088103524</v>
      </c>
      <c r="AZ3" s="23">
        <v>106.17273720077038</v>
      </c>
      <c r="BA3" s="23">
        <v>97.023728316463718</v>
      </c>
      <c r="BB3" s="23">
        <v>98.966728752690528</v>
      </c>
      <c r="BC3" s="23"/>
      <c r="BD3" s="23">
        <v>23.593943052816911</v>
      </c>
      <c r="BE3" s="23">
        <v>26.42810051330304</v>
      </c>
      <c r="BF3" s="23">
        <v>26.023188462586376</v>
      </c>
      <c r="BG3" s="23">
        <v>24.08245239865359</v>
      </c>
      <c r="BH3" s="23">
        <v>0</v>
      </c>
      <c r="BI3" s="23">
        <v>26.998623647972423</v>
      </c>
      <c r="BJ3" s="23">
        <v>22.660273741300944</v>
      </c>
      <c r="BK3" s="23">
        <v>24.717549758081887</v>
      </c>
      <c r="BL3" s="23">
        <v>20.618947560414345</v>
      </c>
      <c r="BM3" s="23">
        <v>27.57177585301633</v>
      </c>
      <c r="BN3" s="23">
        <v>22.750189898756425</v>
      </c>
      <c r="BO3" s="23">
        <v>25.743299592926178</v>
      </c>
      <c r="BP3" s="23">
        <v>24.118472327833707</v>
      </c>
      <c r="BQ3" s="23">
        <v>25.527275045820961</v>
      </c>
      <c r="BR3" s="23">
        <v>22.906387004816402</v>
      </c>
      <c r="BS3" s="23">
        <v>26.110211593839921</v>
      </c>
      <c r="BT3" s="23">
        <v>24.111726765883439</v>
      </c>
      <c r="BU3" s="23">
        <v>24.326093193958439</v>
      </c>
      <c r="BV3" s="23"/>
      <c r="BW3" s="23">
        <f>SUM(R3:AI3)</f>
        <v>0</v>
      </c>
      <c r="BX3" s="23">
        <f>SUM(AK3:BB3)</f>
        <v>1694.7920131225865</v>
      </c>
      <c r="BY3" s="23">
        <f>SUM(BD3:BU3)</f>
        <v>418.28851041198135</v>
      </c>
      <c r="BZ3" s="23">
        <f>IFERROR(BW3/(K3/L3),0)</f>
        <v>0</v>
      </c>
      <c r="CA3" s="23">
        <f>IFERROR(BX3/(M3/N3),0)</f>
        <v>12.30339029490081</v>
      </c>
      <c r="CB3" s="23">
        <f>IFERROR(BY3/(O3/P3),0)</f>
        <v>0</v>
      </c>
      <c r="CC3" s="23">
        <f>SUM(BD3:BU3)/INDEX(Multipliers!$J$2:$J$33,MATCH($F3,Multipliers!$H$2:$H$33,0))</f>
        <v>66.34774542376114</v>
      </c>
      <c r="CD3" s="24">
        <f>(BW3*0.025)+((BX3+BY3)*0.1)+(BZ3*4)+((CA3+CB3)*6)+(CC3*1)</f>
        <v>351.47613954662279</v>
      </c>
      <c r="CE3" s="24">
        <f>CD3/17</f>
        <v>20.675067032154281</v>
      </c>
      <c r="CF3" s="25">
        <f>(CD3-AVERAGE($CD$3:$CD$55))/STDEV($CD$3:$CD$55)</f>
        <v>1.6017507177613255</v>
      </c>
    </row>
    <row r="4" spans="2:84" x14ac:dyDescent="0.3">
      <c r="B4" s="45" t="str">
        <f>IF(INDEX(Picks!$H$2:$H$300,MATCH($C4,Picks!$B$2:$B$300,0))=0,"",INDEX(Picks!$H$2:$H$300,MATCH($C4,Picks!$B$2:$B$300,0)))</f>
        <v/>
      </c>
      <c r="C4" s="5" t="s">
        <v>137</v>
      </c>
      <c r="D4" s="5" t="s">
        <v>557</v>
      </c>
      <c r="E4" s="5" t="s">
        <v>97</v>
      </c>
      <c r="F4" s="5" t="s">
        <v>97</v>
      </c>
      <c r="G4" s="7">
        <v>7</v>
      </c>
      <c r="H4" s="5" t="s">
        <v>44</v>
      </c>
      <c r="I4" s="22">
        <v>1538</v>
      </c>
      <c r="J4" s="22">
        <v>13</v>
      </c>
      <c r="K4" s="22">
        <v>68</v>
      </c>
      <c r="L4" s="22">
        <v>0</v>
      </c>
      <c r="M4" s="22">
        <v>1634.125</v>
      </c>
      <c r="N4" s="22">
        <v>13.8125</v>
      </c>
      <c r="O4" s="22">
        <v>563.83333333333337</v>
      </c>
      <c r="P4" s="22">
        <v>0</v>
      </c>
      <c r="Q4" s="22"/>
      <c r="R4" s="23">
        <v>3.9415208620270552</v>
      </c>
      <c r="S4" s="23">
        <v>3.9317236572070864</v>
      </c>
      <c r="T4" s="23">
        <v>3.7176058364280049</v>
      </c>
      <c r="U4" s="23">
        <v>4.2543574100263957</v>
      </c>
      <c r="V4" s="23">
        <v>3.7846189589597494</v>
      </c>
      <c r="W4" s="23">
        <v>4.200319529929299</v>
      </c>
      <c r="X4" s="23">
        <v>0</v>
      </c>
      <c r="Y4" s="23">
        <v>4.2662011835843989</v>
      </c>
      <c r="Z4" s="23">
        <v>3.7907271151326225</v>
      </c>
      <c r="AA4" s="23">
        <v>3.7785121125075003</v>
      </c>
      <c r="AB4" s="23">
        <v>3.8869370422742677</v>
      </c>
      <c r="AC4" s="23">
        <v>3.8710435341327076</v>
      </c>
      <c r="AD4" s="23">
        <v>4.0508688535570787</v>
      </c>
      <c r="AE4" s="23">
        <v>3.6543508732947267</v>
      </c>
      <c r="AF4" s="23">
        <v>4.0711263833053426</v>
      </c>
      <c r="AG4" s="23">
        <v>3.9393898014940558</v>
      </c>
      <c r="AH4" s="23">
        <v>3.8415654166181445</v>
      </c>
      <c r="AI4" s="23">
        <v>4.1560853851515089</v>
      </c>
      <c r="AK4" s="23">
        <v>102.25308722639322</v>
      </c>
      <c r="AL4" s="23">
        <v>99.775200341262405</v>
      </c>
      <c r="AM4" s="23">
        <v>92.040770023097011</v>
      </c>
      <c r="AN4" s="23">
        <v>95.267821622950606</v>
      </c>
      <c r="AO4" s="23">
        <v>95.38976187744322</v>
      </c>
      <c r="AP4" s="23">
        <v>100.7169579180697</v>
      </c>
      <c r="AQ4" s="23">
        <v>0</v>
      </c>
      <c r="AR4" s="23">
        <v>98.353523225563308</v>
      </c>
      <c r="AS4" s="23">
        <v>87.355153994510374</v>
      </c>
      <c r="AT4" s="23">
        <v>93.777044420522685</v>
      </c>
      <c r="AU4" s="23">
        <v>91.058681953156523</v>
      </c>
      <c r="AV4" s="23">
        <v>89.534445452290925</v>
      </c>
      <c r="AW4" s="23">
        <v>102.10048079550162</v>
      </c>
      <c r="AX4" s="23">
        <v>89.345678497616305</v>
      </c>
      <c r="AY4" s="23">
        <v>96.086134082981843</v>
      </c>
      <c r="AZ4" s="23">
        <v>95.706283745847529</v>
      </c>
      <c r="BA4" s="23">
        <v>90.668069461903571</v>
      </c>
      <c r="BB4" s="23">
        <v>97.363979179668291</v>
      </c>
      <c r="BC4" s="23"/>
      <c r="BD4" s="23">
        <v>32.681777147641007</v>
      </c>
      <c r="BE4" s="23">
        <v>32.600541991008761</v>
      </c>
      <c r="BF4" s="23">
        <v>30.825148393715544</v>
      </c>
      <c r="BG4" s="23">
        <v>35.275713524802207</v>
      </c>
      <c r="BH4" s="23">
        <v>31.380798868041257</v>
      </c>
      <c r="BI4" s="23">
        <v>34.827649435663766</v>
      </c>
      <c r="BJ4" s="23">
        <v>0</v>
      </c>
      <c r="BK4" s="23">
        <v>35.373918147220635</v>
      </c>
      <c r="BL4" s="23">
        <v>31.431445662974664</v>
      </c>
      <c r="BM4" s="23">
        <v>31.330162932874693</v>
      </c>
      <c r="BN4" s="23">
        <v>32.229186308857471</v>
      </c>
      <c r="BO4" s="23">
        <v>32.097402637183706</v>
      </c>
      <c r="BP4" s="23">
        <v>33.588454244077447</v>
      </c>
      <c r="BQ4" s="23">
        <v>30.300659324402112</v>
      </c>
      <c r="BR4" s="23">
        <v>33.756422928240134</v>
      </c>
      <c r="BS4" s="23">
        <v>32.664107104054878</v>
      </c>
      <c r="BT4" s="23">
        <v>31.852979912792119</v>
      </c>
      <c r="BU4" s="23">
        <v>34.460874651881262</v>
      </c>
      <c r="BV4" s="23"/>
      <c r="BW4" s="23">
        <f t="shared" ref="BW4:BW55" si="3">SUM(R4:AI4)</f>
        <v>67.136953955629949</v>
      </c>
      <c r="BX4" s="23">
        <f t="shared" ref="BX4:BX55" si="4">SUM(AK4:BB4)</f>
        <v>1616.7930738187792</v>
      </c>
      <c r="BY4" s="23">
        <f t="shared" ref="BY4:BY55" si="5">SUM(BD4:BU4)</f>
        <v>556.67724321543176</v>
      </c>
      <c r="BZ4" s="23">
        <f t="shared" ref="BZ4:BZ55" si="6">IFERROR(BW4/(K4/L4),0)</f>
        <v>0</v>
      </c>
      <c r="CA4" s="23">
        <f t="shared" ref="CA4:CA55" si="7">IFERROR(BX4/(M4/N4),0)</f>
        <v>13.666001274150931</v>
      </c>
      <c r="CB4" s="23">
        <f t="shared" ref="CB4:CB55" si="8">IFERROR(BY4/(O4/P4),0)</f>
        <v>0</v>
      </c>
      <c r="CC4" s="23">
        <f>SUM(BD4:BU4)/INDEX(Multipliers!$J$2:$J$33,MATCH($F4,Multipliers!$H$2:$H$33,0))</f>
        <v>96.406724219407764</v>
      </c>
      <c r="CD4" s="24">
        <f t="shared" ref="CD4:CD55" si="9">(BW4*0.025)+((BX4+BY4)*0.1)+(BZ4*4)+((CA4+CB4)*6)+(CC4*1)</f>
        <v>397.42818741662518</v>
      </c>
      <c r="CE4" s="24">
        <f t="shared" ref="CE4:CE55" si="10">CD4/17</f>
        <v>23.378128671566188</v>
      </c>
      <c r="CF4" s="25">
        <f t="shared" ref="CF4:CF55" si="11">(CD4-AVERAGE($CD$3:$CD$55))/STDEV($CD$3:$CD$55)</f>
        <v>2.2160636272214576</v>
      </c>
    </row>
    <row r="5" spans="2:84" x14ac:dyDescent="0.3">
      <c r="B5" s="45" t="str">
        <f>IF(INDEX(Picks!$H$2:$H$300,MATCH($C5,Picks!$B$2:$B$300,0))=0,"",INDEX(Picks!$H$2:$H$300,MATCH($C5,Picks!$B$2:$B$300,0)))</f>
        <v/>
      </c>
      <c r="C5" s="5" t="s">
        <v>138</v>
      </c>
      <c r="D5" s="5" t="s">
        <v>558</v>
      </c>
      <c r="E5" s="5" t="s">
        <v>94</v>
      </c>
      <c r="F5" s="5" t="s">
        <v>94</v>
      </c>
      <c r="G5" s="7">
        <v>5</v>
      </c>
      <c r="H5" s="5" t="s">
        <v>44</v>
      </c>
      <c r="I5" s="22">
        <v>1525</v>
      </c>
      <c r="J5" s="22">
        <v>12</v>
      </c>
      <c r="K5" s="22">
        <v>0</v>
      </c>
      <c r="L5" s="22">
        <v>0</v>
      </c>
      <c r="M5" s="22">
        <v>1525</v>
      </c>
      <c r="N5" s="22">
        <v>12</v>
      </c>
      <c r="O5" s="22">
        <v>312.53846153846155</v>
      </c>
      <c r="P5" s="22">
        <v>1.3076923076923077</v>
      </c>
      <c r="Q5" s="22"/>
      <c r="R5" s="23">
        <v>0</v>
      </c>
      <c r="S5" s="23">
        <v>0</v>
      </c>
      <c r="T5" s="23">
        <v>0</v>
      </c>
      <c r="U5" s="23">
        <v>0</v>
      </c>
      <c r="V5" s="23">
        <v>0</v>
      </c>
      <c r="W5" s="23">
        <v>0</v>
      </c>
      <c r="X5" s="23">
        <v>0</v>
      </c>
      <c r="Y5" s="23">
        <v>0</v>
      </c>
      <c r="Z5" s="23">
        <v>0</v>
      </c>
      <c r="AA5" s="23">
        <v>0</v>
      </c>
      <c r="AB5" s="23">
        <v>0</v>
      </c>
      <c r="AC5" s="23">
        <v>0</v>
      </c>
      <c r="AD5" s="23">
        <v>0</v>
      </c>
      <c r="AE5" s="23">
        <v>0</v>
      </c>
      <c r="AF5" s="23">
        <v>0</v>
      </c>
      <c r="AG5" s="23">
        <v>0</v>
      </c>
      <c r="AH5" s="23">
        <v>0</v>
      </c>
      <c r="AI5" s="23">
        <v>0</v>
      </c>
      <c r="AK5" s="23">
        <v>92.266168974559292</v>
      </c>
      <c r="AL5" s="23">
        <v>83.931026932082332</v>
      </c>
      <c r="AM5" s="23">
        <v>112.30995548747467</v>
      </c>
      <c r="AN5" s="23">
        <v>96.768788815227509</v>
      </c>
      <c r="AO5" s="23">
        <v>0</v>
      </c>
      <c r="AP5" s="23">
        <v>103.39843850242436</v>
      </c>
      <c r="AQ5" s="23">
        <v>91.92555683080532</v>
      </c>
      <c r="AR5" s="23">
        <v>85.998628074066872</v>
      </c>
      <c r="AS5" s="23">
        <v>100.46957182539931</v>
      </c>
      <c r="AT5" s="23">
        <v>91.587430850994636</v>
      </c>
      <c r="AU5" s="23">
        <v>89.389205051325419</v>
      </c>
      <c r="AV5" s="23">
        <v>88.627951493078228</v>
      </c>
      <c r="AW5" s="23">
        <v>93.840007151112431</v>
      </c>
      <c r="AX5" s="23">
        <v>93.271039882363212</v>
      </c>
      <c r="AY5" s="23">
        <v>90.575048350338477</v>
      </c>
      <c r="AZ5" s="23">
        <v>87.114770096598548</v>
      </c>
      <c r="BA5" s="23">
        <v>87.77008735088944</v>
      </c>
      <c r="BB5" s="23">
        <v>87.409165256882957</v>
      </c>
      <c r="BC5" s="23"/>
      <c r="BD5" s="23">
        <v>20.292717699689128</v>
      </c>
      <c r="BE5" s="23">
        <v>17.937689943654735</v>
      </c>
      <c r="BF5" s="23">
        <v>21.774834732129897</v>
      </c>
      <c r="BG5" s="23">
        <v>19.875818536366509</v>
      </c>
      <c r="BH5" s="23">
        <v>0</v>
      </c>
      <c r="BI5" s="23">
        <v>18.977826249446913</v>
      </c>
      <c r="BJ5" s="23">
        <v>17.962494701591979</v>
      </c>
      <c r="BK5" s="23">
        <v>17.433717894350501</v>
      </c>
      <c r="BL5" s="23">
        <v>19.67711223173508</v>
      </c>
      <c r="BM5" s="23">
        <v>18.81159388366688</v>
      </c>
      <c r="BN5" s="23">
        <v>19.104208576143893</v>
      </c>
      <c r="BO5" s="23">
        <v>18.653810231888809</v>
      </c>
      <c r="BP5" s="23">
        <v>17.390337335763942</v>
      </c>
      <c r="BQ5" s="23">
        <v>19.608435914837251</v>
      </c>
      <c r="BR5" s="23">
        <v>19.351567116207352</v>
      </c>
      <c r="BS5" s="23">
        <v>18.178399645501742</v>
      </c>
      <c r="BT5" s="23">
        <v>17.158094954230481</v>
      </c>
      <c r="BU5" s="23">
        <v>19.224484278874581</v>
      </c>
      <c r="BV5" s="23"/>
      <c r="BW5" s="23">
        <f t="shared" si="3"/>
        <v>0</v>
      </c>
      <c r="BX5" s="23">
        <f t="shared" si="4"/>
        <v>1576.6528409256232</v>
      </c>
      <c r="BY5" s="23">
        <f t="shared" si="5"/>
        <v>321.41314392607967</v>
      </c>
      <c r="BZ5" s="23">
        <f t="shared" si="6"/>
        <v>0</v>
      </c>
      <c r="CA5" s="23">
        <f t="shared" si="7"/>
        <v>12.406448584332773</v>
      </c>
      <c r="CB5" s="23">
        <f t="shared" si="8"/>
        <v>1.344824869983597</v>
      </c>
      <c r="CC5" s="23">
        <f>SUM(BD5:BU5)/INDEX(Multipliers!$J$2:$J$33,MATCH($F5,Multipliers!$H$2:$H$33,0))</f>
        <v>54.128810533428052</v>
      </c>
      <c r="CD5" s="24">
        <f t="shared" si="9"/>
        <v>326.44304974449659</v>
      </c>
      <c r="CE5" s="24">
        <f t="shared" si="10"/>
        <v>19.202532337911563</v>
      </c>
      <c r="CF5" s="25">
        <f t="shared" si="11"/>
        <v>1.2670942455922192</v>
      </c>
    </row>
    <row r="6" spans="2:84" x14ac:dyDescent="0.3">
      <c r="B6" s="45" t="str">
        <f>IF(INDEX(Picks!$H$2:$H$300,MATCH($C6,Picks!$B$2:$B$300,0))=0,"",INDEX(Picks!$H$2:$H$300,MATCH($C6,Picks!$B$2:$B$300,0)))</f>
        <v/>
      </c>
      <c r="C6" s="5" t="s">
        <v>139</v>
      </c>
      <c r="D6" s="5" t="s">
        <v>559</v>
      </c>
      <c r="E6" s="5" t="s">
        <v>80</v>
      </c>
      <c r="F6" s="5" t="s">
        <v>80</v>
      </c>
      <c r="G6" s="7">
        <v>5</v>
      </c>
      <c r="H6" s="5" t="s">
        <v>44</v>
      </c>
      <c r="I6" s="22">
        <v>1312</v>
      </c>
      <c r="J6" s="22">
        <v>10</v>
      </c>
      <c r="K6" s="22">
        <v>0</v>
      </c>
      <c r="L6" s="22">
        <v>0</v>
      </c>
      <c r="M6" s="22">
        <v>1394</v>
      </c>
      <c r="N6" s="22">
        <v>10.625</v>
      </c>
      <c r="O6" s="22">
        <v>383.06666666666666</v>
      </c>
      <c r="P6" s="22">
        <v>0</v>
      </c>
      <c r="Q6" s="22"/>
      <c r="R6" s="23">
        <v>0</v>
      </c>
      <c r="S6" s="23">
        <v>0</v>
      </c>
      <c r="T6" s="23">
        <v>0</v>
      </c>
      <c r="U6" s="23">
        <v>0</v>
      </c>
      <c r="V6" s="23">
        <v>0</v>
      </c>
      <c r="W6" s="23">
        <v>0</v>
      </c>
      <c r="X6" s="23">
        <v>0</v>
      </c>
      <c r="Y6" s="23">
        <v>0</v>
      </c>
      <c r="Z6" s="23">
        <v>0</v>
      </c>
      <c r="AA6" s="23">
        <v>0</v>
      </c>
      <c r="AB6" s="23">
        <v>0</v>
      </c>
      <c r="AC6" s="23">
        <v>0</v>
      </c>
      <c r="AD6" s="23">
        <v>0</v>
      </c>
      <c r="AE6" s="23">
        <v>0</v>
      </c>
      <c r="AF6" s="23">
        <v>0</v>
      </c>
      <c r="AG6" s="23">
        <v>0</v>
      </c>
      <c r="AH6" s="23">
        <v>0</v>
      </c>
      <c r="AI6" s="23">
        <v>0</v>
      </c>
      <c r="AK6" s="23">
        <v>87.637231561869854</v>
      </c>
      <c r="AL6" s="23">
        <v>86.403077467472826</v>
      </c>
      <c r="AM6" s="23">
        <v>89.010536733540121</v>
      </c>
      <c r="AN6" s="23">
        <v>83.224081456025189</v>
      </c>
      <c r="AO6" s="23">
        <v>77.847038966520344</v>
      </c>
      <c r="AP6" s="23">
        <v>83.074391626249593</v>
      </c>
      <c r="AQ6" s="23">
        <v>84.061649681874286</v>
      </c>
      <c r="AR6" s="23">
        <v>79.516980672870744</v>
      </c>
      <c r="AS6" s="23">
        <v>77.557218377214724</v>
      </c>
      <c r="AT6" s="23">
        <v>82.368233229614816</v>
      </c>
      <c r="AU6" s="23">
        <v>79.480881918266903</v>
      </c>
      <c r="AV6" s="23">
        <v>87.404961760153896</v>
      </c>
      <c r="AW6" s="23">
        <v>0</v>
      </c>
      <c r="AX6" s="23">
        <v>83.562423039880002</v>
      </c>
      <c r="AY6" s="23">
        <v>90.162936032370666</v>
      </c>
      <c r="AZ6" s="23">
        <v>85.893699174018366</v>
      </c>
      <c r="BA6" s="23">
        <v>91.446362093968361</v>
      </c>
      <c r="BB6" s="23">
        <v>91.387140201269574</v>
      </c>
      <c r="BC6" s="23"/>
      <c r="BD6" s="23">
        <v>25.882021482103937</v>
      </c>
      <c r="BE6" s="23">
        <v>22.689973311313178</v>
      </c>
      <c r="BF6" s="23">
        <v>21.905434316087156</v>
      </c>
      <c r="BG6" s="23">
        <v>22.62171174455165</v>
      </c>
      <c r="BH6" s="23">
        <v>21.026488070933887</v>
      </c>
      <c r="BI6" s="23">
        <v>23.200054121177509</v>
      </c>
      <c r="BJ6" s="23">
        <v>22.509907685046262</v>
      </c>
      <c r="BK6" s="23">
        <v>20.84300727023982</v>
      </c>
      <c r="BL6" s="23">
        <v>21.698519770734816</v>
      </c>
      <c r="BM6" s="23">
        <v>24.3259211170631</v>
      </c>
      <c r="BN6" s="23">
        <v>21.283276279694817</v>
      </c>
      <c r="BO6" s="23">
        <v>24.380656747088157</v>
      </c>
      <c r="BP6" s="23">
        <v>0</v>
      </c>
      <c r="BQ6" s="23">
        <v>23.088986900159867</v>
      </c>
      <c r="BR6" s="23">
        <v>22.9510942415911</v>
      </c>
      <c r="BS6" s="23">
        <v>23.255033667378974</v>
      </c>
      <c r="BT6" s="23">
        <v>22.722932056124439</v>
      </c>
      <c r="BU6" s="23">
        <v>24.742338990900656</v>
      </c>
      <c r="BV6" s="23"/>
      <c r="BW6" s="23">
        <f t="shared" si="3"/>
        <v>0</v>
      </c>
      <c r="BX6" s="23">
        <f t="shared" si="4"/>
        <v>1440.0388439931805</v>
      </c>
      <c r="BY6" s="23">
        <f t="shared" si="5"/>
        <v>389.12735777218927</v>
      </c>
      <c r="BZ6" s="23">
        <f t="shared" si="6"/>
        <v>0</v>
      </c>
      <c r="CA6" s="23">
        <f t="shared" si="7"/>
        <v>10.975905823118755</v>
      </c>
      <c r="CB6" s="23">
        <f t="shared" si="8"/>
        <v>0</v>
      </c>
      <c r="CC6" s="23">
        <f>SUM(BD6:BU6)/INDEX(Multipliers!$J$2:$J$33,MATCH($F6,Multipliers!$H$2:$H$33,0))</f>
        <v>69.826560408994368</v>
      </c>
      <c r="CD6" s="24">
        <f t="shared" si="9"/>
        <v>318.59861552424388</v>
      </c>
      <c r="CE6" s="24">
        <f t="shared" si="10"/>
        <v>18.741095030837876</v>
      </c>
      <c r="CF6" s="25">
        <f t="shared" si="11"/>
        <v>1.162225421844804</v>
      </c>
    </row>
    <row r="7" spans="2:84" x14ac:dyDescent="0.3">
      <c r="B7" s="45" t="str">
        <f>IF(INDEX(Picks!$H$2:$H$300,MATCH($C7,Picks!$B$2:$B$300,0))=0,"",INDEX(Picks!$H$2:$H$300,MATCH($C7,Picks!$B$2:$B$300,0)))</f>
        <v/>
      </c>
      <c r="C7" s="5" t="s">
        <v>140</v>
      </c>
      <c r="D7" s="5" t="s">
        <v>560</v>
      </c>
      <c r="E7" s="5" t="s">
        <v>67</v>
      </c>
      <c r="F7" s="5" t="s">
        <v>72</v>
      </c>
      <c r="G7" s="7">
        <v>4</v>
      </c>
      <c r="H7" s="5" t="s">
        <v>44</v>
      </c>
      <c r="I7" s="22">
        <v>1269</v>
      </c>
      <c r="J7" s="22">
        <v>11</v>
      </c>
      <c r="K7" s="22">
        <v>0</v>
      </c>
      <c r="L7" s="22">
        <v>0</v>
      </c>
      <c r="M7" s="22">
        <v>1269</v>
      </c>
      <c r="N7" s="22">
        <v>11</v>
      </c>
      <c r="O7" s="22">
        <v>132.6</v>
      </c>
      <c r="P7" s="22">
        <v>0</v>
      </c>
      <c r="Q7" s="22"/>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K7" s="23">
        <v>74.793649779263944</v>
      </c>
      <c r="AL7" s="23">
        <v>86.981148839711281</v>
      </c>
      <c r="AM7" s="23">
        <v>71.774411774252712</v>
      </c>
      <c r="AN7" s="23">
        <v>79.378540004515486</v>
      </c>
      <c r="AO7" s="23">
        <v>76.191252606452167</v>
      </c>
      <c r="AP7" s="23">
        <v>71.289935202946182</v>
      </c>
      <c r="AQ7" s="23">
        <v>0</v>
      </c>
      <c r="AR7" s="23">
        <v>76.745344002770338</v>
      </c>
      <c r="AS7" s="23">
        <v>81.792357378034083</v>
      </c>
      <c r="AT7" s="23">
        <v>70.979469072875887</v>
      </c>
      <c r="AU7" s="23">
        <v>80.095700569563775</v>
      </c>
      <c r="AV7" s="23">
        <v>88.980149721986123</v>
      </c>
      <c r="AW7" s="23">
        <v>75.648926366590942</v>
      </c>
      <c r="AX7" s="23">
        <v>82.40430146830434</v>
      </c>
      <c r="AY7" s="23">
        <v>79.656665061444343</v>
      </c>
      <c r="AZ7" s="23">
        <v>76.598992657089553</v>
      </c>
      <c r="BA7" s="23">
        <v>73.674237371262308</v>
      </c>
      <c r="BB7" s="23">
        <v>80.726694977946835</v>
      </c>
      <c r="BC7" s="23"/>
      <c r="BD7" s="23">
        <v>8.1465626153323463</v>
      </c>
      <c r="BE7" s="23">
        <v>8.4191995544678644</v>
      </c>
      <c r="BF7" s="23">
        <v>7.4185052546331125</v>
      </c>
      <c r="BG7" s="23">
        <v>9.1511453336434752</v>
      </c>
      <c r="BH7" s="23">
        <v>8.5647900153761949</v>
      </c>
      <c r="BI7" s="23">
        <v>7.3218895968096049</v>
      </c>
      <c r="BJ7" s="23">
        <v>0</v>
      </c>
      <c r="BK7" s="23">
        <v>8.1651499522615225</v>
      </c>
      <c r="BL7" s="23">
        <v>8.1487573320219635</v>
      </c>
      <c r="BM7" s="23">
        <v>7.7319420099142571</v>
      </c>
      <c r="BN7" s="23">
        <v>8.9947492524861836</v>
      </c>
      <c r="BO7" s="23">
        <v>8.795854164906352</v>
      </c>
      <c r="BP7" s="23">
        <v>7.6539445225044407</v>
      </c>
      <c r="BQ7" s="23">
        <v>7.9761910191215923</v>
      </c>
      <c r="BR7" s="23">
        <v>8.6762447288877169</v>
      </c>
      <c r="BS7" s="23">
        <v>8.0479862213017501</v>
      </c>
      <c r="BT7" s="23">
        <v>7.8969621969205779</v>
      </c>
      <c r="BU7" s="23">
        <v>8.1676987965716581</v>
      </c>
      <c r="BV7" s="23"/>
      <c r="BW7" s="23">
        <f t="shared" si="3"/>
        <v>0</v>
      </c>
      <c r="BX7" s="23">
        <f t="shared" si="4"/>
        <v>1327.7117768550104</v>
      </c>
      <c r="BY7" s="23">
        <f t="shared" si="5"/>
        <v>139.27757256716066</v>
      </c>
      <c r="BZ7" s="23">
        <f t="shared" si="6"/>
        <v>0</v>
      </c>
      <c r="CA7" s="23">
        <f t="shared" si="7"/>
        <v>11.50892793176132</v>
      </c>
      <c r="CB7" s="23">
        <f t="shared" si="8"/>
        <v>0</v>
      </c>
      <c r="CC7" s="23">
        <f>SUM(BD7:BU7)/INDEX(Multipliers!$J$2:$J$33,MATCH($F7,Multipliers!$H$2:$H$33,0))</f>
        <v>22.825530083603436</v>
      </c>
      <c r="CD7" s="24">
        <f t="shared" si="9"/>
        <v>238.57803261638847</v>
      </c>
      <c r="CE7" s="24">
        <f t="shared" si="10"/>
        <v>14.034001918611086</v>
      </c>
      <c r="CF7" s="25">
        <f t="shared" si="11"/>
        <v>9.2465109053377445E-2</v>
      </c>
    </row>
    <row r="8" spans="2:84" x14ac:dyDescent="0.3">
      <c r="B8" s="45" t="str">
        <f>IF(INDEX(Picks!$H$2:$H$300,MATCH($C8,Picks!$B$2:$B$300,0))=0,"",INDEX(Picks!$H$2:$H$300,MATCH($C8,Picks!$B$2:$B$300,0)))</f>
        <v/>
      </c>
      <c r="C8" s="5" t="s">
        <v>141</v>
      </c>
      <c r="D8" s="5" t="s">
        <v>561</v>
      </c>
      <c r="E8" s="5" t="s">
        <v>84</v>
      </c>
      <c r="F8" s="5" t="s">
        <v>84</v>
      </c>
      <c r="G8" s="7">
        <v>6</v>
      </c>
      <c r="H8" s="5" t="s">
        <v>44</v>
      </c>
      <c r="I8" s="22">
        <v>1139</v>
      </c>
      <c r="J8" s="22">
        <v>8</v>
      </c>
      <c r="K8" s="22">
        <v>578</v>
      </c>
      <c r="L8" s="22">
        <v>0</v>
      </c>
      <c r="M8" s="22">
        <v>1139</v>
      </c>
      <c r="N8" s="22">
        <v>8</v>
      </c>
      <c r="O8" s="22">
        <v>737</v>
      </c>
      <c r="P8" s="22">
        <v>5</v>
      </c>
      <c r="Q8" s="22"/>
      <c r="R8" s="23">
        <v>34.116683280117421</v>
      </c>
      <c r="S8" s="23">
        <v>37.260507953148057</v>
      </c>
      <c r="T8" s="23">
        <v>33.708063367187741</v>
      </c>
      <c r="U8" s="23">
        <v>34.145731337664962</v>
      </c>
      <c r="V8" s="23">
        <v>0</v>
      </c>
      <c r="W8" s="23">
        <v>35.13206670320907</v>
      </c>
      <c r="X8" s="23">
        <v>36.317817323341622</v>
      </c>
      <c r="Y8" s="23">
        <v>34.649488393436499</v>
      </c>
      <c r="Z8" s="23">
        <v>34.755025685659909</v>
      </c>
      <c r="AA8" s="23">
        <v>34.066344187277693</v>
      </c>
      <c r="AB8" s="23">
        <v>32.097397709628865</v>
      </c>
      <c r="AC8" s="23">
        <v>35.307439826580598</v>
      </c>
      <c r="AD8" s="23">
        <v>36.814358761988267</v>
      </c>
      <c r="AE8" s="23">
        <v>33.316734876706953</v>
      </c>
      <c r="AF8" s="23">
        <v>37.222553006807743</v>
      </c>
      <c r="AG8" s="23">
        <v>38.302826523628482</v>
      </c>
      <c r="AH8" s="23">
        <v>35.541516228750773</v>
      </c>
      <c r="AI8" s="23">
        <v>34.577689746806058</v>
      </c>
      <c r="AK8" s="23">
        <v>74.349207125686377</v>
      </c>
      <c r="AL8" s="23">
        <v>68.251932493635039</v>
      </c>
      <c r="AM8" s="23">
        <v>63.931577169740471</v>
      </c>
      <c r="AN8" s="23">
        <v>64.386379823067784</v>
      </c>
      <c r="AO8" s="23">
        <v>0</v>
      </c>
      <c r="AP8" s="23">
        <v>64.511254198253766</v>
      </c>
      <c r="AQ8" s="23">
        <v>74.889760298966806</v>
      </c>
      <c r="AR8" s="23">
        <v>70.34500305050237</v>
      </c>
      <c r="AS8" s="23">
        <v>68.337235836711542</v>
      </c>
      <c r="AT8" s="23">
        <v>68.890160913891776</v>
      </c>
      <c r="AU8" s="23">
        <v>69.948653886278805</v>
      </c>
      <c r="AV8" s="23">
        <v>77.689665878017777</v>
      </c>
      <c r="AW8" s="23">
        <v>67.501771622318458</v>
      </c>
      <c r="AX8" s="23">
        <v>73.309365205495808</v>
      </c>
      <c r="AY8" s="23">
        <v>74.448845224519218</v>
      </c>
      <c r="AZ8" s="23">
        <v>79.785454469490375</v>
      </c>
      <c r="BA8" s="23">
        <v>67.161670115765148</v>
      </c>
      <c r="BB8" s="23">
        <v>71.301501237687418</v>
      </c>
      <c r="BC8" s="23"/>
      <c r="BD8" s="23">
        <v>43.501722452329645</v>
      </c>
      <c r="BE8" s="23">
        <v>47.510370867595363</v>
      </c>
      <c r="BF8" s="23">
        <v>42.98069671560097</v>
      </c>
      <c r="BG8" s="23">
        <v>43.53876123851051</v>
      </c>
      <c r="BH8" s="23">
        <v>0</v>
      </c>
      <c r="BI8" s="23">
        <v>44.79642415270775</v>
      </c>
      <c r="BJ8" s="23">
        <v>46.308358766959813</v>
      </c>
      <c r="BK8" s="23">
        <v>44.181095062219207</v>
      </c>
      <c r="BL8" s="23">
        <v>44.31566423932761</v>
      </c>
      <c r="BM8" s="23">
        <v>43.437535754366188</v>
      </c>
      <c r="BN8" s="23">
        <v>40.926958671274178</v>
      </c>
      <c r="BO8" s="23">
        <v>45.020040055691872</v>
      </c>
      <c r="BP8" s="23">
        <v>46.941492054645934</v>
      </c>
      <c r="BQ8" s="23">
        <v>42.481719038292439</v>
      </c>
      <c r="BR8" s="23">
        <v>47.461975027711603</v>
      </c>
      <c r="BS8" s="23">
        <v>48.839417210924218</v>
      </c>
      <c r="BT8" s="23">
        <v>45.31850771728255</v>
      </c>
      <c r="BU8" s="23">
        <v>44.089545576809812</v>
      </c>
      <c r="BV8" s="23"/>
      <c r="BW8" s="23">
        <f t="shared" si="3"/>
        <v>597.33224491194073</v>
      </c>
      <c r="BX8" s="23">
        <f t="shared" si="4"/>
        <v>1199.0394385500292</v>
      </c>
      <c r="BY8" s="23">
        <f t="shared" si="5"/>
        <v>761.65028460224949</v>
      </c>
      <c r="BZ8" s="23">
        <f t="shared" si="6"/>
        <v>0</v>
      </c>
      <c r="CA8" s="23">
        <f t="shared" si="7"/>
        <v>8.4216993050045943</v>
      </c>
      <c r="CB8" s="23">
        <f t="shared" si="8"/>
        <v>5.1672339525254376</v>
      </c>
      <c r="CC8" s="23">
        <f>SUM(BD8:BU8)/INDEX(Multipliers!$J$2:$J$33,MATCH($F8,Multipliers!$H$2:$H$33,0))</f>
        <v>106.97910583459016</v>
      </c>
      <c r="CD8" s="24">
        <f t="shared" si="9"/>
        <v>399.51498381779675</v>
      </c>
      <c r="CE8" s="24">
        <f t="shared" si="10"/>
        <v>23.500881401046868</v>
      </c>
      <c r="CF8" s="25">
        <f t="shared" si="11"/>
        <v>2.2439610992183803</v>
      </c>
    </row>
    <row r="9" spans="2:84" x14ac:dyDescent="0.3">
      <c r="B9" s="45" t="str">
        <f>IF(INDEX(Picks!$H$2:$H$300,MATCH($C9,Picks!$B$2:$B$300,0))=0,"",INDEX(Picks!$H$2:$H$300,MATCH($C9,Picks!$B$2:$B$300,0)))</f>
        <v/>
      </c>
      <c r="C9" s="5" t="s">
        <v>142</v>
      </c>
      <c r="D9" s="5" t="s">
        <v>562</v>
      </c>
      <c r="E9" s="5" t="s">
        <v>54</v>
      </c>
      <c r="F9" s="5" t="s">
        <v>54</v>
      </c>
      <c r="G9" s="7">
        <v>2</v>
      </c>
      <c r="H9" s="5" t="s">
        <v>44</v>
      </c>
      <c r="I9" s="22">
        <v>1125</v>
      </c>
      <c r="J9" s="22">
        <v>5</v>
      </c>
      <c r="K9" s="22">
        <v>0</v>
      </c>
      <c r="L9" s="22">
        <v>0</v>
      </c>
      <c r="M9" s="22">
        <v>1125</v>
      </c>
      <c r="N9" s="22">
        <v>5</v>
      </c>
      <c r="O9" s="22">
        <v>381.28571428571428</v>
      </c>
      <c r="P9" s="22">
        <v>0</v>
      </c>
      <c r="Q9" s="22"/>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K9" s="23">
        <v>67.815272552615752</v>
      </c>
      <c r="AL9" s="23">
        <v>66.031929881319797</v>
      </c>
      <c r="AM9" s="23">
        <v>67.231020028688732</v>
      </c>
      <c r="AN9" s="23">
        <v>69.228554752075169</v>
      </c>
      <c r="AO9" s="23">
        <v>66.645319639304859</v>
      </c>
      <c r="AP9" s="23">
        <v>71.580974887051909</v>
      </c>
      <c r="AQ9" s="23">
        <v>71.830841860588322</v>
      </c>
      <c r="AR9" s="23">
        <v>61.610116526154911</v>
      </c>
      <c r="AS9" s="23">
        <v>0</v>
      </c>
      <c r="AT9" s="23">
        <v>76.203594568289375</v>
      </c>
      <c r="AU9" s="23">
        <v>82.853651187853629</v>
      </c>
      <c r="AV9" s="23">
        <v>63.694158321118515</v>
      </c>
      <c r="AW9" s="23">
        <v>67.795839563249018</v>
      </c>
      <c r="AX9" s="23">
        <v>65.4988399784487</v>
      </c>
      <c r="AY9" s="23">
        <v>71.744096773934871</v>
      </c>
      <c r="AZ9" s="23">
        <v>66.600564632673681</v>
      </c>
      <c r="BA9" s="23">
        <v>63.52394577534109</v>
      </c>
      <c r="BB9" s="23">
        <v>78.570157881542585</v>
      </c>
      <c r="BC9" s="23"/>
      <c r="BD9" s="23">
        <v>21.914031436291545</v>
      </c>
      <c r="BE9" s="23">
        <v>22.732542662442302</v>
      </c>
      <c r="BF9" s="23">
        <v>23.200531678798924</v>
      </c>
      <c r="BG9" s="23">
        <v>24.457442883933016</v>
      </c>
      <c r="BH9" s="23">
        <v>22.955032195275709</v>
      </c>
      <c r="BI9" s="23">
        <v>23.130891831160916</v>
      </c>
      <c r="BJ9" s="23">
        <v>22.551359573627828</v>
      </c>
      <c r="BK9" s="23">
        <v>21.77511168257163</v>
      </c>
      <c r="BL9" s="23">
        <v>0</v>
      </c>
      <c r="BM9" s="23">
        <v>23.129824029508814</v>
      </c>
      <c r="BN9" s="23">
        <v>26.565173027875169</v>
      </c>
      <c r="BO9" s="23">
        <v>21.980007699614941</v>
      </c>
      <c r="BP9" s="23">
        <v>24.658414779457715</v>
      </c>
      <c r="BQ9" s="23">
        <v>21.547211729355283</v>
      </c>
      <c r="BR9" s="23">
        <v>24.369144046368994</v>
      </c>
      <c r="BS9" s="23">
        <v>21.856295900562579</v>
      </c>
      <c r="BT9" s="23">
        <v>22.369163638959602</v>
      </c>
      <c r="BU9" s="23">
        <v>25.191766554961877</v>
      </c>
      <c r="BV9" s="23"/>
      <c r="BW9" s="23">
        <f t="shared" si="3"/>
        <v>0</v>
      </c>
      <c r="BX9" s="23">
        <f t="shared" si="4"/>
        <v>1178.458878810251</v>
      </c>
      <c r="BY9" s="23">
        <f t="shared" si="5"/>
        <v>394.38394535076691</v>
      </c>
      <c r="BZ9" s="23">
        <f t="shared" si="6"/>
        <v>0</v>
      </c>
      <c r="CA9" s="23">
        <f t="shared" si="7"/>
        <v>5.2375950169344492</v>
      </c>
      <c r="CB9" s="23">
        <f t="shared" si="8"/>
        <v>0</v>
      </c>
      <c r="CC9" s="23">
        <f>SUM(BD9:BU9)/INDEX(Multipliers!$J$2:$J$33,MATCH($F9,Multipliers!$H$2:$H$33,0))</f>
        <v>63.644674502925923</v>
      </c>
      <c r="CD9" s="24">
        <f t="shared" si="9"/>
        <v>252.35452702063441</v>
      </c>
      <c r="CE9" s="24">
        <f t="shared" si="10"/>
        <v>14.844383942390259</v>
      </c>
      <c r="CF9" s="25">
        <f t="shared" si="11"/>
        <v>0.27663706116257314</v>
      </c>
    </row>
    <row r="10" spans="2:84" x14ac:dyDescent="0.3">
      <c r="B10" s="45" t="str">
        <f>IF(INDEX(Picks!$H$2:$H$300,MATCH($C10,Picks!$B$2:$B$300,0))=0,"",INDEX(Picks!$H$2:$H$300,MATCH($C10,Picks!$B$2:$B$300,0)))</f>
        <v/>
      </c>
      <c r="C10" s="5" t="s">
        <v>143</v>
      </c>
      <c r="D10" s="5" t="s">
        <v>563</v>
      </c>
      <c r="E10" s="5" t="s">
        <v>52</v>
      </c>
      <c r="F10" s="5" t="s">
        <v>52</v>
      </c>
      <c r="G10" s="7">
        <v>6</v>
      </c>
      <c r="H10" s="5" t="s">
        <v>44</v>
      </c>
      <c r="I10" s="22">
        <v>1173</v>
      </c>
      <c r="J10" s="22">
        <v>8</v>
      </c>
      <c r="K10" s="22">
        <v>0</v>
      </c>
      <c r="L10" s="22">
        <v>0</v>
      </c>
      <c r="M10" s="22">
        <v>1173</v>
      </c>
      <c r="N10" s="22">
        <v>8</v>
      </c>
      <c r="O10" s="22">
        <v>385.76923076923077</v>
      </c>
      <c r="P10" s="22">
        <v>2.6153846153846154</v>
      </c>
      <c r="Q10" s="22"/>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K10" s="23">
        <v>73.810881440957445</v>
      </c>
      <c r="AL10" s="23">
        <v>71.7044852806482</v>
      </c>
      <c r="AM10" s="23">
        <v>73.663220921392622</v>
      </c>
      <c r="AN10" s="23">
        <v>61.942700973432174</v>
      </c>
      <c r="AO10" s="23">
        <v>68.984533615691319</v>
      </c>
      <c r="AP10" s="23">
        <v>65.025538319975297</v>
      </c>
      <c r="AQ10" s="23">
        <v>79.611497420658338</v>
      </c>
      <c r="AR10" s="23">
        <v>65.824950216948125</v>
      </c>
      <c r="AS10" s="23">
        <v>68.588635436296101</v>
      </c>
      <c r="AT10" s="23">
        <v>80.162907798301759</v>
      </c>
      <c r="AU10" s="23">
        <v>68.103179789987507</v>
      </c>
      <c r="AV10" s="23">
        <v>69.461609113424245</v>
      </c>
      <c r="AW10" s="23">
        <v>0</v>
      </c>
      <c r="AX10" s="23">
        <v>65.586569583131677</v>
      </c>
      <c r="AY10" s="23">
        <v>67.034298612973629</v>
      </c>
      <c r="AZ10" s="23">
        <v>75.232406421114959</v>
      </c>
      <c r="BA10" s="23">
        <v>70.523784428300658</v>
      </c>
      <c r="BB10" s="23">
        <v>70.99009427698401</v>
      </c>
      <c r="BC10" s="23"/>
      <c r="BD10" s="23">
        <v>23.504477637537011</v>
      </c>
      <c r="BE10" s="23">
        <v>23.233785336736617</v>
      </c>
      <c r="BF10" s="23">
        <v>22.941246747276672</v>
      </c>
      <c r="BG10" s="23">
        <v>21.165765510070411</v>
      </c>
      <c r="BH10" s="23">
        <v>23.045032161258732</v>
      </c>
      <c r="BI10" s="23">
        <v>22.293972897394184</v>
      </c>
      <c r="BJ10" s="23">
        <v>23.447914683952074</v>
      </c>
      <c r="BK10" s="23">
        <v>21.767190401586472</v>
      </c>
      <c r="BL10" s="23">
        <v>23.51307922224559</v>
      </c>
      <c r="BM10" s="23">
        <v>24.421188573306662</v>
      </c>
      <c r="BN10" s="23">
        <v>23.001712957073046</v>
      </c>
      <c r="BO10" s="23">
        <v>23.814877523410821</v>
      </c>
      <c r="BP10" s="23">
        <v>0</v>
      </c>
      <c r="BQ10" s="23">
        <v>21.960427188689714</v>
      </c>
      <c r="BR10" s="23">
        <v>23.658692606536292</v>
      </c>
      <c r="BS10" s="23">
        <v>26.617314172892133</v>
      </c>
      <c r="BT10" s="23">
        <v>23.321014880099554</v>
      </c>
      <c r="BU10" s="23">
        <v>25.116379129983319</v>
      </c>
      <c r="BV10" s="23"/>
      <c r="BW10" s="23">
        <f t="shared" si="3"/>
        <v>0</v>
      </c>
      <c r="BX10" s="23">
        <f t="shared" si="4"/>
        <v>1196.251293650218</v>
      </c>
      <c r="BY10" s="23">
        <f t="shared" si="5"/>
        <v>396.82407163004927</v>
      </c>
      <c r="BZ10" s="23">
        <f t="shared" si="6"/>
        <v>0</v>
      </c>
      <c r="CA10" s="23">
        <f t="shared" si="7"/>
        <v>8.1585765977849487</v>
      </c>
      <c r="CB10" s="23">
        <f t="shared" si="8"/>
        <v>2.6903326890172834</v>
      </c>
      <c r="CC10" s="23">
        <f>SUM(BD10:BU10)/INDEX(Multipliers!$J$2:$J$33,MATCH($F10,Multipliers!$H$2:$H$33,0))</f>
        <v>63.345157412064161</v>
      </c>
      <c r="CD10" s="24">
        <f t="shared" si="9"/>
        <v>287.74614966090428</v>
      </c>
      <c r="CE10" s="24">
        <f t="shared" si="10"/>
        <v>16.926244097700252</v>
      </c>
      <c r="CF10" s="25">
        <f t="shared" si="11"/>
        <v>0.74977224626173788</v>
      </c>
    </row>
    <row r="11" spans="2:84" x14ac:dyDescent="0.3">
      <c r="B11" s="45" t="str">
        <f>IF(INDEX(Picks!$H$2:$H$300,MATCH($C11,Picks!$B$2:$B$300,0))=0,"",INDEX(Picks!$H$2:$H$300,MATCH($C11,Picks!$B$2:$B$300,0)))</f>
        <v/>
      </c>
      <c r="C11" s="5" t="s">
        <v>144</v>
      </c>
      <c r="D11" s="5" t="s">
        <v>564</v>
      </c>
      <c r="E11" s="5" t="s">
        <v>62</v>
      </c>
      <c r="F11" s="5" t="s">
        <v>62</v>
      </c>
      <c r="G11" s="7">
        <v>6</v>
      </c>
      <c r="H11" s="5" t="s">
        <v>44</v>
      </c>
      <c r="I11" s="22">
        <v>1121</v>
      </c>
      <c r="J11" s="22">
        <v>2</v>
      </c>
      <c r="K11" s="22">
        <v>0</v>
      </c>
      <c r="L11" s="22">
        <v>0</v>
      </c>
      <c r="M11" s="22">
        <v>1121</v>
      </c>
      <c r="N11" s="22">
        <v>2</v>
      </c>
      <c r="O11" s="22">
        <v>395</v>
      </c>
      <c r="P11" s="22">
        <v>5</v>
      </c>
      <c r="Q11" s="22"/>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K11" s="23">
        <v>62.51539070979247</v>
      </c>
      <c r="AL11" s="23">
        <v>65.482761116709824</v>
      </c>
      <c r="AM11" s="23">
        <v>76.304311572180197</v>
      </c>
      <c r="AN11" s="23">
        <v>71.115030148393231</v>
      </c>
      <c r="AO11" s="23">
        <v>62.119986196432173</v>
      </c>
      <c r="AP11" s="23">
        <v>0</v>
      </c>
      <c r="AQ11" s="23">
        <v>64.825329246740509</v>
      </c>
      <c r="AR11" s="23">
        <v>69.98336717311021</v>
      </c>
      <c r="AS11" s="23">
        <v>72.956244857242496</v>
      </c>
      <c r="AT11" s="23">
        <v>61.81920768633023</v>
      </c>
      <c r="AU11" s="23">
        <v>70.749309920087043</v>
      </c>
      <c r="AV11" s="23">
        <v>67.441213882183462</v>
      </c>
      <c r="AW11" s="23">
        <v>66.453806888879285</v>
      </c>
      <c r="AX11" s="23">
        <v>63.93917995407714</v>
      </c>
      <c r="AY11" s="23">
        <v>70.748933151034294</v>
      </c>
      <c r="AZ11" s="23">
        <v>59.847897047673285</v>
      </c>
      <c r="BA11" s="23">
        <v>66.498052010775282</v>
      </c>
      <c r="BB11" s="23">
        <v>66.777847349676279</v>
      </c>
      <c r="BC11" s="23"/>
      <c r="BD11" s="23">
        <v>22.964255621530214</v>
      </c>
      <c r="BE11" s="23">
        <v>24.051725459408601</v>
      </c>
      <c r="BF11" s="23">
        <v>24.906019479323962</v>
      </c>
      <c r="BG11" s="23">
        <v>26.957684469401151</v>
      </c>
      <c r="BH11" s="23">
        <v>22.285333022522483</v>
      </c>
      <c r="BI11" s="23">
        <v>0</v>
      </c>
      <c r="BJ11" s="23">
        <v>23.458456365820886</v>
      </c>
      <c r="BK11" s="23">
        <v>27.206755967630453</v>
      </c>
      <c r="BL11" s="23">
        <v>23.245575530506112</v>
      </c>
      <c r="BM11" s="23">
        <v>22.715655163471038</v>
      </c>
      <c r="BN11" s="23">
        <v>23.60752345551742</v>
      </c>
      <c r="BO11" s="23">
        <v>25.565045255210027</v>
      </c>
      <c r="BP11" s="23">
        <v>23.78523032288096</v>
      </c>
      <c r="BQ11" s="23">
        <v>23.544899573154062</v>
      </c>
      <c r="BR11" s="23">
        <v>24.138596642137138</v>
      </c>
      <c r="BS11" s="23">
        <v>21.910618974884901</v>
      </c>
      <c r="BT11" s="23">
        <v>25.851803742234203</v>
      </c>
      <c r="BU11" s="23">
        <v>24.530016352489664</v>
      </c>
      <c r="BV11" s="23"/>
      <c r="BW11" s="23">
        <f t="shared" si="3"/>
        <v>0</v>
      </c>
      <c r="BX11" s="23">
        <f t="shared" si="4"/>
        <v>1139.5778689113176</v>
      </c>
      <c r="BY11" s="23">
        <f t="shared" si="5"/>
        <v>410.72519539812333</v>
      </c>
      <c r="BZ11" s="23">
        <f t="shared" si="6"/>
        <v>0</v>
      </c>
      <c r="CA11" s="23">
        <f t="shared" si="7"/>
        <v>2.0331451720094873</v>
      </c>
      <c r="CB11" s="23">
        <f t="shared" si="8"/>
        <v>5.1990531063053584</v>
      </c>
      <c r="CC11" s="23">
        <f>SUM(BD11:BU11)/INDEX(Multipliers!$J$2:$J$33,MATCH($F11,Multipliers!$H$2:$H$33,0))</f>
        <v>67.211631260143946</v>
      </c>
      <c r="CD11" s="24">
        <f t="shared" si="9"/>
        <v>265.63512736097709</v>
      </c>
      <c r="CE11" s="24">
        <f t="shared" si="10"/>
        <v>15.6255957271163</v>
      </c>
      <c r="CF11" s="25">
        <f t="shared" si="11"/>
        <v>0.45417962156234559</v>
      </c>
    </row>
    <row r="12" spans="2:84" x14ac:dyDescent="0.3">
      <c r="B12" s="45" t="str">
        <f>IF(INDEX(Picks!$H$2:$H$300,MATCH($C12,Picks!$B$2:$B$300,0))=0,"",INDEX(Picks!$H$2:$H$300,MATCH($C12,Picks!$B$2:$B$300,0)))</f>
        <v/>
      </c>
      <c r="C12" s="5" t="s">
        <v>145</v>
      </c>
      <c r="D12" s="5" t="s">
        <v>565</v>
      </c>
      <c r="E12" s="5" t="s">
        <v>50</v>
      </c>
      <c r="F12" s="5" t="s">
        <v>50</v>
      </c>
      <c r="G12" s="7">
        <v>1</v>
      </c>
      <c r="H12" s="5" t="s">
        <v>44</v>
      </c>
      <c r="I12" s="22">
        <v>1050</v>
      </c>
      <c r="J12" s="22">
        <v>9</v>
      </c>
      <c r="K12" s="22">
        <v>0</v>
      </c>
      <c r="L12" s="22">
        <v>0</v>
      </c>
      <c r="M12" s="22">
        <v>1190</v>
      </c>
      <c r="N12" s="22">
        <v>10.199999999999999</v>
      </c>
      <c r="O12" s="22">
        <v>280.5</v>
      </c>
      <c r="P12" s="22">
        <v>0</v>
      </c>
      <c r="Q12" s="22"/>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K12" s="23">
        <v>64.780931637995678</v>
      </c>
      <c r="AL12" s="23">
        <v>71.783486512133848</v>
      </c>
      <c r="AM12" s="23">
        <v>70.442670162686539</v>
      </c>
      <c r="AN12" s="23">
        <v>76.930216316859401</v>
      </c>
      <c r="AO12" s="23">
        <v>73.191789276007029</v>
      </c>
      <c r="AP12" s="23">
        <v>68.052352268609326</v>
      </c>
      <c r="AQ12" s="23">
        <v>68.858328848084469</v>
      </c>
      <c r="AR12" s="23">
        <v>70.649658334965224</v>
      </c>
      <c r="AS12" s="23">
        <v>0</v>
      </c>
      <c r="AT12" s="23">
        <v>67.259299342333193</v>
      </c>
      <c r="AU12" s="23">
        <v>73.69819449918235</v>
      </c>
      <c r="AV12" s="23">
        <v>66.376779242028036</v>
      </c>
      <c r="AW12" s="23">
        <v>72.023441309769183</v>
      </c>
      <c r="AX12" s="23">
        <v>70.622544623575664</v>
      </c>
      <c r="AY12" s="23">
        <v>73.173332937501996</v>
      </c>
      <c r="AZ12" s="23">
        <v>75.21121004458611</v>
      </c>
      <c r="BA12" s="23">
        <v>67.243203319079953</v>
      </c>
      <c r="BB12" s="23">
        <v>76.983659322954068</v>
      </c>
      <c r="BC12" s="23"/>
      <c r="BD12" s="23">
        <v>15.923680066191162</v>
      </c>
      <c r="BE12" s="23">
        <v>15.300189164209684</v>
      </c>
      <c r="BF12" s="23">
        <v>17.352418420508727</v>
      </c>
      <c r="BG12" s="23">
        <v>17.329101391637217</v>
      </c>
      <c r="BH12" s="23">
        <v>18.541557960180846</v>
      </c>
      <c r="BI12" s="23">
        <v>15.569996144985074</v>
      </c>
      <c r="BJ12" s="23">
        <v>17.907412037222084</v>
      </c>
      <c r="BK12" s="23">
        <v>17.871461467996006</v>
      </c>
      <c r="BL12" s="23">
        <v>0</v>
      </c>
      <c r="BM12" s="23">
        <v>16.263003336360921</v>
      </c>
      <c r="BN12" s="23">
        <v>16.820673923308942</v>
      </c>
      <c r="BO12" s="23">
        <v>15.476293044750181</v>
      </c>
      <c r="BP12" s="23">
        <v>16.726452802189453</v>
      </c>
      <c r="BQ12" s="23">
        <v>16.46622822983192</v>
      </c>
      <c r="BR12" s="23">
        <v>16.482835566395106</v>
      </c>
      <c r="BS12" s="23">
        <v>17.7674282986397</v>
      </c>
      <c r="BT12" s="23">
        <v>15.445377052064448</v>
      </c>
      <c r="BU12" s="23">
        <v>16.408572603883936</v>
      </c>
      <c r="BV12" s="23"/>
      <c r="BW12" s="23">
        <f t="shared" si="3"/>
        <v>0</v>
      </c>
      <c r="BX12" s="23">
        <f t="shared" si="4"/>
        <v>1207.2810979983522</v>
      </c>
      <c r="BY12" s="23">
        <f t="shared" si="5"/>
        <v>283.65268151035536</v>
      </c>
      <c r="BZ12" s="23">
        <f t="shared" si="6"/>
        <v>0</v>
      </c>
      <c r="CA12" s="23">
        <f t="shared" si="7"/>
        <v>10.348123697128733</v>
      </c>
      <c r="CB12" s="23">
        <f t="shared" si="8"/>
        <v>0</v>
      </c>
      <c r="CC12" s="23">
        <f>SUM(BD12:BU12)/INDEX(Multipliers!$J$2:$J$33,MATCH($F12,Multipliers!$H$2:$H$33,0))</f>
        <v>44.912810455387842</v>
      </c>
      <c r="CD12" s="24">
        <f t="shared" si="9"/>
        <v>256.09493058903104</v>
      </c>
      <c r="CE12" s="24">
        <f t="shared" si="10"/>
        <v>15.064407681707708</v>
      </c>
      <c r="CF12" s="25">
        <f t="shared" si="11"/>
        <v>0.32664088700200411</v>
      </c>
    </row>
    <row r="13" spans="2:84" x14ac:dyDescent="0.3">
      <c r="B13" s="45" t="str">
        <f>IF(INDEX(Picks!$H$2:$H$300,MATCH($C13,Picks!$B$2:$B$300,0))=0,"",INDEX(Picks!$H$2:$H$300,MATCH($C13,Picks!$B$2:$B$300,0)))</f>
        <v/>
      </c>
      <c r="C13" s="5" t="s">
        <v>146</v>
      </c>
      <c r="D13" s="5" t="s">
        <v>566</v>
      </c>
      <c r="E13" s="5" t="s">
        <v>58</v>
      </c>
      <c r="F13" s="5" t="s">
        <v>58</v>
      </c>
      <c r="G13" s="7">
        <v>4</v>
      </c>
      <c r="H13" s="5" t="s">
        <v>44</v>
      </c>
      <c r="I13" s="22">
        <v>1007</v>
      </c>
      <c r="J13" s="22">
        <v>9</v>
      </c>
      <c r="K13" s="22">
        <v>0</v>
      </c>
      <c r="L13" s="22">
        <v>0</v>
      </c>
      <c r="M13" s="22">
        <v>1069.9375</v>
      </c>
      <c r="N13" s="22">
        <v>9.5625</v>
      </c>
      <c r="O13" s="22">
        <v>485.15384615384613</v>
      </c>
      <c r="P13" s="22">
        <v>3.9230769230769234</v>
      </c>
      <c r="Q13" s="22"/>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K13" s="23">
        <v>61.208446773636339</v>
      </c>
      <c r="AL13" s="23">
        <v>61.335048453888128</v>
      </c>
      <c r="AM13" s="23">
        <v>66.513712247454706</v>
      </c>
      <c r="AN13" s="23">
        <v>66.950750255122657</v>
      </c>
      <c r="AO13" s="23">
        <v>68.589268930166526</v>
      </c>
      <c r="AP13" s="23">
        <v>63.591461623055125</v>
      </c>
      <c r="AQ13" s="23">
        <v>0</v>
      </c>
      <c r="AR13" s="23">
        <v>69.909417764861345</v>
      </c>
      <c r="AS13" s="23">
        <v>65.794970357330627</v>
      </c>
      <c r="AT13" s="23">
        <v>64.865450790578976</v>
      </c>
      <c r="AU13" s="23">
        <v>57.121777398983333</v>
      </c>
      <c r="AV13" s="23">
        <v>65.164113161055354</v>
      </c>
      <c r="AW13" s="23">
        <v>64.708059205022082</v>
      </c>
      <c r="AX13" s="23">
        <v>70.212694421553977</v>
      </c>
      <c r="AY13" s="23">
        <v>64.655175865026393</v>
      </c>
      <c r="AZ13" s="23">
        <v>60.707463200086259</v>
      </c>
      <c r="BA13" s="23">
        <v>69.031594308297372</v>
      </c>
      <c r="BB13" s="23">
        <v>61.733794731235299</v>
      </c>
      <c r="BC13" s="23"/>
      <c r="BD13" s="23">
        <v>29.004856807155516</v>
      </c>
      <c r="BE13" s="23">
        <v>26.528866368671554</v>
      </c>
      <c r="BF13" s="23">
        <v>28.822088117565094</v>
      </c>
      <c r="BG13" s="23">
        <v>30.815856400342998</v>
      </c>
      <c r="BH13" s="23">
        <v>27.853264473701024</v>
      </c>
      <c r="BI13" s="23">
        <v>27.305907534393679</v>
      </c>
      <c r="BJ13" s="23">
        <v>0</v>
      </c>
      <c r="BK13" s="23">
        <v>28.664416296171979</v>
      </c>
      <c r="BL13" s="23">
        <v>29.393942610338019</v>
      </c>
      <c r="BM13" s="23">
        <v>30.73780190616921</v>
      </c>
      <c r="BN13" s="23">
        <v>26.911447049849418</v>
      </c>
      <c r="BO13" s="23">
        <v>28.793454664550257</v>
      </c>
      <c r="BP13" s="23">
        <v>29.023134090096786</v>
      </c>
      <c r="BQ13" s="23">
        <v>31.367563495139013</v>
      </c>
      <c r="BR13" s="23">
        <v>29.794397420115978</v>
      </c>
      <c r="BS13" s="23">
        <v>27.056786131629124</v>
      </c>
      <c r="BT13" s="23">
        <v>33.674307804943275</v>
      </c>
      <c r="BU13" s="23">
        <v>27.277732077336037</v>
      </c>
      <c r="BV13" s="23"/>
      <c r="BW13" s="23">
        <f t="shared" si="3"/>
        <v>0</v>
      </c>
      <c r="BX13" s="23">
        <f t="shared" si="4"/>
        <v>1102.0931994873545</v>
      </c>
      <c r="BY13" s="23">
        <f t="shared" si="5"/>
        <v>493.02582324816893</v>
      </c>
      <c r="BZ13" s="23">
        <f t="shared" si="6"/>
        <v>0</v>
      </c>
      <c r="CA13" s="23">
        <f t="shared" si="7"/>
        <v>9.84988956840734</v>
      </c>
      <c r="CB13" s="23">
        <f t="shared" si="8"/>
        <v>3.9867317243787248</v>
      </c>
      <c r="CC13" s="23">
        <f>SUM(BD13:BU13)/INDEX(Multipliers!$J$2:$J$33,MATCH($F13,Multipliers!$H$2:$H$33,0))</f>
        <v>76.181154571255163</v>
      </c>
      <c r="CD13" s="24">
        <f t="shared" si="9"/>
        <v>318.71278460152388</v>
      </c>
      <c r="CE13" s="24">
        <f t="shared" si="10"/>
        <v>18.747810858913169</v>
      </c>
      <c r="CF13" s="25">
        <f t="shared" si="11"/>
        <v>1.1637516985024334</v>
      </c>
    </row>
    <row r="14" spans="2:84" x14ac:dyDescent="0.3">
      <c r="B14" s="45" t="str">
        <f>IF(INDEX(Picks!$H$2:$H$300,MATCH($C14,Picks!$B$2:$B$300,0))=0,"",INDEX(Picks!$H$2:$H$300,MATCH($C14,Picks!$B$2:$B$300,0)))</f>
        <v/>
      </c>
      <c r="C14" s="5" t="s">
        <v>147</v>
      </c>
      <c r="D14" s="5" t="s">
        <v>567</v>
      </c>
      <c r="E14" s="5" t="s">
        <v>56</v>
      </c>
      <c r="F14" s="5" t="s">
        <v>70</v>
      </c>
      <c r="G14" s="7">
        <v>6</v>
      </c>
      <c r="H14" s="5" t="s">
        <v>44</v>
      </c>
      <c r="I14" s="22">
        <v>1066</v>
      </c>
      <c r="J14" s="22">
        <v>17</v>
      </c>
      <c r="K14" s="22">
        <v>0</v>
      </c>
      <c r="L14" s="22">
        <v>0</v>
      </c>
      <c r="M14" s="22">
        <v>1066</v>
      </c>
      <c r="N14" s="22">
        <v>17</v>
      </c>
      <c r="O14" s="22">
        <v>155.125</v>
      </c>
      <c r="P14" s="22">
        <v>0</v>
      </c>
      <c r="Q14" s="22"/>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K14" s="23">
        <v>78.977068464319629</v>
      </c>
      <c r="AL14" s="23">
        <v>56.461220797435395</v>
      </c>
      <c r="AM14" s="23">
        <v>59.701174675630376</v>
      </c>
      <c r="AN14" s="23">
        <v>66.611638069795021</v>
      </c>
      <c r="AO14" s="23">
        <v>62.507993321197148</v>
      </c>
      <c r="AP14" s="23">
        <v>60.292331415347334</v>
      </c>
      <c r="AQ14" s="23">
        <v>64.745670845426204</v>
      </c>
      <c r="AR14" s="23">
        <v>64.321600413849922</v>
      </c>
      <c r="AS14" s="23">
        <v>62.937324166613671</v>
      </c>
      <c r="AT14" s="23">
        <v>62.79803646227775</v>
      </c>
      <c r="AU14" s="23">
        <v>0</v>
      </c>
      <c r="AV14" s="23">
        <v>62.51829321479407</v>
      </c>
      <c r="AW14" s="23">
        <v>68.166896623811425</v>
      </c>
      <c r="AX14" s="23">
        <v>60.312313511168178</v>
      </c>
      <c r="AY14" s="23">
        <v>64.627052932408816</v>
      </c>
      <c r="AZ14" s="23">
        <v>65.790928667017795</v>
      </c>
      <c r="BA14" s="23">
        <v>63.48412465517815</v>
      </c>
      <c r="BB14" s="23">
        <v>66.7809477547722</v>
      </c>
      <c r="BC14" s="23"/>
      <c r="BD14" s="23">
        <v>10.872479188132372</v>
      </c>
      <c r="BE14" s="23">
        <v>8.536682374349148</v>
      </c>
      <c r="BF14" s="23">
        <v>8.7355394641485162</v>
      </c>
      <c r="BG14" s="23">
        <v>9.3858874648741129</v>
      </c>
      <c r="BH14" s="23">
        <v>9.2333196563275859</v>
      </c>
      <c r="BI14" s="23">
        <v>8.9334023259029074</v>
      </c>
      <c r="BJ14" s="23">
        <v>9.6649104163713417</v>
      </c>
      <c r="BK14" s="23">
        <v>8.9243827690989423</v>
      </c>
      <c r="BL14" s="23">
        <v>9.5478767461648726</v>
      </c>
      <c r="BM14" s="23">
        <v>10.082334419351712</v>
      </c>
      <c r="BN14" s="23">
        <v>0</v>
      </c>
      <c r="BO14" s="23">
        <v>9.4832996687759277</v>
      </c>
      <c r="BP14" s="23">
        <v>10.67155769555032</v>
      </c>
      <c r="BQ14" s="23">
        <v>9.1189502535587383</v>
      </c>
      <c r="BR14" s="23">
        <v>9.8282736305026379</v>
      </c>
      <c r="BS14" s="23">
        <v>8.6571901062877785</v>
      </c>
      <c r="BT14" s="23">
        <v>8.9452063796301058</v>
      </c>
      <c r="BU14" s="23">
        <v>10.12989490208142</v>
      </c>
      <c r="BV14" s="23"/>
      <c r="BW14" s="23">
        <f t="shared" si="3"/>
        <v>0</v>
      </c>
      <c r="BX14" s="23">
        <f t="shared" si="4"/>
        <v>1091.0346159910432</v>
      </c>
      <c r="BY14" s="23">
        <f t="shared" si="5"/>
        <v>160.75118746110843</v>
      </c>
      <c r="BZ14" s="23">
        <f t="shared" si="6"/>
        <v>0</v>
      </c>
      <c r="CA14" s="23">
        <f t="shared" si="7"/>
        <v>17.3992387165551</v>
      </c>
      <c r="CB14" s="23">
        <f t="shared" si="8"/>
        <v>0</v>
      </c>
      <c r="CC14" s="23">
        <f>SUM(BD14:BU14)/INDEX(Multipliers!$J$2:$J$33,MATCH($F14,Multipliers!$H$2:$H$33,0))</f>
        <v>23.921307657903039</v>
      </c>
      <c r="CD14" s="24">
        <f t="shared" si="9"/>
        <v>253.49532030244879</v>
      </c>
      <c r="CE14" s="24">
        <f t="shared" si="10"/>
        <v>14.911489429555811</v>
      </c>
      <c r="CF14" s="25">
        <f t="shared" si="11"/>
        <v>0.29188782957286313</v>
      </c>
    </row>
    <row r="15" spans="2:84" x14ac:dyDescent="0.3">
      <c r="B15" s="45" t="str">
        <f>IF(INDEX(Picks!$H$2:$H$300,MATCH($C15,Picks!$B$2:$B$300,0))=0,"",INDEX(Picks!$H$2:$H$300,MATCH($C15,Picks!$B$2:$B$300,0)))</f>
        <v/>
      </c>
      <c r="C15" s="5" t="s">
        <v>148</v>
      </c>
      <c r="D15" s="5" t="s">
        <v>568</v>
      </c>
      <c r="E15" s="5" t="s">
        <v>92</v>
      </c>
      <c r="F15" s="5" t="s">
        <v>92</v>
      </c>
      <c r="G15" s="7">
        <v>2</v>
      </c>
      <c r="H15" s="5" t="s">
        <v>44</v>
      </c>
      <c r="I15" s="22">
        <v>1040</v>
      </c>
      <c r="J15" s="22">
        <v>5</v>
      </c>
      <c r="K15" s="22">
        <v>0</v>
      </c>
      <c r="L15" s="22">
        <v>0</v>
      </c>
      <c r="M15" s="22">
        <v>1040</v>
      </c>
      <c r="N15" s="22">
        <v>5</v>
      </c>
      <c r="O15" s="22">
        <v>447.3125</v>
      </c>
      <c r="P15" s="22">
        <v>1.0625</v>
      </c>
      <c r="Q15" s="22"/>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K15" s="23">
        <v>67.440765672015871</v>
      </c>
      <c r="AL15" s="23">
        <v>61.549694498313791</v>
      </c>
      <c r="AM15" s="23">
        <v>55.481081115902207</v>
      </c>
      <c r="AN15" s="23">
        <v>60.843062922065634</v>
      </c>
      <c r="AO15" s="23">
        <v>70.370322631769454</v>
      </c>
      <c r="AP15" s="23">
        <v>57.403710991155513</v>
      </c>
      <c r="AQ15" s="23">
        <v>65.551658492938003</v>
      </c>
      <c r="AR15" s="23">
        <v>57.964275401324628</v>
      </c>
      <c r="AS15" s="23">
        <v>62.528970730900035</v>
      </c>
      <c r="AT15" s="23">
        <v>66.437060674389286</v>
      </c>
      <c r="AU15" s="23">
        <v>0</v>
      </c>
      <c r="AV15" s="23">
        <v>58.908763573591216</v>
      </c>
      <c r="AW15" s="23">
        <v>65.44241246502709</v>
      </c>
      <c r="AX15" s="23">
        <v>57.295838597882693</v>
      </c>
      <c r="AY15" s="23">
        <v>61.468872624205829</v>
      </c>
      <c r="AZ15" s="23">
        <v>60.381334398353552</v>
      </c>
      <c r="BA15" s="23">
        <v>62.34921423464489</v>
      </c>
      <c r="BB15" s="23">
        <v>59.619149124608519</v>
      </c>
      <c r="BC15" s="23"/>
      <c r="BD15" s="23">
        <v>28.578818115350963</v>
      </c>
      <c r="BE15" s="23">
        <v>26.02056072356465</v>
      </c>
      <c r="BF15" s="23">
        <v>22.76205773085891</v>
      </c>
      <c r="BG15" s="23">
        <v>28.12462359597539</v>
      </c>
      <c r="BH15" s="23">
        <v>28.036964993852365</v>
      </c>
      <c r="BI15" s="23">
        <v>25.137029759624916</v>
      </c>
      <c r="BJ15" s="23">
        <v>28.653100229994401</v>
      </c>
      <c r="BK15" s="23">
        <v>24.504799904716219</v>
      </c>
      <c r="BL15" s="23">
        <v>26.207355003503306</v>
      </c>
      <c r="BM15" s="23">
        <v>27.24487770094688</v>
      </c>
      <c r="BN15" s="23">
        <v>0</v>
      </c>
      <c r="BO15" s="23">
        <v>26.478653723393247</v>
      </c>
      <c r="BP15" s="23">
        <v>26.654696059890263</v>
      </c>
      <c r="BQ15" s="23">
        <v>25.698698258606111</v>
      </c>
      <c r="BR15" s="23">
        <v>26.855234955356693</v>
      </c>
      <c r="BS15" s="23">
        <v>26.671265240474625</v>
      </c>
      <c r="BT15" s="23">
        <v>27.253288868642979</v>
      </c>
      <c r="BU15" s="23">
        <v>24.459770555012874</v>
      </c>
      <c r="BV15" s="23"/>
      <c r="BW15" s="23">
        <f t="shared" si="3"/>
        <v>0</v>
      </c>
      <c r="BX15" s="23">
        <f t="shared" si="4"/>
        <v>1051.0361881490885</v>
      </c>
      <c r="BY15" s="23">
        <f t="shared" si="5"/>
        <v>449.34179541976476</v>
      </c>
      <c r="BZ15" s="23">
        <f t="shared" si="6"/>
        <v>0</v>
      </c>
      <c r="CA15" s="23">
        <f t="shared" si="7"/>
        <v>5.0530585968706179</v>
      </c>
      <c r="CB15" s="23">
        <f t="shared" si="8"/>
        <v>1.0673201791443343</v>
      </c>
      <c r="CC15" s="23">
        <f>SUM(BD15:BU15)/INDEX(Multipliers!$J$2:$J$33,MATCH($F15,Multipliers!$H$2:$H$33,0))</f>
        <v>74.043602806592105</v>
      </c>
      <c r="CD15" s="24">
        <f t="shared" si="9"/>
        <v>260.80367381956717</v>
      </c>
      <c r="CE15" s="24">
        <f t="shared" si="10"/>
        <v>15.341392577621598</v>
      </c>
      <c r="CF15" s="25">
        <f t="shared" si="11"/>
        <v>0.38959002393785053</v>
      </c>
    </row>
    <row r="16" spans="2:84" x14ac:dyDescent="0.3">
      <c r="B16" s="45" t="str">
        <f>IF(INDEX(Picks!$H$2:$H$300,MATCH($C16,Picks!$B$2:$B$300,0))=0,"",INDEX(Picks!$H$2:$H$300,MATCH($C16,Picks!$B$2:$B$300,0)))</f>
        <v/>
      </c>
      <c r="C16" s="5" t="s">
        <v>149</v>
      </c>
      <c r="D16" s="5" t="s">
        <v>569</v>
      </c>
      <c r="E16" s="5" t="s">
        <v>87</v>
      </c>
      <c r="F16" s="5" t="s">
        <v>87</v>
      </c>
      <c r="G16" s="7">
        <v>1</v>
      </c>
      <c r="H16" s="5" t="s">
        <v>44</v>
      </c>
      <c r="I16" s="22">
        <v>1035</v>
      </c>
      <c r="J16" s="22">
        <v>3</v>
      </c>
      <c r="K16" s="22">
        <v>0</v>
      </c>
      <c r="L16" s="22">
        <v>0</v>
      </c>
      <c r="M16" s="22">
        <v>1099.6875</v>
      </c>
      <c r="N16" s="22">
        <v>3.1875</v>
      </c>
      <c r="O16" s="22">
        <v>337.57142857142856</v>
      </c>
      <c r="P16" s="22">
        <v>2.4285714285714284</v>
      </c>
      <c r="Q16" s="22"/>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K16" s="23">
        <v>61.175196535232793</v>
      </c>
      <c r="AL16" s="23">
        <v>64.557440472979593</v>
      </c>
      <c r="AM16" s="23">
        <v>64.790698008372644</v>
      </c>
      <c r="AN16" s="23">
        <v>61.845571090365041</v>
      </c>
      <c r="AO16" s="23">
        <v>65.001678571789284</v>
      </c>
      <c r="AP16" s="23">
        <v>65.266417783362868</v>
      </c>
      <c r="AQ16" s="23">
        <v>63.882723916719037</v>
      </c>
      <c r="AR16" s="23">
        <v>75.290132658137807</v>
      </c>
      <c r="AS16" s="23">
        <v>67.703370095573248</v>
      </c>
      <c r="AT16" s="23">
        <v>67.285247160772784</v>
      </c>
      <c r="AU16" s="23">
        <v>0</v>
      </c>
      <c r="AV16" s="23">
        <v>74.186886480424576</v>
      </c>
      <c r="AW16" s="23">
        <v>58.489714551645818</v>
      </c>
      <c r="AX16" s="23">
        <v>68.308124457197508</v>
      </c>
      <c r="AY16" s="23">
        <v>57.783226198713386</v>
      </c>
      <c r="AZ16" s="23">
        <v>69.968672767306657</v>
      </c>
      <c r="BA16" s="23">
        <v>60.718448384505173</v>
      </c>
      <c r="BB16" s="23">
        <v>70.281598253516577</v>
      </c>
      <c r="BC16" s="23"/>
      <c r="BD16" s="23">
        <v>19.511292303467865</v>
      </c>
      <c r="BE16" s="23">
        <v>19.926221812353312</v>
      </c>
      <c r="BF16" s="23">
        <v>21.396303818502449</v>
      </c>
      <c r="BG16" s="23">
        <v>19.474553326477302</v>
      </c>
      <c r="BH16" s="23">
        <v>20.316607512701459</v>
      </c>
      <c r="BI16" s="23">
        <v>19.523172258039541</v>
      </c>
      <c r="BJ16" s="23">
        <v>18.988054006979056</v>
      </c>
      <c r="BK16" s="23">
        <v>21.864393831039354</v>
      </c>
      <c r="BL16" s="23">
        <v>22.929634087424393</v>
      </c>
      <c r="BM16" s="23">
        <v>19.738285666688665</v>
      </c>
      <c r="BN16" s="23">
        <v>0</v>
      </c>
      <c r="BO16" s="23">
        <v>21.095377419487733</v>
      </c>
      <c r="BP16" s="23">
        <v>17.126349598183463</v>
      </c>
      <c r="BQ16" s="23">
        <v>20.303429108621017</v>
      </c>
      <c r="BR16" s="23">
        <v>18.429453119144092</v>
      </c>
      <c r="BS16" s="23">
        <v>20.478436058639545</v>
      </c>
      <c r="BT16" s="23">
        <v>19.430814141931602</v>
      </c>
      <c r="BU16" s="23">
        <v>19.984891011620434</v>
      </c>
      <c r="BV16" s="23"/>
      <c r="BW16" s="23">
        <f t="shared" si="3"/>
        <v>0</v>
      </c>
      <c r="BX16" s="23">
        <f t="shared" si="4"/>
        <v>1116.5351473866149</v>
      </c>
      <c r="BY16" s="23">
        <f t="shared" si="5"/>
        <v>340.51726908130132</v>
      </c>
      <c r="BZ16" s="23">
        <f t="shared" si="6"/>
        <v>0</v>
      </c>
      <c r="CA16" s="23">
        <f t="shared" si="7"/>
        <v>3.2363337605409126</v>
      </c>
      <c r="CB16" s="23">
        <f t="shared" si="8"/>
        <v>2.4497645257647576</v>
      </c>
      <c r="CC16" s="23">
        <f>SUM(BD16:BU16)/INDEX(Multipliers!$J$2:$J$33,MATCH($F16,Multipliers!$H$2:$H$33,0))</f>
        <v>56.689889414201105</v>
      </c>
      <c r="CD16" s="24">
        <f t="shared" si="9"/>
        <v>236.51172077882674</v>
      </c>
      <c r="CE16" s="24">
        <f t="shared" si="10"/>
        <v>13.912454163460396</v>
      </c>
      <c r="CF16" s="25">
        <f t="shared" si="11"/>
        <v>6.4841486263475648E-2</v>
      </c>
    </row>
    <row r="17" spans="2:84" x14ac:dyDescent="0.3">
      <c r="B17" s="45" t="str">
        <f>IF(INDEX(Picks!$H$2:$H$300,MATCH($C17,Picks!$B$2:$B$300,0))=0,"",INDEX(Picks!$H$2:$H$300,MATCH($C17,Picks!$B$2:$B$300,0)))</f>
        <v/>
      </c>
      <c r="C17" s="5" t="s">
        <v>150</v>
      </c>
      <c r="D17" s="5" t="s">
        <v>570</v>
      </c>
      <c r="E17" s="5" t="s">
        <v>99</v>
      </c>
      <c r="F17" s="5" t="s">
        <v>99</v>
      </c>
      <c r="G17" s="7">
        <v>2</v>
      </c>
      <c r="H17" s="5" t="s">
        <v>44</v>
      </c>
      <c r="I17" s="22">
        <v>1034</v>
      </c>
      <c r="J17" s="22">
        <v>7</v>
      </c>
      <c r="K17" s="22">
        <v>68</v>
      </c>
      <c r="L17" s="22">
        <v>0</v>
      </c>
      <c r="M17" s="22">
        <v>1034</v>
      </c>
      <c r="N17" s="22">
        <v>7</v>
      </c>
      <c r="O17" s="22">
        <v>282.92857142857139</v>
      </c>
      <c r="P17" s="22">
        <v>3.6428571428571423</v>
      </c>
      <c r="Q17" s="22"/>
      <c r="R17" s="23">
        <v>4.1332732410307118</v>
      </c>
      <c r="S17" s="23">
        <v>4.0562500111995581</v>
      </c>
      <c r="T17" s="23">
        <v>3.8213061867363294</v>
      </c>
      <c r="U17" s="23">
        <v>3.8927521084207921</v>
      </c>
      <c r="V17" s="23">
        <v>4.3030587961047662</v>
      </c>
      <c r="W17" s="23">
        <v>0</v>
      </c>
      <c r="X17" s="23">
        <v>3.7425486377412023</v>
      </c>
      <c r="Y17" s="23">
        <v>4.2199273780065711</v>
      </c>
      <c r="Z17" s="23">
        <v>4.7283189028860404</v>
      </c>
      <c r="AA17" s="23">
        <v>4.0621984626938552</v>
      </c>
      <c r="AB17" s="23">
        <v>3.8313892167466048</v>
      </c>
      <c r="AC17" s="23">
        <v>4.1373949546902375</v>
      </c>
      <c r="AD17" s="23">
        <v>4.2770117088622497</v>
      </c>
      <c r="AE17" s="23">
        <v>4.3150761114652791</v>
      </c>
      <c r="AF17" s="23">
        <v>3.9198781081368277</v>
      </c>
      <c r="AG17" s="23">
        <v>4.4107673995102159</v>
      </c>
      <c r="AH17" s="23">
        <v>3.8082184327484652</v>
      </c>
      <c r="AI17" s="23">
        <v>4.1050763142140756</v>
      </c>
      <c r="AK17" s="23">
        <v>70.178952704120761</v>
      </c>
      <c r="AL17" s="23">
        <v>63.544341274471613</v>
      </c>
      <c r="AM17" s="23">
        <v>57.072535735437299</v>
      </c>
      <c r="AN17" s="23">
        <v>58.135063183525631</v>
      </c>
      <c r="AO17" s="23">
        <v>65.287917328271718</v>
      </c>
      <c r="AP17" s="23">
        <v>0</v>
      </c>
      <c r="AQ17" s="23">
        <v>62.935071684790515</v>
      </c>
      <c r="AR17" s="23">
        <v>62.553857311093857</v>
      </c>
      <c r="AS17" s="23">
        <v>76.000316350389781</v>
      </c>
      <c r="AT17" s="23">
        <v>61.431412277530278</v>
      </c>
      <c r="AU17" s="23">
        <v>60.021720375238218</v>
      </c>
      <c r="AV17" s="23">
        <v>58.62387310431631</v>
      </c>
      <c r="AW17" s="23">
        <v>68.054818535159939</v>
      </c>
      <c r="AX17" s="23">
        <v>64.640151006470461</v>
      </c>
      <c r="AY17" s="23">
        <v>62.515459991259995</v>
      </c>
      <c r="AZ17" s="23">
        <v>62.497361541086292</v>
      </c>
      <c r="BA17" s="23">
        <v>58.542142446820215</v>
      </c>
      <c r="BB17" s="23">
        <v>62.284039267896091</v>
      </c>
      <c r="BC17" s="23"/>
      <c r="BD17" s="23">
        <v>17.197369020717069</v>
      </c>
      <c r="BE17" s="23">
        <v>16.876897368026729</v>
      </c>
      <c r="BF17" s="23">
        <v>15.899363241242225</v>
      </c>
      <c r="BG17" s="23">
        <v>16.196629308250792</v>
      </c>
      <c r="BH17" s="23">
        <v>17.903798205221612</v>
      </c>
      <c r="BI17" s="23">
        <v>0</v>
      </c>
      <c r="BJ17" s="23">
        <v>15.571675582030355</v>
      </c>
      <c r="BK17" s="23">
        <v>17.557912126348771</v>
      </c>
      <c r="BL17" s="23">
        <v>19.673184006650843</v>
      </c>
      <c r="BM17" s="23">
        <v>16.901647175136929</v>
      </c>
      <c r="BN17" s="23">
        <v>15.941315848249264</v>
      </c>
      <c r="BO17" s="23">
        <v>17.214518293621879</v>
      </c>
      <c r="BP17" s="23">
        <v>17.795423717230427</v>
      </c>
      <c r="BQ17" s="23">
        <v>17.953798820918035</v>
      </c>
      <c r="BR17" s="23">
        <v>16.309492842783584</v>
      </c>
      <c r="BS17" s="23">
        <v>18.351942930105004</v>
      </c>
      <c r="BT17" s="23">
        <v>15.844908836257003</v>
      </c>
      <c r="BU17" s="23">
        <v>17.080049664497849</v>
      </c>
      <c r="BV17" s="23"/>
      <c r="BW17" s="23">
        <f t="shared" si="3"/>
        <v>69.76444597119378</v>
      </c>
      <c r="BX17" s="23">
        <f t="shared" si="4"/>
        <v>1074.319034117879</v>
      </c>
      <c r="BY17" s="23">
        <f t="shared" si="5"/>
        <v>290.26992698728833</v>
      </c>
      <c r="BZ17" s="23">
        <f t="shared" si="6"/>
        <v>0</v>
      </c>
      <c r="CA17" s="23">
        <f t="shared" si="7"/>
        <v>7.2729528421906702</v>
      </c>
      <c r="CB17" s="23">
        <f t="shared" si="8"/>
        <v>3.737381034171094</v>
      </c>
      <c r="CC17" s="23">
        <f>SUM(BD17:BU17)/INDEX(Multipliers!$J$2:$J$33,MATCH($F17,Multipliers!$H$2:$H$33,0))</f>
        <v>51.818746111280625</v>
      </c>
      <c r="CD17" s="24">
        <f t="shared" si="9"/>
        <v>256.08375662924777</v>
      </c>
      <c r="CE17" s="24">
        <f t="shared" si="10"/>
        <v>15.063750389955752</v>
      </c>
      <c r="CF17" s="25">
        <f t="shared" si="11"/>
        <v>0.32649150720147668</v>
      </c>
    </row>
    <row r="18" spans="2:84" x14ac:dyDescent="0.3">
      <c r="B18" s="45" t="str">
        <f>IF(INDEX(Picks!$H$2:$H$300,MATCH($C18,Picks!$B$2:$B$300,0))=0,"",INDEX(Picks!$H$2:$H$300,MATCH($C18,Picks!$B$2:$B$300,0)))</f>
        <v/>
      </c>
      <c r="C18" s="5" t="s">
        <v>151</v>
      </c>
      <c r="D18" s="5" t="s">
        <v>571</v>
      </c>
      <c r="E18" s="5" t="s">
        <v>43</v>
      </c>
      <c r="F18" s="5" t="s">
        <v>43</v>
      </c>
      <c r="G18" s="7">
        <v>1</v>
      </c>
      <c r="H18" s="5" t="s">
        <v>44</v>
      </c>
      <c r="I18" s="22">
        <v>830</v>
      </c>
      <c r="J18" s="22">
        <v>5</v>
      </c>
      <c r="K18" s="22">
        <v>0</v>
      </c>
      <c r="L18" s="22">
        <v>0</v>
      </c>
      <c r="M18" s="22">
        <v>881.875</v>
      </c>
      <c r="N18" s="22">
        <v>5.3125</v>
      </c>
      <c r="O18" s="22">
        <v>276.25</v>
      </c>
      <c r="P18" s="22">
        <v>0</v>
      </c>
      <c r="Q18" s="22"/>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K18" s="23">
        <v>55.502338889706621</v>
      </c>
      <c r="AL18" s="23">
        <v>49.744753117891783</v>
      </c>
      <c r="AM18" s="23">
        <v>51.141971156065416</v>
      </c>
      <c r="AN18" s="23">
        <v>46.532534964598263</v>
      </c>
      <c r="AO18" s="23">
        <v>50.927085956578026</v>
      </c>
      <c r="AP18" s="23">
        <v>53.296291833177513</v>
      </c>
      <c r="AQ18" s="23">
        <v>54.615053670727377</v>
      </c>
      <c r="AR18" s="23">
        <v>50.291936497887278</v>
      </c>
      <c r="AS18" s="23">
        <v>51.725483159511491</v>
      </c>
      <c r="AT18" s="23">
        <v>0</v>
      </c>
      <c r="AU18" s="23">
        <v>56.563578463214782</v>
      </c>
      <c r="AV18" s="23">
        <v>48.482079224375795</v>
      </c>
      <c r="AW18" s="23">
        <v>48.997977585833738</v>
      </c>
      <c r="AX18" s="23">
        <v>55.418274992484093</v>
      </c>
      <c r="AY18" s="23">
        <v>51.454783423250284</v>
      </c>
      <c r="AZ18" s="23">
        <v>51.685463158631052</v>
      </c>
      <c r="BA18" s="23">
        <v>52.826241823669463</v>
      </c>
      <c r="BB18" s="23">
        <v>51.998234489655026</v>
      </c>
      <c r="BC18" s="23"/>
      <c r="BD18" s="23">
        <v>18.704075404371942</v>
      </c>
      <c r="BE18" s="23">
        <v>15.984720375607578</v>
      </c>
      <c r="BF18" s="23">
        <v>16.701160828391778</v>
      </c>
      <c r="BG18" s="23">
        <v>13.904035819868183</v>
      </c>
      <c r="BH18" s="23">
        <v>17.600885840734222</v>
      </c>
      <c r="BI18" s="23">
        <v>17.145709675452981</v>
      </c>
      <c r="BJ18" s="23">
        <v>16.201094641555311</v>
      </c>
      <c r="BK18" s="23">
        <v>16.179192070400429</v>
      </c>
      <c r="BL18" s="23">
        <v>15.926225688346896</v>
      </c>
      <c r="BM18" s="23">
        <v>0</v>
      </c>
      <c r="BN18" s="23">
        <v>17.457265202299499</v>
      </c>
      <c r="BO18" s="23">
        <v>15.462253434189703</v>
      </c>
      <c r="BP18" s="23">
        <v>15.433188979644118</v>
      </c>
      <c r="BQ18" s="23">
        <v>17.642433885471149</v>
      </c>
      <c r="BR18" s="23">
        <v>16.361334900149672</v>
      </c>
      <c r="BS18" s="23">
        <v>16.483899680202253</v>
      </c>
      <c r="BT18" s="23">
        <v>17.75861408750681</v>
      </c>
      <c r="BU18" s="23">
        <v>15.424837321220323</v>
      </c>
      <c r="BV18" s="23"/>
      <c r="BW18" s="23">
        <f t="shared" si="3"/>
        <v>0</v>
      </c>
      <c r="BX18" s="23">
        <f t="shared" si="4"/>
        <v>881.20408240725783</v>
      </c>
      <c r="BY18" s="23">
        <f t="shared" si="5"/>
        <v>280.37092783541283</v>
      </c>
      <c r="BZ18" s="23">
        <f t="shared" si="6"/>
        <v>0</v>
      </c>
      <c r="CA18" s="23">
        <f t="shared" si="7"/>
        <v>5.3084583277545656</v>
      </c>
      <c r="CB18" s="23">
        <f t="shared" si="8"/>
        <v>0</v>
      </c>
      <c r="CC18" s="23">
        <f>SUM(BD18:BU18)/INDEX(Multipliers!$J$2:$J$33,MATCH($F18,Multipliers!$H$2:$H$33,0))</f>
        <v>38.31396522919497</v>
      </c>
      <c r="CD18" s="24">
        <f t="shared" si="9"/>
        <v>186.32221621998943</v>
      </c>
      <c r="CE18" s="24">
        <f t="shared" si="10"/>
        <v>10.960130365881732</v>
      </c>
      <c r="CF18" s="25">
        <f t="shared" si="11"/>
        <v>-0.60612013566739698</v>
      </c>
    </row>
    <row r="19" spans="2:84" x14ac:dyDescent="0.3">
      <c r="B19" s="45" t="str">
        <f>IF(INDEX(Picks!$H$2:$H$300,MATCH($C19,Picks!$B$2:$B$300,0))=0,"",INDEX(Picks!$H$2:$H$300,MATCH($C19,Picks!$B$2:$B$300,0)))</f>
        <v/>
      </c>
      <c r="C19" s="5" t="s">
        <v>152</v>
      </c>
      <c r="D19" s="5" t="s">
        <v>572</v>
      </c>
      <c r="E19" s="5" t="s">
        <v>46</v>
      </c>
      <c r="F19" s="5" t="s">
        <v>46</v>
      </c>
      <c r="G19" s="7">
        <v>6</v>
      </c>
      <c r="H19" s="5" t="s">
        <v>44</v>
      </c>
      <c r="I19" s="22">
        <v>814</v>
      </c>
      <c r="J19" s="22">
        <v>7</v>
      </c>
      <c r="K19" s="22">
        <v>0</v>
      </c>
      <c r="L19" s="22">
        <v>0</v>
      </c>
      <c r="M19" s="22">
        <v>988.42857142857133</v>
      </c>
      <c r="N19" s="22">
        <v>8.5</v>
      </c>
      <c r="O19" s="22">
        <v>535.5</v>
      </c>
      <c r="P19" s="22">
        <v>2.4285714285714284</v>
      </c>
      <c r="Q19" s="22"/>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K19" s="23">
        <v>57.71887616300701</v>
      </c>
      <c r="AL19" s="23">
        <v>62.908841176767837</v>
      </c>
      <c r="AM19" s="23">
        <v>64.136095153656839</v>
      </c>
      <c r="AN19" s="23">
        <v>68.48479090153856</v>
      </c>
      <c r="AO19" s="23">
        <v>61.081654912026011</v>
      </c>
      <c r="AP19" s="23">
        <v>59.069814205147814</v>
      </c>
      <c r="AQ19" s="23">
        <v>0</v>
      </c>
      <c r="AR19" s="23">
        <v>63.239844329716398</v>
      </c>
      <c r="AS19" s="23">
        <v>62.735709235795696</v>
      </c>
      <c r="AT19" s="23">
        <v>59.600189189869525</v>
      </c>
      <c r="AU19" s="23">
        <v>59.421449628893463</v>
      </c>
      <c r="AV19" s="23">
        <v>57.995194837380517</v>
      </c>
      <c r="AW19" s="23">
        <v>56.875619629268272</v>
      </c>
      <c r="AX19" s="23">
        <v>63.708979904321843</v>
      </c>
      <c r="AY19" s="23">
        <v>62.137668382066309</v>
      </c>
      <c r="AZ19" s="23">
        <v>54.833782668094145</v>
      </c>
      <c r="BA19" s="23">
        <v>55.400544482205461</v>
      </c>
      <c r="BB19" s="23">
        <v>61.654294372096167</v>
      </c>
      <c r="BC19" s="23"/>
      <c r="BD19" s="23">
        <v>30.352293311000256</v>
      </c>
      <c r="BE19" s="23">
        <v>34.157176291690412</v>
      </c>
      <c r="BF19" s="23">
        <v>31.419773317571767</v>
      </c>
      <c r="BG19" s="23">
        <v>35.100338496954052</v>
      </c>
      <c r="BH19" s="23">
        <v>31.624099269043391</v>
      </c>
      <c r="BI19" s="23">
        <v>31.655170290236544</v>
      </c>
      <c r="BJ19" s="23">
        <v>0</v>
      </c>
      <c r="BK19" s="23">
        <v>30.683425058652087</v>
      </c>
      <c r="BL19" s="23">
        <v>34.541344353145043</v>
      </c>
      <c r="BM19" s="23">
        <v>32.876989939165689</v>
      </c>
      <c r="BN19" s="23">
        <v>32.26365153951479</v>
      </c>
      <c r="BO19" s="23">
        <v>32.765480862999567</v>
      </c>
      <c r="BP19" s="23">
        <v>31.608423368653458</v>
      </c>
      <c r="BQ19" s="23">
        <v>32.90876567686076</v>
      </c>
      <c r="BR19" s="23">
        <v>37.141512169498483</v>
      </c>
      <c r="BS19" s="23">
        <v>30.979381338318923</v>
      </c>
      <c r="BT19" s="23">
        <v>30.487669703253538</v>
      </c>
      <c r="BU19" s="23">
        <v>32.421789041415778</v>
      </c>
      <c r="BV19" s="23"/>
      <c r="BW19" s="23">
        <f t="shared" si="3"/>
        <v>0</v>
      </c>
      <c r="BX19" s="23">
        <f t="shared" si="4"/>
        <v>1031.0033491718518</v>
      </c>
      <c r="BY19" s="23">
        <f t="shared" si="5"/>
        <v>552.98728402797462</v>
      </c>
      <c r="BZ19" s="23">
        <f t="shared" si="6"/>
        <v>0</v>
      </c>
      <c r="CA19" s="23">
        <f t="shared" si="7"/>
        <v>8.8661221673255071</v>
      </c>
      <c r="CB19" s="23">
        <f t="shared" si="8"/>
        <v>2.5078788391291362</v>
      </c>
      <c r="CC19" s="23">
        <f>SUM(BD19:BU19)/INDEX(Multipliers!$J$2:$J$33,MATCH($F19,Multipliers!$H$2:$H$33,0))</f>
        <v>87.527219329748689</v>
      </c>
      <c r="CD19" s="24">
        <f t="shared" si="9"/>
        <v>314.17028868845921</v>
      </c>
      <c r="CE19" s="24">
        <f t="shared" si="10"/>
        <v>18.48060521696819</v>
      </c>
      <c r="CF19" s="25">
        <f t="shared" si="11"/>
        <v>1.1030250495300125</v>
      </c>
    </row>
    <row r="20" spans="2:84" x14ac:dyDescent="0.3">
      <c r="B20" s="45" t="str">
        <f>IF(INDEX(Picks!$H$2:$H$300,MATCH($C20,Picks!$B$2:$B$300,0))=0,"",INDEX(Picks!$H$2:$H$300,MATCH($C20,Picks!$B$2:$B$300,0)))</f>
        <v/>
      </c>
      <c r="C20" s="5" t="s">
        <v>153</v>
      </c>
      <c r="D20" s="5" t="s">
        <v>573</v>
      </c>
      <c r="E20" s="5" t="s">
        <v>60</v>
      </c>
      <c r="F20" s="5" t="s">
        <v>60</v>
      </c>
      <c r="G20" s="7">
        <v>6</v>
      </c>
      <c r="H20" s="5" t="s">
        <v>44</v>
      </c>
      <c r="I20" s="22">
        <v>920</v>
      </c>
      <c r="J20" s="22">
        <v>13</v>
      </c>
      <c r="K20" s="22">
        <v>0</v>
      </c>
      <c r="L20" s="22">
        <v>0</v>
      </c>
      <c r="M20" s="22">
        <v>920</v>
      </c>
      <c r="N20" s="22">
        <v>13</v>
      </c>
      <c r="O20" s="22">
        <v>708</v>
      </c>
      <c r="P20" s="22">
        <v>5</v>
      </c>
      <c r="Q20" s="22"/>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K20" s="23">
        <v>52.08804340613473</v>
      </c>
      <c r="AL20" s="23">
        <v>62.502705892466295</v>
      </c>
      <c r="AM20" s="23">
        <v>52.107422179449941</v>
      </c>
      <c r="AN20" s="23">
        <v>55.346037292196527</v>
      </c>
      <c r="AO20" s="23">
        <v>59.538884731749896</v>
      </c>
      <c r="AP20" s="23">
        <v>60.430042508945697</v>
      </c>
      <c r="AQ20" s="23">
        <v>53.71218250139416</v>
      </c>
      <c r="AR20" s="23">
        <v>54.252489985481049</v>
      </c>
      <c r="AS20" s="23">
        <v>51.678884927817258</v>
      </c>
      <c r="AT20" s="23">
        <v>0</v>
      </c>
      <c r="AU20" s="23">
        <v>55.255058729684634</v>
      </c>
      <c r="AV20" s="23">
        <v>57.250963815129552</v>
      </c>
      <c r="AW20" s="23">
        <v>57.102740968415077</v>
      </c>
      <c r="AX20" s="23">
        <v>55.472656592683308</v>
      </c>
      <c r="AY20" s="23">
        <v>55.921217023913094</v>
      </c>
      <c r="AZ20" s="23">
        <v>63.248229272526011</v>
      </c>
      <c r="BA20" s="23">
        <v>52.630636585135171</v>
      </c>
      <c r="BB20" s="23">
        <v>59.448628712886787</v>
      </c>
      <c r="BC20" s="23"/>
      <c r="BD20" s="23">
        <v>39.650469972337291</v>
      </c>
      <c r="BE20" s="23">
        <v>43.076767814589807</v>
      </c>
      <c r="BF20" s="23">
        <v>43.033742605314913</v>
      </c>
      <c r="BG20" s="23">
        <v>40.609600693629382</v>
      </c>
      <c r="BH20" s="23">
        <v>45.142977712185953</v>
      </c>
      <c r="BI20" s="23">
        <v>44.441787151632369</v>
      </c>
      <c r="BJ20" s="23">
        <v>43.105092312552969</v>
      </c>
      <c r="BK20" s="23">
        <v>44.870722286583067</v>
      </c>
      <c r="BL20" s="23">
        <v>39.989026209114769</v>
      </c>
      <c r="BM20" s="23">
        <v>0</v>
      </c>
      <c r="BN20" s="23">
        <v>42.06126595884114</v>
      </c>
      <c r="BO20" s="23">
        <v>42.103811985919862</v>
      </c>
      <c r="BP20" s="23">
        <v>42.654204315795617</v>
      </c>
      <c r="BQ20" s="23">
        <v>42.783911428880039</v>
      </c>
      <c r="BR20" s="23">
        <v>41.935928319369445</v>
      </c>
      <c r="BS20" s="23">
        <v>45.087646204596219</v>
      </c>
      <c r="BT20" s="23">
        <v>42.327473910919657</v>
      </c>
      <c r="BU20" s="23">
        <v>40.971902566372762</v>
      </c>
      <c r="BV20" s="23"/>
      <c r="BW20" s="23">
        <f t="shared" si="3"/>
        <v>0</v>
      </c>
      <c r="BX20" s="23">
        <f t="shared" si="4"/>
        <v>957.98682512600931</v>
      </c>
      <c r="BY20" s="23">
        <f t="shared" si="5"/>
        <v>723.84633144863528</v>
      </c>
      <c r="BZ20" s="23">
        <f t="shared" si="6"/>
        <v>0</v>
      </c>
      <c r="CA20" s="23">
        <f t="shared" si="7"/>
        <v>13.536770355041435</v>
      </c>
      <c r="CB20" s="23">
        <f t="shared" si="8"/>
        <v>5.1119091203999671</v>
      </c>
      <c r="CC20" s="23">
        <f>SUM(BD20:BU20)/INDEX(Multipliers!$J$2:$J$33,MATCH($F20,Multipliers!$H$2:$H$33,0))</f>
        <v>119.02121045922613</v>
      </c>
      <c r="CD20" s="24">
        <f t="shared" si="9"/>
        <v>399.09660296933907</v>
      </c>
      <c r="CE20" s="24">
        <f t="shared" si="10"/>
        <v>23.476270762902299</v>
      </c>
      <c r="CF20" s="25">
        <f t="shared" si="11"/>
        <v>2.2383679479184528</v>
      </c>
    </row>
    <row r="21" spans="2:84" x14ac:dyDescent="0.3">
      <c r="B21" s="45" t="str">
        <f>IF(INDEX(Picks!$H$2:$H$300,MATCH($C21,Picks!$B$2:$B$300,0))=0,"",INDEX(Picks!$H$2:$H$300,MATCH($C21,Picks!$B$2:$B$300,0)))</f>
        <v/>
      </c>
      <c r="C21" s="5" t="s">
        <v>154</v>
      </c>
      <c r="D21" s="5" t="s">
        <v>574</v>
      </c>
      <c r="E21" s="5" t="s">
        <v>74</v>
      </c>
      <c r="F21" s="5" t="s">
        <v>74</v>
      </c>
      <c r="G21" s="7">
        <v>1</v>
      </c>
      <c r="H21" s="5" t="s">
        <v>44</v>
      </c>
      <c r="I21" s="22">
        <v>939</v>
      </c>
      <c r="J21" s="22">
        <v>4</v>
      </c>
      <c r="K21" s="22">
        <v>0</v>
      </c>
      <c r="L21" s="22">
        <v>0</v>
      </c>
      <c r="M21" s="22">
        <v>1227.9230769230769</v>
      </c>
      <c r="N21" s="22">
        <v>5.2307692307692308</v>
      </c>
      <c r="O21" s="22">
        <v>255</v>
      </c>
      <c r="P21" s="22">
        <v>1.5454545454545454</v>
      </c>
      <c r="Q21" s="22"/>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K21" s="23">
        <v>72.798025549136412</v>
      </c>
      <c r="AL21" s="23">
        <v>77.509562605834844</v>
      </c>
      <c r="AM21" s="23">
        <v>69.126497801687549</v>
      </c>
      <c r="AN21" s="23">
        <v>70.486737453572445</v>
      </c>
      <c r="AO21" s="23">
        <v>70.454801622686745</v>
      </c>
      <c r="AP21" s="23">
        <v>82.344315637020358</v>
      </c>
      <c r="AQ21" s="23">
        <v>0</v>
      </c>
      <c r="AR21" s="23">
        <v>64.074203780161895</v>
      </c>
      <c r="AS21" s="23">
        <v>75.895631762470416</v>
      </c>
      <c r="AT21" s="23">
        <v>68.791361371707495</v>
      </c>
      <c r="AU21" s="23">
        <v>79.858129626659462</v>
      </c>
      <c r="AV21" s="23">
        <v>73.842337852753744</v>
      </c>
      <c r="AW21" s="23">
        <v>74.72872599223497</v>
      </c>
      <c r="AX21" s="23">
        <v>65.375046205365777</v>
      </c>
      <c r="AY21" s="23">
        <v>84.656513001791382</v>
      </c>
      <c r="AZ21" s="23">
        <v>75.309525268671237</v>
      </c>
      <c r="BA21" s="23">
        <v>90.071004279419469</v>
      </c>
      <c r="BB21" s="23">
        <v>73.722203595155563</v>
      </c>
      <c r="BC21" s="23"/>
      <c r="BD21" s="23">
        <v>15.151119056511028</v>
      </c>
      <c r="BE21" s="23">
        <v>15.346914113924004</v>
      </c>
      <c r="BF21" s="23">
        <v>14.72570451352084</v>
      </c>
      <c r="BG21" s="23">
        <v>15.264647438108405</v>
      </c>
      <c r="BH21" s="23">
        <v>15.251318368633132</v>
      </c>
      <c r="BI21" s="23">
        <v>15.840409533804806</v>
      </c>
      <c r="BJ21" s="23">
        <v>0</v>
      </c>
      <c r="BK21" s="23">
        <v>13.825043487731762</v>
      </c>
      <c r="BL21" s="23">
        <v>15.261121108803708</v>
      </c>
      <c r="BM21" s="23">
        <v>15.330877809709353</v>
      </c>
      <c r="BN21" s="23">
        <v>15.848250909079118</v>
      </c>
      <c r="BO21" s="23">
        <v>15.730298545237178</v>
      </c>
      <c r="BP21" s="23">
        <v>15.937485916720135</v>
      </c>
      <c r="BQ21" s="23">
        <v>12.950005054381831</v>
      </c>
      <c r="BR21" s="23">
        <v>16.631536798107273</v>
      </c>
      <c r="BS21" s="23">
        <v>15.180231282922598</v>
      </c>
      <c r="BT21" s="23">
        <v>17.695262526156068</v>
      </c>
      <c r="BU21" s="23">
        <v>14.597016017464933</v>
      </c>
      <c r="BV21" s="23"/>
      <c r="BW21" s="23">
        <f t="shared" si="3"/>
        <v>0</v>
      </c>
      <c r="BX21" s="23">
        <f t="shared" si="4"/>
        <v>1269.0446234063297</v>
      </c>
      <c r="BY21" s="23">
        <f t="shared" si="5"/>
        <v>260.56724248081616</v>
      </c>
      <c r="BZ21" s="23">
        <f t="shared" si="6"/>
        <v>0</v>
      </c>
      <c r="CA21" s="23">
        <f t="shared" si="7"/>
        <v>5.4059408877798925</v>
      </c>
      <c r="CB21" s="23">
        <f t="shared" si="8"/>
        <v>1.5791954089746434</v>
      </c>
      <c r="CC21" s="23">
        <f>SUM(BD21:BU21)/INDEX(Multipliers!$J$2:$J$33,MATCH($F21,Multipliers!$H$2:$H$33,0))</f>
        <v>48.282035367037068</v>
      </c>
      <c r="CD21" s="24">
        <f t="shared" si="9"/>
        <v>243.15403973627889</v>
      </c>
      <c r="CE21" s="24">
        <f t="shared" si="10"/>
        <v>14.303178808016405</v>
      </c>
      <c r="CF21" s="25">
        <f t="shared" si="11"/>
        <v>0.15363975475105604</v>
      </c>
    </row>
    <row r="22" spans="2:84" x14ac:dyDescent="0.3">
      <c r="B22" s="45" t="str">
        <f>IF(INDEX(Picks!$H$2:$H$300,MATCH($C22,Picks!$B$2:$B$300,0))=0,"",INDEX(Picks!$H$2:$H$300,MATCH($C22,Picks!$B$2:$B$300,0)))</f>
        <v/>
      </c>
      <c r="C22" s="5" t="s">
        <v>155</v>
      </c>
      <c r="D22" s="5" t="s">
        <v>575</v>
      </c>
      <c r="E22" s="5" t="s">
        <v>72</v>
      </c>
      <c r="F22" s="5" t="s">
        <v>78</v>
      </c>
      <c r="G22" s="7">
        <v>6</v>
      </c>
      <c r="H22" s="5" t="s">
        <v>44</v>
      </c>
      <c r="I22" s="22">
        <v>914</v>
      </c>
      <c r="J22" s="22">
        <v>5</v>
      </c>
      <c r="K22" s="22">
        <v>0</v>
      </c>
      <c r="L22" s="22">
        <v>0</v>
      </c>
      <c r="M22" s="22">
        <v>971.125</v>
      </c>
      <c r="N22" s="22">
        <v>5.3125</v>
      </c>
      <c r="O22" s="22">
        <v>221</v>
      </c>
      <c r="P22" s="22">
        <v>0</v>
      </c>
      <c r="Q22" s="22"/>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K22" s="23">
        <v>58.098067877713035</v>
      </c>
      <c r="AL22" s="23">
        <v>57.319644210772083</v>
      </c>
      <c r="AM22" s="23">
        <v>53.839056670195397</v>
      </c>
      <c r="AN22" s="23">
        <v>59.513024495610082</v>
      </c>
      <c r="AO22" s="23">
        <v>55.039826644777676</v>
      </c>
      <c r="AP22" s="23">
        <v>60.50586869492561</v>
      </c>
      <c r="AQ22" s="23">
        <v>57.257724474968235</v>
      </c>
      <c r="AR22" s="23">
        <v>57.547861786888461</v>
      </c>
      <c r="AS22" s="23">
        <v>62.438540832317976</v>
      </c>
      <c r="AT22" s="23">
        <v>54.72664354377757</v>
      </c>
      <c r="AU22" s="23">
        <v>58.366467665080769</v>
      </c>
      <c r="AV22" s="23">
        <v>57.322800968464882</v>
      </c>
      <c r="AW22" s="23">
        <v>0</v>
      </c>
      <c r="AX22" s="23">
        <v>62.161585999762735</v>
      </c>
      <c r="AY22" s="23">
        <v>56.877384016404172</v>
      </c>
      <c r="AZ22" s="23">
        <v>64.425423931336411</v>
      </c>
      <c r="BA22" s="23">
        <v>60.777324113923697</v>
      </c>
      <c r="BB22" s="23">
        <v>55.039714693571725</v>
      </c>
      <c r="BC22" s="23"/>
      <c r="BD22" s="23">
        <v>13.2941658583104</v>
      </c>
      <c r="BE22" s="23">
        <v>12.630520979370525</v>
      </c>
      <c r="BF22" s="23">
        <v>12.445449709782258</v>
      </c>
      <c r="BG22" s="23">
        <v>13.908886969768696</v>
      </c>
      <c r="BH22" s="23">
        <v>12.205579759727117</v>
      </c>
      <c r="BI22" s="23">
        <v>15.191654812562762</v>
      </c>
      <c r="BJ22" s="23">
        <v>13.266229875058398</v>
      </c>
      <c r="BK22" s="23">
        <v>12.401752780768378</v>
      </c>
      <c r="BL22" s="23">
        <v>13.162356408163069</v>
      </c>
      <c r="BM22" s="23">
        <v>12.939879176479625</v>
      </c>
      <c r="BN22" s="23">
        <v>14.289276963558443</v>
      </c>
      <c r="BO22" s="23">
        <v>14.39245851659328</v>
      </c>
      <c r="BP22" s="23">
        <v>0</v>
      </c>
      <c r="BQ22" s="23">
        <v>15.218397726955157</v>
      </c>
      <c r="BR22" s="23">
        <v>12.563661076383822</v>
      </c>
      <c r="BS22" s="23">
        <v>14.010950835995022</v>
      </c>
      <c r="BT22" s="23">
        <v>14.417384665840856</v>
      </c>
      <c r="BU22" s="23">
        <v>12.594344746034423</v>
      </c>
      <c r="BV22" s="23"/>
      <c r="BW22" s="23">
        <f t="shared" si="3"/>
        <v>0</v>
      </c>
      <c r="BX22" s="23">
        <f t="shared" si="4"/>
        <v>991.25696062049053</v>
      </c>
      <c r="BY22" s="23">
        <f t="shared" si="5"/>
        <v>228.93295086135225</v>
      </c>
      <c r="BZ22" s="23">
        <f t="shared" si="6"/>
        <v>0</v>
      </c>
      <c r="CA22" s="23">
        <f t="shared" si="7"/>
        <v>5.4226310756044338</v>
      </c>
      <c r="CB22" s="23">
        <f t="shared" si="8"/>
        <v>0</v>
      </c>
      <c r="CC22" s="23">
        <f>SUM(BD22:BU22)/INDEX(Multipliers!$J$2:$J$33,MATCH($F22,Multipliers!$H$2:$H$33,0))</f>
        <v>45.250592268407765</v>
      </c>
      <c r="CD22" s="24">
        <f t="shared" si="9"/>
        <v>199.80536987021864</v>
      </c>
      <c r="CE22" s="24">
        <f t="shared" si="10"/>
        <v>11.753257051189332</v>
      </c>
      <c r="CF22" s="25">
        <f t="shared" si="11"/>
        <v>-0.42586972830791592</v>
      </c>
    </row>
    <row r="23" spans="2:84" x14ac:dyDescent="0.3">
      <c r="B23" s="45" t="str">
        <f>IF(INDEX(Picks!$H$2:$H$300,MATCH($C23,Picks!$B$2:$B$300,0))=0,"",INDEX(Picks!$H$2:$H$300,MATCH($C23,Picks!$B$2:$B$300,0)))</f>
        <v/>
      </c>
      <c r="C23" s="5" t="s">
        <v>156</v>
      </c>
      <c r="D23" s="5" t="s">
        <v>576</v>
      </c>
      <c r="E23" s="5" t="s">
        <v>70</v>
      </c>
      <c r="F23" s="5" t="s">
        <v>70</v>
      </c>
      <c r="G23" s="7">
        <v>6</v>
      </c>
      <c r="H23" s="5" t="s">
        <v>44</v>
      </c>
      <c r="I23" s="22">
        <v>897</v>
      </c>
      <c r="J23" s="22">
        <v>2</v>
      </c>
      <c r="K23" s="22">
        <v>0</v>
      </c>
      <c r="L23" s="22">
        <v>0</v>
      </c>
      <c r="M23" s="22">
        <v>1016.6</v>
      </c>
      <c r="N23" s="22">
        <v>2.2666666666666666</v>
      </c>
      <c r="O23" s="22">
        <v>555.33333333333337</v>
      </c>
      <c r="P23" s="22">
        <v>2.2666666666666666</v>
      </c>
      <c r="Q23" s="22"/>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K23" s="23">
        <v>75.317155535485327</v>
      </c>
      <c r="AL23" s="23">
        <v>53.844725199505469</v>
      </c>
      <c r="AM23" s="23">
        <v>56.93453487358898</v>
      </c>
      <c r="AN23" s="23">
        <v>63.524757281194773</v>
      </c>
      <c r="AO23" s="23">
        <v>59.611281435580707</v>
      </c>
      <c r="AP23" s="23">
        <v>57.498296544880027</v>
      </c>
      <c r="AQ23" s="23">
        <v>61.745261708686961</v>
      </c>
      <c r="AR23" s="23">
        <v>61.340843321500778</v>
      </c>
      <c r="AS23" s="23">
        <v>60.020716461331588</v>
      </c>
      <c r="AT23" s="23">
        <v>59.887883553050266</v>
      </c>
      <c r="AU23" s="23">
        <v>0</v>
      </c>
      <c r="AV23" s="23">
        <v>59.621104017035329</v>
      </c>
      <c r="AW23" s="23">
        <v>65.007942877829919</v>
      </c>
      <c r="AX23" s="23">
        <v>57.517352641138437</v>
      </c>
      <c r="AY23" s="23">
        <v>61.632140723345977</v>
      </c>
      <c r="AZ23" s="23">
        <v>62.742080753180396</v>
      </c>
      <c r="BA23" s="23">
        <v>60.542177415060145</v>
      </c>
      <c r="BB23" s="23">
        <v>63.686220907599854</v>
      </c>
      <c r="BC23" s="23"/>
      <c r="BD23" s="23">
        <v>38.922482573040107</v>
      </c>
      <c r="BE23" s="23">
        <v>30.560543294473668</v>
      </c>
      <c r="BF23" s="23">
        <v>31.27243351549059</v>
      </c>
      <c r="BG23" s="23">
        <v>33.60061996557674</v>
      </c>
      <c r="BH23" s="23">
        <v>33.054441144113376</v>
      </c>
      <c r="BI23" s="23">
        <v>31.980764490903571</v>
      </c>
      <c r="BJ23" s="23">
        <v>34.599496650388737</v>
      </c>
      <c r="BK23" s="23">
        <v>31.948475301249196</v>
      </c>
      <c r="BL23" s="23">
        <v>34.18052679905599</v>
      </c>
      <c r="BM23" s="23">
        <v>36.093836460144949</v>
      </c>
      <c r="BN23" s="23">
        <v>0</v>
      </c>
      <c r="BO23" s="23">
        <v>33.949346759453562</v>
      </c>
      <c r="BP23" s="23">
        <v>38.203201978591103</v>
      </c>
      <c r="BQ23" s="23">
        <v>32.645009126895218</v>
      </c>
      <c r="BR23" s="23">
        <v>35.184322037963788</v>
      </c>
      <c r="BS23" s="23">
        <v>30.99194996954165</v>
      </c>
      <c r="BT23" s="23">
        <v>32.023021925251165</v>
      </c>
      <c r="BU23" s="23">
        <v>36.264098644894226</v>
      </c>
      <c r="BV23" s="23"/>
      <c r="BW23" s="23">
        <f t="shared" si="3"/>
        <v>0</v>
      </c>
      <c r="BX23" s="23">
        <f t="shared" si="4"/>
        <v>1040.4744752499951</v>
      </c>
      <c r="BY23" s="23">
        <f t="shared" si="5"/>
        <v>575.47457063702768</v>
      </c>
      <c r="BZ23" s="23">
        <f t="shared" si="6"/>
        <v>0</v>
      </c>
      <c r="CA23" s="23">
        <f t="shared" si="7"/>
        <v>2.3198984955406803</v>
      </c>
      <c r="CB23" s="23">
        <f t="shared" si="8"/>
        <v>2.3488757985184803</v>
      </c>
      <c r="CC23" s="23">
        <f>SUM(BD23:BU23)/INDEX(Multipliers!$J$2:$J$33,MATCH($F23,Multipliers!$H$2:$H$33,0))</f>
        <v>85.636096820986268</v>
      </c>
      <c r="CD23" s="24">
        <f t="shared" si="9"/>
        <v>275.24364717404353</v>
      </c>
      <c r="CE23" s="24">
        <f t="shared" si="10"/>
        <v>16.190802774943737</v>
      </c>
      <c r="CF23" s="25">
        <f t="shared" si="11"/>
        <v>0.58263173709522964</v>
      </c>
    </row>
    <row r="24" spans="2:84" x14ac:dyDescent="0.3">
      <c r="B24" s="45" t="str">
        <f>IF(INDEX(Picks!$H$2:$H$300,MATCH($C24,Picks!$B$2:$B$300,0))=0,"",INDEX(Picks!$H$2:$H$300,MATCH($C24,Picks!$B$2:$B$300,0)))</f>
        <v/>
      </c>
      <c r="C24" s="5" t="s">
        <v>157</v>
      </c>
      <c r="D24" s="5" t="s">
        <v>577</v>
      </c>
      <c r="E24" s="5" t="s">
        <v>65</v>
      </c>
      <c r="F24" s="5" t="s">
        <v>65</v>
      </c>
      <c r="G24" s="7">
        <v>8</v>
      </c>
      <c r="H24" s="5" t="s">
        <v>44</v>
      </c>
      <c r="I24" s="22">
        <v>891</v>
      </c>
      <c r="J24" s="22">
        <v>3</v>
      </c>
      <c r="K24" s="22">
        <v>0</v>
      </c>
      <c r="L24" s="22">
        <v>0</v>
      </c>
      <c r="M24" s="22">
        <v>946.6875</v>
      </c>
      <c r="N24" s="22">
        <v>3.1875</v>
      </c>
      <c r="O24" s="22">
        <v>312.18181818181819</v>
      </c>
      <c r="P24" s="22">
        <v>3.0909090909090908</v>
      </c>
      <c r="Q24" s="22"/>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K24" s="23">
        <v>49.945797095700364</v>
      </c>
      <c r="AL24" s="23">
        <v>49.373696028714178</v>
      </c>
      <c r="AM24" s="23">
        <v>51.497639008038249</v>
      </c>
      <c r="AN24" s="23">
        <v>49.978897520144443</v>
      </c>
      <c r="AO24" s="23">
        <v>50.39090139788614</v>
      </c>
      <c r="AP24" s="23">
        <v>47.120300123019135</v>
      </c>
      <c r="AQ24" s="23">
        <v>51.266238379548433</v>
      </c>
      <c r="AR24" s="23">
        <v>52.427739082036695</v>
      </c>
      <c r="AS24" s="23">
        <v>46.680800653620295</v>
      </c>
      <c r="AT24" s="23">
        <v>0</v>
      </c>
      <c r="AU24" s="23">
        <v>49.694183883291153</v>
      </c>
      <c r="AV24" s="23">
        <v>45.276881646909878</v>
      </c>
      <c r="AW24" s="23">
        <v>47.959959597867339</v>
      </c>
      <c r="AX24" s="23">
        <v>62.319197725068108</v>
      </c>
      <c r="AY24" s="23">
        <v>48.220743432345067</v>
      </c>
      <c r="AZ24" s="23">
        <v>52.98633911751314</v>
      </c>
      <c r="BA24" s="23">
        <v>50.768792866418572</v>
      </c>
      <c r="BB24" s="23">
        <v>53.760290601591173</v>
      </c>
      <c r="BC24" s="23"/>
      <c r="BD24" s="23">
        <v>15.596841189346293</v>
      </c>
      <c r="BE24" s="23">
        <v>16.527011375499999</v>
      </c>
      <c r="BF24" s="23">
        <v>17.440201489988578</v>
      </c>
      <c r="BG24" s="23">
        <v>16.749346782488551</v>
      </c>
      <c r="BH24" s="23">
        <v>17.365663744145099</v>
      </c>
      <c r="BI24" s="23">
        <v>16.144450944571979</v>
      </c>
      <c r="BJ24" s="23">
        <v>16.656221684159426</v>
      </c>
      <c r="BK24" s="23">
        <v>17.549300738932981</v>
      </c>
      <c r="BL24" s="23">
        <v>15.636346015626238</v>
      </c>
      <c r="BM24" s="23">
        <v>0</v>
      </c>
      <c r="BN24" s="23">
        <v>16.684101388868648</v>
      </c>
      <c r="BO24" s="23">
        <v>14.241849135919525</v>
      </c>
      <c r="BP24" s="23">
        <v>15.41146725716097</v>
      </c>
      <c r="BQ24" s="23">
        <v>19.441322414667777</v>
      </c>
      <c r="BR24" s="23">
        <v>15.16784125154545</v>
      </c>
      <c r="BS24" s="23">
        <v>18.778583613738256</v>
      </c>
      <c r="BT24" s="23">
        <v>16.778529334824508</v>
      </c>
      <c r="BU24" s="23">
        <v>18.01659890657805</v>
      </c>
      <c r="BV24" s="23"/>
      <c r="BW24" s="23">
        <f t="shared" si="3"/>
        <v>0</v>
      </c>
      <c r="BX24" s="23">
        <f t="shared" si="4"/>
        <v>859.66839815971241</v>
      </c>
      <c r="BY24" s="23">
        <f t="shared" si="5"/>
        <v>284.18567726806231</v>
      </c>
      <c r="BZ24" s="23">
        <f t="shared" si="6"/>
        <v>0</v>
      </c>
      <c r="CA24" s="23">
        <f t="shared" si="7"/>
        <v>2.8945063911101427</v>
      </c>
      <c r="CB24" s="23">
        <f t="shared" si="8"/>
        <v>2.8137195769115082</v>
      </c>
      <c r="CC24" s="23">
        <f>SUM(BD24:BU24)/INDEX(Multipliers!$J$2:$J$33,MATCH($F24,Multipliers!$H$2:$H$33,0))</f>
        <v>40.494343634538865</v>
      </c>
      <c r="CD24" s="24">
        <f t="shared" si="9"/>
        <v>189.12910698544624</v>
      </c>
      <c r="CE24" s="24">
        <f t="shared" si="10"/>
        <v>11.125241587379191</v>
      </c>
      <c r="CF24" s="25">
        <f t="shared" si="11"/>
        <v>-0.56859603581568641</v>
      </c>
    </row>
    <row r="25" spans="2:84" x14ac:dyDescent="0.3">
      <c r="B25" s="45" t="str">
        <f>IF(INDEX(Picks!$H$2:$H$300,MATCH($C25,Picks!$B$2:$B$300,0))=0,"",INDEX(Picks!$H$2:$H$300,MATCH($C25,Picks!$B$2:$B$300,0)))</f>
        <v/>
      </c>
      <c r="C25" s="5" t="s">
        <v>158</v>
      </c>
      <c r="D25" s="5" t="s">
        <v>578</v>
      </c>
      <c r="E25" s="5" t="s">
        <v>48</v>
      </c>
      <c r="F25" s="5" t="s">
        <v>74</v>
      </c>
      <c r="G25" s="7">
        <v>4</v>
      </c>
      <c r="H25" s="5" t="s">
        <v>44</v>
      </c>
      <c r="I25" s="22">
        <v>819</v>
      </c>
      <c r="J25" s="22">
        <v>5</v>
      </c>
      <c r="K25" s="22">
        <v>0</v>
      </c>
      <c r="L25" s="22">
        <v>0</v>
      </c>
      <c r="M25" s="22">
        <v>870.1875</v>
      </c>
      <c r="N25" s="22">
        <v>5.3125</v>
      </c>
      <c r="O25" s="22">
        <v>340</v>
      </c>
      <c r="P25" s="22">
        <v>1.2142857142857142</v>
      </c>
      <c r="Q25" s="22"/>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K25" s="23">
        <v>52.625408285664832</v>
      </c>
      <c r="AL25" s="23">
        <v>56.031360018441411</v>
      </c>
      <c r="AM25" s="23">
        <v>49.971275219772416</v>
      </c>
      <c r="AN25" s="23">
        <v>50.954587150375225</v>
      </c>
      <c r="AO25" s="23">
        <v>50.931500862984535</v>
      </c>
      <c r="AP25" s="23">
        <v>59.526384097834331</v>
      </c>
      <c r="AQ25" s="23">
        <v>0</v>
      </c>
      <c r="AR25" s="23">
        <v>46.318991608281465</v>
      </c>
      <c r="AS25" s="23">
        <v>54.86465571655684</v>
      </c>
      <c r="AT25" s="23">
        <v>49.729006403742567</v>
      </c>
      <c r="AU25" s="23">
        <v>57.729129943172694</v>
      </c>
      <c r="AV25" s="23">
        <v>53.3803375703679</v>
      </c>
      <c r="AW25" s="23">
        <v>54.021104093744086</v>
      </c>
      <c r="AX25" s="23">
        <v>47.259365515750453</v>
      </c>
      <c r="AY25" s="23">
        <v>61.197862540281697</v>
      </c>
      <c r="AZ25" s="23">
        <v>54.440961621800895</v>
      </c>
      <c r="BA25" s="23">
        <v>65.111977133293877</v>
      </c>
      <c r="BB25" s="23">
        <v>53.293492984851888</v>
      </c>
      <c r="BC25" s="23"/>
      <c r="BD25" s="23">
        <v>20.607136421716163</v>
      </c>
      <c r="BE25" s="23">
        <v>20.873438563739992</v>
      </c>
      <c r="BF25" s="23">
        <v>20.028527311030473</v>
      </c>
      <c r="BG25" s="23">
        <v>20.761547118285037</v>
      </c>
      <c r="BH25" s="23">
        <v>20.743418163451604</v>
      </c>
      <c r="BI25" s="23">
        <v>21.544644921702414</v>
      </c>
      <c r="BJ25" s="23">
        <v>0</v>
      </c>
      <c r="BK25" s="23">
        <v>18.803532341422443</v>
      </c>
      <c r="BL25" s="23">
        <v>20.756750934664627</v>
      </c>
      <c r="BM25" s="23">
        <v>20.851627481177786</v>
      </c>
      <c r="BN25" s="23">
        <v>21.55531002765326</v>
      </c>
      <c r="BO25" s="23">
        <v>21.394882243811765</v>
      </c>
      <c r="BP25" s="23">
        <v>21.676679146936969</v>
      </c>
      <c r="BQ25" s="23">
        <v>17.613386827877839</v>
      </c>
      <c r="BR25" s="23">
        <v>22.620662303759357</v>
      </c>
      <c r="BS25" s="23">
        <v>20.646732151837849</v>
      </c>
      <c r="BT25" s="23">
        <v>24.067442644632646</v>
      </c>
      <c r="BU25" s="23">
        <v>19.853497243334587</v>
      </c>
      <c r="BV25" s="23"/>
      <c r="BW25" s="23">
        <f t="shared" si="3"/>
        <v>0</v>
      </c>
      <c r="BX25" s="23">
        <f t="shared" si="4"/>
        <v>917.38740076691715</v>
      </c>
      <c r="BY25" s="23">
        <f t="shared" si="5"/>
        <v>354.39921584703484</v>
      </c>
      <c r="BZ25" s="23">
        <f t="shared" si="6"/>
        <v>0</v>
      </c>
      <c r="CA25" s="23">
        <f t="shared" si="7"/>
        <v>5.6006556823377114</v>
      </c>
      <c r="CB25" s="23">
        <f t="shared" si="8"/>
        <v>1.2657114851679816</v>
      </c>
      <c r="CC25" s="23">
        <f>SUM(BD25:BU25)/INDEX(Multipliers!$J$2:$J$33,MATCH($F25,Multipliers!$H$2:$H$33,0))</f>
        <v>65.668713038004071</v>
      </c>
      <c r="CD25" s="24">
        <f t="shared" si="9"/>
        <v>234.04557770443341</v>
      </c>
      <c r="CE25" s="24">
        <f t="shared" si="10"/>
        <v>13.7673869237902</v>
      </c>
      <c r="CF25" s="25">
        <f t="shared" si="11"/>
        <v>3.1872693850537162E-2</v>
      </c>
    </row>
    <row r="26" spans="2:84" x14ac:dyDescent="0.3">
      <c r="B26" s="45" t="str">
        <f>IF(INDEX(Picks!$H$2:$H$300,MATCH($C26,Picks!$B$2:$B$300,0))=0,"",INDEX(Picks!$H$2:$H$300,MATCH($C26,Picks!$B$2:$B$300,0)))</f>
        <v/>
      </c>
      <c r="C26" s="5" t="s">
        <v>159</v>
      </c>
      <c r="D26" s="5" t="s">
        <v>579</v>
      </c>
      <c r="E26" s="5" t="s">
        <v>65</v>
      </c>
      <c r="F26" s="5" t="s">
        <v>65</v>
      </c>
      <c r="G26" s="7">
        <v>5</v>
      </c>
      <c r="H26" s="5" t="s">
        <v>44</v>
      </c>
      <c r="I26" s="22">
        <v>859</v>
      </c>
      <c r="J26" s="22">
        <v>5</v>
      </c>
      <c r="K26" s="22">
        <v>0</v>
      </c>
      <c r="L26" s="22">
        <v>0</v>
      </c>
      <c r="M26" s="22">
        <v>912.6875</v>
      </c>
      <c r="N26" s="22">
        <v>5.3125</v>
      </c>
      <c r="O26" s="22">
        <v>285.90909090909088</v>
      </c>
      <c r="P26" s="22">
        <v>1.5454545454545454</v>
      </c>
      <c r="Q26" s="22"/>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K26" s="23">
        <v>54.300608642193509</v>
      </c>
      <c r="AL26" s="23">
        <v>53.678625653661484</v>
      </c>
      <c r="AM26" s="23">
        <v>55.987756815941779</v>
      </c>
      <c r="AN26" s="23">
        <v>54.336595117495619</v>
      </c>
      <c r="AO26" s="23">
        <v>54.784521922657049</v>
      </c>
      <c r="AP26" s="23">
        <v>51.228754467170774</v>
      </c>
      <c r="AQ26" s="23">
        <v>55.736180192925694</v>
      </c>
      <c r="AR26" s="23">
        <v>56.998953013681771</v>
      </c>
      <c r="AS26" s="23">
        <v>50.750934709072794</v>
      </c>
      <c r="AT26" s="23">
        <v>0</v>
      </c>
      <c r="AU26" s="23">
        <v>54.027057084891126</v>
      </c>
      <c r="AV26" s="23">
        <v>49.224606950149472</v>
      </c>
      <c r="AW26" s="23">
        <v>52.141624482020667</v>
      </c>
      <c r="AX26" s="23">
        <v>67.75285536199226</v>
      </c>
      <c r="AY26" s="23">
        <v>52.425146254814734</v>
      </c>
      <c r="AZ26" s="23">
        <v>57.606257805630577</v>
      </c>
      <c r="BA26" s="23">
        <v>55.195362032039739</v>
      </c>
      <c r="BB26" s="23">
        <v>58.447690700663578</v>
      </c>
      <c r="BC26" s="23"/>
      <c r="BD26" s="23">
        <v>16.108210573128485</v>
      </c>
      <c r="BE26" s="23">
        <v>17.068877995814347</v>
      </c>
      <c r="BF26" s="23">
        <v>18.012008625850459</v>
      </c>
      <c r="BG26" s="23">
        <v>17.298503053231755</v>
      </c>
      <c r="BH26" s="23">
        <v>17.935027031236725</v>
      </c>
      <c r="BI26" s="23">
        <v>16.673774660239925</v>
      </c>
      <c r="BJ26" s="23">
        <v>17.202324687669275</v>
      </c>
      <c r="BK26" s="23">
        <v>18.124684882153371</v>
      </c>
      <c r="BL26" s="23">
        <v>16.149010633387281</v>
      </c>
      <c r="BM26" s="23">
        <v>0</v>
      </c>
      <c r="BN26" s="23">
        <v>17.231118476662878</v>
      </c>
      <c r="BO26" s="23">
        <v>14.708792764320947</v>
      </c>
      <c r="BP26" s="23">
        <v>15.916758836321055</v>
      </c>
      <c r="BQ26" s="23">
        <v>20.07873975721855</v>
      </c>
      <c r="BR26" s="23">
        <v>15.665145131218665</v>
      </c>
      <c r="BS26" s="23">
        <v>19.394271919740827</v>
      </c>
      <c r="BT26" s="23">
        <v>17.328642405962363</v>
      </c>
      <c r="BU26" s="23">
        <v>18.607304227537586</v>
      </c>
      <c r="BV26" s="23"/>
      <c r="BW26" s="23">
        <f t="shared" si="3"/>
        <v>0</v>
      </c>
      <c r="BX26" s="23">
        <f t="shared" si="4"/>
        <v>934.62353120700266</v>
      </c>
      <c r="BY26" s="23">
        <f t="shared" si="5"/>
        <v>293.50319566169458</v>
      </c>
      <c r="BZ26" s="23">
        <f t="shared" si="6"/>
        <v>0</v>
      </c>
      <c r="CA26" s="23">
        <f t="shared" si="7"/>
        <v>5.4401835343830189</v>
      </c>
      <c r="CB26" s="23">
        <f t="shared" si="8"/>
        <v>1.5865037603334844</v>
      </c>
      <c r="CC26" s="23">
        <f>SUM(BD26:BU26)/INDEX(Multipliers!$J$2:$J$33,MATCH($F26,Multipliers!$H$2:$H$33,0))</f>
        <v>41.822020649369499</v>
      </c>
      <c r="CD26" s="24">
        <f t="shared" si="9"/>
        <v>206.79481710453825</v>
      </c>
      <c r="CE26" s="24">
        <f t="shared" si="10"/>
        <v>12.164401006149308</v>
      </c>
      <c r="CF26" s="25">
        <f t="shared" si="11"/>
        <v>-0.33243085310958342</v>
      </c>
    </row>
    <row r="27" spans="2:84" x14ac:dyDescent="0.3">
      <c r="B27" s="45" t="str">
        <f>IF(INDEX(Picks!$H$2:$H$300,MATCH($C27,Picks!$B$2:$B$300,0))=0,"",INDEX(Picks!$H$2:$H$300,MATCH($C27,Picks!$B$2:$B$300,0)))</f>
        <v/>
      </c>
      <c r="C27" s="5" t="s">
        <v>160</v>
      </c>
      <c r="D27" s="5" t="s">
        <v>580</v>
      </c>
      <c r="E27" s="5" t="s">
        <v>109</v>
      </c>
      <c r="F27" s="5" t="s">
        <v>109</v>
      </c>
      <c r="G27" s="7">
        <v>3</v>
      </c>
      <c r="H27" s="5" t="s">
        <v>90</v>
      </c>
      <c r="I27" s="22">
        <v>861</v>
      </c>
      <c r="J27" s="22">
        <v>4</v>
      </c>
      <c r="K27" s="22">
        <v>0</v>
      </c>
      <c r="L27" s="22">
        <v>0</v>
      </c>
      <c r="M27" s="22">
        <v>1463.7</v>
      </c>
      <c r="N27" s="22">
        <v>6.8</v>
      </c>
      <c r="O27" s="22">
        <v>243.1</v>
      </c>
      <c r="P27" s="22">
        <v>0</v>
      </c>
      <c r="Q27" s="22"/>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K27" s="23">
        <v>89.344403206125747</v>
      </c>
      <c r="AL27" s="23">
        <v>82.951415516117848</v>
      </c>
      <c r="AM27" s="23">
        <v>87.556042123244424</v>
      </c>
      <c r="AN27" s="23">
        <v>94.880118773386258</v>
      </c>
      <c r="AO27" s="23">
        <v>107.68777573050994</v>
      </c>
      <c r="AP27" s="23">
        <v>83.638544924414447</v>
      </c>
      <c r="AQ27" s="23">
        <v>90.308450353023787</v>
      </c>
      <c r="AR27" s="23">
        <v>99.830304138987429</v>
      </c>
      <c r="AS27" s="23">
        <v>77.602893043880528</v>
      </c>
      <c r="AT27" s="23">
        <v>86.257424552868088</v>
      </c>
      <c r="AU27" s="23">
        <v>0</v>
      </c>
      <c r="AV27" s="23">
        <v>92.103143363281617</v>
      </c>
      <c r="AW27" s="23">
        <v>102.22601902744009</v>
      </c>
      <c r="AX27" s="23">
        <v>83.564327573141369</v>
      </c>
      <c r="AY27" s="23">
        <v>86.137189471669117</v>
      </c>
      <c r="AZ27" s="23">
        <v>86.183408506363037</v>
      </c>
      <c r="BA27" s="23">
        <v>87.161323012134091</v>
      </c>
      <c r="BB27" s="23">
        <v>88.960620648736366</v>
      </c>
      <c r="BC27" s="23"/>
      <c r="BD27" s="23">
        <v>15.221685558941184</v>
      </c>
      <c r="BE27" s="23">
        <v>14.02771433719079</v>
      </c>
      <c r="BF27" s="23">
        <v>14.573876967783042</v>
      </c>
      <c r="BG27" s="23">
        <v>14.249330302753638</v>
      </c>
      <c r="BH27" s="23">
        <v>16.920074806795498</v>
      </c>
      <c r="BI27" s="23">
        <v>14.249573400916999</v>
      </c>
      <c r="BJ27" s="23">
        <v>14.558637598797556</v>
      </c>
      <c r="BK27" s="23">
        <v>15.358862138949466</v>
      </c>
      <c r="BL27" s="23">
        <v>13.391371767984326</v>
      </c>
      <c r="BM27" s="23">
        <v>14.542099007223214</v>
      </c>
      <c r="BN27" s="23">
        <v>0</v>
      </c>
      <c r="BO27" s="23">
        <v>14.811804721417381</v>
      </c>
      <c r="BP27" s="23">
        <v>16.061914896206165</v>
      </c>
      <c r="BQ27" s="23">
        <v>14.894224917452904</v>
      </c>
      <c r="BR27" s="23">
        <v>14.918801409318979</v>
      </c>
      <c r="BS27" s="23">
        <v>14.92053252453583</v>
      </c>
      <c r="BT27" s="23">
        <v>14.73849011668163</v>
      </c>
      <c r="BU27" s="23">
        <v>15.043916561944558</v>
      </c>
      <c r="BV27" s="23"/>
      <c r="BW27" s="23">
        <f t="shared" si="3"/>
        <v>0</v>
      </c>
      <c r="BX27" s="23">
        <f t="shared" si="4"/>
        <v>1526.3934039653241</v>
      </c>
      <c r="BY27" s="23">
        <f t="shared" si="5"/>
        <v>252.48291103489319</v>
      </c>
      <c r="BZ27" s="23">
        <f t="shared" si="6"/>
        <v>0</v>
      </c>
      <c r="CA27" s="23">
        <f t="shared" si="7"/>
        <v>7.0912585550073128</v>
      </c>
      <c r="CB27" s="23">
        <f t="shared" si="8"/>
        <v>0</v>
      </c>
      <c r="CC27" s="23">
        <f>SUM(BD27:BU27)/INDEX(Multipliers!$J$2:$J$33,MATCH($F27,Multipliers!$H$2:$H$33,0))</f>
        <v>49.069376940639209</v>
      </c>
      <c r="CD27" s="24">
        <f t="shared" si="9"/>
        <v>269.50455977070482</v>
      </c>
      <c r="CE27" s="24">
        <f t="shared" si="10"/>
        <v>15.853209398276753</v>
      </c>
      <c r="CF27" s="25">
        <f t="shared" si="11"/>
        <v>0.5059083777715091</v>
      </c>
    </row>
    <row r="28" spans="2:84" x14ac:dyDescent="0.3">
      <c r="B28" s="45" t="str">
        <f>IF(INDEX(Picks!$H$2:$H$300,MATCH($C28,Picks!$B$2:$B$300,0))=0,"",INDEX(Picks!$H$2:$H$300,MATCH($C28,Picks!$B$2:$B$300,0)))</f>
        <v/>
      </c>
      <c r="C28" s="5" t="s">
        <v>161</v>
      </c>
      <c r="D28" s="5" t="s">
        <v>581</v>
      </c>
      <c r="E28" s="5" t="s">
        <v>78</v>
      </c>
      <c r="F28" s="5" t="s">
        <v>56</v>
      </c>
      <c r="G28" s="7">
        <v>4</v>
      </c>
      <c r="H28" s="5" t="s">
        <v>44</v>
      </c>
      <c r="I28" s="22">
        <v>801</v>
      </c>
      <c r="J28" s="22">
        <v>5</v>
      </c>
      <c r="K28" s="22">
        <v>0</v>
      </c>
      <c r="L28" s="22">
        <v>0</v>
      </c>
      <c r="M28" s="22">
        <v>851.0625</v>
      </c>
      <c r="N28" s="22">
        <v>5.3125</v>
      </c>
      <c r="O28" s="22">
        <v>413.23076923076923</v>
      </c>
      <c r="P28" s="22">
        <v>1.3076923076923077</v>
      </c>
      <c r="Q28" s="22"/>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K28" s="23">
        <v>47.70153464612919</v>
      </c>
      <c r="AL28" s="23">
        <v>51.215547604755194</v>
      </c>
      <c r="AM28" s="23">
        <v>52.946183015678045</v>
      </c>
      <c r="AN28" s="23">
        <v>47.852677735857554</v>
      </c>
      <c r="AO28" s="23">
        <v>47.959237284534325</v>
      </c>
      <c r="AP28" s="23">
        <v>50.382086226080027</v>
      </c>
      <c r="AQ28" s="23">
        <v>51.213250762235973</v>
      </c>
      <c r="AR28" s="23">
        <v>50.478543137612938</v>
      </c>
      <c r="AS28" s="23">
        <v>0</v>
      </c>
      <c r="AT28" s="23">
        <v>50.784810585509298</v>
      </c>
      <c r="AU28" s="23">
        <v>50.597608296043518</v>
      </c>
      <c r="AV28" s="23">
        <v>51.168325643720394</v>
      </c>
      <c r="AW28" s="23">
        <v>55.210169549636973</v>
      </c>
      <c r="AX28" s="23">
        <v>47.792272739858568</v>
      </c>
      <c r="AY28" s="23">
        <v>52.938656102680255</v>
      </c>
      <c r="AZ28" s="23">
        <v>50.686068316671459</v>
      </c>
      <c r="BA28" s="23">
        <v>50.889253290357431</v>
      </c>
      <c r="BB28" s="23">
        <v>53.927760430044579</v>
      </c>
      <c r="BC28" s="23"/>
      <c r="BD28" s="23">
        <v>23.526621271310564</v>
      </c>
      <c r="BE28" s="23">
        <v>24.597891540420573</v>
      </c>
      <c r="BF28" s="23">
        <v>26.797459601840078</v>
      </c>
      <c r="BG28" s="23">
        <v>23.362521053700789</v>
      </c>
      <c r="BH28" s="23">
        <v>24.19456027826979</v>
      </c>
      <c r="BI28" s="23">
        <v>23.686886716724942</v>
      </c>
      <c r="BJ28" s="23">
        <v>24.921239093578915</v>
      </c>
      <c r="BK28" s="23">
        <v>24.95366290161995</v>
      </c>
      <c r="BL28" s="23">
        <v>0</v>
      </c>
      <c r="BM28" s="23">
        <v>23.350800452304409</v>
      </c>
      <c r="BN28" s="23">
        <v>25.611506512044318</v>
      </c>
      <c r="BO28" s="23">
        <v>24.981278826916476</v>
      </c>
      <c r="BP28" s="23">
        <v>24.832133803058106</v>
      </c>
      <c r="BQ28" s="23">
        <v>24.191501253192619</v>
      </c>
      <c r="BR28" s="23">
        <v>26.397775169934373</v>
      </c>
      <c r="BS28" s="23">
        <v>27.15252644925171</v>
      </c>
      <c r="BT28" s="23">
        <v>26.555545676578472</v>
      </c>
      <c r="BU28" s="23">
        <v>28.889100892129601</v>
      </c>
      <c r="BV28" s="23"/>
      <c r="BW28" s="23">
        <f t="shared" si="3"/>
        <v>0</v>
      </c>
      <c r="BX28" s="23">
        <f t="shared" si="4"/>
        <v>863.74398536740591</v>
      </c>
      <c r="BY28" s="23">
        <f t="shared" si="5"/>
        <v>428.00301149287566</v>
      </c>
      <c r="BZ28" s="23">
        <f t="shared" si="6"/>
        <v>0</v>
      </c>
      <c r="CA28" s="23">
        <f t="shared" si="7"/>
        <v>5.3916603331298747</v>
      </c>
      <c r="CB28" s="23">
        <f t="shared" si="8"/>
        <v>1.3544399097875812</v>
      </c>
      <c r="CC28" s="23">
        <f>SUM(BD28:BU28)/INDEX(Multipliers!$J$2:$J$33,MATCH($F28,Multipliers!$H$2:$H$33,0))</f>
        <v>61.157563164520177</v>
      </c>
      <c r="CD28" s="24">
        <f t="shared" si="9"/>
        <v>230.80886430805307</v>
      </c>
      <c r="CE28" s="24">
        <f t="shared" si="10"/>
        <v>13.57699201812077</v>
      </c>
      <c r="CF28" s="25">
        <f t="shared" si="11"/>
        <v>-1.1397517506397678E-2</v>
      </c>
    </row>
    <row r="29" spans="2:84" x14ac:dyDescent="0.3">
      <c r="B29" s="45" t="str">
        <f>IF(INDEX(Picks!$H$2:$H$300,MATCH($C29,Picks!$B$2:$B$300,0))=0,"",INDEX(Picks!$H$2:$H$300,MATCH($C29,Picks!$B$2:$B$300,0)))</f>
        <v/>
      </c>
      <c r="C29" s="5" t="s">
        <v>162</v>
      </c>
      <c r="D29" s="5" t="s">
        <v>192</v>
      </c>
      <c r="E29" s="5" t="s">
        <v>95</v>
      </c>
      <c r="F29" s="5" t="s">
        <v>95</v>
      </c>
      <c r="G29" s="7">
        <v>1</v>
      </c>
      <c r="H29" s="5" t="s">
        <v>44</v>
      </c>
      <c r="I29" s="22">
        <v>797</v>
      </c>
      <c r="J29" s="22">
        <v>2</v>
      </c>
      <c r="K29" s="22">
        <v>0</v>
      </c>
      <c r="L29" s="22">
        <v>0</v>
      </c>
      <c r="M29" s="22">
        <v>1129.0833333333335</v>
      </c>
      <c r="N29" s="22">
        <v>2.8333333333333335</v>
      </c>
      <c r="O29" s="22">
        <v>255</v>
      </c>
      <c r="P29" s="22">
        <v>4.25</v>
      </c>
      <c r="Q29" s="22"/>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K29" s="23">
        <v>73.503066763534164</v>
      </c>
      <c r="AL29" s="23">
        <v>64.389836769182622</v>
      </c>
      <c r="AM29" s="23">
        <v>70.390634544805792</v>
      </c>
      <c r="AN29" s="23">
        <v>67.794173662941816</v>
      </c>
      <c r="AO29" s="23">
        <v>65.412741493661599</v>
      </c>
      <c r="AP29" s="23">
        <v>64.848436440563546</v>
      </c>
      <c r="AQ29" s="23">
        <v>63.006158108908522</v>
      </c>
      <c r="AR29" s="23">
        <v>72.203590587060376</v>
      </c>
      <c r="AS29" s="23">
        <v>65.48729609588267</v>
      </c>
      <c r="AT29" s="23">
        <v>62.853838039882554</v>
      </c>
      <c r="AU29" s="23">
        <v>67.170525865062459</v>
      </c>
      <c r="AV29" s="23">
        <v>65.857521097998116</v>
      </c>
      <c r="AW29" s="23">
        <v>66.489082639331343</v>
      </c>
      <c r="AX29" s="23">
        <v>0</v>
      </c>
      <c r="AY29" s="23">
        <v>68.584191636604871</v>
      </c>
      <c r="AZ29" s="23">
        <v>60.231937511356477</v>
      </c>
      <c r="BA29" s="23">
        <v>76.249248124356996</v>
      </c>
      <c r="BB29" s="23">
        <v>70.347852597221717</v>
      </c>
      <c r="BC29" s="23"/>
      <c r="BD29" s="23">
        <v>15.864004637616979</v>
      </c>
      <c r="BE29" s="23">
        <v>14.934638834215786</v>
      </c>
      <c r="BF29" s="23">
        <v>16.156203082433461</v>
      </c>
      <c r="BG29" s="23">
        <v>15.085184706159334</v>
      </c>
      <c r="BH29" s="23">
        <v>15.401055094190532</v>
      </c>
      <c r="BI29" s="23">
        <v>15.266569687001764</v>
      </c>
      <c r="BJ29" s="23">
        <v>14.870839275137264</v>
      </c>
      <c r="BK29" s="23">
        <v>16.066343781532108</v>
      </c>
      <c r="BL29" s="23">
        <v>15.013051247296527</v>
      </c>
      <c r="BM29" s="23">
        <v>14.0414142005723</v>
      </c>
      <c r="BN29" s="23">
        <v>15.853721670176888</v>
      </c>
      <c r="BO29" s="23">
        <v>15.985179523323071</v>
      </c>
      <c r="BP29" s="23">
        <v>14.759701649267852</v>
      </c>
      <c r="BQ29" s="23">
        <v>0</v>
      </c>
      <c r="BR29" s="23">
        <v>14.00633649583229</v>
      </c>
      <c r="BS29" s="23">
        <v>12.975674043587739</v>
      </c>
      <c r="BT29" s="23">
        <v>15.42228089401857</v>
      </c>
      <c r="BU29" s="23">
        <v>17.075089285148337</v>
      </c>
      <c r="BV29" s="23"/>
      <c r="BW29" s="23">
        <f t="shared" si="3"/>
        <v>0</v>
      </c>
      <c r="BX29" s="23">
        <f t="shared" si="4"/>
        <v>1144.8201319783554</v>
      </c>
      <c r="BY29" s="23">
        <f t="shared" si="5"/>
        <v>258.7772881075108</v>
      </c>
      <c r="BZ29" s="23">
        <f t="shared" si="6"/>
        <v>0</v>
      </c>
      <c r="CA29" s="23">
        <f t="shared" si="7"/>
        <v>2.8728234177624974</v>
      </c>
      <c r="CB29" s="23">
        <f t="shared" si="8"/>
        <v>4.3129548017918466</v>
      </c>
      <c r="CC29" s="23">
        <f>SUM(BD29:BU29)/INDEX(Multipliers!$J$2:$J$33,MATCH($F29,Multipliers!$H$2:$H$33,0))</f>
        <v>45.189244499786838</v>
      </c>
      <c r="CD29" s="24">
        <f t="shared" si="9"/>
        <v>228.66365582569952</v>
      </c>
      <c r="CE29" s="24">
        <f t="shared" si="10"/>
        <v>13.450803283864678</v>
      </c>
      <c r="CF29" s="25">
        <f t="shared" si="11"/>
        <v>-4.0075875170049208E-2</v>
      </c>
    </row>
    <row r="30" spans="2:84" x14ac:dyDescent="0.3">
      <c r="B30" s="45" t="str">
        <f>IF(INDEX(Picks!$H$2:$H$300,MATCH($C30,Picks!$B$2:$B$300,0))=0,"",INDEX(Picks!$H$2:$H$300,MATCH($C30,Picks!$B$2:$B$300,0)))</f>
        <v/>
      </c>
      <c r="C30" s="5" t="s">
        <v>163</v>
      </c>
      <c r="D30" s="5" t="s">
        <v>582</v>
      </c>
      <c r="E30" s="5" t="s">
        <v>118</v>
      </c>
      <c r="F30" s="5" t="s">
        <v>118</v>
      </c>
      <c r="G30" s="7">
        <v>3</v>
      </c>
      <c r="H30" s="5" t="s">
        <v>44</v>
      </c>
      <c r="I30" s="22">
        <v>786</v>
      </c>
      <c r="J30" s="22">
        <v>7</v>
      </c>
      <c r="K30" s="22">
        <v>0</v>
      </c>
      <c r="L30" s="22">
        <v>0</v>
      </c>
      <c r="M30" s="22">
        <v>954.42857142857133</v>
      </c>
      <c r="N30" s="22">
        <v>8.5</v>
      </c>
      <c r="O30" s="22">
        <v>331.5</v>
      </c>
      <c r="P30" s="22">
        <v>0</v>
      </c>
      <c r="Q30" s="22"/>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K30" s="23">
        <v>55.46822893913405</v>
      </c>
      <c r="AL30" s="23">
        <v>56.992103048246932</v>
      </c>
      <c r="AM30" s="23">
        <v>55.666608147541282</v>
      </c>
      <c r="AN30" s="23">
        <v>56.389280878208567</v>
      </c>
      <c r="AO30" s="23">
        <v>56.702279233713426</v>
      </c>
      <c r="AP30" s="23">
        <v>59.486902002553961</v>
      </c>
      <c r="AQ30" s="23">
        <v>52.961834506838471</v>
      </c>
      <c r="AR30" s="23">
        <v>57.191917846478809</v>
      </c>
      <c r="AS30" s="23">
        <v>57.519210734253448</v>
      </c>
      <c r="AT30" s="23">
        <v>54.55137075091865</v>
      </c>
      <c r="AU30" s="23">
        <v>53.61925022948698</v>
      </c>
      <c r="AV30" s="23">
        <v>56.523184602367337</v>
      </c>
      <c r="AW30" s="23">
        <v>0</v>
      </c>
      <c r="AX30" s="23">
        <v>59.940848534846694</v>
      </c>
      <c r="AY30" s="23">
        <v>60.476050409897219</v>
      </c>
      <c r="AZ30" s="23">
        <v>53.442014099366148</v>
      </c>
      <c r="BA30" s="23">
        <v>58.106223237725843</v>
      </c>
      <c r="BB30" s="23">
        <v>59.250192357418697</v>
      </c>
      <c r="BC30" s="23"/>
      <c r="BD30" s="23">
        <v>19.785526752233537</v>
      </c>
      <c r="BE30" s="23">
        <v>20.117083738556573</v>
      </c>
      <c r="BF30" s="23">
        <v>20.162538538337053</v>
      </c>
      <c r="BG30" s="23">
        <v>18.546988206532976</v>
      </c>
      <c r="BH30" s="23">
        <v>19.802630374841712</v>
      </c>
      <c r="BI30" s="23">
        <v>20.972933373550276</v>
      </c>
      <c r="BJ30" s="23">
        <v>19.176840697432752</v>
      </c>
      <c r="BK30" s="23">
        <v>21.369997208423147</v>
      </c>
      <c r="BL30" s="23">
        <v>20.878116494016631</v>
      </c>
      <c r="BM30" s="23">
        <v>18.0731843660671</v>
      </c>
      <c r="BN30" s="23">
        <v>18.30517528790724</v>
      </c>
      <c r="BO30" s="23">
        <v>19.941725635421147</v>
      </c>
      <c r="BP30" s="23">
        <v>0</v>
      </c>
      <c r="BQ30" s="23">
        <v>22.969599958854864</v>
      </c>
      <c r="BR30" s="23">
        <v>19.891166836346628</v>
      </c>
      <c r="BS30" s="23">
        <v>18.854669815069702</v>
      </c>
      <c r="BT30" s="23">
        <v>19.24241189477031</v>
      </c>
      <c r="BU30" s="23">
        <v>21.134553750563505</v>
      </c>
      <c r="BV30" s="23"/>
      <c r="BW30" s="23">
        <f t="shared" si="3"/>
        <v>0</v>
      </c>
      <c r="BX30" s="23">
        <f t="shared" si="4"/>
        <v>964.28749955899661</v>
      </c>
      <c r="BY30" s="23">
        <f t="shared" si="5"/>
        <v>339.22514292892521</v>
      </c>
      <c r="BZ30" s="23">
        <f t="shared" si="6"/>
        <v>0</v>
      </c>
      <c r="CA30" s="23">
        <f t="shared" si="7"/>
        <v>8.5878021589223632</v>
      </c>
      <c r="CB30" s="23">
        <f t="shared" si="8"/>
        <v>0</v>
      </c>
      <c r="CC30" s="23">
        <f>SUM(BD30:BU30)/INDEX(Multipliers!$J$2:$J$33,MATCH($F30,Multipliers!$H$2:$H$33,0))</f>
        <v>64.177729743310181</v>
      </c>
      <c r="CD30" s="24">
        <f t="shared" si="9"/>
        <v>246.05580694563653</v>
      </c>
      <c r="CE30" s="24">
        <f t="shared" si="10"/>
        <v>14.473870996802148</v>
      </c>
      <c r="CF30" s="25">
        <f t="shared" si="11"/>
        <v>0.1924322164493775</v>
      </c>
    </row>
    <row r="31" spans="2:84" x14ac:dyDescent="0.3">
      <c r="B31" s="45" t="str">
        <f>IF(INDEX(Picks!$H$2:$H$300,MATCH($C31,Picks!$B$2:$B$300,0))=0,"",INDEX(Picks!$H$2:$H$300,MATCH($C31,Picks!$B$2:$B$300,0)))</f>
        <v/>
      </c>
      <c r="C31" s="5" t="s">
        <v>164</v>
      </c>
      <c r="D31" s="5" t="s">
        <v>583</v>
      </c>
      <c r="E31" s="5" t="s">
        <v>89</v>
      </c>
      <c r="F31" s="5" t="s">
        <v>89</v>
      </c>
      <c r="G31" s="7">
        <v>6</v>
      </c>
      <c r="H31" s="5" t="s">
        <v>44</v>
      </c>
      <c r="I31" s="22">
        <v>782</v>
      </c>
      <c r="J31" s="22">
        <v>7</v>
      </c>
      <c r="K31" s="22">
        <v>0</v>
      </c>
      <c r="L31" s="22">
        <v>0</v>
      </c>
      <c r="M31" s="22">
        <v>1022.6153846153846</v>
      </c>
      <c r="N31" s="22">
        <v>9.1538461538461533</v>
      </c>
      <c r="O31" s="22">
        <v>392.30769230769232</v>
      </c>
      <c r="P31" s="22">
        <v>1.3076923076923077</v>
      </c>
      <c r="Q31" s="22"/>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K31" s="23">
        <v>58.363820834566106</v>
      </c>
      <c r="AL31" s="23">
        <v>61.567146960792854</v>
      </c>
      <c r="AM31" s="23">
        <v>63.906172176065482</v>
      </c>
      <c r="AN31" s="23">
        <v>65.231428726647081</v>
      </c>
      <c r="AO31" s="23">
        <v>61.440606816485918</v>
      </c>
      <c r="AP31" s="23">
        <v>62.489069242876987</v>
      </c>
      <c r="AQ31" s="23">
        <v>57.610386652897731</v>
      </c>
      <c r="AR31" s="23">
        <v>65.084671442378962</v>
      </c>
      <c r="AS31" s="23">
        <v>59.537300628498926</v>
      </c>
      <c r="AT31" s="23">
        <v>63.557135008577504</v>
      </c>
      <c r="AU31" s="23">
        <v>58.127426863700656</v>
      </c>
      <c r="AV31" s="23">
        <v>66.752101001477286</v>
      </c>
      <c r="AW31" s="23">
        <v>56.561981375489289</v>
      </c>
      <c r="AX31" s="23">
        <v>0</v>
      </c>
      <c r="AY31" s="23">
        <v>69.959026086939062</v>
      </c>
      <c r="AZ31" s="23">
        <v>57.255253828500429</v>
      </c>
      <c r="BA31" s="23">
        <v>63.072524210357138</v>
      </c>
      <c r="BB31" s="23">
        <v>61.845485657311031</v>
      </c>
      <c r="BC31" s="23"/>
      <c r="BD31" s="23">
        <v>21.818376600080249</v>
      </c>
      <c r="BE31" s="23">
        <v>24.68322077783386</v>
      </c>
      <c r="BF31" s="23">
        <v>26.348461490128319</v>
      </c>
      <c r="BG31" s="23">
        <v>22.41146528082573</v>
      </c>
      <c r="BH31" s="23">
        <v>25.294965824611563</v>
      </c>
      <c r="BI31" s="23">
        <v>21.677285904935893</v>
      </c>
      <c r="BJ31" s="23">
        <v>21.861510026580344</v>
      </c>
      <c r="BK31" s="23">
        <v>25.023572374864777</v>
      </c>
      <c r="BL31" s="23">
        <v>22.169867691175874</v>
      </c>
      <c r="BM31" s="23">
        <v>25.415963916733062</v>
      </c>
      <c r="BN31" s="23">
        <v>22.705225833871054</v>
      </c>
      <c r="BO31" s="23">
        <v>23.156119873382849</v>
      </c>
      <c r="BP31" s="23">
        <v>22.628171714818677</v>
      </c>
      <c r="BQ31" s="23">
        <v>0</v>
      </c>
      <c r="BR31" s="23">
        <v>24.035718898601015</v>
      </c>
      <c r="BS31" s="23">
        <v>22.898328721379126</v>
      </c>
      <c r="BT31" s="23">
        <v>23.839590476817779</v>
      </c>
      <c r="BU31" s="23">
        <v>23.468610147368814</v>
      </c>
      <c r="BV31" s="23"/>
      <c r="BW31" s="23">
        <f t="shared" si="3"/>
        <v>0</v>
      </c>
      <c r="BX31" s="23">
        <f t="shared" si="4"/>
        <v>1052.3615375135623</v>
      </c>
      <c r="BY31" s="23">
        <f t="shared" si="5"/>
        <v>399.43645555400894</v>
      </c>
      <c r="BZ31" s="23">
        <f t="shared" si="6"/>
        <v>0</v>
      </c>
      <c r="CA31" s="23">
        <f t="shared" si="7"/>
        <v>9.4201160646994069</v>
      </c>
      <c r="CB31" s="23">
        <f t="shared" si="8"/>
        <v>1.3314548518466964</v>
      </c>
      <c r="CC31" s="23">
        <f>SUM(BD31:BU31)/INDEX(Multipliers!$J$2:$J$33,MATCH($F31,Multipliers!$H$2:$H$33,0))</f>
        <v>78.413599341962652</v>
      </c>
      <c r="CD31" s="24">
        <f t="shared" si="9"/>
        <v>288.10282414799644</v>
      </c>
      <c r="CE31" s="24">
        <f t="shared" si="10"/>
        <v>16.947224949882145</v>
      </c>
      <c r="CF31" s="25">
        <f t="shared" si="11"/>
        <v>0.75454047209828057</v>
      </c>
    </row>
    <row r="32" spans="2:84" x14ac:dyDescent="0.3">
      <c r="B32" s="45" t="str">
        <f>IF(INDEX(Picks!$H$2:$H$300,MATCH($C32,Picks!$B$2:$B$300,0))=0,"",INDEX(Picks!$H$2:$H$300,MATCH($C32,Picks!$B$2:$B$300,0)))</f>
        <v/>
      </c>
      <c r="C32" s="5" t="s">
        <v>165</v>
      </c>
      <c r="D32" s="5" t="s">
        <v>584</v>
      </c>
      <c r="E32" s="5" t="s">
        <v>62</v>
      </c>
      <c r="F32" s="5" t="s">
        <v>62</v>
      </c>
      <c r="G32" s="7">
        <v>3</v>
      </c>
      <c r="H32" s="5" t="s">
        <v>44</v>
      </c>
      <c r="I32" s="22">
        <v>768</v>
      </c>
      <c r="J32" s="22">
        <v>7</v>
      </c>
      <c r="K32" s="22">
        <v>0</v>
      </c>
      <c r="L32" s="22">
        <v>0</v>
      </c>
      <c r="M32" s="22">
        <v>768</v>
      </c>
      <c r="N32" s="22">
        <v>7</v>
      </c>
      <c r="O32" s="22">
        <v>291.83333333333337</v>
      </c>
      <c r="P32" s="22">
        <v>0</v>
      </c>
      <c r="Q32" s="22"/>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K32" s="23">
        <v>42.829455901088863</v>
      </c>
      <c r="AL32" s="23">
        <v>44.862409043383714</v>
      </c>
      <c r="AM32" s="23">
        <v>52.276281255516857</v>
      </c>
      <c r="AN32" s="23">
        <v>48.721091127534343</v>
      </c>
      <c r="AO32" s="23">
        <v>42.558563246083772</v>
      </c>
      <c r="AP32" s="23">
        <v>0</v>
      </c>
      <c r="AQ32" s="23">
        <v>44.412000768507326</v>
      </c>
      <c r="AR32" s="23">
        <v>47.945785895583086</v>
      </c>
      <c r="AS32" s="23">
        <v>49.982512087745079</v>
      </c>
      <c r="AT32" s="23">
        <v>42.352499110706169</v>
      </c>
      <c r="AU32" s="23">
        <v>48.470535253012351</v>
      </c>
      <c r="AV32" s="23">
        <v>46.20415009947984</v>
      </c>
      <c r="AW32" s="23">
        <v>45.527675013969038</v>
      </c>
      <c r="AX32" s="23">
        <v>43.804897595656776</v>
      </c>
      <c r="AY32" s="23">
        <v>48.470277127559619</v>
      </c>
      <c r="AZ32" s="23">
        <v>41.001949092429157</v>
      </c>
      <c r="BA32" s="23">
        <v>45.557987461441051</v>
      </c>
      <c r="BB32" s="23">
        <v>45.749675971945919</v>
      </c>
      <c r="BC32" s="23"/>
      <c r="BD32" s="23">
        <v>16.966418393797216</v>
      </c>
      <c r="BE32" s="23">
        <v>17.769861299335215</v>
      </c>
      <c r="BF32" s="23">
        <v>18.401029581559605</v>
      </c>
      <c r="BG32" s="23">
        <v>19.916837766211572</v>
      </c>
      <c r="BH32" s="23">
        <v>16.464817773180116</v>
      </c>
      <c r="BI32" s="23">
        <v>0</v>
      </c>
      <c r="BJ32" s="23">
        <v>17.331543078714088</v>
      </c>
      <c r="BK32" s="23">
        <v>20.100856413215585</v>
      </c>
      <c r="BL32" s="23">
        <v>17.174262765365491</v>
      </c>
      <c r="BM32" s="23">
        <v>16.782747760015944</v>
      </c>
      <c r="BN32" s="23">
        <v>17.441676612072154</v>
      </c>
      <c r="BO32" s="23">
        <v>18.887930059861926</v>
      </c>
      <c r="BP32" s="23">
        <v>17.572969744879565</v>
      </c>
      <c r="BQ32" s="23">
        <v>17.395408925144626</v>
      </c>
      <c r="BR32" s="23">
        <v>17.834043341933391</v>
      </c>
      <c r="BS32" s="23">
        <v>16.187972078068974</v>
      </c>
      <c r="BT32" s="23">
        <v>19.099792553861644</v>
      </c>
      <c r="BU32" s="23">
        <v>18.123231490805658</v>
      </c>
      <c r="BV32" s="23"/>
      <c r="BW32" s="23">
        <f t="shared" si="3"/>
        <v>0</v>
      </c>
      <c r="BX32" s="23">
        <f t="shared" si="4"/>
        <v>780.72774605164295</v>
      </c>
      <c r="BY32" s="23">
        <f t="shared" si="5"/>
        <v>303.45139963802274</v>
      </c>
      <c r="BZ32" s="23">
        <f t="shared" si="6"/>
        <v>0</v>
      </c>
      <c r="CA32" s="23">
        <f t="shared" si="7"/>
        <v>7.116008102033204</v>
      </c>
      <c r="CB32" s="23">
        <f t="shared" si="8"/>
        <v>0</v>
      </c>
      <c r="CC32" s="23">
        <f>SUM(BD32:BU32)/INDEX(Multipliers!$J$2:$J$33,MATCH($F32,Multipliers!$H$2:$H$33,0))</f>
        <v>49.657200985870062</v>
      </c>
      <c r="CD32" s="24">
        <f t="shared" si="9"/>
        <v>200.77116416703586</v>
      </c>
      <c r="CE32" s="24">
        <f t="shared" si="10"/>
        <v>11.810068480413875</v>
      </c>
      <c r="CF32" s="25">
        <f t="shared" si="11"/>
        <v>-0.41295844509163304</v>
      </c>
    </row>
    <row r="33" spans="2:84" x14ac:dyDescent="0.3">
      <c r="B33" s="45" t="str">
        <f>IF(INDEX(Picks!$H$2:$H$300,MATCH($C33,Picks!$B$2:$B$300,0))=0,"",INDEX(Picks!$H$2:$H$300,MATCH($C33,Picks!$B$2:$B$300,0)))</f>
        <v/>
      </c>
      <c r="C33" s="5" t="s">
        <v>166</v>
      </c>
      <c r="D33" s="5" t="s">
        <v>585</v>
      </c>
      <c r="E33" s="5" t="s">
        <v>82</v>
      </c>
      <c r="F33" s="5" t="s">
        <v>48</v>
      </c>
      <c r="G33" s="7">
        <v>10</v>
      </c>
      <c r="H33" s="5" t="s">
        <v>44</v>
      </c>
      <c r="I33" s="22">
        <v>763</v>
      </c>
      <c r="J33" s="22">
        <v>6</v>
      </c>
      <c r="K33" s="22">
        <v>0</v>
      </c>
      <c r="L33" s="22">
        <v>0</v>
      </c>
      <c r="M33" s="22">
        <v>997.76923076923083</v>
      </c>
      <c r="N33" s="22">
        <v>7.8461538461538467</v>
      </c>
      <c r="O33" s="22">
        <v>224.4</v>
      </c>
      <c r="P33" s="22">
        <v>0</v>
      </c>
      <c r="Q33" s="22"/>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K33" s="23">
        <v>43.133325857575507</v>
      </c>
      <c r="AL33" s="23">
        <v>47.20032111516138</v>
      </c>
      <c r="AM33" s="23">
        <v>45.37209076735639</v>
      </c>
      <c r="AN33" s="23">
        <v>47.423937178707725</v>
      </c>
      <c r="AO33" s="23">
        <v>48.477319799805656</v>
      </c>
      <c r="AP33" s="23">
        <v>48.053236404162142</v>
      </c>
      <c r="AQ33" s="23">
        <v>46.989288138632972</v>
      </c>
      <c r="AR33" s="23">
        <v>50.124105319316428</v>
      </c>
      <c r="AS33" s="23">
        <v>45.43224403131326</v>
      </c>
      <c r="AT33" s="23">
        <v>49.255614448373379</v>
      </c>
      <c r="AU33" s="23">
        <v>45.755883646538734</v>
      </c>
      <c r="AV33" s="23">
        <v>49.08283505430412</v>
      </c>
      <c r="AW33" s="23">
        <v>0</v>
      </c>
      <c r="AX33" s="23">
        <v>44.692246764459767</v>
      </c>
      <c r="AY33" s="23">
        <v>50.427863796884509</v>
      </c>
      <c r="AZ33" s="23">
        <v>47.770201351262671</v>
      </c>
      <c r="BA33" s="23">
        <v>50.393804539565629</v>
      </c>
      <c r="BB33" s="23">
        <v>45.24197564191256</v>
      </c>
      <c r="BC33" s="23"/>
      <c r="BD33" s="23">
        <v>9.2532565199817842</v>
      </c>
      <c r="BE33" s="23">
        <v>10.807717732771454</v>
      </c>
      <c r="BF33" s="23">
        <v>9.943648277629487</v>
      </c>
      <c r="BG33" s="23">
        <v>10.483430161489402</v>
      </c>
      <c r="BH33" s="23">
        <v>11.183914912309366</v>
      </c>
      <c r="BI33" s="23">
        <v>11.294153495834012</v>
      </c>
      <c r="BJ33" s="23">
        <v>10.727273056056996</v>
      </c>
      <c r="BK33" s="23">
        <v>10.915409134541195</v>
      </c>
      <c r="BL33" s="23">
        <v>10.965313000518469</v>
      </c>
      <c r="BM33" s="23">
        <v>11.376579428946245</v>
      </c>
      <c r="BN33" s="23">
        <v>9.8158655810099624</v>
      </c>
      <c r="BO33" s="23">
        <v>10.875931468720021</v>
      </c>
      <c r="BP33" s="23">
        <v>0</v>
      </c>
      <c r="BQ33" s="23">
        <v>10.209887263942363</v>
      </c>
      <c r="BR33" s="23">
        <v>12.188808991647534</v>
      </c>
      <c r="BS33" s="23">
        <v>10.173878716147268</v>
      </c>
      <c r="BT33" s="23">
        <v>11.504496514920218</v>
      </c>
      <c r="BU33" s="23">
        <v>10.001090593185522</v>
      </c>
      <c r="BV33" s="23"/>
      <c r="BW33" s="23">
        <f t="shared" si="3"/>
        <v>0</v>
      </c>
      <c r="BX33" s="23">
        <f t="shared" si="4"/>
        <v>804.82629385533278</v>
      </c>
      <c r="BY33" s="23">
        <f t="shared" si="5"/>
        <v>181.72065484965131</v>
      </c>
      <c r="BZ33" s="23">
        <f t="shared" si="6"/>
        <v>0</v>
      </c>
      <c r="CA33" s="23">
        <f t="shared" si="7"/>
        <v>6.3289092570537306</v>
      </c>
      <c r="CB33" s="23">
        <f t="shared" si="8"/>
        <v>0</v>
      </c>
      <c r="CC33" s="23">
        <f>SUM(BD33:BU33)/INDEX(Multipliers!$J$2:$J$33,MATCH($F33,Multipliers!$H$2:$H$33,0))</f>
        <v>26.858690969496138</v>
      </c>
      <c r="CD33" s="24">
        <f t="shared" si="9"/>
        <v>163.48684138231692</v>
      </c>
      <c r="CE33" s="24">
        <f t="shared" si="10"/>
        <v>9.61687302248923</v>
      </c>
      <c r="CF33" s="25">
        <f t="shared" si="11"/>
        <v>-0.91139631388753761</v>
      </c>
    </row>
    <row r="34" spans="2:84" x14ac:dyDescent="0.3">
      <c r="B34" s="45" t="str">
        <f>IF(INDEX(Picks!$H$2:$H$300,MATCH($C34,Picks!$B$2:$B$300,0))=0,"",INDEX(Picks!$H$2:$H$300,MATCH($C34,Picks!$B$2:$B$300,0)))</f>
        <v/>
      </c>
      <c r="C34" s="5" t="s">
        <v>167</v>
      </c>
      <c r="D34" s="5" t="s">
        <v>586</v>
      </c>
      <c r="E34" s="5" t="s">
        <v>78</v>
      </c>
      <c r="F34" s="5" t="s">
        <v>78</v>
      </c>
      <c r="G34" s="7">
        <v>2</v>
      </c>
      <c r="H34" s="5" t="s">
        <v>44</v>
      </c>
      <c r="I34" s="22">
        <v>731</v>
      </c>
      <c r="J34" s="22">
        <v>4</v>
      </c>
      <c r="K34" s="22">
        <v>0</v>
      </c>
      <c r="L34" s="22">
        <v>0</v>
      </c>
      <c r="M34" s="22">
        <v>955.92307692307691</v>
      </c>
      <c r="N34" s="22">
        <v>5.2307692307692308</v>
      </c>
      <c r="O34" s="22">
        <v>242.25</v>
      </c>
      <c r="P34" s="22">
        <v>4.25</v>
      </c>
      <c r="Q34" s="22"/>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K34" s="23">
        <v>56.90577150665947</v>
      </c>
      <c r="AL34" s="23">
        <v>56.143322755015006</v>
      </c>
      <c r="AM34" s="23">
        <v>52.734164300556955</v>
      </c>
      <c r="AN34" s="23">
        <v>58.291690194340525</v>
      </c>
      <c r="AO34" s="23">
        <v>53.91029191205449</v>
      </c>
      <c r="AP34" s="23">
        <v>59.264159111325547</v>
      </c>
      <c r="AQ34" s="23">
        <v>56.082673744365913</v>
      </c>
      <c r="AR34" s="23">
        <v>56.366856819308111</v>
      </c>
      <c r="AS34" s="23">
        <v>61.157168690907902</v>
      </c>
      <c r="AT34" s="23">
        <v>53.6035359968187</v>
      </c>
      <c r="AU34" s="23">
        <v>57.168663157454681</v>
      </c>
      <c r="AV34" s="23">
        <v>56.146414729301412</v>
      </c>
      <c r="AW34" s="23">
        <v>0</v>
      </c>
      <c r="AX34" s="23">
        <v>60.885897562714341</v>
      </c>
      <c r="AY34" s="23">
        <v>55.710138683899864</v>
      </c>
      <c r="AZ34" s="23">
        <v>63.103276707463124</v>
      </c>
      <c r="BA34" s="23">
        <v>59.530043685667387</v>
      </c>
      <c r="BB34" s="23">
        <v>53.910182258326259</v>
      </c>
      <c r="BC34" s="23"/>
      <c r="BD34" s="23">
        <v>14.500381191552531</v>
      </c>
      <c r="BE34" s="23">
        <v>13.776522032353432</v>
      </c>
      <c r="BF34" s="23">
        <v>13.574658749975553</v>
      </c>
      <c r="BG34" s="23">
        <v>15.170877598596231</v>
      </c>
      <c r="BH34" s="23">
        <v>13.313024755840908</v>
      </c>
      <c r="BI34" s="23">
        <v>16.570034409111866</v>
      </c>
      <c r="BJ34" s="23">
        <v>14.469910501594828</v>
      </c>
      <c r="BK34" s="23">
        <v>13.526997081364328</v>
      </c>
      <c r="BL34" s="23">
        <v>14.356612316381586</v>
      </c>
      <c r="BM34" s="23">
        <v>14.11394912861681</v>
      </c>
      <c r="BN34" s="23">
        <v>15.58578139701361</v>
      </c>
      <c r="BO34" s="23">
        <v>15.698324889165562</v>
      </c>
      <c r="BP34" s="23">
        <v>0</v>
      </c>
      <c r="BQ34" s="23">
        <v>16.599203779871626</v>
      </c>
      <c r="BR34" s="23">
        <v>13.703595751000369</v>
      </c>
      <c r="BS34" s="23">
        <v>15.282201993217063</v>
      </c>
      <c r="BT34" s="23">
        <v>15.725512654804989</v>
      </c>
      <c r="BU34" s="23">
        <v>13.737063432314972</v>
      </c>
      <c r="BV34" s="23"/>
      <c r="BW34" s="23">
        <f t="shared" si="3"/>
        <v>0</v>
      </c>
      <c r="BX34" s="23">
        <f t="shared" si="4"/>
        <v>970.91425181617979</v>
      </c>
      <c r="BY34" s="23">
        <f t="shared" si="5"/>
        <v>249.70465166277626</v>
      </c>
      <c r="BZ34" s="23">
        <f t="shared" si="6"/>
        <v>0</v>
      </c>
      <c r="CA34" s="23">
        <f t="shared" si="7"/>
        <v>5.3128002835358679</v>
      </c>
      <c r="CB34" s="23">
        <f t="shared" si="8"/>
        <v>4.3807833625048467</v>
      </c>
      <c r="CC34" s="23">
        <f>SUM(BD34:BU34)/INDEX(Multipliers!$J$2:$J$33,MATCH($F34,Multipliers!$H$2:$H$33,0))</f>
        <v>49.356299900926963</v>
      </c>
      <c r="CD34" s="24">
        <f t="shared" si="9"/>
        <v>229.57969212506686</v>
      </c>
      <c r="CE34" s="24">
        <f t="shared" si="10"/>
        <v>13.504687772062756</v>
      </c>
      <c r="CF34" s="25">
        <f t="shared" si="11"/>
        <v>-2.7829784945139057E-2</v>
      </c>
    </row>
    <row r="35" spans="2:84" x14ac:dyDescent="0.3">
      <c r="B35" s="45" t="str">
        <f>IF(INDEX(Picks!$H$2:$H$300,MATCH($C35,Picks!$B$2:$B$300,0))=0,"",INDEX(Picks!$H$2:$H$300,MATCH($C35,Picks!$B$2:$B$300,0)))</f>
        <v/>
      </c>
      <c r="C35" s="5" t="s">
        <v>168</v>
      </c>
      <c r="D35" s="5" t="s">
        <v>587</v>
      </c>
      <c r="E35" s="5" t="s">
        <v>87</v>
      </c>
      <c r="F35" s="5" t="s">
        <v>87</v>
      </c>
      <c r="G35" s="7">
        <v>10</v>
      </c>
      <c r="H35" s="5" t="s">
        <v>44</v>
      </c>
      <c r="I35" s="22">
        <v>695</v>
      </c>
      <c r="J35" s="22">
        <v>8</v>
      </c>
      <c r="K35" s="22">
        <v>0</v>
      </c>
      <c r="L35" s="22">
        <v>0</v>
      </c>
      <c r="M35" s="22">
        <v>908.84615384615381</v>
      </c>
      <c r="N35" s="22">
        <v>10.461538461538462</v>
      </c>
      <c r="O35" s="22">
        <v>230.44444444444443</v>
      </c>
      <c r="P35" s="22">
        <v>0</v>
      </c>
      <c r="Q35" s="22"/>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K35" s="23">
        <v>41.133924436635432</v>
      </c>
      <c r="AL35" s="23">
        <v>43.408129906190702</v>
      </c>
      <c r="AM35" s="23">
        <v>43.564971214082668</v>
      </c>
      <c r="AN35" s="23">
        <v>41.584681244244081</v>
      </c>
      <c r="AO35" s="23">
        <v>43.706833587147223</v>
      </c>
      <c r="AP35" s="23">
        <v>43.884843031187359</v>
      </c>
      <c r="AQ35" s="23">
        <v>42.954453556734528</v>
      </c>
      <c r="AR35" s="23">
        <v>50.624743408882182</v>
      </c>
      <c r="AS35" s="23">
        <v>45.52343870302002</v>
      </c>
      <c r="AT35" s="23">
        <v>45.242294739789756</v>
      </c>
      <c r="AU35" s="23">
        <v>0</v>
      </c>
      <c r="AV35" s="23">
        <v>49.882925687333433</v>
      </c>
      <c r="AW35" s="23">
        <v>39.328218542005537</v>
      </c>
      <c r="AX35" s="23">
        <v>45.930072790406264</v>
      </c>
      <c r="AY35" s="23">
        <v>38.853178980699859</v>
      </c>
      <c r="AZ35" s="23">
        <v>47.046617935824365</v>
      </c>
      <c r="BA35" s="23">
        <v>40.826809053560495</v>
      </c>
      <c r="BB35" s="23">
        <v>47.257027612181403</v>
      </c>
      <c r="BC35" s="23"/>
      <c r="BD35" s="23">
        <v>10.836531150672167</v>
      </c>
      <c r="BE35" s="23">
        <v>11.066982136615884</v>
      </c>
      <c r="BF35" s="23">
        <v>11.88346262421774</v>
      </c>
      <c r="BG35" s="23">
        <v>10.816126399289743</v>
      </c>
      <c r="BH35" s="23">
        <v>11.283801542363181</v>
      </c>
      <c r="BI35" s="23">
        <v>10.843129252724161</v>
      </c>
      <c r="BJ35" s="23">
        <v>10.545925689437915</v>
      </c>
      <c r="BK35" s="23">
        <v>12.143438843285155</v>
      </c>
      <c r="BL35" s="23">
        <v>12.735071065370967</v>
      </c>
      <c r="BM35" s="23">
        <v>10.962602792328667</v>
      </c>
      <c r="BN35" s="23">
        <v>0</v>
      </c>
      <c r="BO35" s="23">
        <v>11.716328728304401</v>
      </c>
      <c r="BP35" s="23">
        <v>9.511938934205336</v>
      </c>
      <c r="BQ35" s="23">
        <v>11.276482284155538</v>
      </c>
      <c r="BR35" s="23">
        <v>10.235679918544472</v>
      </c>
      <c r="BS35" s="23">
        <v>11.373680780081042</v>
      </c>
      <c r="BT35" s="23">
        <v>10.791833747195643</v>
      </c>
      <c r="BU35" s="23">
        <v>11.099566887823276</v>
      </c>
      <c r="BV35" s="23"/>
      <c r="BW35" s="23">
        <f t="shared" si="3"/>
        <v>0</v>
      </c>
      <c r="BX35" s="23">
        <f t="shared" si="4"/>
        <v>750.75316442992539</v>
      </c>
      <c r="BY35" s="23">
        <f t="shared" si="5"/>
        <v>189.1225827766153</v>
      </c>
      <c r="BZ35" s="23">
        <f t="shared" si="6"/>
        <v>0</v>
      </c>
      <c r="CA35" s="23">
        <f t="shared" si="7"/>
        <v>8.6417630437977024</v>
      </c>
      <c r="CB35" s="23">
        <f t="shared" si="8"/>
        <v>0</v>
      </c>
      <c r="CC35" s="23">
        <f>SUM(BD35:BU35)/INDEX(Multipliers!$J$2:$J$33,MATCH($F35,Multipliers!$H$2:$H$33,0))</f>
        <v>31.485446633176799</v>
      </c>
      <c r="CD35" s="24">
        <f t="shared" si="9"/>
        <v>177.32359961661709</v>
      </c>
      <c r="CE35" s="24">
        <f t="shared" si="10"/>
        <v>10.430799977448064</v>
      </c>
      <c r="CF35" s="25">
        <f t="shared" si="11"/>
        <v>-0.72641872088763437</v>
      </c>
    </row>
    <row r="36" spans="2:84" x14ac:dyDescent="0.3">
      <c r="B36" s="45" t="str">
        <f>IF(INDEX(Picks!$H$2:$H$300,MATCH($C36,Picks!$B$2:$B$300,0))=0,"",INDEX(Picks!$H$2:$H$300,MATCH($C36,Picks!$B$2:$B$300,0)))</f>
        <v/>
      </c>
      <c r="C36" s="5" t="s">
        <v>169</v>
      </c>
      <c r="D36" s="5" t="s">
        <v>588</v>
      </c>
      <c r="E36" s="5" t="s">
        <v>76</v>
      </c>
      <c r="F36" s="5" t="s">
        <v>76</v>
      </c>
      <c r="G36" s="7">
        <v>3</v>
      </c>
      <c r="H36" s="5" t="s">
        <v>90</v>
      </c>
      <c r="I36" s="22">
        <v>520</v>
      </c>
      <c r="J36" s="22">
        <v>2</v>
      </c>
      <c r="K36" s="22">
        <v>0</v>
      </c>
      <c r="L36" s="22">
        <v>0</v>
      </c>
      <c r="M36" s="22">
        <v>1105</v>
      </c>
      <c r="N36" s="22">
        <v>4.25</v>
      </c>
      <c r="O36" s="22">
        <v>238</v>
      </c>
      <c r="P36" s="22">
        <v>5.666666666666667</v>
      </c>
      <c r="Q36" s="22"/>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K36" s="23">
        <v>66.761799562287791</v>
      </c>
      <c r="AL36" s="23">
        <v>62.710591161900126</v>
      </c>
      <c r="AM36" s="23">
        <v>70.657871398988803</v>
      </c>
      <c r="AN36" s="23">
        <v>64.077474031089977</v>
      </c>
      <c r="AO36" s="23">
        <v>60.633695477469878</v>
      </c>
      <c r="AP36" s="23">
        <v>76.638182899410936</v>
      </c>
      <c r="AQ36" s="23">
        <v>70.240207431402723</v>
      </c>
      <c r="AR36" s="23">
        <v>68.490244333972356</v>
      </c>
      <c r="AS36" s="23">
        <v>66.234189705124422</v>
      </c>
      <c r="AT36" s="23">
        <v>68.381234271425527</v>
      </c>
      <c r="AU36" s="23">
        <v>66.788768077353126</v>
      </c>
      <c r="AV36" s="23">
        <v>65.742296842702231</v>
      </c>
      <c r="AW36" s="23">
        <v>0</v>
      </c>
      <c r="AX36" s="23">
        <v>72.273084666115366</v>
      </c>
      <c r="AY36" s="23">
        <v>63.709466773502974</v>
      </c>
      <c r="AZ36" s="23">
        <v>71.261999237891175</v>
      </c>
      <c r="BA36" s="23">
        <v>66.311309654440933</v>
      </c>
      <c r="BB36" s="23">
        <v>65.221228375502264</v>
      </c>
      <c r="BC36" s="23"/>
      <c r="BD36" s="23">
        <v>14.641074126584794</v>
      </c>
      <c r="BE36" s="23">
        <v>14.495048499925419</v>
      </c>
      <c r="BF36" s="23">
        <v>14.510152821291777</v>
      </c>
      <c r="BG36" s="23">
        <v>13.396135191879184</v>
      </c>
      <c r="BH36" s="23">
        <v>13.618807050585325</v>
      </c>
      <c r="BI36" s="23">
        <v>15.615750593533781</v>
      </c>
      <c r="BJ36" s="23">
        <v>16.275343700063054</v>
      </c>
      <c r="BK36" s="23">
        <v>14.097320696378006</v>
      </c>
      <c r="BL36" s="23">
        <v>14.111129302429786</v>
      </c>
      <c r="BM36" s="23">
        <v>14.295885921519309</v>
      </c>
      <c r="BN36" s="23">
        <v>15.437686275865921</v>
      </c>
      <c r="BO36" s="23">
        <v>13.408996909523163</v>
      </c>
      <c r="BP36" s="23">
        <v>0</v>
      </c>
      <c r="BQ36" s="23">
        <v>14.075946843125713</v>
      </c>
      <c r="BR36" s="23">
        <v>14.07606155305996</v>
      </c>
      <c r="BS36" s="23">
        <v>13.745848115341635</v>
      </c>
      <c r="BT36" s="23">
        <v>14.038326487463886</v>
      </c>
      <c r="BU36" s="23">
        <v>14.649203184031137</v>
      </c>
      <c r="BV36" s="23"/>
      <c r="BW36" s="23">
        <f t="shared" si="3"/>
        <v>0</v>
      </c>
      <c r="BX36" s="23">
        <f t="shared" si="4"/>
        <v>1146.1336439005804</v>
      </c>
      <c r="BY36" s="23">
        <f t="shared" si="5"/>
        <v>244.4887172726018</v>
      </c>
      <c r="BZ36" s="23">
        <f t="shared" si="6"/>
        <v>0</v>
      </c>
      <c r="CA36" s="23">
        <f t="shared" si="7"/>
        <v>4.4082063226945403</v>
      </c>
      <c r="CB36" s="23">
        <f t="shared" si="8"/>
        <v>5.8211599350619476</v>
      </c>
      <c r="CC36" s="23">
        <f>SUM(BD36:BU36)/INDEX(Multipliers!$J$2:$J$33,MATCH($F36,Multipliers!$H$2:$H$33,0))</f>
        <v>41.587899308443184</v>
      </c>
      <c r="CD36" s="24">
        <f t="shared" si="9"/>
        <v>242.02633297230034</v>
      </c>
      <c r="CE36" s="24">
        <f t="shared" si="10"/>
        <v>14.236843116017667</v>
      </c>
      <c r="CF36" s="25">
        <f t="shared" si="11"/>
        <v>0.13856393429671296</v>
      </c>
    </row>
    <row r="37" spans="2:84" x14ac:dyDescent="0.3">
      <c r="B37" s="45" t="str">
        <f>IF(INDEX(Picks!$H$2:$H$300,MATCH($C37,Picks!$B$2:$B$300,0))=0,"",INDEX(Picks!$H$2:$H$300,MATCH($C37,Picks!$B$2:$B$300,0)))</f>
        <v/>
      </c>
      <c r="C37" s="5" t="s">
        <v>170</v>
      </c>
      <c r="D37" s="5" t="s">
        <v>589</v>
      </c>
      <c r="E37" s="5" t="s">
        <v>48</v>
      </c>
      <c r="F37" s="5" t="s">
        <v>48</v>
      </c>
      <c r="G37" s="7">
        <v>1</v>
      </c>
      <c r="H37" s="5" t="s">
        <v>44</v>
      </c>
      <c r="I37" s="22">
        <v>507</v>
      </c>
      <c r="J37" s="22">
        <v>2</v>
      </c>
      <c r="K37" s="22">
        <v>0</v>
      </c>
      <c r="L37" s="22">
        <v>0</v>
      </c>
      <c r="M37" s="22">
        <v>574.6</v>
      </c>
      <c r="N37" s="22">
        <v>2.2666666666666666</v>
      </c>
      <c r="O37" s="22">
        <v>340</v>
      </c>
      <c r="P37" s="22">
        <v>1.8888888888888888</v>
      </c>
      <c r="Q37" s="22"/>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K37" s="23">
        <v>30.531263220743035</v>
      </c>
      <c r="AL37" s="23">
        <v>33.410023442870909</v>
      </c>
      <c r="AM37" s="23">
        <v>32.115938628699745</v>
      </c>
      <c r="AN37" s="23">
        <v>33.568306644102904</v>
      </c>
      <c r="AO37" s="23">
        <v>34.313927377896803</v>
      </c>
      <c r="AP37" s="23">
        <v>34.013746449982932</v>
      </c>
      <c r="AQ37" s="23">
        <v>33.260646986811842</v>
      </c>
      <c r="AR37" s="23">
        <v>35.479579252976158</v>
      </c>
      <c r="AS37" s="23">
        <v>32.158517194088333</v>
      </c>
      <c r="AT37" s="23">
        <v>34.864831309051546</v>
      </c>
      <c r="AU37" s="23">
        <v>32.387600532427143</v>
      </c>
      <c r="AV37" s="23">
        <v>34.742532064683814</v>
      </c>
      <c r="AW37" s="23">
        <v>0</v>
      </c>
      <c r="AX37" s="23">
        <v>31.63472147725593</v>
      </c>
      <c r="AY37" s="23">
        <v>35.694590032918939</v>
      </c>
      <c r="AZ37" s="23">
        <v>33.813404428379862</v>
      </c>
      <c r="BA37" s="23">
        <v>35.670481709954473</v>
      </c>
      <c r="BB37" s="23">
        <v>32.023838632584372</v>
      </c>
      <c r="BC37" s="23"/>
      <c r="BD37" s="23">
        <v>17.232448086901243</v>
      </c>
      <c r="BE37" s="23">
        <v>20.127339425388882</v>
      </c>
      <c r="BF37" s="23">
        <v>18.518172750169519</v>
      </c>
      <c r="BG37" s="23">
        <v>19.52341487998395</v>
      </c>
      <c r="BH37" s="23">
        <v>20.827935842750335</v>
      </c>
      <c r="BI37" s="23">
        <v>21.033234449101492</v>
      </c>
      <c r="BJ37" s="23">
        <v>19.977526360944392</v>
      </c>
      <c r="BK37" s="23">
        <v>20.327894385298968</v>
      </c>
      <c r="BL37" s="23">
        <v>20.420830939898103</v>
      </c>
      <c r="BM37" s="23">
        <v>21.186737230560503</v>
      </c>
      <c r="BN37" s="23">
        <v>18.280201536343867</v>
      </c>
      <c r="BO37" s="23">
        <v>20.254374665469918</v>
      </c>
      <c r="BP37" s="23">
        <v>0</v>
      </c>
      <c r="BQ37" s="23">
        <v>19.013992735321608</v>
      </c>
      <c r="BR37" s="23">
        <v>22.699361866403194</v>
      </c>
      <c r="BS37" s="23">
        <v>18.94693359465867</v>
      </c>
      <c r="BT37" s="23">
        <v>21.424958719256303</v>
      </c>
      <c r="BU37" s="23">
        <v>18.625148247787383</v>
      </c>
      <c r="BV37" s="23"/>
      <c r="BW37" s="23">
        <f t="shared" si="3"/>
        <v>0</v>
      </c>
      <c r="BX37" s="23">
        <f t="shared" si="4"/>
        <v>569.68394938542872</v>
      </c>
      <c r="BY37" s="23">
        <f t="shared" si="5"/>
        <v>338.42050571623838</v>
      </c>
      <c r="BZ37" s="23">
        <f t="shared" si="6"/>
        <v>0</v>
      </c>
      <c r="CA37" s="23">
        <f t="shared" si="7"/>
        <v>2.2472739620726969</v>
      </c>
      <c r="CB37" s="23">
        <f t="shared" si="8"/>
        <v>1.8801139206457689</v>
      </c>
      <c r="CC37" s="23">
        <f>SUM(BD37:BU37)/INDEX(Multipliers!$J$2:$J$33,MATCH($F37,Multipliers!$H$2:$H$33,0))</f>
        <v>50.019255038968339</v>
      </c>
      <c r="CD37" s="24">
        <f t="shared" si="9"/>
        <v>165.59402784544585</v>
      </c>
      <c r="CE37" s="24">
        <f t="shared" si="10"/>
        <v>9.7408251673791675</v>
      </c>
      <c r="CF37" s="25">
        <f t="shared" si="11"/>
        <v>-0.88322625603501759</v>
      </c>
    </row>
    <row r="38" spans="2:84" x14ac:dyDescent="0.3">
      <c r="B38" s="45" t="str">
        <f>IF(INDEX(Picks!$H$2:$H$300,MATCH($C38,Picks!$B$2:$B$300,0))=0,"",INDEX(Picks!$H$2:$H$300,MATCH($C38,Picks!$B$2:$B$300,0)))</f>
        <v/>
      </c>
      <c r="C38" s="5" t="s">
        <v>171</v>
      </c>
      <c r="D38" s="5" t="s">
        <v>590</v>
      </c>
      <c r="E38" s="5" t="s">
        <v>95</v>
      </c>
      <c r="F38" s="5" t="s">
        <v>95</v>
      </c>
      <c r="G38" s="7">
        <v>3</v>
      </c>
      <c r="H38" s="5" t="s">
        <v>44</v>
      </c>
      <c r="I38" s="22">
        <v>546</v>
      </c>
      <c r="J38" s="22">
        <v>3</v>
      </c>
      <c r="K38" s="22">
        <v>0</v>
      </c>
      <c r="L38" s="22">
        <v>0</v>
      </c>
      <c r="M38" s="22">
        <v>618.79999999999995</v>
      </c>
      <c r="N38" s="22">
        <v>3.4</v>
      </c>
      <c r="O38" s="22">
        <v>400.06666666666666</v>
      </c>
      <c r="P38" s="22">
        <v>2.2666666666666666</v>
      </c>
      <c r="Q38" s="22"/>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K38" s="23">
        <v>40.889403071566853</v>
      </c>
      <c r="AL38" s="23">
        <v>35.819756988339712</v>
      </c>
      <c r="AM38" s="23">
        <v>39.157971974495219</v>
      </c>
      <c r="AN38" s="23">
        <v>37.713573254375916</v>
      </c>
      <c r="AO38" s="23">
        <v>36.388793974477842</v>
      </c>
      <c r="AP38" s="23">
        <v>36.074873783288005</v>
      </c>
      <c r="AQ38" s="23">
        <v>35.050023194190842</v>
      </c>
      <c r="AR38" s="23">
        <v>40.166510714807437</v>
      </c>
      <c r="AS38" s="23">
        <v>36.430268341674868</v>
      </c>
      <c r="AT38" s="23">
        <v>34.965288271247715</v>
      </c>
      <c r="AU38" s="23">
        <v>37.366640979233964</v>
      </c>
      <c r="AV38" s="23">
        <v>36.636222732494652</v>
      </c>
      <c r="AW38" s="23">
        <v>36.987557385117427</v>
      </c>
      <c r="AX38" s="23">
        <v>0</v>
      </c>
      <c r="AY38" s="23">
        <v>38.153056459380323</v>
      </c>
      <c r="AZ38" s="23">
        <v>33.506737597853991</v>
      </c>
      <c r="BA38" s="23">
        <v>42.417090575158426</v>
      </c>
      <c r="BB38" s="23">
        <v>39.134172582497335</v>
      </c>
      <c r="BC38" s="23"/>
      <c r="BD38" s="23">
        <v>25.263063758259111</v>
      </c>
      <c r="BE38" s="23">
        <v>23.783070018822279</v>
      </c>
      <c r="BF38" s="23">
        <v>25.728383083996007</v>
      </c>
      <c r="BG38" s="23">
        <v>24.022810869151723</v>
      </c>
      <c r="BH38" s="23">
        <v>24.525827221861064</v>
      </c>
      <c r="BI38" s="23">
        <v>24.311662293523295</v>
      </c>
      <c r="BJ38" s="23">
        <v>23.681470683372783</v>
      </c>
      <c r="BK38" s="23">
        <v>25.585284207022628</v>
      </c>
      <c r="BL38" s="23">
        <v>23.907939989321431</v>
      </c>
      <c r="BM38" s="23">
        <v>22.360630263813942</v>
      </c>
      <c r="BN38" s="23">
        <v>25.246688368312039</v>
      </c>
      <c r="BO38" s="23">
        <v>25.456031986233139</v>
      </c>
      <c r="BP38" s="23">
        <v>23.504486561619387</v>
      </c>
      <c r="BQ38" s="23">
        <v>0</v>
      </c>
      <c r="BR38" s="23">
        <v>22.304769823049888</v>
      </c>
      <c r="BS38" s="23">
        <v>20.663463492203462</v>
      </c>
      <c r="BT38" s="23">
        <v>24.559628821559556</v>
      </c>
      <c r="BU38" s="23">
        <v>27.191688299548293</v>
      </c>
      <c r="BV38" s="23"/>
      <c r="BW38" s="23">
        <f t="shared" si="3"/>
        <v>0</v>
      </c>
      <c r="BX38" s="23">
        <f t="shared" si="4"/>
        <v>636.85794188020066</v>
      </c>
      <c r="BY38" s="23">
        <f t="shared" si="5"/>
        <v>412.09689974166997</v>
      </c>
      <c r="BZ38" s="23">
        <f t="shared" si="6"/>
        <v>0</v>
      </c>
      <c r="CA38" s="23">
        <f t="shared" si="7"/>
        <v>3.4992194608802234</v>
      </c>
      <c r="CB38" s="23">
        <f t="shared" si="8"/>
        <v>2.3348266274315579</v>
      </c>
      <c r="CC38" s="23">
        <f>SUM(BD38:BU38)/INDEX(Multipliers!$J$2:$J$33,MATCH($F38,Multipliers!$H$2:$H$33,0))</f>
        <v>71.962836059606929</v>
      </c>
      <c r="CD38" s="24">
        <f t="shared" si="9"/>
        <v>211.86259675166471</v>
      </c>
      <c r="CE38" s="24">
        <f t="shared" si="10"/>
        <v>12.462505691274394</v>
      </c>
      <c r="CF38" s="25">
        <f t="shared" si="11"/>
        <v>-0.26468191473068259</v>
      </c>
    </row>
    <row r="39" spans="2:84" x14ac:dyDescent="0.3">
      <c r="B39" s="45" t="str">
        <f>IF(INDEX(Picks!$H$2:$H$300,MATCH($C39,Picks!$B$2:$B$300,0))=0,"",INDEX(Picks!$H$2:$H$300,MATCH($C39,Picks!$B$2:$B$300,0)))</f>
        <v/>
      </c>
      <c r="C39" s="5" t="s">
        <v>172</v>
      </c>
      <c r="D39" s="5" t="s">
        <v>591</v>
      </c>
      <c r="E39" s="5" t="s">
        <v>56</v>
      </c>
      <c r="F39" s="5" t="s">
        <v>67</v>
      </c>
      <c r="G39" s="7">
        <v>3</v>
      </c>
      <c r="H39" s="5" t="s">
        <v>44</v>
      </c>
      <c r="I39" s="22">
        <v>542</v>
      </c>
      <c r="J39" s="22">
        <v>5</v>
      </c>
      <c r="K39" s="22">
        <v>0</v>
      </c>
      <c r="L39" s="22">
        <v>0</v>
      </c>
      <c r="M39" s="22">
        <v>658.14285714285711</v>
      </c>
      <c r="N39" s="22">
        <v>6.0714285714285712</v>
      </c>
      <c r="O39" s="22">
        <v>455.35714285714283</v>
      </c>
      <c r="P39" s="22">
        <v>3.6428571428571423</v>
      </c>
      <c r="Q39" s="22"/>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K39" s="23">
        <v>38.862254825431592</v>
      </c>
      <c r="AL39" s="23">
        <v>41.08746942354005</v>
      </c>
      <c r="AM39" s="23">
        <v>38.768738373065489</v>
      </c>
      <c r="AN39" s="23">
        <v>39.608426116039588</v>
      </c>
      <c r="AO39" s="23">
        <v>40.177029938029747</v>
      </c>
      <c r="AP39" s="23">
        <v>35.284578486365284</v>
      </c>
      <c r="AQ39" s="23">
        <v>39.105037671429045</v>
      </c>
      <c r="AR39" s="23">
        <v>37.413042575297148</v>
      </c>
      <c r="AS39" s="23">
        <v>41.252501673442325</v>
      </c>
      <c r="AT39" s="23">
        <v>0</v>
      </c>
      <c r="AU39" s="23">
        <v>36.669617756469684</v>
      </c>
      <c r="AV39" s="23">
        <v>41.897243564613618</v>
      </c>
      <c r="AW39" s="23">
        <v>44.935622600361135</v>
      </c>
      <c r="AX39" s="23">
        <v>39.042916646857407</v>
      </c>
      <c r="AY39" s="23">
        <v>37.373372746640456</v>
      </c>
      <c r="AZ39" s="23">
        <v>39.939911793491383</v>
      </c>
      <c r="BA39" s="23">
        <v>43.705055861650315</v>
      </c>
      <c r="BB39" s="23">
        <v>37.687723130422206</v>
      </c>
      <c r="BC39" s="23"/>
      <c r="BD39" s="23">
        <v>27.293403798205119</v>
      </c>
      <c r="BE39" s="23">
        <v>31.364026997042341</v>
      </c>
      <c r="BF39" s="23">
        <v>25.972531924179169</v>
      </c>
      <c r="BG39" s="23">
        <v>26.704458945250927</v>
      </c>
      <c r="BH39" s="23">
        <v>25.135999425946071</v>
      </c>
      <c r="BI39" s="23">
        <v>23.286586145236924</v>
      </c>
      <c r="BJ39" s="23">
        <v>26.593637461001453</v>
      </c>
      <c r="BK39" s="23">
        <v>25.224305973227256</v>
      </c>
      <c r="BL39" s="23">
        <v>30.674693107709668</v>
      </c>
      <c r="BM39" s="23">
        <v>0</v>
      </c>
      <c r="BN39" s="23">
        <v>25.771184326746624</v>
      </c>
      <c r="BO39" s="23">
        <v>29.459656072662622</v>
      </c>
      <c r="BP39" s="23">
        <v>27.843357536003158</v>
      </c>
      <c r="BQ39" s="23">
        <v>29.031681415414724</v>
      </c>
      <c r="BR39" s="23">
        <v>25.577561542005242</v>
      </c>
      <c r="BS39" s="23">
        <v>28.878682762700294</v>
      </c>
      <c r="BT39" s="23">
        <v>28.897271998457139</v>
      </c>
      <c r="BU39" s="23">
        <v>27.250230445158522</v>
      </c>
      <c r="BV39" s="23"/>
      <c r="BW39" s="23">
        <f t="shared" si="3"/>
        <v>0</v>
      </c>
      <c r="BX39" s="23">
        <f t="shared" si="4"/>
        <v>672.81054318314659</v>
      </c>
      <c r="BY39" s="23">
        <f t="shared" si="5"/>
        <v>464.95926987694725</v>
      </c>
      <c r="BZ39" s="23">
        <f t="shared" si="6"/>
        <v>0</v>
      </c>
      <c r="CA39" s="23">
        <f t="shared" si="7"/>
        <v>6.2067393282578092</v>
      </c>
      <c r="CB39" s="23">
        <f t="shared" si="8"/>
        <v>3.7196741590155775</v>
      </c>
      <c r="CC39" s="23">
        <f>SUM(BD39:BU39)/INDEX(Multipliers!$J$2:$J$33,MATCH($F39,Multipliers!$H$2:$H$33,0))</f>
        <v>66.721058615789474</v>
      </c>
      <c r="CD39" s="24">
        <f t="shared" si="9"/>
        <v>240.05652084543917</v>
      </c>
      <c r="CE39" s="24">
        <f t="shared" si="10"/>
        <v>14.120971814437597</v>
      </c>
      <c r="CF39" s="25">
        <f t="shared" si="11"/>
        <v>0.11223037410010896</v>
      </c>
    </row>
    <row r="40" spans="2:84" x14ac:dyDescent="0.3">
      <c r="B40" s="45" t="str">
        <f>IF(INDEX(Picks!$H$2:$H$300,MATCH($C40,Picks!$B$2:$B$300,0))=0,"",INDEX(Picks!$H$2:$H$300,MATCH($C40,Picks!$B$2:$B$300,0)))</f>
        <v/>
      </c>
      <c r="C40" s="5" t="s">
        <v>173</v>
      </c>
      <c r="D40" s="5" t="s">
        <v>592</v>
      </c>
      <c r="E40" s="5" t="s">
        <v>174</v>
      </c>
      <c r="F40" s="5" t="s">
        <v>174</v>
      </c>
      <c r="G40" s="7">
        <v>1</v>
      </c>
      <c r="H40" s="5" t="s">
        <v>44</v>
      </c>
      <c r="I40" s="22">
        <v>481</v>
      </c>
      <c r="J40" s="22">
        <v>1</v>
      </c>
      <c r="K40" s="22">
        <v>0</v>
      </c>
      <c r="L40" s="22">
        <v>0</v>
      </c>
      <c r="M40" s="22">
        <v>511.0625</v>
      </c>
      <c r="N40" s="22">
        <v>1.0625</v>
      </c>
      <c r="O40" s="22">
        <v>366.15384615384613</v>
      </c>
      <c r="P40" s="22">
        <v>2.6153846153846154</v>
      </c>
      <c r="Q40" s="22"/>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K40" s="23">
        <v>29.719758847626295</v>
      </c>
      <c r="AL40" s="23">
        <v>29.696912714328644</v>
      </c>
      <c r="AM40" s="23">
        <v>32.616695396353364</v>
      </c>
      <c r="AN40" s="23">
        <v>32.243108917351265</v>
      </c>
      <c r="AO40" s="23">
        <v>0</v>
      </c>
      <c r="AP40" s="23">
        <v>31.972962313151115</v>
      </c>
      <c r="AQ40" s="23">
        <v>31.199430173895376</v>
      </c>
      <c r="AR40" s="23">
        <v>30.065211525250461</v>
      </c>
      <c r="AS40" s="23">
        <v>28.562585717297193</v>
      </c>
      <c r="AT40" s="23">
        <v>37.228317413351178</v>
      </c>
      <c r="AU40" s="23">
        <v>32.309896119901929</v>
      </c>
      <c r="AV40" s="23">
        <v>30.501499256607104</v>
      </c>
      <c r="AW40" s="23">
        <v>28.458444693632043</v>
      </c>
      <c r="AX40" s="23">
        <v>29.587251026196729</v>
      </c>
      <c r="AY40" s="23">
        <v>28.451553225968016</v>
      </c>
      <c r="AZ40" s="23">
        <v>30.855314457331353</v>
      </c>
      <c r="BA40" s="23">
        <v>34.648378361948687</v>
      </c>
      <c r="BB40" s="23">
        <v>26.93361105371568</v>
      </c>
      <c r="BC40" s="23"/>
      <c r="BD40" s="23">
        <v>23.492287676465899</v>
      </c>
      <c r="BE40" s="23">
        <v>22.180678526422913</v>
      </c>
      <c r="BF40" s="23">
        <v>23.023620600188252</v>
      </c>
      <c r="BG40" s="23">
        <v>21.398841285084767</v>
      </c>
      <c r="BH40" s="23">
        <v>0</v>
      </c>
      <c r="BI40" s="23">
        <v>24.643487325231632</v>
      </c>
      <c r="BJ40" s="23">
        <v>23.30043445915317</v>
      </c>
      <c r="BK40" s="23">
        <v>21.890923771078278</v>
      </c>
      <c r="BL40" s="23">
        <v>20.836143121926376</v>
      </c>
      <c r="BM40" s="23">
        <v>25.23283102696017</v>
      </c>
      <c r="BN40" s="23">
        <v>20.731179245914046</v>
      </c>
      <c r="BO40" s="23">
        <v>20.835672849289566</v>
      </c>
      <c r="BP40" s="23">
        <v>21.184343781748765</v>
      </c>
      <c r="BQ40" s="23">
        <v>22.096422900031939</v>
      </c>
      <c r="BR40" s="23">
        <v>20.49641139965885</v>
      </c>
      <c r="BS40" s="23">
        <v>22.676815686022138</v>
      </c>
      <c r="BT40" s="23">
        <v>22.995150723629827</v>
      </c>
      <c r="BU40" s="23">
        <v>20.04926418109892</v>
      </c>
      <c r="BV40" s="23"/>
      <c r="BW40" s="23">
        <f t="shared" si="3"/>
        <v>0</v>
      </c>
      <c r="BX40" s="23">
        <f t="shared" si="4"/>
        <v>525.05093121390644</v>
      </c>
      <c r="BY40" s="23">
        <f t="shared" si="5"/>
        <v>377.06450855990551</v>
      </c>
      <c r="BZ40" s="23">
        <f t="shared" si="6"/>
        <v>0</v>
      </c>
      <c r="CA40" s="23">
        <f t="shared" si="7"/>
        <v>1.091581977575689</v>
      </c>
      <c r="CB40" s="23">
        <f t="shared" si="8"/>
        <v>2.6933179182850395</v>
      </c>
      <c r="CC40" s="23">
        <f>SUM(BD40:BU40)/INDEX(Multipliers!$J$2:$J$33,MATCH($F40,Multipliers!$H$2:$H$33,0))</f>
        <v>64.757729241104357</v>
      </c>
      <c r="CD40" s="24">
        <f t="shared" si="9"/>
        <v>177.67867259364994</v>
      </c>
      <c r="CE40" s="24">
        <f t="shared" si="10"/>
        <v>10.451686623155879</v>
      </c>
      <c r="CF40" s="25">
        <f t="shared" si="11"/>
        <v>-0.72167190494139422</v>
      </c>
    </row>
    <row r="41" spans="2:84" x14ac:dyDescent="0.3">
      <c r="B41" s="45" t="str">
        <f>IF(INDEX(Picks!$H$2:$H$300,MATCH($C41,Picks!$B$2:$B$300,0))=0,"",INDEX(Picks!$H$2:$H$300,MATCH($C41,Picks!$B$2:$B$300,0)))</f>
        <v/>
      </c>
      <c r="C41" s="5" t="s">
        <v>175</v>
      </c>
      <c r="D41" s="5" t="s">
        <v>593</v>
      </c>
      <c r="E41" s="5" t="s">
        <v>76</v>
      </c>
      <c r="F41" s="5" t="s">
        <v>109</v>
      </c>
      <c r="G41" s="7">
        <v>7</v>
      </c>
      <c r="H41" s="5" t="s">
        <v>44</v>
      </c>
      <c r="I41" s="22">
        <v>482</v>
      </c>
      <c r="J41" s="22">
        <v>4</v>
      </c>
      <c r="K41" s="22">
        <v>0</v>
      </c>
      <c r="L41" s="22">
        <v>0</v>
      </c>
      <c r="M41" s="22">
        <v>682.83333333333337</v>
      </c>
      <c r="N41" s="22">
        <v>5.666666666666667</v>
      </c>
      <c r="O41" s="22">
        <v>168.11111111111111</v>
      </c>
      <c r="P41" s="22">
        <v>1.8888888888888888</v>
      </c>
      <c r="Q41" s="22"/>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K41" s="23">
        <v>40.44341123295073</v>
      </c>
      <c r="AL41" s="23">
        <v>37.549506065128718</v>
      </c>
      <c r="AM41" s="23">
        <v>39.633876218864749</v>
      </c>
      <c r="AN41" s="23">
        <v>42.949256178143827</v>
      </c>
      <c r="AO41" s="23">
        <v>48.746881084233081</v>
      </c>
      <c r="AP41" s="23">
        <v>37.860548013283882</v>
      </c>
      <c r="AQ41" s="23">
        <v>40.879805162629772</v>
      </c>
      <c r="AR41" s="23">
        <v>45.190049951856295</v>
      </c>
      <c r="AS41" s="23">
        <v>35.128397567327021</v>
      </c>
      <c r="AT41" s="23">
        <v>39.046032744082169</v>
      </c>
      <c r="AU41" s="23">
        <v>0</v>
      </c>
      <c r="AV41" s="23">
        <v>41.692206441793317</v>
      </c>
      <c r="AW41" s="23">
        <v>46.274514998951155</v>
      </c>
      <c r="AX41" s="23">
        <v>37.82695214437161</v>
      </c>
      <c r="AY41" s="23">
        <v>38.991606091051217</v>
      </c>
      <c r="AZ41" s="23">
        <v>39.012527999529389</v>
      </c>
      <c r="BA41" s="23">
        <v>39.455199247960259</v>
      </c>
      <c r="BB41" s="23">
        <v>40.269684897158626</v>
      </c>
      <c r="BC41" s="23"/>
      <c r="BD41" s="23">
        <v>10.213909193633711</v>
      </c>
      <c r="BE41" s="23">
        <v>9.4127420961037647</v>
      </c>
      <c r="BF41" s="23">
        <v>9.7792228969470418</v>
      </c>
      <c r="BG41" s="23">
        <v>9.5614487120270422</v>
      </c>
      <c r="BH41" s="23">
        <v>11.353546028585809</v>
      </c>
      <c r="BI41" s="23">
        <v>9.5616118334209315</v>
      </c>
      <c r="BJ41" s="23">
        <v>9.7689971219904344</v>
      </c>
      <c r="BK41" s="23">
        <v>10.305956104356737</v>
      </c>
      <c r="BL41" s="23">
        <v>8.9857496193014441</v>
      </c>
      <c r="BM41" s="23">
        <v>9.757899555175193</v>
      </c>
      <c r="BN41" s="23">
        <v>0</v>
      </c>
      <c r="BO41" s="23">
        <v>9.9388748921782124</v>
      </c>
      <c r="BP41" s="23">
        <v>10.777711810592283</v>
      </c>
      <c r="BQ41" s="23">
        <v>9.994179700227793</v>
      </c>
      <c r="BR41" s="23">
        <v>10.010670781668553</v>
      </c>
      <c r="BS41" s="23">
        <v>10.011832377968791</v>
      </c>
      <c r="BT41" s="23">
        <v>9.8896800305159775</v>
      </c>
      <c r="BU41" s="23">
        <v>10.094624349275568</v>
      </c>
      <c r="BV41" s="23"/>
      <c r="BW41" s="23">
        <f t="shared" si="3"/>
        <v>0</v>
      </c>
      <c r="BX41" s="23">
        <f t="shared" si="4"/>
        <v>690.9504560393159</v>
      </c>
      <c r="BY41" s="23">
        <f t="shared" si="5"/>
        <v>169.41865710396928</v>
      </c>
      <c r="BZ41" s="23">
        <f t="shared" si="6"/>
        <v>0</v>
      </c>
      <c r="CA41" s="23">
        <f t="shared" si="7"/>
        <v>5.7340286808241983</v>
      </c>
      <c r="CB41" s="23">
        <f t="shared" si="8"/>
        <v>1.9035804168985313</v>
      </c>
      <c r="CC41" s="23">
        <f>SUM(BD41:BU41)/INDEX(Multipliers!$J$2:$J$33,MATCH($F41,Multipliers!$H$2:$H$33,0))</f>
        <v>32.926061855579114</v>
      </c>
      <c r="CD41" s="24">
        <f t="shared" si="9"/>
        <v>164.78862775624401</v>
      </c>
      <c r="CE41" s="24">
        <f t="shared" si="10"/>
        <v>9.6934486915437645</v>
      </c>
      <c r="CF41" s="25">
        <f t="shared" si="11"/>
        <v>-0.89399329896369673</v>
      </c>
    </row>
    <row r="42" spans="2:84" x14ac:dyDescent="0.3">
      <c r="B42" s="45" t="str">
        <f>IF(INDEX(Picks!$H$2:$H$300,MATCH($C42,Picks!$B$2:$B$300,0))=0,"",INDEX(Picks!$H$2:$H$300,MATCH($C42,Picks!$B$2:$B$300,0)))</f>
        <v/>
      </c>
      <c r="C42" s="5" t="s">
        <v>176</v>
      </c>
      <c r="D42" s="5" t="s">
        <v>594</v>
      </c>
      <c r="E42" s="5" t="s">
        <v>76</v>
      </c>
      <c r="F42" s="5" t="s">
        <v>76</v>
      </c>
      <c r="G42" s="7">
        <v>5</v>
      </c>
      <c r="H42" s="5" t="s">
        <v>44</v>
      </c>
      <c r="I42" s="22">
        <v>433</v>
      </c>
      <c r="J42" s="22">
        <v>3</v>
      </c>
      <c r="K42" s="22">
        <v>0</v>
      </c>
      <c r="L42" s="22">
        <v>0</v>
      </c>
      <c r="M42" s="22">
        <v>817.88888888888891</v>
      </c>
      <c r="N42" s="22">
        <v>5.6666666666666661</v>
      </c>
      <c r="O42" s="22">
        <v>0</v>
      </c>
      <c r="P42" s="22">
        <v>0</v>
      </c>
      <c r="Q42" s="22"/>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K42" s="23">
        <v>49.41514394952241</v>
      </c>
      <c r="AL42" s="23">
        <v>46.416557218979058</v>
      </c>
      <c r="AM42" s="23">
        <v>52.29890310386692</v>
      </c>
      <c r="AN42" s="23">
        <v>47.428284197370871</v>
      </c>
      <c r="AO42" s="23">
        <v>44.879299387597356</v>
      </c>
      <c r="AP42" s="23">
        <v>56.72535588964945</v>
      </c>
      <c r="AQ42" s="23">
        <v>51.989760372303209</v>
      </c>
      <c r="AR42" s="23">
        <v>50.694488541213722</v>
      </c>
      <c r="AS42" s="23">
        <v>49.02462246550234</v>
      </c>
      <c r="AT42" s="23">
        <v>50.613802460730341</v>
      </c>
      <c r="AU42" s="23">
        <v>49.435105260673339</v>
      </c>
      <c r="AV42" s="23">
        <v>48.660537663059934</v>
      </c>
      <c r="AW42" s="23">
        <v>0</v>
      </c>
      <c r="AX42" s="23">
        <v>53.494437026372566</v>
      </c>
      <c r="AY42" s="23">
        <v>47.155895919532966</v>
      </c>
      <c r="AZ42" s="23">
        <v>52.746060974370728</v>
      </c>
      <c r="BA42" s="23">
        <v>49.081704410893892</v>
      </c>
      <c r="BB42" s="23">
        <v>48.274857925799111</v>
      </c>
      <c r="BC42" s="23"/>
      <c r="BD42" s="23">
        <v>0</v>
      </c>
      <c r="BE42" s="23">
        <v>0</v>
      </c>
      <c r="BF42" s="23">
        <v>0</v>
      </c>
      <c r="BG42" s="23">
        <v>0</v>
      </c>
      <c r="BH42" s="23">
        <v>0</v>
      </c>
      <c r="BI42" s="23">
        <v>0</v>
      </c>
      <c r="BJ42" s="23">
        <v>0</v>
      </c>
      <c r="BK42" s="23">
        <v>0</v>
      </c>
      <c r="BL42" s="23">
        <v>0</v>
      </c>
      <c r="BM42" s="23">
        <v>0</v>
      </c>
      <c r="BN42" s="23">
        <v>0</v>
      </c>
      <c r="BO42" s="23">
        <v>0</v>
      </c>
      <c r="BP42" s="23">
        <v>0</v>
      </c>
      <c r="BQ42" s="23">
        <v>0</v>
      </c>
      <c r="BR42" s="23">
        <v>0</v>
      </c>
      <c r="BS42" s="23">
        <v>0</v>
      </c>
      <c r="BT42" s="23">
        <v>0</v>
      </c>
      <c r="BU42" s="23">
        <v>0</v>
      </c>
      <c r="BV42" s="23"/>
      <c r="BW42" s="23">
        <f t="shared" si="3"/>
        <v>0</v>
      </c>
      <c r="BX42" s="23">
        <f t="shared" si="4"/>
        <v>848.33481676743816</v>
      </c>
      <c r="BY42" s="23">
        <f t="shared" si="5"/>
        <v>0</v>
      </c>
      <c r="BZ42" s="23">
        <f t="shared" si="6"/>
        <v>0</v>
      </c>
      <c r="CA42" s="23">
        <f t="shared" si="7"/>
        <v>5.8776084302593867</v>
      </c>
      <c r="CB42" s="23">
        <f t="shared" si="8"/>
        <v>0</v>
      </c>
      <c r="CC42" s="23">
        <f>SUM(BD42:BU42)/INDEX(Multipliers!$J$2:$J$33,MATCH($F42,Multipliers!$H$2:$H$33,0))</f>
        <v>0</v>
      </c>
      <c r="CD42" s="24">
        <f t="shared" si="9"/>
        <v>120.09913225830013</v>
      </c>
      <c r="CE42" s="24">
        <f t="shared" si="10"/>
        <v>7.0646548387235368</v>
      </c>
      <c r="CF42" s="25">
        <f t="shared" si="11"/>
        <v>-1.4914276957790991</v>
      </c>
    </row>
    <row r="43" spans="2:84" x14ac:dyDescent="0.3">
      <c r="B43" s="45" t="str">
        <f>IF(INDEX(Picks!$H$2:$H$300,MATCH($C43,Picks!$B$2:$B$300,0))=0,"",INDEX(Picks!$H$2:$H$300,MATCH($C43,Picks!$B$2:$B$300,0)))</f>
        <v/>
      </c>
      <c r="C43" s="5" t="s">
        <v>177</v>
      </c>
      <c r="D43" s="5" t="s">
        <v>595</v>
      </c>
      <c r="E43" s="5" t="s">
        <v>94</v>
      </c>
      <c r="F43" s="5" t="s">
        <v>94</v>
      </c>
      <c r="G43" s="7">
        <v>6</v>
      </c>
      <c r="H43" s="5" t="s">
        <v>178</v>
      </c>
      <c r="I43" s="22">
        <v>468</v>
      </c>
      <c r="J43" s="22">
        <v>3</v>
      </c>
      <c r="K43" s="22">
        <v>0</v>
      </c>
      <c r="L43" s="22">
        <v>0</v>
      </c>
      <c r="M43" s="22">
        <v>497.25</v>
      </c>
      <c r="N43" s="22">
        <v>3.1875</v>
      </c>
      <c r="O43" s="22">
        <v>238</v>
      </c>
      <c r="P43" s="22">
        <v>1.1333333333333333</v>
      </c>
      <c r="Q43" s="22"/>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K43" s="23">
        <v>30.084821326294819</v>
      </c>
      <c r="AL43" s="23">
        <v>27.367018453756021</v>
      </c>
      <c r="AM43" s="23">
        <v>36.620410076161825</v>
      </c>
      <c r="AN43" s="23">
        <v>31.552970648112701</v>
      </c>
      <c r="AO43" s="23">
        <v>0</v>
      </c>
      <c r="AP43" s="23">
        <v>33.714671177265906</v>
      </c>
      <c r="AQ43" s="23">
        <v>29.973759432208485</v>
      </c>
      <c r="AR43" s="23">
        <v>28.041192006445737</v>
      </c>
      <c r="AS43" s="23">
        <v>32.759668583724455</v>
      </c>
      <c r="AT43" s="23">
        <v>29.863508190594807</v>
      </c>
      <c r="AU43" s="23">
        <v>29.146742433948564</v>
      </c>
      <c r="AV43" s="23">
        <v>28.898523855693867</v>
      </c>
      <c r="AW43" s="23">
        <v>30.597995774354526</v>
      </c>
      <c r="AX43" s="23">
        <v>30.412475135413182</v>
      </c>
      <c r="AY43" s="23">
        <v>29.533405109643148</v>
      </c>
      <c r="AZ43" s="23">
        <v>28.405127495431888</v>
      </c>
      <c r="BA43" s="23">
        <v>28.618803891953952</v>
      </c>
      <c r="BB43" s="23">
        <v>28.501119622285277</v>
      </c>
      <c r="BC43" s="23"/>
      <c r="BD43" s="23">
        <v>15.453031888466194</v>
      </c>
      <c r="BE43" s="23">
        <v>13.65966347173708</v>
      </c>
      <c r="BF43" s="23">
        <v>16.581673310659585</v>
      </c>
      <c r="BG43" s="23">
        <v>15.135560559074078</v>
      </c>
      <c r="BH43" s="23">
        <v>0</v>
      </c>
      <c r="BI43" s="23">
        <v>14.451733796649947</v>
      </c>
      <c r="BJ43" s="23">
        <v>13.678552450584686</v>
      </c>
      <c r="BK43" s="23">
        <v>13.275885593187407</v>
      </c>
      <c r="BL43" s="23">
        <v>14.984244460986547</v>
      </c>
      <c r="BM43" s="23">
        <v>14.325146806809085</v>
      </c>
      <c r="BN43" s="23">
        <v>14.547974731624219</v>
      </c>
      <c r="BO43" s="23">
        <v>14.20499356570612</v>
      </c>
      <c r="BP43" s="23">
        <v>13.242851025560826</v>
      </c>
      <c r="BQ43" s="23">
        <v>14.931947014645939</v>
      </c>
      <c r="BR43" s="23">
        <v>14.736339812342001</v>
      </c>
      <c r="BS43" s="23">
        <v>13.842965420423919</v>
      </c>
      <c r="BT43" s="23">
        <v>13.065996994434927</v>
      </c>
      <c r="BU43" s="23">
        <v>14.639565434122064</v>
      </c>
      <c r="BV43" s="23"/>
      <c r="BW43" s="23">
        <f t="shared" si="3"/>
        <v>0</v>
      </c>
      <c r="BX43" s="23">
        <f t="shared" si="4"/>
        <v>514.09221321328914</v>
      </c>
      <c r="BY43" s="23">
        <f t="shared" si="5"/>
        <v>244.75812633701466</v>
      </c>
      <c r="BZ43" s="23">
        <f t="shared" si="6"/>
        <v>0</v>
      </c>
      <c r="CA43" s="23">
        <f t="shared" si="7"/>
        <v>3.2954629052133919</v>
      </c>
      <c r="CB43" s="23">
        <f t="shared" si="8"/>
        <v>1.1655148873191175</v>
      </c>
      <c r="CC43" s="23">
        <f>SUM(BD43:BU43)/INDEX(Multipliers!$J$2:$J$33,MATCH($F43,Multipliers!$H$2:$H$33,0))</f>
        <v>41.219428941773664</v>
      </c>
      <c r="CD43" s="24">
        <f t="shared" si="9"/>
        <v>143.8703296519991</v>
      </c>
      <c r="CE43" s="24">
        <f t="shared" si="10"/>
        <v>8.4629605677646538</v>
      </c>
      <c r="CF43" s="25">
        <f t="shared" si="11"/>
        <v>-1.1736409134884416</v>
      </c>
    </row>
    <row r="44" spans="2:84" x14ac:dyDescent="0.3">
      <c r="B44" s="45" t="str">
        <f>IF(INDEX(Picks!$H$2:$H$300,MATCH($C44,Picks!$B$2:$B$300,0))=0,"",INDEX(Picks!$H$2:$H$300,MATCH($C44,Picks!$B$2:$B$300,0)))</f>
        <v/>
      </c>
      <c r="C44" s="5" t="s">
        <v>179</v>
      </c>
      <c r="D44" s="5" t="s">
        <v>596</v>
      </c>
      <c r="E44" s="5" t="s">
        <v>63</v>
      </c>
      <c r="F44" s="5" t="s">
        <v>63</v>
      </c>
      <c r="G44" s="7">
        <v>1</v>
      </c>
      <c r="H44" s="5" t="s">
        <v>90</v>
      </c>
      <c r="I44" s="22">
        <v>463</v>
      </c>
      <c r="J44" s="22">
        <v>4</v>
      </c>
      <c r="K44" s="22">
        <v>0</v>
      </c>
      <c r="L44" s="22">
        <v>0</v>
      </c>
      <c r="M44" s="22">
        <v>1124.4285714285713</v>
      </c>
      <c r="N44" s="22">
        <v>9.7142857142857135</v>
      </c>
      <c r="O44" s="22">
        <v>617.66666666666674</v>
      </c>
      <c r="P44" s="22">
        <v>2.8333333333333335</v>
      </c>
      <c r="Q44" s="22"/>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K44" s="23">
        <v>70.520624399736761</v>
      </c>
      <c r="AL44" s="23">
        <v>65.325496285303657</v>
      </c>
      <c r="AM44" s="23">
        <v>69.044452473699593</v>
      </c>
      <c r="AN44" s="23">
        <v>65.14852538726349</v>
      </c>
      <c r="AO44" s="23">
        <v>63.932585303701465</v>
      </c>
      <c r="AP44" s="23">
        <v>71.76254217290932</v>
      </c>
      <c r="AQ44" s="23">
        <v>0</v>
      </c>
      <c r="AR44" s="23">
        <v>62.809029923028099</v>
      </c>
      <c r="AS44" s="23">
        <v>69.775538572273575</v>
      </c>
      <c r="AT44" s="23">
        <v>61.693963103139779</v>
      </c>
      <c r="AU44" s="23">
        <v>66.346675891816588</v>
      </c>
      <c r="AV44" s="23">
        <v>66.149285114341367</v>
      </c>
      <c r="AW44" s="23">
        <v>69.055349875847511</v>
      </c>
      <c r="AX44" s="23">
        <v>67.062281128164642</v>
      </c>
      <c r="AY44" s="23">
        <v>62.481517365355352</v>
      </c>
      <c r="AZ44" s="23">
        <v>67.401480891983425</v>
      </c>
      <c r="BA44" s="23">
        <v>65.009149971600792</v>
      </c>
      <c r="BB44" s="23">
        <v>65.801935390029243</v>
      </c>
      <c r="BC44" s="23"/>
      <c r="BD44" s="23">
        <v>39.368483048887647</v>
      </c>
      <c r="BE44" s="23">
        <v>38.56585505343358</v>
      </c>
      <c r="BF44" s="23">
        <v>38.498943031939042</v>
      </c>
      <c r="BG44" s="23">
        <v>36.351546807164375</v>
      </c>
      <c r="BH44" s="23">
        <v>36.066813624227784</v>
      </c>
      <c r="BI44" s="23">
        <v>38.838655226746141</v>
      </c>
      <c r="BJ44" s="23">
        <v>0</v>
      </c>
      <c r="BK44" s="23">
        <v>36.056425935527422</v>
      </c>
      <c r="BL44" s="23">
        <v>36.296289332990369</v>
      </c>
      <c r="BM44" s="23">
        <v>34.503349424761275</v>
      </c>
      <c r="BN44" s="23">
        <v>37.03835590552108</v>
      </c>
      <c r="BO44" s="23">
        <v>35.715809791194609</v>
      </c>
      <c r="BP44" s="23">
        <v>39.540976800742541</v>
      </c>
      <c r="BQ44" s="23">
        <v>37.508598743359528</v>
      </c>
      <c r="BR44" s="23">
        <v>33.73548158273961</v>
      </c>
      <c r="BS44" s="23">
        <v>36.079120921394868</v>
      </c>
      <c r="BT44" s="23">
        <v>34.662209200113253</v>
      </c>
      <c r="BU44" s="23">
        <v>36.690926949374486</v>
      </c>
      <c r="BV44" s="23"/>
      <c r="BW44" s="23">
        <f t="shared" si="3"/>
        <v>0</v>
      </c>
      <c r="BX44" s="23">
        <f t="shared" si="4"/>
        <v>1129.3204332501948</v>
      </c>
      <c r="BY44" s="23">
        <f t="shared" si="5"/>
        <v>625.51784138011749</v>
      </c>
      <c r="BZ44" s="23">
        <f t="shared" si="6"/>
        <v>0</v>
      </c>
      <c r="CA44" s="23">
        <f t="shared" si="7"/>
        <v>9.7565480194401282</v>
      </c>
      <c r="CB44" s="23">
        <f t="shared" si="8"/>
        <v>2.8693478962390708</v>
      </c>
      <c r="CC44" s="23">
        <f>SUM(BD44:BU44)/INDEX(Multipliers!$J$2:$J$33,MATCH($F44,Multipliers!$H$2:$H$33,0))</f>
        <v>112.40167496193891</v>
      </c>
      <c r="CD44" s="24">
        <f t="shared" si="9"/>
        <v>363.64087791904535</v>
      </c>
      <c r="CE44" s="24">
        <f t="shared" si="10"/>
        <v>21.390639877590903</v>
      </c>
      <c r="CF44" s="25">
        <f t="shared" si="11"/>
        <v>1.7643758056252024</v>
      </c>
    </row>
    <row r="45" spans="2:84" x14ac:dyDescent="0.3">
      <c r="B45" s="45" t="str">
        <f>IF(INDEX(Picks!$H$2:$H$300,MATCH($C45,Picks!$B$2:$B$300,0))=0,"",INDEX(Picks!$H$2:$H$300,MATCH($C45,Picks!$B$2:$B$300,0)))</f>
        <v/>
      </c>
      <c r="C45" s="5" t="s">
        <v>180</v>
      </c>
      <c r="D45" s="5" t="s">
        <v>597</v>
      </c>
      <c r="E45" s="5" t="s">
        <v>92</v>
      </c>
      <c r="F45" s="5" t="s">
        <v>48</v>
      </c>
      <c r="G45" s="7">
        <v>4</v>
      </c>
      <c r="H45" s="5" t="s">
        <v>44</v>
      </c>
      <c r="I45" s="22">
        <v>462</v>
      </c>
      <c r="J45" s="22">
        <v>3</v>
      </c>
      <c r="K45" s="22">
        <v>0</v>
      </c>
      <c r="L45" s="22">
        <v>0</v>
      </c>
      <c r="M45" s="22">
        <v>714</v>
      </c>
      <c r="N45" s="22">
        <v>4.6363636363636367</v>
      </c>
      <c r="O45" s="22">
        <v>183.22222222222223</v>
      </c>
      <c r="P45" s="22">
        <v>0</v>
      </c>
      <c r="Q45" s="22"/>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K45" s="23">
        <v>38.700053223032292</v>
      </c>
      <c r="AL45" s="23">
        <v>42.349039935675279</v>
      </c>
      <c r="AM45" s="23">
        <v>40.708716349276258</v>
      </c>
      <c r="AN45" s="23">
        <v>42.54967258777689</v>
      </c>
      <c r="AO45" s="23">
        <v>43.494787825013979</v>
      </c>
      <c r="AP45" s="23">
        <v>43.114292009861671</v>
      </c>
      <c r="AQ45" s="23">
        <v>42.159697072330324</v>
      </c>
      <c r="AR45" s="23">
        <v>44.97231560625724</v>
      </c>
      <c r="AS45" s="23">
        <v>40.762687019758673</v>
      </c>
      <c r="AT45" s="23">
        <v>44.193088819058055</v>
      </c>
      <c r="AU45" s="23">
        <v>41.053062734714295</v>
      </c>
      <c r="AV45" s="23">
        <v>44.038067808890602</v>
      </c>
      <c r="AW45" s="23">
        <v>0</v>
      </c>
      <c r="AX45" s="23">
        <v>40.098747176429875</v>
      </c>
      <c r="AY45" s="23">
        <v>45.24485358043637</v>
      </c>
      <c r="AZ45" s="23">
        <v>42.860347492637075</v>
      </c>
      <c r="BA45" s="23">
        <v>45.214294956802064</v>
      </c>
      <c r="BB45" s="23">
        <v>40.591974545121737</v>
      </c>
      <c r="BC45" s="23"/>
      <c r="BD45" s="23">
        <v>9.4728444662497573</v>
      </c>
      <c r="BE45" s="23">
        <v>11.064194415943307</v>
      </c>
      <c r="BF45" s="23">
        <v>10.179619829804723</v>
      </c>
      <c r="BG45" s="23">
        <v>10.732211214304064</v>
      </c>
      <c r="BH45" s="23">
        <v>11.449319086669661</v>
      </c>
      <c r="BI45" s="23">
        <v>11.562173729103234</v>
      </c>
      <c r="BJ45" s="23">
        <v>10.981840716031471</v>
      </c>
      <c r="BK45" s="23">
        <v>11.174441429750201</v>
      </c>
      <c r="BL45" s="23">
        <v>11.225529558523727</v>
      </c>
      <c r="BM45" s="23">
        <v>11.646555702376276</v>
      </c>
      <c r="BN45" s="23">
        <v>10.048804736984071</v>
      </c>
      <c r="BO45" s="23">
        <v>11.134026924067038</v>
      </c>
      <c r="BP45" s="23">
        <v>0</v>
      </c>
      <c r="BQ45" s="23">
        <v>10.452176902306464</v>
      </c>
      <c r="BR45" s="23">
        <v>12.478060189660768</v>
      </c>
      <c r="BS45" s="23">
        <v>10.41531383988278</v>
      </c>
      <c r="BT45" s="23">
        <v>11.777508373729399</v>
      </c>
      <c r="BU45" s="23">
        <v>10.238425302220682</v>
      </c>
      <c r="BV45" s="23"/>
      <c r="BW45" s="23">
        <f t="shared" si="3"/>
        <v>0</v>
      </c>
      <c r="BX45" s="23">
        <f t="shared" si="4"/>
        <v>722.10569874307271</v>
      </c>
      <c r="BY45" s="23">
        <f t="shared" si="5"/>
        <v>186.03304641760764</v>
      </c>
      <c r="BZ45" s="23">
        <f t="shared" si="6"/>
        <v>0</v>
      </c>
      <c r="CA45" s="23">
        <f t="shared" si="7"/>
        <v>4.688998043786186</v>
      </c>
      <c r="CB45" s="23">
        <f t="shared" si="8"/>
        <v>0</v>
      </c>
      <c r="CC45" s="23">
        <f>SUM(BD45:BU45)/INDEX(Multipliers!$J$2:$J$33,MATCH($F45,Multipliers!$H$2:$H$33,0))</f>
        <v>27.496071417849844</v>
      </c>
      <c r="CD45" s="24">
        <f t="shared" si="9"/>
        <v>146.44393419663498</v>
      </c>
      <c r="CE45" s="24">
        <f t="shared" si="10"/>
        <v>8.6143490703902934</v>
      </c>
      <c r="CF45" s="25">
        <f t="shared" si="11"/>
        <v>-1.1392355154942606</v>
      </c>
    </row>
    <row r="46" spans="2:84" x14ac:dyDescent="0.3">
      <c r="B46" s="45" t="str">
        <f>IF(INDEX(Picks!$H$2:$H$300,MATCH($C46,Picks!$B$2:$B$300,0))=0,"",INDEX(Picks!$H$2:$H$300,MATCH($C46,Picks!$B$2:$B$300,0)))</f>
        <v/>
      </c>
      <c r="C46" s="5" t="s">
        <v>181</v>
      </c>
      <c r="D46" s="5" t="s">
        <v>598</v>
      </c>
      <c r="E46" s="5" t="s">
        <v>72</v>
      </c>
      <c r="F46" s="5" t="s">
        <v>72</v>
      </c>
      <c r="G46" s="7">
        <v>2</v>
      </c>
      <c r="H46" s="5" t="s">
        <v>44</v>
      </c>
      <c r="I46" s="22">
        <v>462</v>
      </c>
      <c r="J46" s="22">
        <v>2</v>
      </c>
      <c r="K46" s="22">
        <v>0</v>
      </c>
      <c r="L46" s="22">
        <v>0</v>
      </c>
      <c r="M46" s="22">
        <v>714</v>
      </c>
      <c r="N46" s="22">
        <v>3.0909090909090908</v>
      </c>
      <c r="O46" s="22">
        <v>416.5</v>
      </c>
      <c r="P46" s="22">
        <v>0</v>
      </c>
      <c r="Q46" s="22"/>
      <c r="R46" s="23">
        <v>0</v>
      </c>
      <c r="S46" s="23">
        <v>0</v>
      </c>
      <c r="T46" s="23">
        <v>0</v>
      </c>
      <c r="U46" s="23">
        <v>0</v>
      </c>
      <c r="V46" s="23">
        <v>0</v>
      </c>
      <c r="W46" s="23">
        <v>0</v>
      </c>
      <c r="X46" s="23">
        <v>0</v>
      </c>
      <c r="Y46" s="23">
        <v>0</v>
      </c>
      <c r="Z46" s="23">
        <v>0</v>
      </c>
      <c r="AA46" s="23">
        <v>0</v>
      </c>
      <c r="AB46" s="23">
        <v>0</v>
      </c>
      <c r="AC46" s="23">
        <v>0</v>
      </c>
      <c r="AD46" s="23">
        <v>0</v>
      </c>
      <c r="AE46" s="23">
        <v>0</v>
      </c>
      <c r="AF46" s="23">
        <v>0</v>
      </c>
      <c r="AG46" s="23">
        <v>0</v>
      </c>
      <c r="AH46" s="23">
        <v>0</v>
      </c>
      <c r="AI46" s="23">
        <v>0</v>
      </c>
      <c r="AK46" s="23">
        <v>41.667259233953459</v>
      </c>
      <c r="AL46" s="23">
        <v>48.456868836692927</v>
      </c>
      <c r="AM46" s="23">
        <v>39.985253167728764</v>
      </c>
      <c r="AN46" s="23">
        <v>44.221484226831656</v>
      </c>
      <c r="AO46" s="23">
        <v>42.445858479723952</v>
      </c>
      <c r="AP46" s="23">
        <v>39.715353103365231</v>
      </c>
      <c r="AQ46" s="23">
        <v>0</v>
      </c>
      <c r="AR46" s="23">
        <v>42.75454069964276</v>
      </c>
      <c r="AS46" s="23">
        <v>45.566212750478385</v>
      </c>
      <c r="AT46" s="23">
        <v>39.542393597268394</v>
      </c>
      <c r="AU46" s="23">
        <v>44.621011663511446</v>
      </c>
      <c r="AV46" s="23">
        <v>49.570504662949126</v>
      </c>
      <c r="AW46" s="23">
        <v>42.143730583941846</v>
      </c>
      <c r="AX46" s="23">
        <v>45.907124487253206</v>
      </c>
      <c r="AY46" s="23">
        <v>44.37642664347684</v>
      </c>
      <c r="AZ46" s="23">
        <v>42.673008918833602</v>
      </c>
      <c r="BA46" s="23">
        <v>41.043638817894546</v>
      </c>
      <c r="BB46" s="23">
        <v>44.9725362604106</v>
      </c>
      <c r="BC46" s="23"/>
      <c r="BD46" s="23">
        <v>25.33608457320743</v>
      </c>
      <c r="BE46" s="23">
        <v>26.18399465183586</v>
      </c>
      <c r="BF46" s="23">
        <v>23.071801619056288</v>
      </c>
      <c r="BG46" s="23">
        <v>28.460370718631602</v>
      </c>
      <c r="BH46" s="23">
        <v>26.63678589702722</v>
      </c>
      <c r="BI46" s="23">
        <v>22.77132366371529</v>
      </c>
      <c r="BJ46" s="23">
        <v>0</v>
      </c>
      <c r="BK46" s="23">
        <v>25.393891818135735</v>
      </c>
      <c r="BL46" s="23">
        <v>25.342910216155008</v>
      </c>
      <c r="BM46" s="23">
        <v>24.046600502355705</v>
      </c>
      <c r="BN46" s="23">
        <v>27.973973629918166</v>
      </c>
      <c r="BO46" s="23">
        <v>27.355403197447178</v>
      </c>
      <c r="BP46" s="23">
        <v>23.804025685120088</v>
      </c>
      <c r="BQ46" s="23">
        <v>24.806223161187589</v>
      </c>
      <c r="BR46" s="23">
        <v>26.983413816181233</v>
      </c>
      <c r="BS46" s="23">
        <v>25.029508662113283</v>
      </c>
      <c r="BT46" s="23">
        <v>24.559818851209965</v>
      </c>
      <c r="BU46" s="23">
        <v>25.401818809930287</v>
      </c>
      <c r="BV46" s="23"/>
      <c r="BW46" s="23">
        <f t="shared" si="3"/>
        <v>0</v>
      </c>
      <c r="BX46" s="23">
        <f t="shared" si="4"/>
        <v>739.66320613395681</v>
      </c>
      <c r="BY46" s="23">
        <f t="shared" si="5"/>
        <v>433.15794947322792</v>
      </c>
      <c r="BZ46" s="23">
        <f t="shared" si="6"/>
        <v>0</v>
      </c>
      <c r="CA46" s="23">
        <f t="shared" si="7"/>
        <v>3.2020052213591206</v>
      </c>
      <c r="CB46" s="23">
        <f t="shared" si="8"/>
        <v>0</v>
      </c>
      <c r="CC46" s="23">
        <f>SUM(BD46:BU46)/INDEX(Multipliers!$J$2:$J$33,MATCH($F46,Multipliers!$H$2:$H$33,0))</f>
        <v>70.988168621947565</v>
      </c>
      <c r="CD46" s="24">
        <f t="shared" si="9"/>
        <v>207.48231551082074</v>
      </c>
      <c r="CE46" s="24">
        <f t="shared" si="10"/>
        <v>12.204842088871809</v>
      </c>
      <c r="CF46" s="25">
        <f t="shared" si="11"/>
        <v>-0.32323998641725693</v>
      </c>
    </row>
    <row r="47" spans="2:84" x14ac:dyDescent="0.3">
      <c r="B47" s="45" t="str">
        <f>IF(INDEX(Picks!$H$2:$H$300,MATCH($C47,Picks!$B$2:$B$300,0))=0,"",INDEX(Picks!$H$2:$H$300,MATCH($C47,Picks!$B$2:$B$300,0)))</f>
        <v/>
      </c>
      <c r="C47" s="5" t="s">
        <v>182</v>
      </c>
      <c r="D47" s="5" t="s">
        <v>599</v>
      </c>
      <c r="E47" s="5" t="s">
        <v>109</v>
      </c>
      <c r="F47" s="5" t="s">
        <v>109</v>
      </c>
      <c r="G47" s="7">
        <v>3</v>
      </c>
      <c r="H47" s="5" t="s">
        <v>44</v>
      </c>
      <c r="I47" s="22">
        <v>456</v>
      </c>
      <c r="J47" s="22">
        <v>1</v>
      </c>
      <c r="K47" s="22">
        <v>0</v>
      </c>
      <c r="L47" s="22">
        <v>0</v>
      </c>
      <c r="M47" s="22">
        <v>596.30769230769226</v>
      </c>
      <c r="N47" s="22">
        <v>1.3076923076923077</v>
      </c>
      <c r="O47" s="22">
        <v>165.75</v>
      </c>
      <c r="P47" s="22">
        <v>0</v>
      </c>
      <c r="Q47" s="22"/>
      <c r="R47" s="23">
        <v>0</v>
      </c>
      <c r="S47" s="23">
        <v>0</v>
      </c>
      <c r="T47" s="23">
        <v>0</v>
      </c>
      <c r="U47" s="23">
        <v>0</v>
      </c>
      <c r="V47" s="23">
        <v>0</v>
      </c>
      <c r="W47" s="23">
        <v>0</v>
      </c>
      <c r="X47" s="23">
        <v>0</v>
      </c>
      <c r="Y47" s="23">
        <v>0</v>
      </c>
      <c r="Z47" s="23">
        <v>0</v>
      </c>
      <c r="AA47" s="23">
        <v>0</v>
      </c>
      <c r="AB47" s="23">
        <v>0</v>
      </c>
      <c r="AC47" s="23">
        <v>0</v>
      </c>
      <c r="AD47" s="23">
        <v>0</v>
      </c>
      <c r="AE47" s="23">
        <v>0</v>
      </c>
      <c r="AF47" s="23">
        <v>0</v>
      </c>
      <c r="AG47" s="23">
        <v>0</v>
      </c>
      <c r="AH47" s="23">
        <v>0</v>
      </c>
      <c r="AI47" s="23">
        <v>0</v>
      </c>
      <c r="AK47" s="23">
        <v>36.398684769046142</v>
      </c>
      <c r="AL47" s="23">
        <v>33.794197690833322</v>
      </c>
      <c r="AM47" s="23">
        <v>35.670110969534051</v>
      </c>
      <c r="AN47" s="23">
        <v>38.653921344290303</v>
      </c>
      <c r="AO47" s="23">
        <v>43.871728520604428</v>
      </c>
      <c r="AP47" s="23">
        <v>34.074132480597683</v>
      </c>
      <c r="AQ47" s="23">
        <v>36.791435147841369</v>
      </c>
      <c r="AR47" s="23">
        <v>40.670614390581861</v>
      </c>
      <c r="AS47" s="23">
        <v>31.615223110881377</v>
      </c>
      <c r="AT47" s="23">
        <v>35.141057443141115</v>
      </c>
      <c r="AU47" s="23">
        <v>0</v>
      </c>
      <c r="AV47" s="23">
        <v>37.522588558613798</v>
      </c>
      <c r="AW47" s="23">
        <v>41.646622600297221</v>
      </c>
      <c r="AX47" s="23">
        <v>34.043896518674586</v>
      </c>
      <c r="AY47" s="23">
        <v>35.092073973984746</v>
      </c>
      <c r="AZ47" s="23">
        <v>35.110903492273337</v>
      </c>
      <c r="BA47" s="23">
        <v>35.509303398135572</v>
      </c>
      <c r="BB47" s="23">
        <v>36.242332722079681</v>
      </c>
      <c r="BC47" s="23"/>
      <c r="BD47" s="23">
        <v>10.378421972005354</v>
      </c>
      <c r="BE47" s="23">
        <v>9.5643506844482662</v>
      </c>
      <c r="BF47" s="23">
        <v>9.936734296215711</v>
      </c>
      <c r="BG47" s="23">
        <v>9.7154524791502084</v>
      </c>
      <c r="BH47" s="23">
        <v>11.536414640996929</v>
      </c>
      <c r="BI47" s="23">
        <v>9.7156182278979557</v>
      </c>
      <c r="BJ47" s="23">
        <v>9.9263438173619711</v>
      </c>
      <c r="BK47" s="23">
        <v>10.471951458374635</v>
      </c>
      <c r="BL47" s="23">
        <v>9.1304807508984052</v>
      </c>
      <c r="BM47" s="23">
        <v>9.9150675049249184</v>
      </c>
      <c r="BN47" s="23">
        <v>0</v>
      </c>
      <c r="BO47" s="23">
        <v>10.098957764602762</v>
      </c>
      <c r="BP47" s="23">
        <v>10.951305611049657</v>
      </c>
      <c r="BQ47" s="23">
        <v>10.155153352808799</v>
      </c>
      <c r="BR47" s="23">
        <v>10.171910051808394</v>
      </c>
      <c r="BS47" s="23">
        <v>10.173090357638067</v>
      </c>
      <c r="BT47" s="23">
        <v>10.048970534101111</v>
      </c>
      <c r="BU47" s="23">
        <v>10.257215837689472</v>
      </c>
      <c r="BV47" s="23"/>
      <c r="BW47" s="23">
        <f t="shared" si="3"/>
        <v>0</v>
      </c>
      <c r="BX47" s="23">
        <f t="shared" si="4"/>
        <v>621.84882713141064</v>
      </c>
      <c r="BY47" s="23">
        <f t="shared" si="5"/>
        <v>172.14743934197261</v>
      </c>
      <c r="BZ47" s="23">
        <f t="shared" si="6"/>
        <v>0</v>
      </c>
      <c r="CA47" s="23">
        <f t="shared" si="7"/>
        <v>1.3637035682706375</v>
      </c>
      <c r="CB47" s="23">
        <f t="shared" si="8"/>
        <v>0</v>
      </c>
      <c r="CC47" s="23">
        <f>SUM(BD47:BU47)/INDEX(Multipliers!$J$2:$J$33,MATCH($F47,Multipliers!$H$2:$H$33,0))</f>
        <v>33.45639336861764</v>
      </c>
      <c r="CD47" s="24">
        <f t="shared" si="9"/>
        <v>121.03824142557978</v>
      </c>
      <c r="CE47" s="24">
        <f t="shared" si="10"/>
        <v>7.1198965544458694</v>
      </c>
      <c r="CF47" s="25">
        <f t="shared" si="11"/>
        <v>-1.4788731544345151</v>
      </c>
    </row>
    <row r="48" spans="2:84" x14ac:dyDescent="0.3">
      <c r="B48" s="45" t="str">
        <f>IF(INDEX(Picks!$H$2:$H$300,MATCH($C48,Picks!$B$2:$B$300,0))=0,"",INDEX(Picks!$H$2:$H$300,MATCH($C48,Picks!$B$2:$B$300,0)))</f>
        <v/>
      </c>
      <c r="C48" s="5" t="s">
        <v>183</v>
      </c>
      <c r="D48" s="5" t="s">
        <v>600</v>
      </c>
      <c r="E48" s="5" t="s">
        <v>46</v>
      </c>
      <c r="F48" s="5" t="s">
        <v>82</v>
      </c>
      <c r="G48" s="7">
        <v>6</v>
      </c>
      <c r="H48" s="5" t="s">
        <v>44</v>
      </c>
      <c r="I48" s="22">
        <v>394</v>
      </c>
      <c r="J48" s="22">
        <v>2</v>
      </c>
      <c r="K48" s="22">
        <v>0</v>
      </c>
      <c r="L48" s="22">
        <v>0</v>
      </c>
      <c r="M48" s="22">
        <v>478.42857142857139</v>
      </c>
      <c r="N48" s="22">
        <v>2.4285714285714284</v>
      </c>
      <c r="O48" s="22">
        <v>348.5</v>
      </c>
      <c r="P48" s="22">
        <v>4.8571428571428568</v>
      </c>
      <c r="Q48" s="22"/>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K48" s="23">
        <v>28.349004082787154</v>
      </c>
      <c r="AL48" s="23">
        <v>28.879219648318738</v>
      </c>
      <c r="AM48" s="23">
        <v>26.744255301534686</v>
      </c>
      <c r="AN48" s="23">
        <v>26.495308106045368</v>
      </c>
      <c r="AO48" s="23">
        <v>27.209043935363841</v>
      </c>
      <c r="AP48" s="23">
        <v>26.524024167623615</v>
      </c>
      <c r="AQ48" s="23">
        <v>28.480126481067749</v>
      </c>
      <c r="AR48" s="23">
        <v>28.220958554157463</v>
      </c>
      <c r="AS48" s="23">
        <v>0</v>
      </c>
      <c r="AT48" s="23">
        <v>28.625526783535307</v>
      </c>
      <c r="AU48" s="23">
        <v>29.957348858575596</v>
      </c>
      <c r="AV48" s="23">
        <v>29.66573915812393</v>
      </c>
      <c r="AW48" s="23">
        <v>27.248866123594716</v>
      </c>
      <c r="AX48" s="23">
        <v>28.520779969476184</v>
      </c>
      <c r="AY48" s="23">
        <v>28.868802990301056</v>
      </c>
      <c r="AZ48" s="23">
        <v>30.117027530084805</v>
      </c>
      <c r="BA48" s="23">
        <v>30.374996382028939</v>
      </c>
      <c r="BB48" s="23">
        <v>26.856677916513963</v>
      </c>
      <c r="BC48" s="23"/>
      <c r="BD48" s="23">
        <v>21.024214373235687</v>
      </c>
      <c r="BE48" s="23">
        <v>20.49912601717034</v>
      </c>
      <c r="BF48" s="23">
        <v>19.148256588443733</v>
      </c>
      <c r="BG48" s="23">
        <v>20.120028368768693</v>
      </c>
      <c r="BH48" s="23">
        <v>18.905486899062421</v>
      </c>
      <c r="BI48" s="23">
        <v>19.625516850041251</v>
      </c>
      <c r="BJ48" s="23">
        <v>20.859786181006335</v>
      </c>
      <c r="BK48" s="23">
        <v>20.881103641316532</v>
      </c>
      <c r="BL48" s="23">
        <v>0</v>
      </c>
      <c r="BM48" s="23">
        <v>21.190900003763666</v>
      </c>
      <c r="BN48" s="23">
        <v>24.075731745138064</v>
      </c>
      <c r="BO48" s="23">
        <v>20.97491975983538</v>
      </c>
      <c r="BP48" s="23">
        <v>20.209907972844423</v>
      </c>
      <c r="BQ48" s="23">
        <v>19.673598849129792</v>
      </c>
      <c r="BR48" s="23">
        <v>22.622685390004392</v>
      </c>
      <c r="BS48" s="23">
        <v>22.268732838111418</v>
      </c>
      <c r="BT48" s="23">
        <v>20.952635043759692</v>
      </c>
      <c r="BU48" s="23">
        <v>19.91747407495598</v>
      </c>
      <c r="BV48" s="23"/>
      <c r="BW48" s="23">
        <f t="shared" si="3"/>
        <v>0</v>
      </c>
      <c r="BX48" s="23">
        <f t="shared" si="4"/>
        <v>481.13770598913305</v>
      </c>
      <c r="BY48" s="23">
        <f t="shared" si="5"/>
        <v>352.95010459658783</v>
      </c>
      <c r="BZ48" s="23">
        <f t="shared" si="6"/>
        <v>0</v>
      </c>
      <c r="CA48" s="23">
        <f t="shared" si="7"/>
        <v>2.4423233806554978</v>
      </c>
      <c r="CB48" s="23">
        <f t="shared" si="8"/>
        <v>4.9191652208583667</v>
      </c>
      <c r="CC48" s="23">
        <f>SUM(BD48:BU48)/INDEX(Multipliers!$J$2:$J$33,MATCH($F48,Multipliers!$H$2:$H$33,0))</f>
        <v>62.296872581914442</v>
      </c>
      <c r="CD48" s="24">
        <f t="shared" si="9"/>
        <v>189.87458524956975</v>
      </c>
      <c r="CE48" s="24">
        <f t="shared" si="10"/>
        <v>11.169093249974692</v>
      </c>
      <c r="CF48" s="25">
        <f t="shared" si="11"/>
        <v>-0.55863006166218299</v>
      </c>
    </row>
    <row r="49" spans="2:84" x14ac:dyDescent="0.3">
      <c r="B49" s="45" t="str">
        <f>IF(INDEX(Picks!$H$2:$H$300,MATCH($C49,Picks!$B$2:$B$300,0))=0,"",INDEX(Picks!$H$2:$H$300,MATCH($C49,Picks!$B$2:$B$300,0)))</f>
        <v/>
      </c>
      <c r="C49" s="5" t="s">
        <v>184</v>
      </c>
      <c r="D49" s="5" t="s">
        <v>601</v>
      </c>
      <c r="E49" s="5" t="s">
        <v>63</v>
      </c>
      <c r="F49" s="5" t="s">
        <v>80</v>
      </c>
      <c r="G49" s="7">
        <v>3</v>
      </c>
      <c r="H49" s="5" t="s">
        <v>44</v>
      </c>
      <c r="I49" s="22">
        <v>425</v>
      </c>
      <c r="J49" s="22">
        <v>3</v>
      </c>
      <c r="K49" s="22">
        <v>0</v>
      </c>
      <c r="L49" s="22">
        <v>0</v>
      </c>
      <c r="M49" s="22">
        <v>722.5</v>
      </c>
      <c r="N49" s="22">
        <v>5.0999999999999996</v>
      </c>
      <c r="O49" s="22">
        <v>144.5</v>
      </c>
      <c r="P49" s="22">
        <v>5.666666666666667</v>
      </c>
      <c r="Q49" s="22"/>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K49" s="23">
        <v>45.421735870481321</v>
      </c>
      <c r="AL49" s="23">
        <v>44.782082833751161</v>
      </c>
      <c r="AM49" s="23">
        <v>46.1335098923836</v>
      </c>
      <c r="AN49" s="23">
        <v>43.134432461964273</v>
      </c>
      <c r="AO49" s="23">
        <v>40.347550683867247</v>
      </c>
      <c r="AP49" s="23">
        <v>43.056849318483017</v>
      </c>
      <c r="AQ49" s="23">
        <v>43.568537944873874</v>
      </c>
      <c r="AR49" s="23">
        <v>41.213069251183008</v>
      </c>
      <c r="AS49" s="23">
        <v>40.19733879306861</v>
      </c>
      <c r="AT49" s="23">
        <v>42.690852588519874</v>
      </c>
      <c r="AU49" s="23">
        <v>41.194359530809066</v>
      </c>
      <c r="AV49" s="23">
        <v>45.30135213178707</v>
      </c>
      <c r="AW49" s="23">
        <v>0</v>
      </c>
      <c r="AX49" s="23">
        <v>43.309792429206098</v>
      </c>
      <c r="AY49" s="23">
        <v>46.730790016777476</v>
      </c>
      <c r="AZ49" s="23">
        <v>44.51807579141196</v>
      </c>
      <c r="BA49" s="23">
        <v>47.395980353581159</v>
      </c>
      <c r="BB49" s="23">
        <v>47.3652860799263</v>
      </c>
      <c r="BC49" s="23"/>
      <c r="BD49" s="23">
        <v>9.7631885768291475</v>
      </c>
      <c r="BE49" s="23">
        <v>8.5590875656580767</v>
      </c>
      <c r="BF49" s="23">
        <v>8.2631446014825798</v>
      </c>
      <c r="BG49" s="23">
        <v>8.5333380101489205</v>
      </c>
      <c r="BH49" s="23">
        <v>7.9315894350416292</v>
      </c>
      <c r="BI49" s="23">
        <v>8.7514997054737638</v>
      </c>
      <c r="BJ49" s="23">
        <v>8.4911634019035471</v>
      </c>
      <c r="BK49" s="23">
        <v>7.8623770028271514</v>
      </c>
      <c r="BL49" s="23">
        <v>8.1850925170671278</v>
      </c>
      <c r="BM49" s="23">
        <v>9.1761980545134474</v>
      </c>
      <c r="BN49" s="23">
        <v>8.0284548096481938</v>
      </c>
      <c r="BO49" s="23">
        <v>9.196845370573195</v>
      </c>
      <c r="BP49" s="23">
        <v>0</v>
      </c>
      <c r="BQ49" s="23">
        <v>8.7096030466579375</v>
      </c>
      <c r="BR49" s="23">
        <v>8.6575873248605468</v>
      </c>
      <c r="BS49" s="23">
        <v>8.7722390313337844</v>
      </c>
      <c r="BT49" s="23">
        <v>8.5715202282717939</v>
      </c>
      <c r="BU49" s="23">
        <v>9.3332787613604538</v>
      </c>
      <c r="BV49" s="23"/>
      <c r="BW49" s="23">
        <f t="shared" si="3"/>
        <v>0</v>
      </c>
      <c r="BX49" s="23">
        <f t="shared" si="4"/>
        <v>746.36159597207518</v>
      </c>
      <c r="BY49" s="23">
        <f t="shared" si="5"/>
        <v>146.78620744365131</v>
      </c>
      <c r="BZ49" s="23">
        <f t="shared" si="6"/>
        <v>0</v>
      </c>
      <c r="CA49" s="23">
        <f t="shared" si="7"/>
        <v>5.2684347950970007</v>
      </c>
      <c r="CB49" s="23">
        <f t="shared" si="8"/>
        <v>5.756321860535345</v>
      </c>
      <c r="CC49" s="23">
        <f>SUM(BD49:BU49)/INDEX(Multipliers!$J$2:$J$33,MATCH($F49,Multipliers!$H$2:$H$33,0))</f>
        <v>26.339900745996403</v>
      </c>
      <c r="CD49" s="24">
        <f t="shared" si="9"/>
        <v>181.80322102136313</v>
      </c>
      <c r="CE49" s="24">
        <f t="shared" si="10"/>
        <v>10.694307118903714</v>
      </c>
      <c r="CF49" s="25">
        <f t="shared" si="11"/>
        <v>-0.66653261382632401</v>
      </c>
    </row>
    <row r="50" spans="2:84" x14ac:dyDescent="0.3">
      <c r="B50" s="45" t="str">
        <f>IF(INDEX(Picks!$H$2:$H$300,MATCH($C50,Picks!$B$2:$B$300,0))=0,"",INDEX(Picks!$H$2:$H$300,MATCH($C50,Picks!$B$2:$B$300,0)))</f>
        <v/>
      </c>
      <c r="C50" s="5" t="s">
        <v>185</v>
      </c>
      <c r="D50" s="5" t="s">
        <v>602</v>
      </c>
      <c r="E50" s="5" t="s">
        <v>67</v>
      </c>
      <c r="F50" s="5" t="s">
        <v>67</v>
      </c>
      <c r="G50" s="7">
        <v>2</v>
      </c>
      <c r="H50" s="5" t="s">
        <v>44</v>
      </c>
      <c r="I50" s="22">
        <v>240</v>
      </c>
      <c r="J50" s="22">
        <v>4</v>
      </c>
      <c r="K50" s="22">
        <v>0</v>
      </c>
      <c r="L50" s="22">
        <v>0</v>
      </c>
      <c r="M50" s="22">
        <v>291.42857142857139</v>
      </c>
      <c r="N50" s="22">
        <v>4.8571428571428568</v>
      </c>
      <c r="O50" s="22">
        <v>261.18181818181819</v>
      </c>
      <c r="P50" s="22">
        <v>0</v>
      </c>
      <c r="Q50" s="22"/>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K50" s="23">
        <v>17.123272372102427</v>
      </c>
      <c r="AL50" s="23">
        <v>18.103734154902913</v>
      </c>
      <c r="AM50" s="23">
        <v>17.082067668661249</v>
      </c>
      <c r="AN50" s="23">
        <v>17.452046250579563</v>
      </c>
      <c r="AO50" s="23">
        <v>17.702581330427385</v>
      </c>
      <c r="AP50" s="23">
        <v>15.546896356653914</v>
      </c>
      <c r="AQ50" s="23">
        <v>17.230246010610095</v>
      </c>
      <c r="AR50" s="23">
        <v>16.484728463739181</v>
      </c>
      <c r="AS50" s="23">
        <v>18.176449754601165</v>
      </c>
      <c r="AT50" s="23">
        <v>0</v>
      </c>
      <c r="AU50" s="23">
        <v>16.15716472050951</v>
      </c>
      <c r="AV50" s="23">
        <v>18.460532370543614</v>
      </c>
      <c r="AW50" s="23">
        <v>19.799286182757925</v>
      </c>
      <c r="AX50" s="23">
        <v>17.202874587398746</v>
      </c>
      <c r="AY50" s="23">
        <v>16.467249362639809</v>
      </c>
      <c r="AZ50" s="23">
        <v>17.598103641432331</v>
      </c>
      <c r="BA50" s="23">
        <v>19.257080653674571</v>
      </c>
      <c r="BB50" s="23">
        <v>16.605756694907296</v>
      </c>
      <c r="BC50" s="23"/>
      <c r="BD50" s="23">
        <v>15.57741185336323</v>
      </c>
      <c r="BE50" s="23">
        <v>17.900675545094941</v>
      </c>
      <c r="BF50" s="23">
        <v>14.823538670694123</v>
      </c>
      <c r="BG50" s="23">
        <v>15.241278016733105</v>
      </c>
      <c r="BH50" s="23">
        <v>14.34609689208545</v>
      </c>
      <c r="BI50" s="23">
        <v>13.290564479430468</v>
      </c>
      <c r="BJ50" s="23">
        <v>15.178027866069648</v>
      </c>
      <c r="BK50" s="23">
        <v>14.396496888601748</v>
      </c>
      <c r="BL50" s="23">
        <v>17.507245763378894</v>
      </c>
      <c r="BM50" s="23">
        <v>0</v>
      </c>
      <c r="BN50" s="23">
        <v>14.708621730539589</v>
      </c>
      <c r="BO50" s="23">
        <v>16.813776658097787</v>
      </c>
      <c r="BP50" s="23">
        <v>15.891291937258808</v>
      </c>
      <c r="BQ50" s="23">
        <v>16.569514800982301</v>
      </c>
      <c r="BR50" s="23">
        <v>14.598113642782872</v>
      </c>
      <c r="BS50" s="23">
        <v>16.482192492487414</v>
      </c>
      <c r="BT50" s="23">
        <v>16.492802095582896</v>
      </c>
      <c r="BU50" s="23">
        <v>15.552771134071863</v>
      </c>
      <c r="BV50" s="23"/>
      <c r="BW50" s="23">
        <f t="shared" si="3"/>
        <v>0</v>
      </c>
      <c r="BX50" s="23">
        <f t="shared" si="4"/>
        <v>296.45007057614174</v>
      </c>
      <c r="BY50" s="23">
        <f t="shared" si="5"/>
        <v>265.3704204672552</v>
      </c>
      <c r="BZ50" s="23">
        <f t="shared" si="6"/>
        <v>0</v>
      </c>
      <c r="CA50" s="23">
        <f t="shared" si="7"/>
        <v>4.9408345096023627</v>
      </c>
      <c r="CB50" s="23">
        <f t="shared" si="8"/>
        <v>0</v>
      </c>
      <c r="CC50" s="23">
        <f>SUM(BD50:BU50)/INDEX(Multipliers!$J$2:$J$33,MATCH($F50,Multipliers!$H$2:$H$33,0))</f>
        <v>38.080314827529563</v>
      </c>
      <c r="CD50" s="24">
        <f t="shared" si="9"/>
        <v>123.90737098948344</v>
      </c>
      <c r="CE50" s="24">
        <f t="shared" si="10"/>
        <v>7.2886688817343197</v>
      </c>
      <c r="CF50" s="25">
        <f t="shared" si="11"/>
        <v>-1.4405170112000298</v>
      </c>
    </row>
    <row r="51" spans="2:84" x14ac:dyDescent="0.3">
      <c r="B51" s="45" t="str">
        <f>IF(INDEX(Picks!$H$2:$H$300,MATCH($C51,Picks!$B$2:$B$300,0))=0,"",INDEX(Picks!$H$2:$H$300,MATCH($C51,Picks!$B$2:$B$300,0)))</f>
        <v/>
      </c>
      <c r="C51" s="5" t="s">
        <v>186</v>
      </c>
      <c r="D51" s="5" t="s">
        <v>603</v>
      </c>
      <c r="E51" s="5" t="s">
        <v>52</v>
      </c>
      <c r="F51" s="5" t="s">
        <v>52</v>
      </c>
      <c r="G51" s="7">
        <v>4</v>
      </c>
      <c r="H51" s="5" t="s">
        <v>44</v>
      </c>
      <c r="I51" s="22">
        <v>283</v>
      </c>
      <c r="J51" s="22">
        <v>5</v>
      </c>
      <c r="K51" s="22">
        <v>0</v>
      </c>
      <c r="L51" s="22">
        <v>0</v>
      </c>
      <c r="M51" s="22">
        <v>320.73333333333335</v>
      </c>
      <c r="N51" s="22">
        <v>5.6666666666666661</v>
      </c>
      <c r="O51" s="22">
        <v>171.88888888888889</v>
      </c>
      <c r="P51" s="22">
        <v>1.8888888888888888</v>
      </c>
      <c r="Q51" s="22"/>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K51" s="23">
        <v>20.282415410572725</v>
      </c>
      <c r="AL51" s="23">
        <v>19.703600998543212</v>
      </c>
      <c r="AM51" s="23">
        <v>20.24183992984295</v>
      </c>
      <c r="AN51" s="23">
        <v>17.021170432722876</v>
      </c>
      <c r="AO51" s="23">
        <v>18.956188306967871</v>
      </c>
      <c r="AP51" s="23">
        <v>17.868300103648593</v>
      </c>
      <c r="AQ51" s="23">
        <v>21.876360647923807</v>
      </c>
      <c r="AR51" s="23">
        <v>18.087969668108773</v>
      </c>
      <c r="AS51" s="23">
        <v>18.847399857649513</v>
      </c>
      <c r="AT51" s="23">
        <v>22.027882132598272</v>
      </c>
      <c r="AU51" s="23">
        <v>18.71400200506168</v>
      </c>
      <c r="AV51" s="23">
        <v>19.087283387236834</v>
      </c>
      <c r="AW51" s="23">
        <v>0</v>
      </c>
      <c r="AX51" s="23">
        <v>18.022465301455618</v>
      </c>
      <c r="AY51" s="23">
        <v>18.42028525715806</v>
      </c>
      <c r="AZ51" s="23">
        <v>20.673034782692319</v>
      </c>
      <c r="BA51" s="23">
        <v>19.37915743825209</v>
      </c>
      <c r="BB51" s="23">
        <v>19.507294237005844</v>
      </c>
      <c r="BC51" s="23"/>
      <c r="BD51" s="23">
        <v>10.525046399954975</v>
      </c>
      <c r="BE51" s="23">
        <v>10.403833366848264</v>
      </c>
      <c r="BF51" s="23">
        <v>10.272837806116208</v>
      </c>
      <c r="BG51" s="23">
        <v>9.4777968487285005</v>
      </c>
      <c r="BH51" s="23">
        <v>10.319311772253418</v>
      </c>
      <c r="BI51" s="23">
        <v>9.9829956999206235</v>
      </c>
      <c r="BJ51" s="23">
        <v>10.499718131861529</v>
      </c>
      <c r="BK51" s="23">
        <v>9.7471082959731419</v>
      </c>
      <c r="BL51" s="23">
        <v>10.528898094919954</v>
      </c>
      <c r="BM51" s="23">
        <v>10.935539467833799</v>
      </c>
      <c r="BN51" s="23">
        <v>10.299913909382585</v>
      </c>
      <c r="BO51" s="23">
        <v>10.664040052642887</v>
      </c>
      <c r="BP51" s="23">
        <v>0</v>
      </c>
      <c r="BQ51" s="23">
        <v>9.8336376025079861</v>
      </c>
      <c r="BR51" s="23">
        <v>10.594102165810112</v>
      </c>
      <c r="BS51" s="23">
        <v>11.918940341157274</v>
      </c>
      <c r="BT51" s="23">
        <v>10.442893796333221</v>
      </c>
      <c r="BU51" s="23">
        <v>11.246838147968987</v>
      </c>
      <c r="BV51" s="23"/>
      <c r="BW51" s="23">
        <f t="shared" si="3"/>
        <v>0</v>
      </c>
      <c r="BX51" s="23">
        <f t="shared" si="4"/>
        <v>328.71664989744102</v>
      </c>
      <c r="BY51" s="23">
        <f t="shared" si="5"/>
        <v>177.69345190021346</v>
      </c>
      <c r="BZ51" s="23">
        <f t="shared" si="6"/>
        <v>0</v>
      </c>
      <c r="CA51" s="23">
        <f t="shared" si="7"/>
        <v>5.8077146624989568</v>
      </c>
      <c r="CB51" s="23">
        <f t="shared" si="8"/>
        <v>1.9526752956067412</v>
      </c>
      <c r="CC51" s="23">
        <f>SUM(BD51:BU51)/INDEX(Multipliers!$J$2:$J$33,MATCH($F51,Multipliers!$H$2:$H$33,0))</f>
        <v>28.365264323495534</v>
      </c>
      <c r="CD51" s="24">
        <f t="shared" si="9"/>
        <v>125.56861425189517</v>
      </c>
      <c r="CE51" s="24">
        <f t="shared" si="10"/>
        <v>7.3863890736408919</v>
      </c>
      <c r="CF51" s="25">
        <f t="shared" si="11"/>
        <v>-1.4183085737275534</v>
      </c>
    </row>
    <row r="52" spans="2:84" x14ac:dyDescent="0.3">
      <c r="B52" s="45" t="str">
        <f>IF(INDEX(Picks!$H$2:$H$300,MATCH($C52,Picks!$B$2:$B$300,0))=0,"",INDEX(Picks!$H$2:$H$300,MATCH($C52,Picks!$B$2:$B$300,0)))</f>
        <v/>
      </c>
      <c r="C52" s="5" t="s">
        <v>187</v>
      </c>
      <c r="D52" s="5" t="s">
        <v>604</v>
      </c>
      <c r="E52" s="5" t="s">
        <v>67</v>
      </c>
      <c r="F52" s="5" t="s">
        <v>67</v>
      </c>
      <c r="G52" s="7">
        <v>5</v>
      </c>
      <c r="H52" s="5" t="s">
        <v>44</v>
      </c>
      <c r="I52" s="22">
        <v>217</v>
      </c>
      <c r="J52" s="22">
        <v>3</v>
      </c>
      <c r="K52" s="22">
        <v>0</v>
      </c>
      <c r="L52" s="22">
        <v>0</v>
      </c>
      <c r="M52" s="22">
        <v>307.41666666666669</v>
      </c>
      <c r="N52" s="22">
        <v>4.25</v>
      </c>
      <c r="O52" s="22">
        <v>63.75</v>
      </c>
      <c r="P52" s="22">
        <v>0</v>
      </c>
      <c r="Q52" s="22"/>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K52" s="23">
        <v>18.152449286540769</v>
      </c>
      <c r="AL52" s="23">
        <v>19.191840730122184</v>
      </c>
      <c r="AM52" s="23">
        <v>18.108768016201257</v>
      </c>
      <c r="AN52" s="23">
        <v>18.500983785444078</v>
      </c>
      <c r="AO52" s="23">
        <v>18.766577022099383</v>
      </c>
      <c r="AP52" s="23">
        <v>16.481326789910479</v>
      </c>
      <c r="AQ52" s="23">
        <v>18.265852467066647</v>
      </c>
      <c r="AR52" s="23">
        <v>17.475526344365427</v>
      </c>
      <c r="AS52" s="23">
        <v>19.268926827170635</v>
      </c>
      <c r="AT52" s="23">
        <v>0</v>
      </c>
      <c r="AU52" s="23">
        <v>17.128274714660961</v>
      </c>
      <c r="AV52" s="23">
        <v>19.570083940543693</v>
      </c>
      <c r="AW52" s="23">
        <v>20.989302192481112</v>
      </c>
      <c r="AX52" s="23">
        <v>18.236835912231371</v>
      </c>
      <c r="AY52" s="23">
        <v>17.456996679626954</v>
      </c>
      <c r="AZ52" s="23">
        <v>18.65581980759945</v>
      </c>
      <c r="BA52" s="23">
        <v>20.414507950137402</v>
      </c>
      <c r="BB52" s="23">
        <v>17.603828854585281</v>
      </c>
      <c r="BC52" s="23"/>
      <c r="BD52" s="23">
        <v>3.8210765317487172</v>
      </c>
      <c r="BE52" s="23">
        <v>4.3909637795859284</v>
      </c>
      <c r="BF52" s="23">
        <v>3.636154469385084</v>
      </c>
      <c r="BG52" s="23">
        <v>3.7386242523351303</v>
      </c>
      <c r="BH52" s="23">
        <v>3.5190399196324504</v>
      </c>
      <c r="BI52" s="23">
        <v>3.2601220603331695</v>
      </c>
      <c r="BJ52" s="23">
        <v>3.7231092445402041</v>
      </c>
      <c r="BK52" s="23">
        <v>3.5314028362518157</v>
      </c>
      <c r="BL52" s="23">
        <v>4.2944570350793541</v>
      </c>
      <c r="BM52" s="23">
        <v>0</v>
      </c>
      <c r="BN52" s="23">
        <v>3.6079658057445281</v>
      </c>
      <c r="BO52" s="23">
        <v>4.1243518501727676</v>
      </c>
      <c r="BP52" s="23">
        <v>3.8980700550404421</v>
      </c>
      <c r="BQ52" s="23">
        <v>4.0644353981580617</v>
      </c>
      <c r="BR52" s="23">
        <v>3.5808586158807345</v>
      </c>
      <c r="BS52" s="23">
        <v>4.0430155867780408</v>
      </c>
      <c r="BT52" s="23">
        <v>4.0456180797839991</v>
      </c>
      <c r="BU52" s="23">
        <v>3.8150322623221937</v>
      </c>
      <c r="BV52" s="23"/>
      <c r="BW52" s="23">
        <f t="shared" si="3"/>
        <v>0</v>
      </c>
      <c r="BX52" s="23">
        <f t="shared" si="4"/>
        <v>314.26790132078719</v>
      </c>
      <c r="BY52" s="23">
        <f t="shared" si="5"/>
        <v>65.094297782772614</v>
      </c>
      <c r="BZ52" s="23">
        <f t="shared" si="6"/>
        <v>0</v>
      </c>
      <c r="CA52" s="23">
        <f t="shared" si="7"/>
        <v>4.3447175297804677</v>
      </c>
      <c r="CB52" s="23">
        <f t="shared" si="8"/>
        <v>0</v>
      </c>
      <c r="CC52" s="23">
        <f>SUM(BD52:BU52)/INDEX(Multipliers!$J$2:$J$33,MATCH($F52,Multipliers!$H$2:$H$33,0))</f>
        <v>9.3409482062105269</v>
      </c>
      <c r="CD52" s="24">
        <f t="shared" si="9"/>
        <v>73.34547329524932</v>
      </c>
      <c r="CE52" s="24">
        <f t="shared" si="10"/>
        <v>4.3144396056029013</v>
      </c>
      <c r="CF52" s="25">
        <f t="shared" si="11"/>
        <v>-2.1164569947289702</v>
      </c>
    </row>
    <row r="53" spans="2:84" x14ac:dyDescent="0.3">
      <c r="B53" s="45" t="str">
        <f>IF(INDEX(Picks!$H$2:$H$300,MATCH($C53,Picks!$B$2:$B$300,0))=0,"",INDEX(Picks!$H$2:$H$300,MATCH($C53,Picks!$B$2:$B$300,0)))</f>
        <v/>
      </c>
      <c r="C53" s="5" t="s">
        <v>188</v>
      </c>
      <c r="D53" s="5" t="s">
        <v>605</v>
      </c>
      <c r="E53" s="5" t="s">
        <v>63</v>
      </c>
      <c r="F53" s="5" t="s">
        <v>63</v>
      </c>
      <c r="G53" s="7">
        <v>2</v>
      </c>
      <c r="H53" s="5" t="s">
        <v>44</v>
      </c>
      <c r="I53" s="22">
        <v>402</v>
      </c>
      <c r="J53" s="22">
        <v>3</v>
      </c>
      <c r="K53" s="22">
        <v>0</v>
      </c>
      <c r="L53" s="22">
        <v>0</v>
      </c>
      <c r="M53" s="22">
        <v>427.125</v>
      </c>
      <c r="N53" s="22">
        <v>3.1875</v>
      </c>
      <c r="O53" s="22">
        <v>326.39999999999998</v>
      </c>
      <c r="P53" s="22">
        <v>0</v>
      </c>
      <c r="Q53" s="22"/>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K53" s="23">
        <v>27.056217755578004</v>
      </c>
      <c r="AL53" s="23">
        <v>25.063034644556772</v>
      </c>
      <c r="AM53" s="23">
        <v>26.48986387803517</v>
      </c>
      <c r="AN53" s="23">
        <v>24.995137299708631</v>
      </c>
      <c r="AO53" s="23">
        <v>24.528624985635691</v>
      </c>
      <c r="AP53" s="23">
        <v>27.532696771348107</v>
      </c>
      <c r="AQ53" s="23">
        <v>0</v>
      </c>
      <c r="AR53" s="23">
        <v>24.097557346931357</v>
      </c>
      <c r="AS53" s="23">
        <v>26.770355221517484</v>
      </c>
      <c r="AT53" s="23">
        <v>23.669746462559338</v>
      </c>
      <c r="AU53" s="23">
        <v>25.454824394527733</v>
      </c>
      <c r="AV53" s="23">
        <v>25.379092679107302</v>
      </c>
      <c r="AW53" s="23">
        <v>26.494044817838159</v>
      </c>
      <c r="AX53" s="23">
        <v>25.729376290040122</v>
      </c>
      <c r="AY53" s="23">
        <v>23.971902601904546</v>
      </c>
      <c r="AZ53" s="23">
        <v>25.859514994151706</v>
      </c>
      <c r="BA53" s="23">
        <v>24.941663984234722</v>
      </c>
      <c r="BB53" s="23">
        <v>25.245827129371701</v>
      </c>
      <c r="BC53" s="23"/>
      <c r="BD53" s="23">
        <v>21.012246332486715</v>
      </c>
      <c r="BE53" s="23">
        <v>20.583857533942254</v>
      </c>
      <c r="BF53" s="23">
        <v>20.548144400761537</v>
      </c>
      <c r="BG53" s="23">
        <v>19.402008838657565</v>
      </c>
      <c r="BH53" s="23">
        <v>19.250037431187611</v>
      </c>
      <c r="BI53" s="23">
        <v>20.72945990409379</v>
      </c>
      <c r="BJ53" s="23">
        <v>0</v>
      </c>
      <c r="BK53" s="23">
        <v>19.244493182161651</v>
      </c>
      <c r="BL53" s="23">
        <v>19.372516118361148</v>
      </c>
      <c r="BM53" s="23">
        <v>18.415565479336706</v>
      </c>
      <c r="BN53" s="23">
        <v>19.768581305779129</v>
      </c>
      <c r="BO53" s="23">
        <v>19.062695211418017</v>
      </c>
      <c r="BP53" s="23">
        <v>21.104311886556683</v>
      </c>
      <c r="BQ53" s="23">
        <v>20.019565280256359</v>
      </c>
      <c r="BR53" s="23">
        <v>18.005729310965215</v>
      </c>
      <c r="BS53" s="23">
        <v>19.25660623800297</v>
      </c>
      <c r="BT53" s="23">
        <v>18.500354134461524</v>
      </c>
      <c r="BU53" s="23">
        <v>19.583147114664236</v>
      </c>
      <c r="BV53" s="23"/>
      <c r="BW53" s="23">
        <f t="shared" si="3"/>
        <v>0</v>
      </c>
      <c r="BX53" s="23">
        <f t="shared" si="4"/>
        <v>433.27948125704665</v>
      </c>
      <c r="BY53" s="23">
        <f t="shared" si="5"/>
        <v>333.85931970309309</v>
      </c>
      <c r="BZ53" s="23">
        <f t="shared" si="6"/>
        <v>0</v>
      </c>
      <c r="CA53" s="23">
        <f t="shared" si="7"/>
        <v>3.2334289646048258</v>
      </c>
      <c r="CB53" s="23">
        <f t="shared" si="8"/>
        <v>0</v>
      </c>
      <c r="CC53" s="23">
        <f>SUM(BD53:BU53)/INDEX(Multipliers!$J$2:$J$33,MATCH($F53,Multipliers!$H$2:$H$33,0))</f>
        <v>59.992448262521961</v>
      </c>
      <c r="CD53" s="24">
        <f t="shared" si="9"/>
        <v>156.10690214616488</v>
      </c>
      <c r="CE53" s="24">
        <f t="shared" si="10"/>
        <v>9.1827589497744047</v>
      </c>
      <c r="CF53" s="25">
        <f t="shared" si="11"/>
        <v>-1.0100555065447399</v>
      </c>
    </row>
    <row r="54" spans="2:84" x14ac:dyDescent="0.3">
      <c r="B54" s="45" t="str">
        <f>IF(INDEX(Picks!$H$2:$H$300,MATCH($C54,Picks!$B$2:$B$300,0))=0,"",INDEX(Picks!$H$2:$H$300,MATCH($C54,Picks!$B$2:$B$300,0)))</f>
        <v/>
      </c>
      <c r="C54" s="5" t="s">
        <v>189</v>
      </c>
      <c r="D54" s="5" t="s">
        <v>606</v>
      </c>
      <c r="E54" s="5" t="s">
        <v>43</v>
      </c>
      <c r="F54" s="5" t="s">
        <v>43</v>
      </c>
      <c r="G54" s="7">
        <v>3</v>
      </c>
      <c r="H54" s="5" t="s">
        <v>44</v>
      </c>
      <c r="I54" s="22">
        <v>302</v>
      </c>
      <c r="J54" s="22">
        <v>3</v>
      </c>
      <c r="K54" s="22">
        <v>0</v>
      </c>
      <c r="L54" s="22">
        <v>0</v>
      </c>
      <c r="M54" s="22">
        <v>641.75</v>
      </c>
      <c r="N54" s="22">
        <v>6.375</v>
      </c>
      <c r="O54" s="22">
        <v>427.83333333333337</v>
      </c>
      <c r="P54" s="22">
        <v>8.5</v>
      </c>
      <c r="Q54" s="22"/>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K54" s="23">
        <v>40.996910875928158</v>
      </c>
      <c r="AL54" s="23">
        <v>36.744058915641105</v>
      </c>
      <c r="AM54" s="23">
        <v>37.776116744754809</v>
      </c>
      <c r="AN54" s="23">
        <v>34.371347711410465</v>
      </c>
      <c r="AO54" s="23">
        <v>37.617391373028639</v>
      </c>
      <c r="AP54" s="23">
        <v>39.367409914818204</v>
      </c>
      <c r="AQ54" s="23">
        <v>40.341515918315537</v>
      </c>
      <c r="AR54" s="23">
        <v>37.148236986533625</v>
      </c>
      <c r="AS54" s="23">
        <v>38.207129024216606</v>
      </c>
      <c r="AT54" s="23">
        <v>0</v>
      </c>
      <c r="AU54" s="23">
        <v>41.780797556804423</v>
      </c>
      <c r="AV54" s="23">
        <v>35.811382381401636</v>
      </c>
      <c r="AW54" s="23">
        <v>36.192451712331241</v>
      </c>
      <c r="AX54" s="23">
        <v>40.934816914281541</v>
      </c>
      <c r="AY54" s="23">
        <v>38.007176136038467</v>
      </c>
      <c r="AZ54" s="23">
        <v>38.177568172508884</v>
      </c>
      <c r="BA54" s="23">
        <v>39.020206558481725</v>
      </c>
      <c r="BB54" s="23">
        <v>38.408597326217446</v>
      </c>
      <c r="BC54" s="23"/>
      <c r="BD54" s="23">
        <v>29.402860196279924</v>
      </c>
      <c r="BE54" s="23">
        <v>25.128026289434143</v>
      </c>
      <c r="BF54" s="23">
        <v>26.254272736625509</v>
      </c>
      <c r="BG54" s="23">
        <v>21.857184198481907</v>
      </c>
      <c r="BH54" s="23">
        <v>27.668643037272265</v>
      </c>
      <c r="BI54" s="23">
        <v>26.953104799583443</v>
      </c>
      <c r="BJ54" s="23">
        <v>25.46816725626573</v>
      </c>
      <c r="BK54" s="23">
        <v>25.433736351573398</v>
      </c>
      <c r="BL54" s="23">
        <v>25.036072473243426</v>
      </c>
      <c r="BM54" s="23">
        <v>0</v>
      </c>
      <c r="BN54" s="23">
        <v>27.442870981615904</v>
      </c>
      <c r="BO54" s="23">
        <v>24.306706758606278</v>
      </c>
      <c r="BP54" s="23">
        <v>24.261017352676852</v>
      </c>
      <c r="BQ54" s="23">
        <v>27.733956682796979</v>
      </c>
      <c r="BR54" s="23">
        <v>25.720065402493496</v>
      </c>
      <c r="BS54" s="23">
        <v>25.912737588365431</v>
      </c>
      <c r="BT54" s="23">
        <v>27.916592293709439</v>
      </c>
      <c r="BU54" s="23">
        <v>24.247888521674358</v>
      </c>
      <c r="BV54" s="23"/>
      <c r="BW54" s="23">
        <f t="shared" si="3"/>
        <v>0</v>
      </c>
      <c r="BX54" s="23">
        <f t="shared" si="4"/>
        <v>650.90311422271259</v>
      </c>
      <c r="BY54" s="23">
        <f t="shared" si="5"/>
        <v>440.74390292069847</v>
      </c>
      <c r="BZ54" s="23">
        <f t="shared" si="6"/>
        <v>0</v>
      </c>
      <c r="CA54" s="23">
        <f t="shared" si="7"/>
        <v>6.4659249757223103</v>
      </c>
      <c r="CB54" s="23">
        <f t="shared" si="8"/>
        <v>8.7565013825304323</v>
      </c>
      <c r="CC54" s="23">
        <f>SUM(BD54:BU54)/INDEX(Multipliers!$J$2:$J$33,MATCH($F54,Multipliers!$H$2:$H$33,0))</f>
        <v>60.229663260223454</v>
      </c>
      <c r="CD54" s="24">
        <f t="shared" si="9"/>
        <v>260.72892312408101</v>
      </c>
      <c r="CE54" s="24">
        <f t="shared" si="10"/>
        <v>15.336995477887118</v>
      </c>
      <c r="CF54" s="25">
        <f t="shared" si="11"/>
        <v>0.38859071445423016</v>
      </c>
    </row>
    <row r="55" spans="2:84" x14ac:dyDescent="0.3">
      <c r="B55" s="45" t="str">
        <f>IF(INDEX(Picks!$H$2:$H$300,MATCH($C55,Picks!$B$2:$B$300,0))=0,"",INDEX(Picks!$H$2:$H$300,MATCH($C55,Picks!$B$2:$B$300,0)))</f>
        <v/>
      </c>
      <c r="C55" s="5" t="s">
        <v>190</v>
      </c>
      <c r="D55" s="5" t="s">
        <v>607</v>
      </c>
      <c r="E55" s="5" t="s">
        <v>72</v>
      </c>
      <c r="F55" s="5" t="s">
        <v>72</v>
      </c>
      <c r="G55" s="7">
        <v>1</v>
      </c>
      <c r="H55" s="5" t="s">
        <v>44</v>
      </c>
      <c r="I55" s="22">
        <v>77</v>
      </c>
      <c r="J55" s="22">
        <v>3</v>
      </c>
      <c r="K55" s="22">
        <v>0</v>
      </c>
      <c r="L55" s="22">
        <v>0</v>
      </c>
      <c r="M55" s="22">
        <v>218.16666666666669</v>
      </c>
      <c r="N55" s="22">
        <v>8.5</v>
      </c>
      <c r="O55" s="22">
        <v>316.2</v>
      </c>
      <c r="P55" s="22">
        <v>0</v>
      </c>
      <c r="Q55" s="22"/>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K55" s="23">
        <v>12.60541945674114</v>
      </c>
      <c r="AL55" s="23">
        <v>14.659451292852575</v>
      </c>
      <c r="AM55" s="23">
        <v>12.096569285567217</v>
      </c>
      <c r="AN55" s="23">
        <v>13.378138325561887</v>
      </c>
      <c r="AO55" s="23">
        <v>12.840965788851262</v>
      </c>
      <c r="AP55" s="23">
        <v>12.014917562241692</v>
      </c>
      <c r="AQ55" s="23">
        <v>0</v>
      </c>
      <c r="AR55" s="23">
        <v>12.934350113437311</v>
      </c>
      <c r="AS55" s="23">
        <v>13.784953350299547</v>
      </c>
      <c r="AT55" s="23">
        <v>11.962592855422368</v>
      </c>
      <c r="AU55" s="23">
        <v>13.499005668804889</v>
      </c>
      <c r="AV55" s="23">
        <v>14.996354822628655</v>
      </c>
      <c r="AW55" s="23">
        <v>12.749564316185824</v>
      </c>
      <c r="AX55" s="23">
        <v>13.888087934113761</v>
      </c>
      <c r="AY55" s="23">
        <v>13.42501239861976</v>
      </c>
      <c r="AZ55" s="23">
        <v>12.909684649112339</v>
      </c>
      <c r="BA55" s="23">
        <v>12.416758213579644</v>
      </c>
      <c r="BB55" s="23">
        <v>13.605350916242349</v>
      </c>
      <c r="BC55" s="23"/>
      <c r="BD55" s="23">
        <v>19.044016220544815</v>
      </c>
      <c r="BE55" s="23">
        <v>19.68135279259112</v>
      </c>
      <c r="BF55" s="23">
        <v>17.342054688873997</v>
      </c>
      <c r="BG55" s="23">
        <v>21.392404183142666</v>
      </c>
      <c r="BH55" s="23">
        <v>20.021695981493465</v>
      </c>
      <c r="BI55" s="23">
        <v>17.116198675530828</v>
      </c>
      <c r="BJ55" s="23">
        <v>0</v>
      </c>
      <c r="BK55" s="23">
        <v>19.087467374447414</v>
      </c>
      <c r="BL55" s="23">
        <v>19.0491467550058</v>
      </c>
      <c r="BM55" s="23">
        <v>18.074767973426042</v>
      </c>
      <c r="BN55" s="23">
        <v>21.026800965316344</v>
      </c>
      <c r="BO55" s="23">
        <v>20.561848880258015</v>
      </c>
      <c r="BP55" s="23">
        <v>17.892435192653117</v>
      </c>
      <c r="BQ55" s="23">
        <v>18.645742789778904</v>
      </c>
      <c r="BR55" s="23">
        <v>20.282240885177728</v>
      </c>
      <c r="BS55" s="23">
        <v>18.813576643078321</v>
      </c>
      <c r="BT55" s="23">
        <v>18.460531548378629</v>
      </c>
      <c r="BU55" s="23">
        <v>19.093425744213643</v>
      </c>
      <c r="BV55" s="23"/>
      <c r="BW55" s="23">
        <f t="shared" si="3"/>
        <v>0</v>
      </c>
      <c r="BX55" s="23">
        <f t="shared" si="4"/>
        <v>223.76717695026224</v>
      </c>
      <c r="BY55" s="23">
        <f t="shared" si="5"/>
        <v>325.58570729391084</v>
      </c>
      <c r="BZ55" s="23">
        <f t="shared" si="6"/>
        <v>0</v>
      </c>
      <c r="CA55" s="23">
        <f t="shared" si="7"/>
        <v>8.7182016993608666</v>
      </c>
      <c r="CB55" s="23">
        <f t="shared" si="8"/>
        <v>0</v>
      </c>
      <c r="CC55" s="23">
        <f>SUM(BD55:BU55)/INDEX(Multipliers!$J$2:$J$33,MATCH($F55,Multipliers!$H$2:$H$33,0))</f>
        <v>53.35867232353479</v>
      </c>
      <c r="CD55" s="24">
        <f t="shared" si="9"/>
        <v>160.60317094411729</v>
      </c>
      <c r="CE55" s="24">
        <f t="shared" si="10"/>
        <v>9.4472453496539579</v>
      </c>
      <c r="CF55" s="25">
        <f t="shared" si="11"/>
        <v>-0.94994684773591076</v>
      </c>
    </row>
    <row r="57" spans="2:84" x14ac:dyDescent="0.3">
      <c r="C57" s="5" t="s">
        <v>100</v>
      </c>
      <c r="AL57" s="5"/>
      <c r="AM57" s="5"/>
      <c r="AN57" s="5"/>
      <c r="AO57" s="5"/>
      <c r="AP57" s="5"/>
      <c r="BW57" s="23"/>
      <c r="BX57" s="23"/>
      <c r="BY57" s="23"/>
      <c r="BZ57" s="23"/>
      <c r="CA57" s="23"/>
      <c r="CB57" s="23"/>
      <c r="CC57" s="23"/>
      <c r="CD57" s="24"/>
      <c r="CE57" s="24"/>
    </row>
    <row r="58" spans="2:84" x14ac:dyDescent="0.3">
      <c r="B58" s="45" t="str">
        <f>IF(INDEX(Picks!$H$2:$H$300,MATCH($C58,Picks!$B$2:$B$300,0))=0,"",INDEX(Picks!$H$2:$H$300,MATCH($C58,Picks!$B$2:$B$300,0)))</f>
        <v/>
      </c>
      <c r="C58" s="5" t="s">
        <v>191</v>
      </c>
      <c r="D58" s="5" t="s">
        <v>192</v>
      </c>
      <c r="E58" s="5" t="s">
        <v>103</v>
      </c>
      <c r="F58" s="5" t="s">
        <v>87</v>
      </c>
      <c r="G58" s="7" t="s">
        <v>104</v>
      </c>
      <c r="H58" s="5" t="s">
        <v>44</v>
      </c>
      <c r="I58" s="22">
        <v>556.76250000000005</v>
      </c>
      <c r="J58" s="22">
        <v>3.5350000000000001</v>
      </c>
      <c r="K58" s="22">
        <v>0</v>
      </c>
      <c r="L58" s="22">
        <v>0</v>
      </c>
      <c r="M58" s="22">
        <v>556.76250000000005</v>
      </c>
      <c r="N58" s="22">
        <v>3.5350000000000001</v>
      </c>
      <c r="O58" s="22">
        <v>107.33333333333333</v>
      </c>
      <c r="P58" s="22">
        <v>0.66666666666666663</v>
      </c>
      <c r="Q58" s="22"/>
      <c r="R58" s="23">
        <f>Rookies!R17</f>
        <v>0</v>
      </c>
      <c r="S58" s="23">
        <f>Rookies!S17</f>
        <v>0</v>
      </c>
      <c r="T58" s="23">
        <f>Rookies!T17</f>
        <v>0</v>
      </c>
      <c r="U58" s="23">
        <f>Rookies!U17</f>
        <v>0</v>
      </c>
      <c r="V58" s="23">
        <f>Rookies!V17</f>
        <v>0</v>
      </c>
      <c r="W58" s="23">
        <f>Rookies!W17</f>
        <v>0</v>
      </c>
      <c r="X58" s="23">
        <f>Rookies!X17</f>
        <v>0</v>
      </c>
      <c r="Y58" s="23">
        <f>Rookies!Y17</f>
        <v>0</v>
      </c>
      <c r="Z58" s="23">
        <f>Rookies!Z17</f>
        <v>0</v>
      </c>
      <c r="AA58" s="23">
        <f>Rookies!AA17</f>
        <v>0</v>
      </c>
      <c r="AB58" s="23">
        <f>Rookies!AB17</f>
        <v>0</v>
      </c>
      <c r="AC58" s="23">
        <f>Rookies!AC17</f>
        <v>0</v>
      </c>
      <c r="AD58" s="23">
        <f>Rookies!AD17</f>
        <v>0</v>
      </c>
      <c r="AE58" s="23">
        <f>Rookies!AE17</f>
        <v>0</v>
      </c>
      <c r="AF58" s="23">
        <f>Rookies!AF17</f>
        <v>0</v>
      </c>
      <c r="AG58" s="23">
        <f>Rookies!AG17</f>
        <v>0</v>
      </c>
      <c r="AH58" s="23">
        <f>Rookies!AH17</f>
        <v>0</v>
      </c>
      <c r="AI58" s="23">
        <f>Rookies!AI17</f>
        <v>0</v>
      </c>
      <c r="AK58" s="23">
        <f>Rookies!AK17</f>
        <v>31.282210550321828</v>
      </c>
      <c r="AL58" s="23">
        <f>Rookies!AL17</f>
        <v>33.011736125809087</v>
      </c>
      <c r="AM58" s="23">
        <f>Rookies!AM17</f>
        <v>33.131013410523856</v>
      </c>
      <c r="AN58" s="23">
        <f>Rookies!AN17</f>
        <v>31.625009579486328</v>
      </c>
      <c r="AO58" s="23">
        <f>Rookies!AO17</f>
        <v>33.238899265913361</v>
      </c>
      <c r="AP58" s="23">
        <f>Rookies!AP17</f>
        <v>33.37427484664569</v>
      </c>
      <c r="AQ58" s="23">
        <f>Rookies!AQ17</f>
        <v>32.666716794934125</v>
      </c>
      <c r="AR58" s="23">
        <f>Rookies!AR17</f>
        <v>38.499946311035842</v>
      </c>
      <c r="AS58" s="23">
        <f>Rookies!AS17</f>
        <v>34.620421318570024</v>
      </c>
      <c r="AT58" s="23">
        <f>Rookies!AT17</f>
        <v>34.406612284465609</v>
      </c>
      <c r="AU58" s="23">
        <f>Rookies!AU17</f>
        <v>0</v>
      </c>
      <c r="AV58" s="23">
        <f>Rookies!AV17</f>
        <v>37.935796440259594</v>
      </c>
      <c r="AW58" s="23">
        <f>Rookies!AW17</f>
        <v>29.908977318593987</v>
      </c>
      <c r="AX58" s="23">
        <f>Rookies!AX17</f>
        <v>34.929665168087702</v>
      </c>
      <c r="AY58" s="23">
        <f>Rookies!AY17</f>
        <v>29.547711337289716</v>
      </c>
      <c r="AZ58" s="23">
        <f>Rookies!AZ17</f>
        <v>35.778793978583607</v>
      </c>
      <c r="BA58" s="23">
        <f>Rookies!BA17</f>
        <v>31.048650339178039</v>
      </c>
      <c r="BB58" s="23">
        <f>Rookies!BB17</f>
        <v>35.938809826518693</v>
      </c>
      <c r="BC58" s="23"/>
      <c r="BD58" s="23">
        <f>Rookies!BD17</f>
        <v>6.2657973452583908</v>
      </c>
      <c r="BE58" s="23">
        <f>Rookies!BE17</f>
        <v>6.3990465516567649</v>
      </c>
      <c r="BF58" s="23">
        <f>Rookies!BF17</f>
        <v>6.8711442368420892</v>
      </c>
      <c r="BG58" s="23">
        <f>Rookies!BG17</f>
        <v>6.2539991014048022</v>
      </c>
      <c r="BH58" s="23">
        <f>Rookies!BH17</f>
        <v>6.5244138336811099</v>
      </c>
      <c r="BI58" s="23">
        <f>Rookies!BI17</f>
        <v>6.2696124379062406</v>
      </c>
      <c r="BJ58" s="23">
        <f>Rookies!BJ17</f>
        <v>6.0977661826841727</v>
      </c>
      <c r="BK58" s="23">
        <f>Rookies!BK17</f>
        <v>7.0214652464542722</v>
      </c>
      <c r="BL58" s="23">
        <f>Rookies!BL17</f>
        <v>7.363553277667533</v>
      </c>
      <c r="BM58" s="23">
        <f>Rookies!BM17</f>
        <v>6.3386933067630711</v>
      </c>
      <c r="BN58" s="23">
        <f>Rookies!BN17</f>
        <v>0</v>
      </c>
      <c r="BO58" s="23">
        <f>Rookies!BO17</f>
        <v>6.7745056440345053</v>
      </c>
      <c r="BP58" s="23">
        <f>Rookies!BP17</f>
        <v>5.4999040646422053</v>
      </c>
      <c r="BQ58" s="23">
        <f>Rookies!BQ17</f>
        <v>6.5201817608887138</v>
      </c>
      <c r="BR58" s="23">
        <f>Rookies!BR17</f>
        <v>5.9183787845755811</v>
      </c>
      <c r="BS58" s="23">
        <f>Rookies!BS17</f>
        <v>6.5763829630322013</v>
      </c>
      <c r="BT58" s="23">
        <f>Rookies!BT17</f>
        <v>6.2399528320881616</v>
      </c>
      <c r="BU58" s="23">
        <f>Rookies!BU17</f>
        <v>6.4178874007045259</v>
      </c>
      <c r="BV58" s="23"/>
      <c r="BW58" s="23">
        <f t="shared" ref="BW58:BW76" si="12">SUM(R58:AI58)</f>
        <v>0</v>
      </c>
      <c r="BX58" s="23">
        <f t="shared" ref="BX58:BX76" si="13">SUM(AK58:BB58)</f>
        <v>570.9452448962171</v>
      </c>
      <c r="BY58" s="23">
        <f t="shared" ref="BY58:BY76" si="14">SUM(BD58:BU58)</f>
        <v>109.35268497028436</v>
      </c>
      <c r="BZ58" s="23">
        <f t="shared" ref="BZ58:BZ76" si="15">IFERROR(BW58/(K58/L58),0)</f>
        <v>0</v>
      </c>
      <c r="CA58" s="23">
        <f t="shared" ref="CA58:CA76" si="16">IFERROR(BX58/(M58/N58),0)</f>
        <v>3.6250491739442356</v>
      </c>
      <c r="CB58" s="23">
        <f t="shared" ref="CB58:CB76" si="17">IFERROR(BY58/(O58/P58),0)</f>
        <v>0.67920922341791523</v>
      </c>
      <c r="CC58" s="23">
        <f>SUM(BD58:BU58)/INDEX(Multipliers!$J$2:$J$33,MATCH($F58,Multipliers!$H$2:$H$33,0))</f>
        <v>18.205219473410271</v>
      </c>
      <c r="CD58" s="24">
        <f t="shared" ref="CD58:CD76" si="18">(BW58*0.025)+((BX58+BY58)*0.1)+(BZ58*4)+((CA58+CB58)*6)+(CC58*1)</f>
        <v>112.06056284423332</v>
      </c>
      <c r="CE58" s="24">
        <f t="shared" ref="CE58:CE76" si="19">CD58/17</f>
        <v>6.5917978143666653</v>
      </c>
      <c r="CF58" s="25">
        <f>(CD58-AVERAGE($CD$58:$CD$76))/STDEV($CD$58:$CD$76)</f>
        <v>0.77302287439840789</v>
      </c>
    </row>
    <row r="59" spans="2:84" x14ac:dyDescent="0.3">
      <c r="B59" s="45" t="str">
        <f>IF(INDEX(Picks!$H$2:$H$300,MATCH($C59,Picks!$B$2:$B$300,0))=0,"",INDEX(Picks!$H$2:$H$300,MATCH($C59,Picks!$B$2:$B$300,0)))</f>
        <v/>
      </c>
      <c r="C59" s="5" t="s">
        <v>193</v>
      </c>
      <c r="D59" s="5" t="s">
        <v>194</v>
      </c>
      <c r="E59" s="5" t="s">
        <v>103</v>
      </c>
      <c r="F59" s="5" t="s">
        <v>56</v>
      </c>
      <c r="G59" s="7" t="s">
        <v>104</v>
      </c>
      <c r="H59" s="5" t="s">
        <v>44</v>
      </c>
      <c r="I59" s="26">
        <v>598.59333333333325</v>
      </c>
      <c r="J59" s="26">
        <v>4.04</v>
      </c>
      <c r="K59" s="22">
        <v>0</v>
      </c>
      <c r="L59" s="22">
        <v>0</v>
      </c>
      <c r="M59" s="22">
        <v>598.59333333333325</v>
      </c>
      <c r="N59" s="22">
        <v>4.04</v>
      </c>
      <c r="O59" s="22">
        <v>183</v>
      </c>
      <c r="P59" s="22">
        <v>0.66666666666666663</v>
      </c>
      <c r="Q59" s="22"/>
      <c r="R59" s="23">
        <f>Rookies!R18</f>
        <v>0</v>
      </c>
      <c r="S59" s="23">
        <f>Rookies!S18</f>
        <v>0</v>
      </c>
      <c r="T59" s="23">
        <f>Rookies!T18</f>
        <v>0</v>
      </c>
      <c r="U59" s="23">
        <f>Rookies!U18</f>
        <v>0</v>
      </c>
      <c r="V59" s="23">
        <f>Rookies!V18</f>
        <v>0</v>
      </c>
      <c r="W59" s="23">
        <f>Rookies!W18</f>
        <v>0</v>
      </c>
      <c r="X59" s="23">
        <f>Rookies!X18</f>
        <v>0</v>
      </c>
      <c r="Y59" s="23">
        <f>Rookies!Y18</f>
        <v>0</v>
      </c>
      <c r="Z59" s="23">
        <f>Rookies!Z18</f>
        <v>0</v>
      </c>
      <c r="AA59" s="23">
        <f>Rookies!AA18</f>
        <v>0</v>
      </c>
      <c r="AB59" s="23">
        <f>Rookies!AB18</f>
        <v>0</v>
      </c>
      <c r="AC59" s="23">
        <f>Rookies!AC18</f>
        <v>0</v>
      </c>
      <c r="AD59" s="23">
        <f>Rookies!AD18</f>
        <v>0</v>
      </c>
      <c r="AE59" s="23">
        <f>Rookies!AE18</f>
        <v>0</v>
      </c>
      <c r="AF59" s="23">
        <f>Rookies!AF18</f>
        <v>0</v>
      </c>
      <c r="AG59" s="23">
        <f>Rookies!AG18</f>
        <v>0</v>
      </c>
      <c r="AH59" s="23">
        <f>Rookies!AH18</f>
        <v>0</v>
      </c>
      <c r="AI59" s="23">
        <f>Rookies!AI18</f>
        <v>0</v>
      </c>
      <c r="AK59" s="23">
        <f>Rookies!AK18</f>
        <v>33.219259502809415</v>
      </c>
      <c r="AL59" s="23">
        <f>Rookies!AL18</f>
        <v>35.666411554306471</v>
      </c>
      <c r="AM59" s="23">
        <f>Rookies!AM18</f>
        <v>36.871622817354634</v>
      </c>
      <c r="AN59" s="23">
        <f>Rookies!AN18</f>
        <v>33.324515267786161</v>
      </c>
      <c r="AO59" s="23">
        <f>Rookies!AO18</f>
        <v>33.398723138167192</v>
      </c>
      <c r="AP59" s="23">
        <f>Rookies!AP18</f>
        <v>35.08599060916972</v>
      </c>
      <c r="AQ59" s="23">
        <f>Rookies!AQ18</f>
        <v>35.664812037472274</v>
      </c>
      <c r="AR59" s="23">
        <f>Rookies!AR18</f>
        <v>35.153163021940536</v>
      </c>
      <c r="AS59" s="23">
        <f>Rookies!AS18</f>
        <v>0</v>
      </c>
      <c r="AT59" s="23">
        <f>Rookies!AT18</f>
        <v>35.366447099788495</v>
      </c>
      <c r="AU59" s="23">
        <f>Rookies!AU18</f>
        <v>35.236079775562622</v>
      </c>
      <c r="AV59" s="23">
        <f>Rookies!AV18</f>
        <v>35.633526268969554</v>
      </c>
      <c r="AW59" s="23">
        <f>Rookies!AW18</f>
        <v>38.448258804862647</v>
      </c>
      <c r="AX59" s="23">
        <f>Rookies!AX18</f>
        <v>33.282449341558795</v>
      </c>
      <c r="AY59" s="23">
        <f>Rookies!AY18</f>
        <v>36.86638108922191</v>
      </c>
      <c r="AZ59" s="23">
        <f>Rookies!AZ18</f>
        <v>35.297683168465248</v>
      </c>
      <c r="BA59" s="23">
        <f>Rookies!BA18</f>
        <v>35.439180804086774</v>
      </c>
      <c r="BB59" s="23">
        <f>Rookies!BB18</f>
        <v>37.555191492698803</v>
      </c>
      <c r="BC59" s="23"/>
      <c r="BD59" s="23">
        <f>Rookies!BD18</f>
        <v>10.315853702589582</v>
      </c>
      <c r="BE59" s="23">
        <f>Rookies!BE18</f>
        <v>10.785579773521359</v>
      </c>
      <c r="BF59" s="23">
        <f>Rookies!BF18</f>
        <v>11.750037103319153</v>
      </c>
      <c r="BG59" s="23">
        <f>Rookies!BG18</f>
        <v>10.243899731047998</v>
      </c>
      <c r="BH59" s="23">
        <f>Rookies!BH18</f>
        <v>10.60872878221042</v>
      </c>
      <c r="BI59" s="23">
        <f>Rookies!BI18</f>
        <v>10.38612621938702</v>
      </c>
      <c r="BJ59" s="23">
        <f>Rookies!BJ18</f>
        <v>10.927359845338954</v>
      </c>
      <c r="BK59" s="23">
        <f>Rookies!BK18</f>
        <v>10.941576899984195</v>
      </c>
      <c r="BL59" s="23">
        <f>Rookies!BL18</f>
        <v>0</v>
      </c>
      <c r="BM59" s="23">
        <f>Rookies!BM18</f>
        <v>10.238760531163871</v>
      </c>
      <c r="BN59" s="23">
        <f>Rookies!BN18</f>
        <v>11.230025392696431</v>
      </c>
      <c r="BO59" s="23">
        <f>Rookies!BO18</f>
        <v>10.953685814474523</v>
      </c>
      <c r="BP59" s="23">
        <f>Rookies!BP18</f>
        <v>10.888289333235274</v>
      </c>
      <c r="BQ59" s="23">
        <f>Rookies!BQ18</f>
        <v>10.607387473791979</v>
      </c>
      <c r="BR59" s="23">
        <f>Rookies!BR18</f>
        <v>11.574785158758388</v>
      </c>
      <c r="BS59" s="23">
        <f>Rookies!BS18</f>
        <v>11.905725317546697</v>
      </c>
      <c r="BT59" s="23">
        <f>Rookies!BT18</f>
        <v>11.643963705322939</v>
      </c>
      <c r="BU59" s="23">
        <f>Rookies!BU18</f>
        <v>12.667171157550497</v>
      </c>
      <c r="BV59" s="23"/>
      <c r="BW59" s="23">
        <f t="shared" si="12"/>
        <v>0</v>
      </c>
      <c r="BX59" s="23">
        <f t="shared" si="13"/>
        <v>601.50969579422122</v>
      </c>
      <c r="BY59" s="23">
        <f t="shared" si="14"/>
        <v>187.66895594193926</v>
      </c>
      <c r="BZ59" s="23">
        <f t="shared" si="15"/>
        <v>0</v>
      </c>
      <c r="CA59" s="23">
        <f t="shared" si="16"/>
        <v>4.0596829862377142</v>
      </c>
      <c r="CB59" s="23">
        <f t="shared" si="17"/>
        <v>0.68367561363183704</v>
      </c>
      <c r="CC59" s="23">
        <f>SUM(BD59:BU59)/INDEX(Multipliers!$J$2:$J$33,MATCH($F59,Multipliers!$H$2:$H$33,0))</f>
        <v>26.816110445124171</v>
      </c>
      <c r="CD59" s="24">
        <f t="shared" si="18"/>
        <v>134.19412721795752</v>
      </c>
      <c r="CE59" s="24">
        <f t="shared" si="19"/>
        <v>7.8937721892916182</v>
      </c>
      <c r="CF59" s="25">
        <f t="shared" ref="CF59:CF76" si="20">(CD59-AVERAGE($CD$58:$CD$76))/STDEV($CD$58:$CD$76)</f>
        <v>1.3158610760023668</v>
      </c>
    </row>
    <row r="60" spans="2:84" x14ac:dyDescent="0.3">
      <c r="B60" s="45" t="str">
        <f>IF(INDEX(Picks!$H$2:$H$300,MATCH($C60,Picks!$B$2:$B$300,0))=0,"",INDEX(Picks!$H$2:$H$300,MATCH($C60,Picks!$B$2:$B$300,0)))</f>
        <v/>
      </c>
      <c r="C60" s="5" t="s">
        <v>195</v>
      </c>
      <c r="D60" s="5" t="s">
        <v>196</v>
      </c>
      <c r="E60" s="5" t="s">
        <v>103</v>
      </c>
      <c r="F60" s="5" t="s">
        <v>50</v>
      </c>
      <c r="G60" s="7" t="s">
        <v>104</v>
      </c>
      <c r="H60" s="5" t="s">
        <v>44</v>
      </c>
      <c r="I60" s="26">
        <v>414.83333333333331</v>
      </c>
      <c r="J60" s="26">
        <v>3.4833333333333329</v>
      </c>
      <c r="K60" s="22">
        <v>0</v>
      </c>
      <c r="L60" s="22">
        <v>0</v>
      </c>
      <c r="M60" s="22">
        <v>414.83333333333331</v>
      </c>
      <c r="N60" s="22">
        <v>3.4833333333333329</v>
      </c>
      <c r="O60" s="22">
        <v>165</v>
      </c>
      <c r="P60" s="22">
        <v>1</v>
      </c>
      <c r="Q60" s="22"/>
      <c r="R60" s="23">
        <f>Rookies!R19</f>
        <v>0</v>
      </c>
      <c r="S60" s="23">
        <f>Rookies!S19</f>
        <v>0</v>
      </c>
      <c r="T60" s="23">
        <f>Rookies!T19</f>
        <v>0</v>
      </c>
      <c r="U60" s="23">
        <f>Rookies!U19</f>
        <v>0</v>
      </c>
      <c r="V60" s="23">
        <f>Rookies!V19</f>
        <v>0</v>
      </c>
      <c r="W60" s="23">
        <f>Rookies!W19</f>
        <v>0</v>
      </c>
      <c r="X60" s="23">
        <f>Rookies!X19</f>
        <v>0</v>
      </c>
      <c r="Y60" s="23">
        <f>Rookies!Y19</f>
        <v>0</v>
      </c>
      <c r="Z60" s="23">
        <f>Rookies!Z19</f>
        <v>0</v>
      </c>
      <c r="AA60" s="23">
        <f>Rookies!AA19</f>
        <v>0</v>
      </c>
      <c r="AB60" s="23">
        <f>Rookies!AB19</f>
        <v>0</v>
      </c>
      <c r="AC60" s="23">
        <f>Rookies!AC19</f>
        <v>0</v>
      </c>
      <c r="AD60" s="23">
        <f>Rookies!AD19</f>
        <v>0</v>
      </c>
      <c r="AE60" s="23">
        <f>Rookies!AE19</f>
        <v>0</v>
      </c>
      <c r="AF60" s="23">
        <f>Rookies!AF19</f>
        <v>0</v>
      </c>
      <c r="AG60" s="23">
        <f>Rookies!AG19</f>
        <v>0</v>
      </c>
      <c r="AH60" s="23">
        <f>Rookies!AH19</f>
        <v>0</v>
      </c>
      <c r="AI60" s="23">
        <f>Rookies!AI19</f>
        <v>0</v>
      </c>
      <c r="AK60" s="23">
        <f>Rookies!AK19</f>
        <v>21.453466653308492</v>
      </c>
      <c r="AL60" s="23">
        <f>Rookies!AL19</f>
        <v>23.772499024126901</v>
      </c>
      <c r="AM60" s="23">
        <f>Rookies!AM19</f>
        <v>23.328461587280174</v>
      </c>
      <c r="AN60" s="23">
        <f>Rookies!AN19</f>
        <v>25.476938794401939</v>
      </c>
      <c r="AO60" s="23">
        <f>Rookies!AO19</f>
        <v>24.238885900921904</v>
      </c>
      <c r="AP60" s="23">
        <f>Rookies!AP19</f>
        <v>22.536861282456602</v>
      </c>
      <c r="AQ60" s="23">
        <f>Rookies!AQ19</f>
        <v>22.803776117330262</v>
      </c>
      <c r="AR60" s="23">
        <f>Rookies!AR19</f>
        <v>23.397009750131932</v>
      </c>
      <c r="AS60" s="23">
        <f>Rookies!AS19</f>
        <v>0</v>
      </c>
      <c r="AT60" s="23">
        <f>Rookies!AT19</f>
        <v>22.274226366934723</v>
      </c>
      <c r="AU60" s="23">
        <f>Rookies!AU19</f>
        <v>24.406591849165487</v>
      </c>
      <c r="AV60" s="23">
        <f>Rookies!AV19</f>
        <v>21.981962655005237</v>
      </c>
      <c r="AW60" s="23">
        <f>Rookies!AW19</f>
        <v>23.851964726752755</v>
      </c>
      <c r="AX60" s="23">
        <f>Rookies!AX19</f>
        <v>23.388030516761319</v>
      </c>
      <c r="AY60" s="23">
        <f>Rookies!AY19</f>
        <v>24.232773725121891</v>
      </c>
      <c r="AZ60" s="23">
        <f>Rookies!AZ19</f>
        <v>24.907656402090481</v>
      </c>
      <c r="BA60" s="23">
        <f>Rookies!BA19</f>
        <v>22.268895855480459</v>
      </c>
      <c r="BB60" s="23">
        <f>Rookies!BB19</f>
        <v>25.494637486287253</v>
      </c>
      <c r="BC60" s="23"/>
      <c r="BD60" s="23">
        <f>Rookies!BD19</f>
        <v>8.8985270958127067</v>
      </c>
      <c r="BE60" s="23">
        <f>Rookies!BE19</f>
        <v>8.5501057094112944</v>
      </c>
      <c r="BF60" s="23">
        <f>Rookies!BF19</f>
        <v>9.6969397055784068</v>
      </c>
      <c r="BG60" s="23">
        <f>Rookies!BG19</f>
        <v>9.6839096012090327</v>
      </c>
      <c r="BH60" s="23">
        <f>Rookies!BH19</f>
        <v>10.36145886010106</v>
      </c>
      <c r="BI60" s="23">
        <f>Rookies!BI19</f>
        <v>8.7008801986681288</v>
      </c>
      <c r="BJ60" s="23">
        <f>Rookies!BJ19</f>
        <v>10.007083197271164</v>
      </c>
      <c r="BK60" s="23">
        <f>Rookies!BK19</f>
        <v>9.986993173291884</v>
      </c>
      <c r="BL60" s="23">
        <f>Rookies!BL19</f>
        <v>0</v>
      </c>
      <c r="BM60" s="23">
        <f>Rookies!BM19</f>
        <v>9.0881489232605155</v>
      </c>
      <c r="BN60" s="23">
        <f>Rookies!BN19</f>
        <v>9.3997883689079398</v>
      </c>
      <c r="BO60" s="23">
        <f>Rookies!BO19</f>
        <v>8.6485167014780426</v>
      </c>
      <c r="BP60" s="23">
        <f>Rookies!BP19</f>
        <v>9.3471353894588116</v>
      </c>
      <c r="BQ60" s="23">
        <f>Rookies!BQ19</f>
        <v>9.2017157754943071</v>
      </c>
      <c r="BR60" s="23">
        <f>Rookies!BR19</f>
        <v>9.2109963459266773</v>
      </c>
      <c r="BS60" s="23">
        <f>Rookies!BS19</f>
        <v>9.9288569904163015</v>
      </c>
      <c r="BT60" s="23">
        <f>Rookies!BT19</f>
        <v>8.6312401173301314</v>
      </c>
      <c r="BU60" s="23">
        <f>Rookies!BU19</f>
        <v>9.1694964551116112</v>
      </c>
      <c r="BV60" s="23"/>
      <c r="BW60" s="23">
        <f t="shared" si="12"/>
        <v>0</v>
      </c>
      <c r="BX60" s="23">
        <f t="shared" si="13"/>
        <v>399.81463869355787</v>
      </c>
      <c r="BY60" s="23">
        <f t="shared" si="14"/>
        <v>158.51179260872803</v>
      </c>
      <c r="BZ60" s="23">
        <f t="shared" si="15"/>
        <v>0</v>
      </c>
      <c r="CA60" s="23">
        <f t="shared" si="16"/>
        <v>3.3572221569688065</v>
      </c>
      <c r="CB60" s="23">
        <f t="shared" si="17"/>
        <v>0.96067753096198805</v>
      </c>
      <c r="CC60" s="23">
        <f>SUM(BD60:BU60)/INDEX(Multipliers!$J$2:$J$33,MATCH($F60,Multipliers!$H$2:$H$33,0))</f>
        <v>25.098335254481444</v>
      </c>
      <c r="CD60" s="24">
        <f t="shared" si="18"/>
        <v>106.8383765122948</v>
      </c>
      <c r="CE60" s="24">
        <f t="shared" si="19"/>
        <v>6.2846103830761644</v>
      </c>
      <c r="CF60" s="25">
        <f t="shared" si="20"/>
        <v>0.64494579702375743</v>
      </c>
    </row>
    <row r="61" spans="2:84" x14ac:dyDescent="0.3">
      <c r="B61" s="45" t="str">
        <f>IF(INDEX(Picks!$H$2:$H$300,MATCH($C61,Picks!$B$2:$B$300,0))=0,"",INDEX(Picks!$H$2:$H$300,MATCH($C61,Picks!$B$2:$B$300,0)))</f>
        <v/>
      </c>
      <c r="C61" s="5" t="s">
        <v>197</v>
      </c>
      <c r="D61" s="5" t="s">
        <v>198</v>
      </c>
      <c r="E61" s="5" t="s">
        <v>103</v>
      </c>
      <c r="F61" s="5" t="s">
        <v>70</v>
      </c>
      <c r="G61" s="7" t="s">
        <v>104</v>
      </c>
      <c r="H61" s="5" t="s">
        <v>44</v>
      </c>
      <c r="I61" s="26">
        <v>536.35</v>
      </c>
      <c r="J61" s="26">
        <v>2.8333333333333335</v>
      </c>
      <c r="K61" s="22">
        <v>0</v>
      </c>
      <c r="L61" s="22">
        <v>0</v>
      </c>
      <c r="M61" s="22">
        <v>536.35</v>
      </c>
      <c r="N61" s="22">
        <v>2.8333333333333335</v>
      </c>
      <c r="O61" s="22">
        <v>230</v>
      </c>
      <c r="P61" s="22">
        <v>1.3333333333333333</v>
      </c>
      <c r="Q61" s="22"/>
      <c r="R61" s="23">
        <f>Rookies!R20</f>
        <v>0</v>
      </c>
      <c r="S61" s="23">
        <f>Rookies!S20</f>
        <v>0</v>
      </c>
      <c r="T61" s="23">
        <f>Rookies!T20</f>
        <v>0</v>
      </c>
      <c r="U61" s="23">
        <f>Rookies!U20</f>
        <v>0</v>
      </c>
      <c r="V61" s="23">
        <f>Rookies!V20</f>
        <v>0</v>
      </c>
      <c r="W61" s="23">
        <f>Rookies!W20</f>
        <v>0</v>
      </c>
      <c r="X61" s="23">
        <f>Rookies!X20</f>
        <v>0</v>
      </c>
      <c r="Y61" s="23">
        <f>Rookies!Y20</f>
        <v>0</v>
      </c>
      <c r="Z61" s="23">
        <f>Rookies!Z20</f>
        <v>0</v>
      </c>
      <c r="AA61" s="23">
        <f>Rookies!AA20</f>
        <v>0</v>
      </c>
      <c r="AB61" s="23">
        <f>Rookies!AB20</f>
        <v>0</v>
      </c>
      <c r="AC61" s="23">
        <f>Rookies!AC20</f>
        <v>0</v>
      </c>
      <c r="AD61" s="23">
        <f>Rookies!AD20</f>
        <v>0</v>
      </c>
      <c r="AE61" s="23">
        <f>Rookies!AE20</f>
        <v>0</v>
      </c>
      <c r="AF61" s="23">
        <f>Rookies!AF20</f>
        <v>0</v>
      </c>
      <c r="AG61" s="23">
        <f>Rookies!AG20</f>
        <v>0</v>
      </c>
      <c r="AH61" s="23">
        <f>Rookies!AH20</f>
        <v>0</v>
      </c>
      <c r="AI61" s="23">
        <f>Rookies!AI20</f>
        <v>0</v>
      </c>
      <c r="AK61" s="23">
        <f>Rookies!AK20</f>
        <v>33.275915476196516</v>
      </c>
      <c r="AL61" s="23">
        <f>Rookies!AL20</f>
        <v>23.789168773555268</v>
      </c>
      <c r="AM61" s="23">
        <f>Rookies!AM20</f>
        <v>25.1542793492447</v>
      </c>
      <c r="AN61" s="23">
        <f>Rookies!AN20</f>
        <v>28.065909272675718</v>
      </c>
      <c r="AO61" s="23">
        <f>Rookies!AO20</f>
        <v>26.33689427561524</v>
      </c>
      <c r="AP61" s="23">
        <f>Rookies!AP20</f>
        <v>25.40335521501823</v>
      </c>
      <c r="AQ61" s="23">
        <f>Rookies!AQ20</f>
        <v>27.279709318096476</v>
      </c>
      <c r="AR61" s="23">
        <f>Rookies!AR20</f>
        <v>27.101032999622305</v>
      </c>
      <c r="AS61" s="23">
        <f>Rookies!AS20</f>
        <v>26.51778699803705</v>
      </c>
      <c r="AT61" s="23">
        <f>Rookies!AT20</f>
        <v>26.459100015011725</v>
      </c>
      <c r="AU61" s="23">
        <f>Rookies!AU20</f>
        <v>0</v>
      </c>
      <c r="AV61" s="23">
        <f>Rookies!AV20</f>
        <v>26.341233995934182</v>
      </c>
      <c r="AW61" s="23">
        <f>Rookies!AW20</f>
        <v>28.721196347688661</v>
      </c>
      <c r="AX61" s="23">
        <f>Rookies!AX20</f>
        <v>25.411774399782882</v>
      </c>
      <c r="AY61" s="23">
        <f>Rookies!AY20</f>
        <v>27.229731270996474</v>
      </c>
      <c r="AZ61" s="23">
        <f>Rookies!AZ20</f>
        <v>27.720114509102377</v>
      </c>
      <c r="BA61" s="23">
        <f>Rookies!BA20</f>
        <v>26.748173959640148</v>
      </c>
      <c r="BB61" s="23">
        <f>Rookies!BB20</f>
        <v>28.137245609616954</v>
      </c>
      <c r="BC61" s="23"/>
      <c r="BD61" s="23">
        <f>Rookies!BD20</f>
        <v>13.499340427150893</v>
      </c>
      <c r="BE61" s="23">
        <f>Rookies!BE20</f>
        <v>10.599200007261018</v>
      </c>
      <c r="BF61" s="23">
        <f>Rookies!BF20</f>
        <v>10.846102255138792</v>
      </c>
      <c r="BG61" s="23">
        <f>Rookies!BG20</f>
        <v>11.653578535939092</v>
      </c>
      <c r="BH61" s="23">
        <f>Rookies!BH20</f>
        <v>11.464149358825374</v>
      </c>
      <c r="BI61" s="23">
        <f>Rookies!BI20</f>
        <v>11.091770063050379</v>
      </c>
      <c r="BJ61" s="23">
        <f>Rookies!BJ20</f>
        <v>12.000015235800602</v>
      </c>
      <c r="BK61" s="23">
        <f>Rookies!BK20</f>
        <v>11.080571323030565</v>
      </c>
      <c r="BL61" s="23">
        <f>Rookies!BL20</f>
        <v>11.854705474501586</v>
      </c>
      <c r="BM61" s="23">
        <f>Rookies!BM20</f>
        <v>12.51829157564835</v>
      </c>
      <c r="BN61" s="23">
        <f>Rookies!BN20</f>
        <v>0</v>
      </c>
      <c r="BO61" s="23">
        <f>Rookies!BO20</f>
        <v>11.774526157863722</v>
      </c>
      <c r="BP61" s="23">
        <f>Rookies!BP20</f>
        <v>13.249875003436218</v>
      </c>
      <c r="BQ61" s="23">
        <f>Rookies!BQ20</f>
        <v>11.322147569195661</v>
      </c>
      <c r="BR61" s="23">
        <f>Rookies!BR20</f>
        <v>12.20284805825742</v>
      </c>
      <c r="BS61" s="23">
        <f>Rookies!BS20</f>
        <v>10.748823186059017</v>
      </c>
      <c r="BT61" s="23">
        <f>Rookies!BT20</f>
        <v>11.106426052445858</v>
      </c>
      <c r="BU61" s="23">
        <f>Rookies!BU20</f>
        <v>12.577342978381662</v>
      </c>
      <c r="BV61" s="23"/>
      <c r="BW61" s="23">
        <f t="shared" si="12"/>
        <v>0</v>
      </c>
      <c r="BX61" s="23">
        <f t="shared" si="13"/>
        <v>459.69262178583489</v>
      </c>
      <c r="BY61" s="23">
        <f t="shared" si="14"/>
        <v>199.58971326198622</v>
      </c>
      <c r="BZ61" s="23">
        <f t="shared" si="15"/>
        <v>0</v>
      </c>
      <c r="CA61" s="23">
        <f t="shared" si="16"/>
        <v>2.4283815202632586</v>
      </c>
      <c r="CB61" s="23">
        <f t="shared" si="17"/>
        <v>1.1570418160115143</v>
      </c>
      <c r="CC61" s="23">
        <f>SUM(BD61:BU61)/INDEX(Multipliers!$J$2:$J$33,MATCH($F61,Multipliers!$H$2:$H$33,0))</f>
        <v>29.70085018779557</v>
      </c>
      <c r="CD61" s="24">
        <f t="shared" si="18"/>
        <v>117.14162371022633</v>
      </c>
      <c r="CE61" s="24">
        <f t="shared" si="19"/>
        <v>6.8906837476603719</v>
      </c>
      <c r="CF61" s="25">
        <f t="shared" si="20"/>
        <v>0.89763876979437407</v>
      </c>
    </row>
    <row r="62" spans="2:84" x14ac:dyDescent="0.3">
      <c r="B62" s="45" t="str">
        <f>IF(INDEX(Picks!$H$2:$H$300,MATCH($C62,Picks!$B$2:$B$300,0))=0,"",INDEX(Picks!$H$2:$H$300,MATCH($C62,Picks!$B$2:$B$300,0)))</f>
        <v/>
      </c>
      <c r="C62" s="5" t="s">
        <v>199</v>
      </c>
      <c r="D62" s="5" t="s">
        <v>200</v>
      </c>
      <c r="E62" s="5" t="s">
        <v>103</v>
      </c>
      <c r="F62" s="5" t="s">
        <v>97</v>
      </c>
      <c r="G62" s="7" t="s">
        <v>104</v>
      </c>
      <c r="H62" s="5" t="s">
        <v>44</v>
      </c>
      <c r="I62" s="26">
        <v>673.2</v>
      </c>
      <c r="J62" s="26">
        <v>7.2</v>
      </c>
      <c r="K62" s="22">
        <v>0</v>
      </c>
      <c r="L62" s="22">
        <v>0</v>
      </c>
      <c r="M62" s="22">
        <v>673.2</v>
      </c>
      <c r="N62" s="22">
        <v>7.2</v>
      </c>
      <c r="O62" s="22">
        <v>287.5</v>
      </c>
      <c r="P62" s="22">
        <v>1.5</v>
      </c>
      <c r="Q62" s="22"/>
      <c r="R62" s="23">
        <f>Rookies!R21</f>
        <v>0</v>
      </c>
      <c r="S62" s="23">
        <f>Rookies!S21</f>
        <v>0</v>
      </c>
      <c r="T62" s="23">
        <f>Rookies!T21</f>
        <v>0</v>
      </c>
      <c r="U62" s="23">
        <f>Rookies!U21</f>
        <v>0</v>
      </c>
      <c r="V62" s="23">
        <f>Rookies!V21</f>
        <v>0</v>
      </c>
      <c r="W62" s="23">
        <f>Rookies!W21</f>
        <v>0</v>
      </c>
      <c r="X62" s="23">
        <f>Rookies!X21</f>
        <v>0</v>
      </c>
      <c r="Y62" s="23">
        <f>Rookies!Y21</f>
        <v>0</v>
      </c>
      <c r="Z62" s="23">
        <f>Rookies!Z21</f>
        <v>0</v>
      </c>
      <c r="AA62" s="23">
        <f>Rookies!AA21</f>
        <v>0</v>
      </c>
      <c r="AB62" s="23">
        <f>Rookies!AB21</f>
        <v>0</v>
      </c>
      <c r="AC62" s="23">
        <f>Rookies!AC21</f>
        <v>0</v>
      </c>
      <c r="AD62" s="23">
        <f>Rookies!AD21</f>
        <v>0</v>
      </c>
      <c r="AE62" s="23">
        <f>Rookies!AE21</f>
        <v>0</v>
      </c>
      <c r="AF62" s="23">
        <f>Rookies!AF21</f>
        <v>0</v>
      </c>
      <c r="AG62" s="23">
        <f>Rookies!AG21</f>
        <v>0</v>
      </c>
      <c r="AH62" s="23">
        <f>Rookies!AH21</f>
        <v>0</v>
      </c>
      <c r="AI62" s="23">
        <f>Rookies!AI21</f>
        <v>0</v>
      </c>
      <c r="AK62" s="23">
        <f>Rookies!AK21</f>
        <v>34.215781200339293</v>
      </c>
      <c r="AL62" s="23">
        <f>Rookies!AL21</f>
        <v>33.386634249371319</v>
      </c>
      <c r="AM62" s="23">
        <f>Rookies!AM21</f>
        <v>30.798550283850627</v>
      </c>
      <c r="AN62" s="23">
        <f>Rookies!AN21</f>
        <v>31.878381655771246</v>
      </c>
      <c r="AO62" s="23">
        <f>Rookies!AO21</f>
        <v>31.91918512860914</v>
      </c>
      <c r="AP62" s="23">
        <f>Rookies!AP21</f>
        <v>33.701763817248889</v>
      </c>
      <c r="AQ62" s="23">
        <f>Rookies!AQ21</f>
        <v>0</v>
      </c>
      <c r="AR62" s="23">
        <f>Rookies!AR21</f>
        <v>32.910914694610199</v>
      </c>
      <c r="AS62" s="23">
        <f>Rookies!AS21</f>
        <v>29.230656177455941</v>
      </c>
      <c r="AT62" s="23">
        <f>Rookies!AT21</f>
        <v>31.379539929224713</v>
      </c>
      <c r="AU62" s="23">
        <f>Rookies!AU21</f>
        <v>30.469925384280124</v>
      </c>
      <c r="AV62" s="23">
        <f>Rookies!AV21</f>
        <v>29.959887555341819</v>
      </c>
      <c r="AW62" s="23">
        <f>Rookies!AW21</f>
        <v>34.164716255594982</v>
      </c>
      <c r="AX62" s="23">
        <f>Rookies!AX21</f>
        <v>29.896722628059958</v>
      </c>
      <c r="AY62" s="23">
        <f>Rookies!AY21</f>
        <v>32.152204195954788</v>
      </c>
      <c r="AZ62" s="23">
        <f>Rookies!AZ21</f>
        <v>32.025099221652283</v>
      </c>
      <c r="BA62" s="23">
        <f>Rookies!BA21</f>
        <v>30.339219193422139</v>
      </c>
      <c r="BB62" s="23">
        <f>Rookies!BB21</f>
        <v>32.579794887073447</v>
      </c>
      <c r="BC62" s="23"/>
      <c r="BD62" s="23">
        <f>Rookies!BD21</f>
        <v>13.535801090441234</v>
      </c>
      <c r="BE62" s="23">
        <f>Rookies!BE21</f>
        <v>13.502155951844351</v>
      </c>
      <c r="BF62" s="23">
        <f>Rookies!BF21</f>
        <v>12.766841758811292</v>
      </c>
      <c r="BG62" s="23">
        <f>Rookies!BG21</f>
        <v>14.610130882358566</v>
      </c>
      <c r="BH62" s="23">
        <f>Rookies!BH21</f>
        <v>12.996975336379766</v>
      </c>
      <c r="BI62" s="23">
        <f>Rookies!BI21</f>
        <v>14.424556323210538</v>
      </c>
      <c r="BJ62" s="23">
        <f>Rookies!BJ21</f>
        <v>0</v>
      </c>
      <c r="BK62" s="23">
        <f>Rookies!BK21</f>
        <v>14.650804259121795</v>
      </c>
      <c r="BL62" s="23">
        <f>Rookies!BL21</f>
        <v>13.017951703086812</v>
      </c>
      <c r="BM62" s="23">
        <f>Rookies!BM21</f>
        <v>12.976003467458844</v>
      </c>
      <c r="BN62" s="23">
        <f>Rookies!BN21</f>
        <v>13.348351688854088</v>
      </c>
      <c r="BO62" s="23">
        <f>Rookies!BO21</f>
        <v>13.293770888101246</v>
      </c>
      <c r="BP62" s="23">
        <f>Rookies!BP21</f>
        <v>13.911319250765892</v>
      </c>
      <c r="BQ62" s="23">
        <f>Rookies!BQ21</f>
        <v>12.549614290296786</v>
      </c>
      <c r="BR62" s="23">
        <f>Rookies!BR21</f>
        <v>13.980886786459505</v>
      </c>
      <c r="BS62" s="23">
        <f>Rookies!BS21</f>
        <v>13.528482694193666</v>
      </c>
      <c r="BT62" s="23">
        <f>Rookies!BT21</f>
        <v>13.19253840724801</v>
      </c>
      <c r="BU62" s="23">
        <f>Rookies!BU21</f>
        <v>14.272649329418803</v>
      </c>
      <c r="BV62" s="23"/>
      <c r="BW62" s="23">
        <f t="shared" si="12"/>
        <v>0</v>
      </c>
      <c r="BX62" s="23">
        <f t="shared" si="13"/>
        <v>541.00897645786085</v>
      </c>
      <c r="BY62" s="23">
        <f t="shared" si="14"/>
        <v>230.5588341080512</v>
      </c>
      <c r="BZ62" s="23">
        <f t="shared" si="15"/>
        <v>0</v>
      </c>
      <c r="CA62" s="23">
        <f t="shared" si="16"/>
        <v>5.7861922615813999</v>
      </c>
      <c r="CB62" s="23">
        <f t="shared" si="17"/>
        <v>1.2029156562159193</v>
      </c>
      <c r="CC62" s="23">
        <f>SUM(BD62:BU62)/INDEX(Multipliers!$J$2:$J$33,MATCH($F62,Multipliers!$H$2:$H$33,0))</f>
        <v>39.928741846558935</v>
      </c>
      <c r="CD62" s="24">
        <f t="shared" si="18"/>
        <v>159.02017040993405</v>
      </c>
      <c r="CE62" s="24">
        <f t="shared" si="19"/>
        <v>9.3541276711725914</v>
      </c>
      <c r="CF62" s="25">
        <f t="shared" si="20"/>
        <v>1.9247338455086362</v>
      </c>
    </row>
    <row r="63" spans="2:84" x14ac:dyDescent="0.3">
      <c r="B63" s="45" t="str">
        <f>IF(INDEX(Picks!$H$2:$H$300,MATCH($C63,Picks!$B$2:$B$300,0))=0,"",INDEX(Picks!$H$2:$H$300,MATCH($C63,Picks!$B$2:$B$300,0)))</f>
        <v/>
      </c>
      <c r="C63" s="5" t="s">
        <v>201</v>
      </c>
      <c r="D63" s="5" t="s">
        <v>202</v>
      </c>
      <c r="E63" s="5" t="s">
        <v>103</v>
      </c>
      <c r="F63" s="5" t="s">
        <v>65</v>
      </c>
      <c r="G63" s="7" t="s">
        <v>104</v>
      </c>
      <c r="H63" s="5" t="s">
        <v>44</v>
      </c>
      <c r="I63" s="26">
        <v>454.40000000000003</v>
      </c>
      <c r="J63" s="26">
        <v>2.8000000000000003</v>
      </c>
      <c r="K63" s="22">
        <v>0</v>
      </c>
      <c r="L63" s="22">
        <v>0</v>
      </c>
      <c r="M63" s="22">
        <v>454.40000000000003</v>
      </c>
      <c r="N63" s="22">
        <v>2.8000000000000003</v>
      </c>
      <c r="O63" s="22">
        <v>154.66666666666666</v>
      </c>
      <c r="P63" s="22">
        <v>0.66666666666666663</v>
      </c>
      <c r="Q63" s="22"/>
      <c r="R63" s="23">
        <f>Rookies!R22</f>
        <v>0</v>
      </c>
      <c r="S63" s="23">
        <f>Rookies!S22</f>
        <v>0</v>
      </c>
      <c r="T63" s="23">
        <f>Rookies!T22</f>
        <v>0</v>
      </c>
      <c r="U63" s="23">
        <f>Rookies!U22</f>
        <v>0</v>
      </c>
      <c r="V63" s="23">
        <f>Rookies!V22</f>
        <v>0</v>
      </c>
      <c r="W63" s="23">
        <f>Rookies!W22</f>
        <v>0</v>
      </c>
      <c r="X63" s="23">
        <f>Rookies!X22</f>
        <v>0</v>
      </c>
      <c r="Y63" s="23">
        <f>Rookies!Y22</f>
        <v>0</v>
      </c>
      <c r="Z63" s="23">
        <f>Rookies!Z22</f>
        <v>0</v>
      </c>
      <c r="AA63" s="23">
        <f>Rookies!AA22</f>
        <v>0</v>
      </c>
      <c r="AB63" s="23">
        <f>Rookies!AB22</f>
        <v>0</v>
      </c>
      <c r="AC63" s="23">
        <f>Rookies!AC22</f>
        <v>0</v>
      </c>
      <c r="AD63" s="23">
        <f>Rookies!AD22</f>
        <v>0</v>
      </c>
      <c r="AE63" s="23">
        <f>Rookies!AE22</f>
        <v>0</v>
      </c>
      <c r="AF63" s="23">
        <f>Rookies!AF22</f>
        <v>0</v>
      </c>
      <c r="AG63" s="23">
        <f>Rookies!AG22</f>
        <v>0</v>
      </c>
      <c r="AH63" s="23">
        <f>Rookies!AH22</f>
        <v>0</v>
      </c>
      <c r="AI63" s="23">
        <f>Rookies!AI22</f>
        <v>0</v>
      </c>
      <c r="AK63" s="23">
        <f>Rookies!AK22</f>
        <v>21.307372675799918</v>
      </c>
      <c r="AL63" s="23">
        <f>Rookies!AL22</f>
        <v>21.06330868340552</v>
      </c>
      <c r="AM63" s="23">
        <f>Rookies!AM22</f>
        <v>21.96940383523367</v>
      </c>
      <c r="AN63" s="23">
        <f>Rookies!AN22</f>
        <v>21.321493645338276</v>
      </c>
      <c r="AO63" s="23">
        <f>Rookies!AO22</f>
        <v>21.497258588084033</v>
      </c>
      <c r="AP63" s="23">
        <f>Rookies!AP22</f>
        <v>20.101987628567468</v>
      </c>
      <c r="AQ63" s="23">
        <f>Rookies!AQ22</f>
        <v>21.870686030826636</v>
      </c>
      <c r="AR63" s="23">
        <f>Rookies!AR22</f>
        <v>22.366193756605856</v>
      </c>
      <c r="AS63" s="23">
        <f>Rookies!AS22</f>
        <v>19.914492793569554</v>
      </c>
      <c r="AT63" s="23">
        <f>Rookies!AT22</f>
        <v>0</v>
      </c>
      <c r="AU63" s="23">
        <f>Rookies!AU22</f>
        <v>21.200031982514247</v>
      </c>
      <c r="AV63" s="23">
        <f>Rookies!AV22</f>
        <v>19.315567013582498</v>
      </c>
      <c r="AW63" s="23">
        <f>Rookies!AW22</f>
        <v>20.460194692859115</v>
      </c>
      <c r="AX63" s="23">
        <f>Rookies!AX22</f>
        <v>26.585988171148813</v>
      </c>
      <c r="AY63" s="23">
        <f>Rookies!AY22</f>
        <v>20.571447664523458</v>
      </c>
      <c r="AZ63" s="23">
        <f>Rookies!AZ22</f>
        <v>22.60449807498135</v>
      </c>
      <c r="BA63" s="23">
        <f>Rookies!BA22</f>
        <v>21.658470838548226</v>
      </c>
      <c r="BB63" s="23">
        <f>Rookies!BB22</f>
        <v>22.93467345836028</v>
      </c>
      <c r="BC63" s="23"/>
      <c r="BD63" s="23">
        <f>Rookies!BD22</f>
        <v>6.867917091008386</v>
      </c>
      <c r="BE63" s="23">
        <f>Rookies!BE22</f>
        <v>7.2775084718192105</v>
      </c>
      <c r="BF63" s="23">
        <f>Rookies!BF22</f>
        <v>7.6796228434728775</v>
      </c>
      <c r="BG63" s="23">
        <f>Rookies!BG22</f>
        <v>7.3754117025474963</v>
      </c>
      <c r="BH63" s="23">
        <f>Rookies!BH22</f>
        <v>7.6468008731528023</v>
      </c>
      <c r="BI63" s="23">
        <f>Rookies!BI22</f>
        <v>7.1090517125294665</v>
      </c>
      <c r="BJ63" s="23">
        <f>Rookies!BJ22</f>
        <v>7.33440497261725</v>
      </c>
      <c r="BK63" s="23">
        <f>Rookies!BK22</f>
        <v>7.7276636350245207</v>
      </c>
      <c r="BL63" s="23">
        <f>Rookies!BL22</f>
        <v>6.8853126564495906</v>
      </c>
      <c r="BM63" s="23">
        <f>Rookies!BM22</f>
        <v>0</v>
      </c>
      <c r="BN63" s="23">
        <f>Rookies!BN22</f>
        <v>7.346681529013523</v>
      </c>
      <c r="BO63" s="23">
        <f>Rookies!BO22</f>
        <v>6.2712595390762136</v>
      </c>
      <c r="BP63" s="23">
        <f>Rookies!BP22</f>
        <v>6.7862894856729774</v>
      </c>
      <c r="BQ63" s="23">
        <f>Rookies!BQ22</f>
        <v>8.5607969500071253</v>
      </c>
      <c r="BR63" s="23">
        <f>Rookies!BR22</f>
        <v>6.6790111472281488</v>
      </c>
      <c r="BS63" s="23">
        <f>Rookies!BS22</f>
        <v>8.2689663746668227</v>
      </c>
      <c r="BT63" s="23">
        <f>Rookies!BT22</f>
        <v>7.3882619552053406</v>
      </c>
      <c r="BU63" s="23">
        <f>Rookies!BU22</f>
        <v>7.9334338312587844</v>
      </c>
      <c r="BV63" s="23"/>
      <c r="BW63" s="23">
        <f t="shared" si="12"/>
        <v>0</v>
      </c>
      <c r="BX63" s="23">
        <f t="shared" si="13"/>
        <v>366.74306953394898</v>
      </c>
      <c r="BY63" s="23">
        <f t="shared" si="14"/>
        <v>125.13839477075054</v>
      </c>
      <c r="BZ63" s="23">
        <f t="shared" si="15"/>
        <v>0</v>
      </c>
      <c r="CA63" s="23">
        <f t="shared" si="16"/>
        <v>2.2598604636775028</v>
      </c>
      <c r="CB63" s="23">
        <f t="shared" si="17"/>
        <v>0.53938963263254547</v>
      </c>
      <c r="CC63" s="23">
        <f>SUM(BD63:BU63)/INDEX(Multipliers!$J$2:$J$33,MATCH($F63,Multipliers!$H$2:$H$33,0))</f>
        <v>17.831289769545482</v>
      </c>
      <c r="CD63" s="24">
        <f t="shared" si="18"/>
        <v>83.814936777875729</v>
      </c>
      <c r="CE63" s="24">
        <f t="shared" si="19"/>
        <v>4.9302903986985722</v>
      </c>
      <c r="CF63" s="25">
        <f t="shared" si="20"/>
        <v>8.0282898218079823E-2</v>
      </c>
    </row>
    <row r="64" spans="2:84" x14ac:dyDescent="0.3">
      <c r="B64" s="45" t="str">
        <f>IF(INDEX(Picks!$H$2:$H$300,MATCH($C64,Picks!$B$2:$B$300,0))=0,"",INDEX(Picks!$H$2:$H$300,MATCH($C64,Picks!$B$2:$B$300,0)))</f>
        <v/>
      </c>
      <c r="C64" s="5" t="s">
        <v>203</v>
      </c>
      <c r="D64" s="5" t="s">
        <v>204</v>
      </c>
      <c r="E64" s="5" t="s">
        <v>103</v>
      </c>
      <c r="F64" s="5" t="s">
        <v>54</v>
      </c>
      <c r="G64" s="7" t="s">
        <v>104</v>
      </c>
      <c r="H64" s="5" t="s">
        <v>44</v>
      </c>
      <c r="I64" s="26">
        <v>465.06666666666672</v>
      </c>
      <c r="J64" s="26">
        <v>4.2666666666666666</v>
      </c>
      <c r="K64" s="22">
        <v>0</v>
      </c>
      <c r="L64" s="22">
        <v>0</v>
      </c>
      <c r="M64" s="22">
        <v>465.06666666666672</v>
      </c>
      <c r="N64" s="22">
        <v>4.2666666666666666</v>
      </c>
      <c r="O64" s="22">
        <v>314</v>
      </c>
      <c r="P64" s="22">
        <v>2</v>
      </c>
      <c r="Q64" s="22"/>
      <c r="R64" s="23">
        <f>Rookies!R23</f>
        <v>0</v>
      </c>
      <c r="S64" s="23">
        <f>Rookies!S23</f>
        <v>0</v>
      </c>
      <c r="T64" s="23">
        <f>Rookies!T23</f>
        <v>0</v>
      </c>
      <c r="U64" s="23">
        <f>Rookies!U23</f>
        <v>0</v>
      </c>
      <c r="V64" s="23">
        <f>Rookies!V23</f>
        <v>0</v>
      </c>
      <c r="W64" s="23">
        <f>Rookies!W23</f>
        <v>0</v>
      </c>
      <c r="X64" s="23">
        <f>Rookies!X23</f>
        <v>0</v>
      </c>
      <c r="Y64" s="23">
        <f>Rookies!Y23</f>
        <v>0</v>
      </c>
      <c r="Z64" s="23">
        <f>Rookies!Z23</f>
        <v>0</v>
      </c>
      <c r="AA64" s="23">
        <f>Rookies!AA23</f>
        <v>0</v>
      </c>
      <c r="AB64" s="23">
        <f>Rookies!AB23</f>
        <v>0</v>
      </c>
      <c r="AC64" s="23">
        <f>Rookies!AC23</f>
        <v>0</v>
      </c>
      <c r="AD64" s="23">
        <f>Rookies!AD23</f>
        <v>0</v>
      </c>
      <c r="AE64" s="23">
        <f>Rookies!AE23</f>
        <v>0</v>
      </c>
      <c r="AF64" s="23">
        <f>Rookies!AF23</f>
        <v>0</v>
      </c>
      <c r="AG64" s="23">
        <f>Rookies!AG23</f>
        <v>0</v>
      </c>
      <c r="AH64" s="23">
        <f>Rookies!AH23</f>
        <v>0</v>
      </c>
      <c r="AI64" s="23">
        <f>Rookies!AI23</f>
        <v>0</v>
      </c>
      <c r="AK64" s="23">
        <f>Rookies!AK23</f>
        <v>22.205081511722877</v>
      </c>
      <c r="AL64" s="23">
        <f>Rookies!AL23</f>
        <v>21.621153026458199</v>
      </c>
      <c r="AM64" s="23">
        <f>Rookies!AM23</f>
        <v>22.013776892145277</v>
      </c>
      <c r="AN64" s="23">
        <f>Rookies!AN23</f>
        <v>22.667839313274364</v>
      </c>
      <c r="AO64" s="23">
        <f>Rookies!AO23</f>
        <v>21.821998191003495</v>
      </c>
      <c r="AP64" s="23">
        <f>Rookies!AP23</f>
        <v>23.438103575007567</v>
      </c>
      <c r="AQ64" s="23">
        <f>Rookies!AQ23</f>
        <v>23.519918722327944</v>
      </c>
      <c r="AR64" s="23">
        <f>Rookies!AR23</f>
        <v>20.173297369682931</v>
      </c>
      <c r="AS64" s="23">
        <f>Rookies!AS23</f>
        <v>0</v>
      </c>
      <c r="AT64" s="23">
        <f>Rookies!AT23</f>
        <v>24.951710214867827</v>
      </c>
      <c r="AU64" s="23">
        <f>Rookies!AU23</f>
        <v>27.129170302201814</v>
      </c>
      <c r="AV64" s="23">
        <f>Rookies!AV23</f>
        <v>20.855685218159095</v>
      </c>
      <c r="AW64" s="23">
        <f>Rookies!AW23</f>
        <v>22.198718474361787</v>
      </c>
      <c r="AX64" s="23">
        <f>Rookies!AX23</f>
        <v>21.446600830459207</v>
      </c>
      <c r="AY64" s="23">
        <f>Rookies!AY23</f>
        <v>23.491515360557376</v>
      </c>
      <c r="AZ64" s="23">
        <f>Rookies!AZ23</f>
        <v>21.807343843495975</v>
      </c>
      <c r="BA64" s="23">
        <f>Rookies!BA23</f>
        <v>20.799951703995703</v>
      </c>
      <c r="BB64" s="23">
        <f>Rookies!BB23</f>
        <v>25.726605445623825</v>
      </c>
      <c r="BC64" s="23"/>
      <c r="BD64" s="23">
        <f>Rookies!BD23</f>
        <v>14.294322112739509</v>
      </c>
      <c r="BE64" s="23">
        <f>Rookies!BE23</f>
        <v>14.828229493200595</v>
      </c>
      <c r="BF64" s="23">
        <f>Rookies!BF23</f>
        <v>15.13349444476707</v>
      </c>
      <c r="BG64" s="23">
        <f>Rookies!BG23</f>
        <v>15.953366118563425</v>
      </c>
      <c r="BH64" s="23">
        <f>Rookies!BH23</f>
        <v>14.973357378878754</v>
      </c>
      <c r="BI64" s="23">
        <f>Rookies!BI23</f>
        <v>15.088069009610884</v>
      </c>
      <c r="BJ64" s="23">
        <f>Rookies!BJ23</f>
        <v>14.710045422851671</v>
      </c>
      <c r="BK64" s="23">
        <f>Rookies!BK23</f>
        <v>14.203706029009417</v>
      </c>
      <c r="BL64" s="23">
        <f>Rookies!BL23</f>
        <v>0</v>
      </c>
      <c r="BM64" s="23">
        <f>Rookies!BM23</f>
        <v>15.087372492367493</v>
      </c>
      <c r="BN64" s="23">
        <f>Rookies!BN23</f>
        <v>17.328219198054057</v>
      </c>
      <c r="BO64" s="23">
        <f>Rookies!BO23</f>
        <v>14.337357825382401</v>
      </c>
      <c r="BP64" s="23">
        <f>Rookies!BP23</f>
        <v>16.084458246389815</v>
      </c>
      <c r="BQ64" s="23">
        <f>Rookies!BQ23</f>
        <v>14.055048975640508</v>
      </c>
      <c r="BR64" s="23">
        <f>Rookies!BR23</f>
        <v>15.89576959507618</v>
      </c>
      <c r="BS64" s="23">
        <f>Rookies!BS23</f>
        <v>14.256661751273814</v>
      </c>
      <c r="BT64" s="23">
        <f>Rookies!BT23</f>
        <v>14.591200682423574</v>
      </c>
      <c r="BU64" s="23">
        <f>Rookies!BU23</f>
        <v>16.432358727441063</v>
      </c>
      <c r="BV64" s="23"/>
      <c r="BW64" s="23">
        <f t="shared" si="12"/>
        <v>0</v>
      </c>
      <c r="BX64" s="23">
        <f t="shared" si="13"/>
        <v>385.86846999534532</v>
      </c>
      <c r="BY64" s="23">
        <f t="shared" si="14"/>
        <v>257.25303750367027</v>
      </c>
      <c r="BZ64" s="23">
        <f t="shared" si="15"/>
        <v>0</v>
      </c>
      <c r="CA64" s="23">
        <f t="shared" si="16"/>
        <v>3.5400777063793143</v>
      </c>
      <c r="CB64" s="23">
        <f t="shared" si="17"/>
        <v>1.6385543790042691</v>
      </c>
      <c r="CC64" s="23">
        <f>SUM(BD64:BU64)/INDEX(Multipliers!$J$2:$J$33,MATCH($F64,Multipliers!$H$2:$H$33,0))</f>
        <v>41.514838597823903</v>
      </c>
      <c r="CD64" s="24">
        <f t="shared" si="18"/>
        <v>136.89878186002696</v>
      </c>
      <c r="CE64" s="24">
        <f t="shared" si="19"/>
        <v>8.0528695211780565</v>
      </c>
      <c r="CF64" s="25">
        <f t="shared" si="20"/>
        <v>1.3821942628795665</v>
      </c>
    </row>
    <row r="65" spans="1:84" x14ac:dyDescent="0.3">
      <c r="B65" s="45" t="str">
        <f>IF(INDEX(Picks!$H$2:$H$300,MATCH($C65,Picks!$B$2:$B$300,0))=0,"",INDEX(Picks!$H$2:$H$300,MATCH($C65,Picks!$B$2:$B$300,0)))</f>
        <v/>
      </c>
      <c r="C65" s="5" t="s">
        <v>205</v>
      </c>
      <c r="D65" s="5" t="s">
        <v>206</v>
      </c>
      <c r="E65" s="5" t="s">
        <v>103</v>
      </c>
      <c r="F65" s="5" t="s">
        <v>78</v>
      </c>
      <c r="G65" s="7" t="s">
        <v>104</v>
      </c>
      <c r="H65" s="5" t="s">
        <v>44</v>
      </c>
      <c r="I65" s="26">
        <v>497.90000000000003</v>
      </c>
      <c r="J65" s="26">
        <v>2.9250000000000003</v>
      </c>
      <c r="K65" s="22">
        <v>0</v>
      </c>
      <c r="L65" s="22">
        <v>0</v>
      </c>
      <c r="M65" s="22">
        <v>497.90000000000003</v>
      </c>
      <c r="N65" s="22">
        <v>2.9250000000000003</v>
      </c>
      <c r="O65" s="22">
        <v>316</v>
      </c>
      <c r="P65" s="22">
        <v>2</v>
      </c>
      <c r="Q65" s="22"/>
      <c r="R65" s="23">
        <f>Rookies!R24</f>
        <v>0</v>
      </c>
      <c r="S65" s="23">
        <f>Rookies!S24</f>
        <v>0</v>
      </c>
      <c r="T65" s="23">
        <f>Rookies!T24</f>
        <v>0</v>
      </c>
      <c r="U65" s="23">
        <f>Rookies!U24</f>
        <v>0</v>
      </c>
      <c r="V65" s="23">
        <f>Rookies!V24</f>
        <v>0</v>
      </c>
      <c r="W65" s="23">
        <f>Rookies!W24</f>
        <v>0</v>
      </c>
      <c r="X65" s="23">
        <f>Rookies!X24</f>
        <v>0</v>
      </c>
      <c r="Y65" s="23">
        <f>Rookies!Y24</f>
        <v>0</v>
      </c>
      <c r="Z65" s="23">
        <f>Rookies!Z24</f>
        <v>0</v>
      </c>
      <c r="AA65" s="23">
        <f>Rookies!AA24</f>
        <v>0</v>
      </c>
      <c r="AB65" s="23">
        <f>Rookies!AB24</f>
        <v>0</v>
      </c>
      <c r="AC65" s="23">
        <f>Rookies!AC24</f>
        <v>0</v>
      </c>
      <c r="AD65" s="23">
        <f>Rookies!AD24</f>
        <v>0</v>
      </c>
      <c r="AE65" s="23">
        <f>Rookies!AE24</f>
        <v>0</v>
      </c>
      <c r="AF65" s="23">
        <f>Rookies!AF24</f>
        <v>0</v>
      </c>
      <c r="AG65" s="23">
        <f>Rookies!AG24</f>
        <v>0</v>
      </c>
      <c r="AH65" s="23">
        <f>Rookies!AH24</f>
        <v>0</v>
      </c>
      <c r="AI65" s="23">
        <f>Rookies!AI24</f>
        <v>0</v>
      </c>
      <c r="AK65" s="23">
        <f>Rookies!AK24</f>
        <v>19.074845781002036</v>
      </c>
      <c r="AL65" s="23">
        <f>Rookies!AL24</f>
        <v>18.819272541794941</v>
      </c>
      <c r="AM65" s="23">
        <f>Rookies!AM24</f>
        <v>17.676520760384221</v>
      </c>
      <c r="AN65" s="23">
        <f>Rookies!AN24</f>
        <v>19.539406484294339</v>
      </c>
      <c r="AO65" s="23">
        <f>Rookies!AO24</f>
        <v>18.070759380019989</v>
      </c>
      <c r="AP65" s="23">
        <f>Rookies!AP24</f>
        <v>19.865378597968899</v>
      </c>
      <c r="AQ65" s="23">
        <f>Rookies!AQ24</f>
        <v>18.798942960202918</v>
      </c>
      <c r="AR65" s="23">
        <f>Rookies!AR24</f>
        <v>18.894201282593979</v>
      </c>
      <c r="AS65" s="23">
        <f>Rookies!AS24</f>
        <v>20.499916446001894</v>
      </c>
      <c r="AT65" s="23">
        <f>Rookies!AT24</f>
        <v>17.967934629197515</v>
      </c>
      <c r="AU65" s="23">
        <f>Rookies!AU24</f>
        <v>19.162967206355962</v>
      </c>
      <c r="AV65" s="23">
        <f>Rookies!AV24</f>
        <v>18.820308973269473</v>
      </c>
      <c r="AW65" s="23">
        <f>Rookies!AW24</f>
        <v>0</v>
      </c>
      <c r="AX65" s="23">
        <f>Rookies!AX24</f>
        <v>20.408986215233909</v>
      </c>
      <c r="AY65" s="23">
        <f>Rookies!AY24</f>
        <v>18.674069003866617</v>
      </c>
      <c r="AZ65" s="23">
        <f>Rookies!AZ24</f>
        <v>21.15225291919457</v>
      </c>
      <c r="BA65" s="23">
        <f>Rookies!BA24</f>
        <v>19.954503252935126</v>
      </c>
      <c r="BB65" s="23">
        <f>Rookies!BB24</f>
        <v>18.070722624030218</v>
      </c>
      <c r="BC65" s="23"/>
      <c r="BD65" s="23">
        <f>Rookies!BD24</f>
        <v>12.17273746844705</v>
      </c>
      <c r="BE65" s="23">
        <f>Rookies!BE24</f>
        <v>11.565074304792107</v>
      </c>
      <c r="BF65" s="23">
        <f>Rookies!BF24</f>
        <v>11.395614708630841</v>
      </c>
      <c r="BG65" s="23">
        <f>Rookies!BG24</f>
        <v>12.735603825452531</v>
      </c>
      <c r="BH65" s="23">
        <f>Rookies!BH24</f>
        <v>11.175978970690542</v>
      </c>
      <c r="BI65" s="23">
        <f>Rookies!BI24</f>
        <v>13.910163880571536</v>
      </c>
      <c r="BJ65" s="23">
        <f>Rookies!BJ24</f>
        <v>12.147158023021598</v>
      </c>
      <c r="BK65" s="23">
        <f>Rookies!BK24</f>
        <v>11.355603830871946</v>
      </c>
      <c r="BL65" s="23">
        <f>Rookies!BL24</f>
        <v>12.052046794838457</v>
      </c>
      <c r="BM65" s="23">
        <f>Rookies!BM24</f>
        <v>11.848336613782118</v>
      </c>
      <c r="BN65" s="23">
        <f>Rookies!BN24</f>
        <v>13.083906049102934</v>
      </c>
      <c r="BO65" s="23">
        <f>Rookies!BO24</f>
        <v>13.17838372976874</v>
      </c>
      <c r="BP65" s="23">
        <f>Rookies!BP24</f>
        <v>0</v>
      </c>
      <c r="BQ65" s="23">
        <f>Rookies!BQ24</f>
        <v>13.934650898373885</v>
      </c>
      <c r="BR65" s="23">
        <f>Rookies!BR24</f>
        <v>11.503854364037853</v>
      </c>
      <c r="BS65" s="23">
        <f>Rookies!BS24</f>
        <v>12.82905810169891</v>
      </c>
      <c r="BT65" s="23">
        <f>Rookies!BT24</f>
        <v>13.201207235517346</v>
      </c>
      <c r="BU65" s="23">
        <f>Rookies!BU24</f>
        <v>11.531949714976465</v>
      </c>
      <c r="BV65" s="23"/>
      <c r="BW65" s="23">
        <f t="shared" si="12"/>
        <v>0</v>
      </c>
      <c r="BX65" s="23">
        <f t="shared" si="13"/>
        <v>325.45098905834658</v>
      </c>
      <c r="BY65" s="23">
        <f t="shared" si="14"/>
        <v>209.62132851457488</v>
      </c>
      <c r="BZ65" s="23">
        <f t="shared" si="15"/>
        <v>0</v>
      </c>
      <c r="CA65" s="23">
        <f t="shared" si="16"/>
        <v>1.9119183430320621</v>
      </c>
      <c r="CB65" s="23">
        <f t="shared" si="17"/>
        <v>1.3267172690795879</v>
      </c>
      <c r="CC65" s="23">
        <f>SUM(BD65:BU65)/INDEX(Multipliers!$J$2:$J$33,MATCH($F65,Multipliers!$H$2:$H$33,0))</f>
        <v>41.433481863078967</v>
      </c>
      <c r="CD65" s="24">
        <f t="shared" si="18"/>
        <v>114.37252729304102</v>
      </c>
      <c r="CE65" s="24">
        <f t="shared" si="19"/>
        <v>6.7277957231200602</v>
      </c>
      <c r="CF65" s="25">
        <f t="shared" si="20"/>
        <v>0.82972511188587539</v>
      </c>
    </row>
    <row r="66" spans="1:84" x14ac:dyDescent="0.3">
      <c r="B66" s="45" t="str">
        <f>IF(INDEX(Picks!$H$2:$H$300,MATCH($C66,Picks!$B$2:$B$300,0))=0,"",INDEX(Picks!$H$2:$H$300,MATCH($C66,Picks!$B$2:$B$300,0)))</f>
        <v/>
      </c>
      <c r="C66" s="5" t="s">
        <v>207</v>
      </c>
      <c r="D66" s="5" t="s">
        <v>208</v>
      </c>
      <c r="E66" s="5" t="s">
        <v>103</v>
      </c>
      <c r="F66" s="5" t="s">
        <v>63</v>
      </c>
      <c r="G66" s="7" t="s">
        <v>104</v>
      </c>
      <c r="H66" s="5" t="s">
        <v>44</v>
      </c>
      <c r="I66" s="26">
        <v>187.91666666666669</v>
      </c>
      <c r="J66" s="26">
        <v>1.1000000000000001</v>
      </c>
      <c r="K66" s="22">
        <v>0</v>
      </c>
      <c r="L66" s="22">
        <v>0</v>
      </c>
      <c r="M66" s="22">
        <v>187.91666666666669</v>
      </c>
      <c r="N66" s="22">
        <v>1.1000000000000001</v>
      </c>
      <c r="O66" s="22">
        <v>288</v>
      </c>
      <c r="P66" s="22">
        <v>2</v>
      </c>
      <c r="Q66" s="22"/>
      <c r="R66" s="23">
        <f>Rookies!R25</f>
        <v>0</v>
      </c>
      <c r="S66" s="23">
        <f>Rookies!S25</f>
        <v>0</v>
      </c>
      <c r="T66" s="23">
        <f>Rookies!T25</f>
        <v>0</v>
      </c>
      <c r="U66" s="23">
        <f>Rookies!U25</f>
        <v>0</v>
      </c>
      <c r="V66" s="23">
        <f>Rookies!V25</f>
        <v>0</v>
      </c>
      <c r="W66" s="23">
        <f>Rookies!W25</f>
        <v>0</v>
      </c>
      <c r="X66" s="23">
        <f>Rookies!X25</f>
        <v>0</v>
      </c>
      <c r="Y66" s="23">
        <f>Rookies!Y25</f>
        <v>0</v>
      </c>
      <c r="Z66" s="23">
        <f>Rookies!Z25</f>
        <v>0</v>
      </c>
      <c r="AA66" s="23">
        <f>Rookies!AA25</f>
        <v>0</v>
      </c>
      <c r="AB66" s="23">
        <f>Rookies!AB25</f>
        <v>0</v>
      </c>
      <c r="AC66" s="23">
        <f>Rookies!AC25</f>
        <v>0</v>
      </c>
      <c r="AD66" s="23">
        <f>Rookies!AD25</f>
        <v>0</v>
      </c>
      <c r="AE66" s="23">
        <f>Rookies!AE25</f>
        <v>0</v>
      </c>
      <c r="AF66" s="23">
        <f>Rookies!AF25</f>
        <v>0</v>
      </c>
      <c r="AG66" s="23">
        <f>Rookies!AG25</f>
        <v>0</v>
      </c>
      <c r="AH66" s="23">
        <f>Rookies!AH25</f>
        <v>0</v>
      </c>
      <c r="AI66" s="23">
        <f>Rookies!AI25</f>
        <v>0</v>
      </c>
      <c r="AK66" s="23">
        <f>Rookies!AK25</f>
        <v>6.4820483513574576</v>
      </c>
      <c r="AL66" s="23">
        <f>Rookies!AL25</f>
        <v>6.0045274570674536</v>
      </c>
      <c r="AM66" s="23">
        <f>Rookies!AM25</f>
        <v>6.3463629702234101</v>
      </c>
      <c r="AN66" s="23">
        <f>Rookies!AN25</f>
        <v>5.9882608126971881</v>
      </c>
      <c r="AO66" s="23">
        <f>Rookies!AO25</f>
        <v>5.8764951770254772</v>
      </c>
      <c r="AP66" s="23">
        <f>Rookies!AP25</f>
        <v>6.5962017798422012</v>
      </c>
      <c r="AQ66" s="23">
        <f>Rookies!AQ25</f>
        <v>0</v>
      </c>
      <c r="AR66" s="23">
        <f>Rookies!AR25</f>
        <v>5.7732212714844504</v>
      </c>
      <c r="AS66" s="23">
        <f>Rookies!AS25</f>
        <v>6.4135622538414871</v>
      </c>
      <c r="AT66" s="23">
        <f>Rookies!AT25</f>
        <v>5.6707276094808359</v>
      </c>
      <c r="AU66" s="23">
        <f>Rookies!AU25</f>
        <v>6.0983912825962259</v>
      </c>
      <c r="AV66" s="23">
        <f>Rookies!AV25</f>
        <v>6.0802477029754085</v>
      </c>
      <c r="AW66" s="23">
        <f>Rookies!AW25</f>
        <v>6.3473646273730493</v>
      </c>
      <c r="AX66" s="23">
        <f>Rookies!AX25</f>
        <v>6.1641676108970005</v>
      </c>
      <c r="AY66" s="23">
        <f>Rookies!AY25</f>
        <v>5.7431172805940989</v>
      </c>
      <c r="AZ66" s="23">
        <f>Rookies!AZ25</f>
        <v>6.1953458553972096</v>
      </c>
      <c r="BA66" s="23">
        <f>Rookies!BA25</f>
        <v>5.9754498344761906</v>
      </c>
      <c r="BB66" s="23">
        <f>Rookies!BB25</f>
        <v>6.0483203380805763</v>
      </c>
      <c r="BC66" s="23"/>
      <c r="BD66" s="23">
        <f>Rookies!BD25</f>
        <v>10.096008173141611</v>
      </c>
      <c r="BE66" s="23">
        <f>Rookies!BE25</f>
        <v>9.8901750250359601</v>
      </c>
      <c r="BF66" s="23">
        <f>Rookies!BF25</f>
        <v>9.8730155039273768</v>
      </c>
      <c r="BG66" s="23">
        <f>Rookies!BG25</f>
        <v>9.3223178860035123</v>
      </c>
      <c r="BH66" s="23">
        <f>Rookies!BH25</f>
        <v>9.2492983455116242</v>
      </c>
      <c r="BI66" s="23">
        <f>Rookies!BI25</f>
        <v>9.9601343571234562</v>
      </c>
      <c r="BJ66" s="23">
        <f>Rookies!BJ25</f>
        <v>0</v>
      </c>
      <c r="BK66" s="23">
        <f>Rookies!BK25</f>
        <v>9.2466344331152897</v>
      </c>
      <c r="BL66" s="23">
        <f>Rookies!BL25</f>
        <v>9.308147161919603</v>
      </c>
      <c r="BM66" s="23">
        <f>Rookies!BM25</f>
        <v>8.8483495124913958</v>
      </c>
      <c r="BN66" s="23">
        <f>Rookies!BN25</f>
        <v>9.4984493935799339</v>
      </c>
      <c r="BO66" s="23">
        <f>Rookies!BO25</f>
        <v>9.1592837629658259</v>
      </c>
      <c r="BP66" s="23">
        <f>Rookies!BP25</f>
        <v>10.140244023590316</v>
      </c>
      <c r="BQ66" s="23">
        <f>Rookies!BQ25</f>
        <v>9.6190426998620868</v>
      </c>
      <c r="BR66" s="23">
        <f>Rookies!BR25</f>
        <v>8.6514305710296071</v>
      </c>
      <c r="BS66" s="23">
        <f>Rookies!BS25</f>
        <v>9.2524545395827538</v>
      </c>
      <c r="BT66" s="23">
        <f>Rookies!BT25</f>
        <v>8.8890889432778302</v>
      </c>
      <c r="BU66" s="23">
        <f>Rookies!BU25</f>
        <v>9.4093515846426072</v>
      </c>
      <c r="BV66" s="23"/>
      <c r="BW66" s="23">
        <f t="shared" si="12"/>
        <v>0</v>
      </c>
      <c r="BX66" s="23">
        <f t="shared" si="13"/>
        <v>103.80381221540974</v>
      </c>
      <c r="BY66" s="23">
        <f t="shared" si="14"/>
        <v>160.4134259168008</v>
      </c>
      <c r="BZ66" s="23">
        <f t="shared" si="15"/>
        <v>0</v>
      </c>
      <c r="CA66" s="23">
        <f t="shared" si="16"/>
        <v>0.60763207150483745</v>
      </c>
      <c r="CB66" s="23">
        <f t="shared" si="17"/>
        <v>1.1139821244222279</v>
      </c>
      <c r="CC66" s="23">
        <f>SUM(BD66:BU66)/INDEX(Multipliers!$J$2:$J$33,MATCH($F66,Multipliers!$H$2:$H$33,0))</f>
        <v>28.825297324292166</v>
      </c>
      <c r="CD66" s="24">
        <f t="shared" si="18"/>
        <v>65.576706313075618</v>
      </c>
      <c r="CE66" s="24">
        <f t="shared" si="19"/>
        <v>3.8574533125338597</v>
      </c>
      <c r="CF66" s="25">
        <f t="shared" si="20"/>
        <v>-0.3670200331481791</v>
      </c>
    </row>
    <row r="67" spans="1:84" x14ac:dyDescent="0.3">
      <c r="B67" s="45" t="str">
        <f>IF(INDEX(Picks!$H$2:$H$300,MATCH($C67,Picks!$B$2:$B$300,0))=0,"",INDEX(Picks!$H$2:$H$300,MATCH($C67,Picks!$B$2:$B$300,0)))</f>
        <v/>
      </c>
      <c r="C67" s="5" t="s">
        <v>209</v>
      </c>
      <c r="D67" s="5" t="s">
        <v>210</v>
      </c>
      <c r="E67" s="5" t="s">
        <v>103</v>
      </c>
      <c r="F67" s="5" t="s">
        <v>46</v>
      </c>
      <c r="G67" s="7" t="s">
        <v>104</v>
      </c>
      <c r="H67" s="5" t="s">
        <v>44</v>
      </c>
      <c r="I67" s="26">
        <v>302</v>
      </c>
      <c r="J67" s="26">
        <v>2.5</v>
      </c>
      <c r="K67" s="22">
        <v>0</v>
      </c>
      <c r="L67" s="22">
        <v>0</v>
      </c>
      <c r="M67" s="22">
        <v>302</v>
      </c>
      <c r="N67" s="22">
        <v>2.5</v>
      </c>
      <c r="O67" s="22">
        <v>364</v>
      </c>
      <c r="P67" s="22">
        <v>2.5</v>
      </c>
      <c r="Q67" s="22"/>
      <c r="R67" s="23">
        <f>Rookies!R26</f>
        <v>0</v>
      </c>
      <c r="S67" s="23">
        <f>Rookies!S26</f>
        <v>0</v>
      </c>
      <c r="T67" s="23">
        <f>Rookies!T26</f>
        <v>0</v>
      </c>
      <c r="U67" s="23">
        <f>Rookies!U26</f>
        <v>0</v>
      </c>
      <c r="V67" s="23">
        <f>Rookies!V26</f>
        <v>0</v>
      </c>
      <c r="W67" s="23">
        <f>Rookies!W26</f>
        <v>0</v>
      </c>
      <c r="X67" s="23">
        <f>Rookies!X26</f>
        <v>0</v>
      </c>
      <c r="Y67" s="23">
        <f>Rookies!Y26</f>
        <v>0</v>
      </c>
      <c r="Z67" s="23">
        <f>Rookies!Z26</f>
        <v>0</v>
      </c>
      <c r="AA67" s="23">
        <f>Rookies!AA26</f>
        <v>0</v>
      </c>
      <c r="AB67" s="23">
        <f>Rookies!AB26</f>
        <v>0</v>
      </c>
      <c r="AC67" s="23">
        <f>Rookies!AC26</f>
        <v>0</v>
      </c>
      <c r="AD67" s="23">
        <f>Rookies!AD26</f>
        <v>0</v>
      </c>
      <c r="AE67" s="23">
        <f>Rookies!AE26</f>
        <v>0</v>
      </c>
      <c r="AF67" s="23">
        <f>Rookies!AF26</f>
        <v>0</v>
      </c>
      <c r="AG67" s="23">
        <f>Rookies!AG26</f>
        <v>0</v>
      </c>
      <c r="AH67" s="23">
        <f>Rookies!AH26</f>
        <v>0</v>
      </c>
      <c r="AI67" s="23">
        <f>Rookies!AI26</f>
        <v>0</v>
      </c>
      <c r="AK67" s="23">
        <f>Rookies!AK26</f>
        <v>8.6869739746874366</v>
      </c>
      <c r="AL67" s="23">
        <f>Rookies!AL26</f>
        <v>9.4680891661328026</v>
      </c>
      <c r="AM67" s="23">
        <f>Rookies!AM26</f>
        <v>9.6527969093580452</v>
      </c>
      <c r="AN67" s="23">
        <f>Rookies!AN26</f>
        <v>10.307296949847304</v>
      </c>
      <c r="AO67" s="23">
        <f>Rookies!AO26</f>
        <v>9.193088670906743</v>
      </c>
      <c r="AP67" s="23">
        <f>Rookies!AP26</f>
        <v>8.8902967764057053</v>
      </c>
      <c r="AQ67" s="23">
        <f>Rookies!AQ26</f>
        <v>0</v>
      </c>
      <c r="AR67" s="23">
        <f>Rookies!AR26</f>
        <v>9.5179067642281474</v>
      </c>
      <c r="AS67" s="23">
        <f>Rookies!AS26</f>
        <v>9.4420319598011222</v>
      </c>
      <c r="AT67" s="23">
        <f>Rookies!AT26</f>
        <v>8.970120813105428</v>
      </c>
      <c r="AU67" s="23">
        <f>Rookies!AU26</f>
        <v>8.94321963245768</v>
      </c>
      <c r="AV67" s="23">
        <f>Rookies!AV26</f>
        <v>8.728561290528857</v>
      </c>
      <c r="AW67" s="23">
        <f>Rookies!AW26</f>
        <v>8.560059730170865</v>
      </c>
      <c r="AX67" s="23">
        <f>Rookies!AX26</f>
        <v>9.5885139693249357</v>
      </c>
      <c r="AY67" s="23">
        <f>Rookies!AY26</f>
        <v>9.3520238779134051</v>
      </c>
      <c r="AZ67" s="23">
        <f>Rookies!AZ26</f>
        <v>8.2527532522661087</v>
      </c>
      <c r="BA67" s="23">
        <f>Rookies!BA26</f>
        <v>8.3380536852670399</v>
      </c>
      <c r="BB67" s="23">
        <f>Rookies!BB26</f>
        <v>9.2792737184544407</v>
      </c>
      <c r="BC67" s="23"/>
      <c r="BD67" s="23">
        <f>Rookies!BD26</f>
        <v>10.163011581915391</v>
      </c>
      <c r="BE67" s="23">
        <f>Rookies!BE26</f>
        <v>11.437019756664167</v>
      </c>
      <c r="BF67" s="23">
        <f>Rookies!BF26</f>
        <v>10.520441300951402</v>
      </c>
      <c r="BG67" s="23">
        <f>Rookies!BG26</f>
        <v>11.752823518755688</v>
      </c>
      <c r="BH67" s="23">
        <f>Rookies!BH26</f>
        <v>10.588856790681115</v>
      </c>
      <c r="BI67" s="23">
        <f>Rookies!BI26</f>
        <v>10.599260457547814</v>
      </c>
      <c r="BJ67" s="23">
        <f>Rookies!BJ26</f>
        <v>0</v>
      </c>
      <c r="BK67" s="23">
        <f>Rookies!BK26</f>
        <v>10.273886096471621</v>
      </c>
      <c r="BL67" s="23">
        <f>Rookies!BL26</f>
        <v>11.565652687888191</v>
      </c>
      <c r="BM67" s="23">
        <f>Rookies!BM26</f>
        <v>11.008368498111535</v>
      </c>
      <c r="BN67" s="23">
        <f>Rookies!BN26</f>
        <v>10.80300130574105</v>
      </c>
      <c r="BO67" s="23">
        <f>Rookies!BO26</f>
        <v>10.971031351262265</v>
      </c>
      <c r="BP67" s="23">
        <f>Rookies!BP26</f>
        <v>10.583607949824595</v>
      </c>
      <c r="BQ67" s="23">
        <f>Rookies!BQ26</f>
        <v>11.019008128761847</v>
      </c>
      <c r="BR67" s="23">
        <f>Rookies!BR26</f>
        <v>12.436280002989502</v>
      </c>
      <c r="BS67" s="23">
        <f>Rookies!BS26</f>
        <v>10.372982631523376</v>
      </c>
      <c r="BT67" s="23">
        <f>Rookies!BT26</f>
        <v>10.208340342687791</v>
      </c>
      <c r="BU67" s="23">
        <f>Rookies!BU26</f>
        <v>10.855951283750535</v>
      </c>
      <c r="BV67" s="23"/>
      <c r="BW67" s="23">
        <f t="shared" si="12"/>
        <v>0</v>
      </c>
      <c r="BX67" s="23">
        <f t="shared" si="13"/>
        <v>155.17106114085607</v>
      </c>
      <c r="BY67" s="23">
        <f t="shared" si="14"/>
        <v>185.15952368552786</v>
      </c>
      <c r="BZ67" s="23">
        <f t="shared" si="15"/>
        <v>0</v>
      </c>
      <c r="CA67" s="23">
        <f t="shared" si="16"/>
        <v>1.2845286518282788</v>
      </c>
      <c r="CB67" s="23">
        <f t="shared" si="17"/>
        <v>1.2717000253126913</v>
      </c>
      <c r="CC67" s="23">
        <f>SUM(BD67:BU67)/INDEX(Multipliers!$J$2:$J$33,MATCH($F67,Multipliers!$H$2:$H$33,0))</f>
        <v>29.307180668905104</v>
      </c>
      <c r="CD67" s="24">
        <f t="shared" si="18"/>
        <v>78.677611214389316</v>
      </c>
      <c r="CE67" s="24">
        <f t="shared" si="19"/>
        <v>4.6280947773170187</v>
      </c>
      <c r="CF67" s="25">
        <f t="shared" si="20"/>
        <v>-4.5712920749408796E-2</v>
      </c>
    </row>
    <row r="68" spans="1:84" x14ac:dyDescent="0.3">
      <c r="B68" s="45" t="str">
        <f>IF(INDEX(Picks!$H$2:$H$300,MATCH($C68,Picks!$B$2:$B$300,0))=0,"",INDEX(Picks!$H$2:$H$300,MATCH($C68,Picks!$B$2:$B$300,0)))</f>
        <v/>
      </c>
      <c r="C68" s="5" t="s">
        <v>211</v>
      </c>
      <c r="D68" s="5" t="s">
        <v>212</v>
      </c>
      <c r="E68" s="5" t="s">
        <v>103</v>
      </c>
      <c r="F68" s="5" t="s">
        <v>80</v>
      </c>
      <c r="G68" s="7" t="s">
        <v>104</v>
      </c>
      <c r="H68" s="5" t="s">
        <v>44</v>
      </c>
      <c r="I68" s="26">
        <v>383</v>
      </c>
      <c r="J68" s="26">
        <v>3.75</v>
      </c>
      <c r="K68" s="22">
        <v>0</v>
      </c>
      <c r="L68" s="22">
        <v>0</v>
      </c>
      <c r="M68" s="22">
        <v>383</v>
      </c>
      <c r="N68" s="22">
        <v>3.75</v>
      </c>
      <c r="O68" s="22">
        <v>228</v>
      </c>
      <c r="P68" s="22">
        <v>2</v>
      </c>
      <c r="Q68" s="22"/>
      <c r="R68" s="23">
        <f>Rookies!R27</f>
        <v>0</v>
      </c>
      <c r="S68" s="23">
        <f>Rookies!S27</f>
        <v>0</v>
      </c>
      <c r="T68" s="23">
        <f>Rookies!T27</f>
        <v>0</v>
      </c>
      <c r="U68" s="23">
        <f>Rookies!U27</f>
        <v>0</v>
      </c>
      <c r="V68" s="23">
        <f>Rookies!V27</f>
        <v>0</v>
      </c>
      <c r="W68" s="23">
        <f>Rookies!W27</f>
        <v>0</v>
      </c>
      <c r="X68" s="23">
        <f>Rookies!X27</f>
        <v>0</v>
      </c>
      <c r="Y68" s="23">
        <f>Rookies!Y27</f>
        <v>0</v>
      </c>
      <c r="Z68" s="23">
        <f>Rookies!Z27</f>
        <v>0</v>
      </c>
      <c r="AA68" s="23">
        <f>Rookies!AA27</f>
        <v>0</v>
      </c>
      <c r="AB68" s="23">
        <f>Rookies!AB27</f>
        <v>0</v>
      </c>
      <c r="AC68" s="23">
        <f>Rookies!AC27</f>
        <v>0</v>
      </c>
      <c r="AD68" s="23">
        <f>Rookies!AD27</f>
        <v>0</v>
      </c>
      <c r="AE68" s="23">
        <f>Rookies!AE27</f>
        <v>0</v>
      </c>
      <c r="AF68" s="23">
        <f>Rookies!AF27</f>
        <v>0</v>
      </c>
      <c r="AG68" s="23">
        <f>Rookies!AG27</f>
        <v>0</v>
      </c>
      <c r="AH68" s="23">
        <f>Rookies!AH27</f>
        <v>0</v>
      </c>
      <c r="AI68" s="23">
        <f>Rookies!AI27</f>
        <v>0</v>
      </c>
      <c r="AK68" s="23">
        <f>Rookies!AK27</f>
        <v>11.860790957882214</v>
      </c>
      <c r="AL68" s="23">
        <f>Rookies!AL27</f>
        <v>11.693760992848194</v>
      </c>
      <c r="AM68" s="23">
        <f>Rookies!AM27</f>
        <v>12.04665357896536</v>
      </c>
      <c r="AN68" s="23">
        <f>Rookies!AN27</f>
        <v>11.26351683205333</v>
      </c>
      <c r="AO68" s="23">
        <f>Rookies!AO27</f>
        <v>10.535789862555861</v>
      </c>
      <c r="AP68" s="23">
        <f>Rookies!AP27</f>
        <v>11.24325786508407</v>
      </c>
      <c r="AQ68" s="23">
        <f>Rookies!AQ27</f>
        <v>11.376873010274766</v>
      </c>
      <c r="AR68" s="23">
        <f>Rookies!AR27</f>
        <v>10.761799164057907</v>
      </c>
      <c r="AS68" s="23">
        <f>Rookies!AS27</f>
        <v>10.496565649698141</v>
      </c>
      <c r="AT68" s="23">
        <f>Rookies!AT27</f>
        <v>11.147686645222734</v>
      </c>
      <c r="AU68" s="23">
        <f>Rookies!AU27</f>
        <v>10.756913571775204</v>
      </c>
      <c r="AV68" s="23">
        <f>Rookies!AV27</f>
        <v>11.829355647627839</v>
      </c>
      <c r="AW68" s="23">
        <f>Rookies!AW27</f>
        <v>0</v>
      </c>
      <c r="AX68" s="23">
        <f>Rookies!AX27</f>
        <v>11.309307858617508</v>
      </c>
      <c r="AY68" s="23">
        <f>Rookies!AY27</f>
        <v>12.202618879783763</v>
      </c>
      <c r="AZ68" s="23">
        <f>Rookies!AZ27</f>
        <v>11.624821920384672</v>
      </c>
      <c r="BA68" s="23">
        <f>Rookies!BA27</f>
        <v>12.376317294889011</v>
      </c>
      <c r="BB68" s="23">
        <f>Rookies!BB27</f>
        <v>12.368302225529652</v>
      </c>
      <c r="BC68" s="23"/>
      <c r="BD68" s="23">
        <f>Rookies!BD27</f>
        <v>7.5883556888158301</v>
      </c>
      <c r="BE68" s="23">
        <f>Rookies!BE27</f>
        <v>6.6524783690113187</v>
      </c>
      <c r="BF68" s="23">
        <f>Rookies!BF27</f>
        <v>6.4224592048730891</v>
      </c>
      <c r="BG68" s="23">
        <f>Rookies!BG27</f>
        <v>6.6324647449278791</v>
      </c>
      <c r="BH68" s="23">
        <f>Rookies!BH27</f>
        <v>6.1647607579343946</v>
      </c>
      <c r="BI68" s="23">
        <f>Rookies!BI27</f>
        <v>6.802029076167873</v>
      </c>
      <c r="BJ68" s="23">
        <f>Rookies!BJ27</f>
        <v>6.5996848876216392</v>
      </c>
      <c r="BK68" s="23">
        <f>Rookies!BK27</f>
        <v>6.110965980787717</v>
      </c>
      <c r="BL68" s="23">
        <f>Rookies!BL27</f>
        <v>6.3617938828692102</v>
      </c>
      <c r="BM68" s="23">
        <f>Rookies!BM27</f>
        <v>7.1321222734471421</v>
      </c>
      <c r="BN68" s="23">
        <f>Rookies!BN27</f>
        <v>6.2400485505096075</v>
      </c>
      <c r="BO68" s="23">
        <f>Rookies!BO27</f>
        <v>7.1481702251022607</v>
      </c>
      <c r="BP68" s="23">
        <f>Rookies!BP27</f>
        <v>0</v>
      </c>
      <c r="BQ68" s="23">
        <f>Rookies!BQ27</f>
        <v>6.7694652527032737</v>
      </c>
      <c r="BR68" s="23">
        <f>Rookies!BR27</f>
        <v>6.7290364731807877</v>
      </c>
      <c r="BS68" s="23">
        <f>Rookies!BS27</f>
        <v>6.8181485416615129</v>
      </c>
      <c r="BT68" s="23">
        <f>Rookies!BT27</f>
        <v>6.6621415508017243</v>
      </c>
      <c r="BU68" s="23">
        <f>Rookies!BU27</f>
        <v>7.2542119233628082</v>
      </c>
      <c r="BV68" s="23"/>
      <c r="BW68" s="23">
        <f t="shared" si="12"/>
        <v>0</v>
      </c>
      <c r="BX68" s="23">
        <f t="shared" si="13"/>
        <v>194.89433195725022</v>
      </c>
      <c r="BY68" s="23">
        <f t="shared" si="14"/>
        <v>114.08833738377805</v>
      </c>
      <c r="BZ68" s="23">
        <f t="shared" si="15"/>
        <v>0</v>
      </c>
      <c r="CA68" s="23">
        <f t="shared" si="16"/>
        <v>1.9082343207302566</v>
      </c>
      <c r="CB68" s="23">
        <f t="shared" si="17"/>
        <v>1.0007748893313864</v>
      </c>
      <c r="CC68" s="23">
        <f>SUM(BD68:BU68)/INDEX(Multipliers!$J$2:$J$33,MATCH($F68,Multipliers!$H$2:$H$33,0))</f>
        <v>20.472464922278622</v>
      </c>
      <c r="CD68" s="24">
        <f t="shared" si="18"/>
        <v>68.82478711675131</v>
      </c>
      <c r="CE68" s="24">
        <f t="shared" si="19"/>
        <v>4.0485168892206653</v>
      </c>
      <c r="CF68" s="25">
        <f t="shared" si="20"/>
        <v>-0.28735901188832225</v>
      </c>
    </row>
    <row r="69" spans="1:84" x14ac:dyDescent="0.3">
      <c r="B69" s="45" t="str">
        <f>IF(INDEX(Picks!$H$2:$H$300,MATCH($C69,Picks!$B$2:$B$300,0))=0,"",INDEX(Picks!$H$2:$H$300,MATCH($C69,Picks!$B$2:$B$300,0)))</f>
        <v/>
      </c>
      <c r="C69" s="5" t="s">
        <v>213</v>
      </c>
      <c r="D69" s="5" t="s">
        <v>214</v>
      </c>
      <c r="E69" s="5" t="s">
        <v>103</v>
      </c>
      <c r="F69" s="5" t="s">
        <v>109</v>
      </c>
      <c r="G69" s="7" t="s">
        <v>104</v>
      </c>
      <c r="H69" s="5" t="s">
        <v>44</v>
      </c>
      <c r="I69" s="26">
        <v>188.33333333333334</v>
      </c>
      <c r="J69" s="26">
        <v>1</v>
      </c>
      <c r="K69" s="22">
        <v>0</v>
      </c>
      <c r="L69" s="22">
        <v>0</v>
      </c>
      <c r="M69" s="22">
        <v>188.33333333333334</v>
      </c>
      <c r="N69" s="22">
        <v>1</v>
      </c>
      <c r="O69" s="22">
        <v>197.66666666666666</v>
      </c>
      <c r="P69" s="22">
        <v>1</v>
      </c>
      <c r="Q69" s="22"/>
      <c r="R69" s="23">
        <f>Rookies!R28</f>
        <v>0</v>
      </c>
      <c r="S69" s="23">
        <f>Rookies!S28</f>
        <v>0</v>
      </c>
      <c r="T69" s="23">
        <f>Rookies!T28</f>
        <v>0</v>
      </c>
      <c r="U69" s="23">
        <f>Rookies!U28</f>
        <v>0</v>
      </c>
      <c r="V69" s="23">
        <f>Rookies!V28</f>
        <v>0</v>
      </c>
      <c r="W69" s="23">
        <f>Rookies!W28</f>
        <v>0</v>
      </c>
      <c r="X69" s="23">
        <f>Rookies!X28</f>
        <v>0</v>
      </c>
      <c r="Y69" s="23">
        <f>Rookies!Y28</f>
        <v>0</v>
      </c>
      <c r="Z69" s="23">
        <f>Rookies!Z28</f>
        <v>0</v>
      </c>
      <c r="AA69" s="23">
        <f>Rookies!AA28</f>
        <v>0</v>
      </c>
      <c r="AB69" s="23">
        <f>Rookies!AB28</f>
        <v>0</v>
      </c>
      <c r="AC69" s="23">
        <f>Rookies!AC28</f>
        <v>0</v>
      </c>
      <c r="AD69" s="23">
        <f>Rookies!AD28</f>
        <v>0</v>
      </c>
      <c r="AE69" s="23">
        <f>Rookies!AE28</f>
        <v>0</v>
      </c>
      <c r="AF69" s="23">
        <f>Rookies!AF28</f>
        <v>0</v>
      </c>
      <c r="AG69" s="23">
        <f>Rookies!AG28</f>
        <v>0</v>
      </c>
      <c r="AH69" s="23">
        <f>Rookies!AH28</f>
        <v>0</v>
      </c>
      <c r="AI69" s="23">
        <f>Rookies!AI28</f>
        <v>0</v>
      </c>
      <c r="AK69" s="23">
        <f>Rookies!AK28</f>
        <v>5.6628032693152557</v>
      </c>
      <c r="AL69" s="23">
        <f>Rookies!AL28</f>
        <v>5.2576046190075578</v>
      </c>
      <c r="AM69" s="23">
        <f>Rookies!AM28</f>
        <v>5.5494538414446337</v>
      </c>
      <c r="AN69" s="23">
        <f>Rookies!AN28</f>
        <v>6.0136665252929156</v>
      </c>
      <c r="AO69" s="23">
        <f>Rookies!AO28</f>
        <v>6.8254380418784724</v>
      </c>
      <c r="AP69" s="23">
        <f>Rookies!AP28</f>
        <v>5.3011560729331899</v>
      </c>
      <c r="AQ69" s="23">
        <f>Rookies!AQ28</f>
        <v>5.7239062499086044</v>
      </c>
      <c r="AR69" s="23">
        <f>Rookies!AR28</f>
        <v>6.3274178613152809</v>
      </c>
      <c r="AS69" s="23">
        <f>Rookies!AS28</f>
        <v>4.9186059861338762</v>
      </c>
      <c r="AT69" s="23">
        <f>Rookies!AT28</f>
        <v>5.4671452070005557</v>
      </c>
      <c r="AU69" s="23">
        <f>Rookies!AU28</f>
        <v>0</v>
      </c>
      <c r="AV69" s="23">
        <f>Rookies!AV28</f>
        <v>5.8376570063209376</v>
      </c>
      <c r="AW69" s="23">
        <f>Rookies!AW28</f>
        <v>6.4792624270165913</v>
      </c>
      <c r="AX69" s="23">
        <f>Rookies!AX28</f>
        <v>5.2964520484577049</v>
      </c>
      <c r="AY69" s="23">
        <f>Rookies!AY28</f>
        <v>5.4595244989710991</v>
      </c>
      <c r="AZ69" s="23">
        <f>Rookies!AZ28</f>
        <v>5.4624539415704909</v>
      </c>
      <c r="BA69" s="23">
        <f>Rookies!BA28</f>
        <v>5.5244358594262186</v>
      </c>
      <c r="BB69" s="23">
        <f>Rookies!BB28</f>
        <v>5.6384784650443391</v>
      </c>
      <c r="BC69" s="23"/>
      <c r="BD69" s="23">
        <f>Rookies!BD28</f>
        <v>6.0967758413893138</v>
      </c>
      <c r="BE69" s="23">
        <f>Rookies!BE28</f>
        <v>5.6185518712583589</v>
      </c>
      <c r="BF69" s="23">
        <f>Rookies!BF28</f>
        <v>5.8373076140945086</v>
      </c>
      <c r="BG69" s="23">
        <f>Rookies!BG28</f>
        <v>5.7073162107710793</v>
      </c>
      <c r="BH69" s="23">
        <f>Rookies!BH28</f>
        <v>6.777035494336304</v>
      </c>
      <c r="BI69" s="23">
        <f>Rookies!BI28</f>
        <v>5.7074135794234362</v>
      </c>
      <c r="BJ69" s="23">
        <f>Rookies!BJ28</f>
        <v>5.8312037554706428</v>
      </c>
      <c r="BK69" s="23">
        <f>Rookies!BK28</f>
        <v>6.1517194845069216</v>
      </c>
      <c r="BL69" s="23">
        <f>Rookies!BL28</f>
        <v>5.363676155440757</v>
      </c>
      <c r="BM69" s="23">
        <f>Rookies!BM28</f>
        <v>5.8245795163106218</v>
      </c>
      <c r="BN69" s="23">
        <f>Rookies!BN28</f>
        <v>0</v>
      </c>
      <c r="BO69" s="23">
        <f>Rookies!BO28</f>
        <v>5.9326053506517979</v>
      </c>
      <c r="BP69" s="23">
        <f>Rookies!BP28</f>
        <v>6.4333147814973373</v>
      </c>
      <c r="BQ69" s="23">
        <f>Rookies!BQ28</f>
        <v>5.965617296542165</v>
      </c>
      <c r="BR69" s="23">
        <f>Rookies!BR28</f>
        <v>5.9754609739256574</v>
      </c>
      <c r="BS69" s="23">
        <f>Rookies!BS28</f>
        <v>5.9761543413843325</v>
      </c>
      <c r="BT69" s="23">
        <f>Rookies!BT28</f>
        <v>5.9032404876579365</v>
      </c>
      <c r="BU69" s="23">
        <f>Rookies!BU28</f>
        <v>6.0255736264939728</v>
      </c>
      <c r="BV69" s="23"/>
      <c r="BW69" s="23">
        <f t="shared" si="12"/>
        <v>0</v>
      </c>
      <c r="BX69" s="23">
        <f t="shared" si="13"/>
        <v>96.74546192103773</v>
      </c>
      <c r="BY69" s="23">
        <f t="shared" si="14"/>
        <v>101.12754638115513</v>
      </c>
      <c r="BZ69" s="23">
        <f t="shared" si="15"/>
        <v>0</v>
      </c>
      <c r="CA69" s="23">
        <f t="shared" si="16"/>
        <v>0.51369271816480211</v>
      </c>
      <c r="CB69" s="23">
        <f t="shared" si="17"/>
        <v>0.51160647410365157</v>
      </c>
      <c r="CC69" s="23">
        <f>SUM(BD69:BU69)/INDEX(Multipliers!$J$2:$J$33,MATCH($F69,Multipliers!$H$2:$H$33,0))</f>
        <v>19.653867551349204</v>
      </c>
      <c r="CD69" s="24">
        <f t="shared" si="18"/>
        <v>45.592963535179209</v>
      </c>
      <c r="CE69" s="24">
        <f t="shared" si="19"/>
        <v>2.68193903148113</v>
      </c>
      <c r="CF69" s="25">
        <f t="shared" si="20"/>
        <v>-0.85713264256356503</v>
      </c>
    </row>
    <row r="70" spans="1:84" x14ac:dyDescent="0.3">
      <c r="B70" s="45" t="str">
        <f>IF(INDEX(Picks!$H$2:$H$300,MATCH($C70,Picks!$B$2:$B$300,0))=0,"",INDEX(Picks!$H$2:$H$300,MATCH($C70,Picks!$B$2:$B$300,0)))</f>
        <v/>
      </c>
      <c r="C70" s="5" t="s">
        <v>215</v>
      </c>
      <c r="D70" s="5" t="s">
        <v>216</v>
      </c>
      <c r="E70" s="5" t="s">
        <v>103</v>
      </c>
      <c r="F70" s="5" t="s">
        <v>95</v>
      </c>
      <c r="G70" s="7" t="s">
        <v>104</v>
      </c>
      <c r="H70" s="5" t="s">
        <v>44</v>
      </c>
      <c r="I70" s="26">
        <v>224.25</v>
      </c>
      <c r="J70" s="26">
        <v>1.65</v>
      </c>
      <c r="K70" s="22">
        <v>0</v>
      </c>
      <c r="L70" s="22">
        <v>0</v>
      </c>
      <c r="M70" s="22">
        <v>224.25</v>
      </c>
      <c r="N70" s="22">
        <v>1.65</v>
      </c>
      <c r="O70" s="22">
        <v>353</v>
      </c>
      <c r="P70" s="22">
        <v>2</v>
      </c>
      <c r="Q70" s="22"/>
      <c r="R70" s="23">
        <f>Rookies!R29</f>
        <v>0</v>
      </c>
      <c r="S70" s="23">
        <f>Rookies!S29</f>
        <v>0</v>
      </c>
      <c r="T70" s="23">
        <f>Rookies!T29</f>
        <v>0</v>
      </c>
      <c r="U70" s="23">
        <f>Rookies!U29</f>
        <v>0</v>
      </c>
      <c r="V70" s="23">
        <f>Rookies!V29</f>
        <v>0</v>
      </c>
      <c r="W70" s="23">
        <f>Rookies!W29</f>
        <v>0</v>
      </c>
      <c r="X70" s="23">
        <f>Rookies!X29</f>
        <v>0</v>
      </c>
      <c r="Y70" s="23">
        <f>Rookies!Y29</f>
        <v>0</v>
      </c>
      <c r="Z70" s="23">
        <f>Rookies!Z29</f>
        <v>0</v>
      </c>
      <c r="AA70" s="23">
        <f>Rookies!AA29</f>
        <v>0</v>
      </c>
      <c r="AB70" s="23">
        <f>Rookies!AB29</f>
        <v>0</v>
      </c>
      <c r="AC70" s="23">
        <f>Rookies!AC29</f>
        <v>0</v>
      </c>
      <c r="AD70" s="23">
        <f>Rookies!AD29</f>
        <v>0</v>
      </c>
      <c r="AE70" s="23">
        <f>Rookies!AE29</f>
        <v>0</v>
      </c>
      <c r="AF70" s="23">
        <f>Rookies!AF29</f>
        <v>0</v>
      </c>
      <c r="AG70" s="23">
        <f>Rookies!AG29</f>
        <v>0</v>
      </c>
      <c r="AH70" s="23">
        <f>Rookies!AH29</f>
        <v>0</v>
      </c>
      <c r="AI70" s="23">
        <f>Rookies!AI29</f>
        <v>0</v>
      </c>
      <c r="AK70" s="23">
        <f>Rookies!AK29</f>
        <v>6.5693806699610073</v>
      </c>
      <c r="AL70" s="23">
        <f>Rookies!AL29</f>
        <v>5.7548802742373368</v>
      </c>
      <c r="AM70" s="23">
        <f>Rookies!AM29</f>
        <v>6.2912051739635801</v>
      </c>
      <c r="AN70" s="23">
        <f>Rookies!AN29</f>
        <v>6.0591449256136523</v>
      </c>
      <c r="AO70" s="23">
        <f>Rookies!AO29</f>
        <v>5.8463029973982952</v>
      </c>
      <c r="AP70" s="23">
        <f>Rookies!AP29</f>
        <v>5.7958678948778815</v>
      </c>
      <c r="AQ70" s="23">
        <f>Rookies!AQ29</f>
        <v>5.6312131642174892</v>
      </c>
      <c r="AR70" s="23">
        <f>Rookies!AR29</f>
        <v>6.4532392074249563</v>
      </c>
      <c r="AS70" s="23">
        <f>Rookies!AS29</f>
        <v>5.8529663596803534</v>
      </c>
      <c r="AT70" s="23">
        <f>Rookies!AT29</f>
        <v>5.617599466705717</v>
      </c>
      <c r="AU70" s="23">
        <f>Rookies!AU29</f>
        <v>6.0034060296920346</v>
      </c>
      <c r="AV70" s="23">
        <f>Rookies!AV29</f>
        <v>5.8860554412591926</v>
      </c>
      <c r="AW70" s="23">
        <f>Rookies!AW29</f>
        <v>5.9425016327476774</v>
      </c>
      <c r="AX70" s="23">
        <f>Rookies!AX29</f>
        <v>0</v>
      </c>
      <c r="AY70" s="23">
        <f>Rookies!AY29</f>
        <v>6.1297532557640162</v>
      </c>
      <c r="AZ70" s="23">
        <f>Rookies!AZ29</f>
        <v>5.3832655346798379</v>
      </c>
      <c r="BA70" s="23">
        <f>Rookies!BA29</f>
        <v>6.8148222759015482</v>
      </c>
      <c r="BB70" s="23">
        <f>Rookies!BB29</f>
        <v>6.2873815117429794</v>
      </c>
      <c r="BC70" s="23"/>
      <c r="BD70" s="23">
        <f>Rookies!BD29</f>
        <v>9.8823417124919857</v>
      </c>
      <c r="BE70" s="23">
        <f>Rookies!BE29</f>
        <v>9.3034014855497151</v>
      </c>
      <c r="BF70" s="23">
        <f>Rookies!BF29</f>
        <v>10.064364155468841</v>
      </c>
      <c r="BG70" s="23">
        <f>Rookies!BG29</f>
        <v>9.3971827081310195</v>
      </c>
      <c r="BH70" s="23">
        <f>Rookies!BH29</f>
        <v>9.5939513792633946</v>
      </c>
      <c r="BI70" s="23">
        <f>Rookies!BI29</f>
        <v>9.510174881491098</v>
      </c>
      <c r="BJ70" s="23">
        <f>Rookies!BJ29</f>
        <v>9.2636581131590336</v>
      </c>
      <c r="BK70" s="23">
        <f>Rookies!BK29</f>
        <v>10.008387096848528</v>
      </c>
      <c r="BL70" s="23">
        <f>Rookies!BL29</f>
        <v>9.3522478064041294</v>
      </c>
      <c r="BM70" s="23">
        <f>Rookies!BM29</f>
        <v>8.7469750814153304</v>
      </c>
      <c r="BN70" s="23">
        <f>Rookies!BN29</f>
        <v>9.8759360286572484</v>
      </c>
      <c r="BO70" s="23">
        <f>Rookies!BO29</f>
        <v>9.9578265383524283</v>
      </c>
      <c r="BP70" s="23">
        <f>Rookies!BP29</f>
        <v>9.1944259097497962</v>
      </c>
      <c r="BQ70" s="23">
        <f>Rookies!BQ29</f>
        <v>0</v>
      </c>
      <c r="BR70" s="23">
        <f>Rookies!BR29</f>
        <v>8.7251237347567017</v>
      </c>
      <c r="BS70" s="23">
        <f>Rookies!BS29</f>
        <v>8.083081654211421</v>
      </c>
      <c r="BT70" s="23">
        <f>Rookies!BT29</f>
        <v>9.6071738039798014</v>
      </c>
      <c r="BU70" s="23">
        <f>Rookies!BU29</f>
        <v>10.636776207630639</v>
      </c>
      <c r="BV70" s="23"/>
      <c r="BW70" s="23">
        <f t="shared" si="12"/>
        <v>0</v>
      </c>
      <c r="BX70" s="23">
        <f t="shared" si="13"/>
        <v>102.31898581586755</v>
      </c>
      <c r="BY70" s="23">
        <f t="shared" si="14"/>
        <v>161.2030282975611</v>
      </c>
      <c r="BZ70" s="23">
        <f t="shared" si="15"/>
        <v>0</v>
      </c>
      <c r="CA70" s="23">
        <f t="shared" si="16"/>
        <v>0.75284872506658396</v>
      </c>
      <c r="CB70" s="23">
        <f t="shared" si="17"/>
        <v>0.91333160508533207</v>
      </c>
      <c r="CC70" s="23">
        <f>SUM(BD70:BU70)/INDEX(Multipliers!$J$2:$J$33,MATCH($F70,Multipliers!$H$2:$H$33,0))</f>
        <v>28.150241132514267</v>
      </c>
      <c r="CD70" s="24">
        <f t="shared" si="18"/>
        <v>64.499524524768631</v>
      </c>
      <c r="CE70" s="24">
        <f t="shared" si="19"/>
        <v>3.7940896779275666</v>
      </c>
      <c r="CF70" s="25">
        <f t="shared" si="20"/>
        <v>-0.39343852656803102</v>
      </c>
    </row>
    <row r="71" spans="1:84" x14ac:dyDescent="0.3">
      <c r="B71" s="45" t="str">
        <f>IF(INDEX(Picks!$H$2:$H$300,MATCH($C71,Picks!$B$2:$B$300,0))=0,"",INDEX(Picks!$H$2:$H$300,MATCH($C71,Picks!$B$2:$B$300,0)))</f>
        <v/>
      </c>
      <c r="C71" s="5" t="s">
        <v>217</v>
      </c>
      <c r="D71" s="5" t="s">
        <v>218</v>
      </c>
      <c r="E71" s="5" t="s">
        <v>103</v>
      </c>
      <c r="F71" s="5" t="s">
        <v>58</v>
      </c>
      <c r="G71" s="7" t="s">
        <v>104</v>
      </c>
      <c r="H71" s="5" t="s">
        <v>44</v>
      </c>
      <c r="I71" s="26">
        <v>402.8</v>
      </c>
      <c r="J71" s="26">
        <v>3.6</v>
      </c>
      <c r="K71" s="22">
        <v>0</v>
      </c>
      <c r="L71" s="22">
        <v>0</v>
      </c>
      <c r="M71" s="22">
        <v>402.8</v>
      </c>
      <c r="N71" s="22">
        <v>3.6</v>
      </c>
      <c r="O71" s="22">
        <v>371</v>
      </c>
      <c r="P71" s="22">
        <v>2</v>
      </c>
      <c r="Q71" s="22"/>
      <c r="R71" s="23">
        <f>Rookies!R30</f>
        <v>0</v>
      </c>
      <c r="S71" s="23">
        <f>Rookies!S30</f>
        <v>0</v>
      </c>
      <c r="T71" s="23">
        <f>Rookies!T30</f>
        <v>0</v>
      </c>
      <c r="U71" s="23">
        <f>Rookies!U30</f>
        <v>0</v>
      </c>
      <c r="V71" s="23">
        <f>Rookies!V30</f>
        <v>0</v>
      </c>
      <c r="W71" s="23">
        <f>Rookies!W30</f>
        <v>0</v>
      </c>
      <c r="X71" s="23">
        <f>Rookies!X30</f>
        <v>0</v>
      </c>
      <c r="Y71" s="23">
        <f>Rookies!Y30</f>
        <v>0</v>
      </c>
      <c r="Z71" s="23">
        <f>Rookies!Z30</f>
        <v>0</v>
      </c>
      <c r="AA71" s="23">
        <f>Rookies!AA30</f>
        <v>0</v>
      </c>
      <c r="AB71" s="23">
        <f>Rookies!AB30</f>
        <v>0</v>
      </c>
      <c r="AC71" s="23">
        <f>Rookies!AC30</f>
        <v>0</v>
      </c>
      <c r="AD71" s="23">
        <f>Rookies!AD30</f>
        <v>0</v>
      </c>
      <c r="AE71" s="23">
        <f>Rookies!AE30</f>
        <v>0</v>
      </c>
      <c r="AF71" s="23">
        <f>Rookies!AF30</f>
        <v>0</v>
      </c>
      <c r="AG71" s="23">
        <f>Rookies!AG30</f>
        <v>0</v>
      </c>
      <c r="AH71" s="23">
        <f>Rookies!AH30</f>
        <v>0</v>
      </c>
      <c r="AI71" s="23">
        <f>Rookies!AI30</f>
        <v>0</v>
      </c>
      <c r="AK71" s="23">
        <f>Rookies!AK30</f>
        <v>9.0358331766923534</v>
      </c>
      <c r="AL71" s="23">
        <f>Rookies!AL30</f>
        <v>9.0545226178225082</v>
      </c>
      <c r="AM71" s="23">
        <f>Rookies!AM30</f>
        <v>9.8190174642592769</v>
      </c>
      <c r="AN71" s="23">
        <f>Rookies!AN30</f>
        <v>9.8835347447543391</v>
      </c>
      <c r="AO71" s="23">
        <f>Rookies!AO30</f>
        <v>10.125419356846281</v>
      </c>
      <c r="AP71" s="23">
        <f>Rookies!AP30</f>
        <v>9.387623260772763</v>
      </c>
      <c r="AQ71" s="23">
        <f>Rookies!AQ30</f>
        <v>0</v>
      </c>
      <c r="AR71" s="23">
        <f>Rookies!AR30</f>
        <v>10.320304952993204</v>
      </c>
      <c r="AS71" s="23">
        <f>Rookies!AS30</f>
        <v>9.7129139416477717</v>
      </c>
      <c r="AT71" s="23">
        <f>Rookies!AT30</f>
        <v>9.5756945841512362</v>
      </c>
      <c r="AU71" s="23">
        <f>Rookies!AU30</f>
        <v>8.4325428685062089</v>
      </c>
      <c r="AV71" s="23">
        <f>Rookies!AV30</f>
        <v>9.6197843053911907</v>
      </c>
      <c r="AW71" s="23">
        <f>Rookies!AW30</f>
        <v>9.5524598153330267</v>
      </c>
      <c r="AX71" s="23">
        <f>Rookies!AX30</f>
        <v>10.365075853427813</v>
      </c>
      <c r="AY71" s="23">
        <f>Rookies!AY30</f>
        <v>9.5446529673697942</v>
      </c>
      <c r="AZ71" s="23">
        <f>Rookies!AZ30</f>
        <v>8.9618759986642456</v>
      </c>
      <c r="BA71" s="23">
        <f>Rookies!BA30</f>
        <v>10.190717179896568</v>
      </c>
      <c r="BB71" s="23">
        <f>Rookies!BB30</f>
        <v>9.1133871215283602</v>
      </c>
      <c r="BC71" s="23"/>
      <c r="BD71" s="23">
        <f>Rookies!BD30</f>
        <v>8.6974301446885942</v>
      </c>
      <c r="BE71" s="23">
        <f>Rookies!BE30</f>
        <v>7.9549767679727861</v>
      </c>
      <c r="BF71" s="23">
        <f>Rookies!BF30</f>
        <v>8.6426249125539254</v>
      </c>
      <c r="BG71" s="23">
        <f>Rookies!BG30</f>
        <v>9.2404785920066246</v>
      </c>
      <c r="BH71" s="23">
        <f>Rookies!BH30</f>
        <v>8.35211232629797</v>
      </c>
      <c r="BI71" s="23">
        <f>Rookies!BI30</f>
        <v>8.1879812369604856</v>
      </c>
      <c r="BJ71" s="23">
        <f>Rookies!BJ30</f>
        <v>0</v>
      </c>
      <c r="BK71" s="23">
        <f>Rookies!BK30</f>
        <v>8.5953452565476898</v>
      </c>
      <c r="BL71" s="23">
        <f>Rookies!BL30</f>
        <v>8.8141018668063538</v>
      </c>
      <c r="BM71" s="23">
        <f>Rookies!BM30</f>
        <v>9.2170730804721561</v>
      </c>
      <c r="BN71" s="23">
        <f>Rookies!BN30</f>
        <v>8.0696978566295989</v>
      </c>
      <c r="BO71" s="23">
        <f>Rookies!BO30</f>
        <v>8.6340388519829823</v>
      </c>
      <c r="BP71" s="23">
        <f>Rookies!BP30</f>
        <v>8.702910792039253</v>
      </c>
      <c r="BQ71" s="23">
        <f>Rookies!BQ30</f>
        <v>9.4059141240356468</v>
      </c>
      <c r="BR71" s="23">
        <f>Rookies!BR30</f>
        <v>8.9341827124835209</v>
      </c>
      <c r="BS71" s="23">
        <f>Rookies!BS30</f>
        <v>8.1132794029711874</v>
      </c>
      <c r="BT71" s="23">
        <f>Rookies!BT30</f>
        <v>10.097617159481455</v>
      </c>
      <c r="BU71" s="23">
        <f>Rookies!BU30</f>
        <v>8.179532511590704</v>
      </c>
      <c r="BV71" s="23"/>
      <c r="BW71" s="23">
        <f t="shared" si="12"/>
        <v>0</v>
      </c>
      <c r="BX71" s="23">
        <f t="shared" si="13"/>
        <v>162.69536021005695</v>
      </c>
      <c r="BY71" s="23">
        <f t="shared" si="14"/>
        <v>147.83929759552092</v>
      </c>
      <c r="BZ71" s="23">
        <f t="shared" si="15"/>
        <v>0</v>
      </c>
      <c r="CA71" s="23">
        <f t="shared" si="16"/>
        <v>1.4540796841018</v>
      </c>
      <c r="CB71" s="23">
        <f t="shared" si="17"/>
        <v>0.7969773455284147</v>
      </c>
      <c r="CC71" s="23">
        <f>SUM(BD71:BU71)/INDEX(Multipliers!$J$2:$J$33,MATCH($F71,Multipliers!$H$2:$H$33,0))</f>
        <v>22.843769739340928</v>
      </c>
      <c r="CD71" s="24">
        <f t="shared" si="18"/>
        <v>67.403577697680007</v>
      </c>
      <c r="CE71" s="24">
        <f t="shared" si="19"/>
        <v>3.9649163351576475</v>
      </c>
      <c r="CF71" s="25">
        <f t="shared" si="20"/>
        <v>-0.32221497779262737</v>
      </c>
    </row>
    <row r="72" spans="1:84" x14ac:dyDescent="0.3">
      <c r="B72" s="45" t="str">
        <f>IF(INDEX(Picks!$H$2:$H$300,MATCH($C72,Picks!$B$2:$B$300,0))=0,"",INDEX(Picks!$H$2:$H$300,MATCH($C72,Picks!$B$2:$B$300,0)))</f>
        <v/>
      </c>
      <c r="C72" s="5" t="s">
        <v>219</v>
      </c>
      <c r="D72" s="5" t="s">
        <v>220</v>
      </c>
      <c r="E72" s="5" t="s">
        <v>103</v>
      </c>
      <c r="F72" s="5" t="s">
        <v>118</v>
      </c>
      <c r="G72" s="7" t="s">
        <v>104</v>
      </c>
      <c r="H72" s="5" t="s">
        <v>44</v>
      </c>
      <c r="I72" s="26">
        <v>185</v>
      </c>
      <c r="J72" s="26">
        <v>1</v>
      </c>
      <c r="K72" s="22">
        <v>0</v>
      </c>
      <c r="L72" s="22">
        <v>0</v>
      </c>
      <c r="M72" s="22">
        <v>185</v>
      </c>
      <c r="N72" s="22">
        <v>1</v>
      </c>
      <c r="O72" s="22">
        <v>0</v>
      </c>
      <c r="P72" s="22">
        <v>0</v>
      </c>
      <c r="Q72" s="22"/>
      <c r="R72" s="23">
        <f>Rookies!R31</f>
        <v>0</v>
      </c>
      <c r="S72" s="23">
        <f>Rookies!S31</f>
        <v>0</v>
      </c>
      <c r="T72" s="23">
        <f>Rookies!T31</f>
        <v>0</v>
      </c>
      <c r="U72" s="23">
        <f>Rookies!U31</f>
        <v>0</v>
      </c>
      <c r="V72" s="23">
        <f>Rookies!V31</f>
        <v>0</v>
      </c>
      <c r="W72" s="23">
        <f>Rookies!W31</f>
        <v>0</v>
      </c>
      <c r="X72" s="23">
        <f>Rookies!X31</f>
        <v>0</v>
      </c>
      <c r="Y72" s="23">
        <f>Rookies!Y31</f>
        <v>0</v>
      </c>
      <c r="Z72" s="23">
        <f>Rookies!Z31</f>
        <v>0</v>
      </c>
      <c r="AA72" s="23">
        <f>Rookies!AA31</f>
        <v>0</v>
      </c>
      <c r="AB72" s="23">
        <f>Rookies!AB31</f>
        <v>0</v>
      </c>
      <c r="AC72" s="23">
        <f>Rookies!AC31</f>
        <v>0</v>
      </c>
      <c r="AD72" s="23">
        <f>Rookies!AD31</f>
        <v>0</v>
      </c>
      <c r="AE72" s="23">
        <f>Rookies!AE31</f>
        <v>0</v>
      </c>
      <c r="AF72" s="23">
        <f>Rookies!AF31</f>
        <v>0</v>
      </c>
      <c r="AG72" s="23">
        <f>Rookies!AG31</f>
        <v>0</v>
      </c>
      <c r="AH72" s="23">
        <f>Rookies!AH31</f>
        <v>0</v>
      </c>
      <c r="AI72" s="23">
        <f>Rookies!AI31</f>
        <v>0</v>
      </c>
      <c r="AK72" s="23">
        <f>Rookies!AK31</f>
        <v>4.236932885481969</v>
      </c>
      <c r="AL72" s="23">
        <f>Rookies!AL31</f>
        <v>4.3533337955113804</v>
      </c>
      <c r="AM72" s="23">
        <f>Rookies!AM31</f>
        <v>4.2520860534841205</v>
      </c>
      <c r="AN72" s="23">
        <f>Rookies!AN31</f>
        <v>4.3072873086272248</v>
      </c>
      <c r="AO72" s="23">
        <f>Rookies!AO31</f>
        <v>4.3311956440996893</v>
      </c>
      <c r="AP72" s="23">
        <f>Rookies!AP31</f>
        <v>4.5438986636229677</v>
      </c>
      <c r="AQ72" s="23">
        <f>Rookies!AQ31</f>
        <v>4.045482298411037</v>
      </c>
      <c r="AR72" s="23">
        <f>Rookies!AR31</f>
        <v>4.3685966208408775</v>
      </c>
      <c r="AS72" s="23">
        <f>Rookies!AS31</f>
        <v>4.3935968421552882</v>
      </c>
      <c r="AT72" s="23">
        <f>Rookies!AT31</f>
        <v>4.1668988014077151</v>
      </c>
      <c r="AU72" s="23">
        <f>Rookies!AU31</f>
        <v>4.0956989061519993</v>
      </c>
      <c r="AV72" s="23">
        <f>Rookies!AV31</f>
        <v>4.3175155258107827</v>
      </c>
      <c r="AW72" s="23">
        <f>Rookies!AW31</f>
        <v>0</v>
      </c>
      <c r="AX72" s="23">
        <f>Rookies!AX31</f>
        <v>4.5785733058047491</v>
      </c>
      <c r="AY72" s="23">
        <f>Rookies!AY31</f>
        <v>4.6194546259431926</v>
      </c>
      <c r="AZ72" s="23">
        <f>Rookies!AZ31</f>
        <v>4.0821607492184411</v>
      </c>
      <c r="BA72" s="23">
        <f>Rookies!BA31</f>
        <v>4.4384357098768517</v>
      </c>
      <c r="BB72" s="23">
        <f>Rookies!BB31</f>
        <v>4.525817630588997</v>
      </c>
      <c r="BC72" s="23"/>
      <c r="BD72" s="23">
        <f>Rookies!BD31</f>
        <v>0</v>
      </c>
      <c r="BE72" s="23">
        <f>Rookies!BE31</f>
        <v>0</v>
      </c>
      <c r="BF72" s="23">
        <f>Rookies!BF31</f>
        <v>0</v>
      </c>
      <c r="BG72" s="23">
        <f>Rookies!BG31</f>
        <v>0</v>
      </c>
      <c r="BH72" s="23">
        <f>Rookies!BH31</f>
        <v>0</v>
      </c>
      <c r="BI72" s="23">
        <f>Rookies!BI31</f>
        <v>0</v>
      </c>
      <c r="BJ72" s="23">
        <f>Rookies!BJ31</f>
        <v>0</v>
      </c>
      <c r="BK72" s="23">
        <f>Rookies!BK31</f>
        <v>0</v>
      </c>
      <c r="BL72" s="23">
        <f>Rookies!BL31</f>
        <v>0</v>
      </c>
      <c r="BM72" s="23">
        <f>Rookies!BM31</f>
        <v>0</v>
      </c>
      <c r="BN72" s="23">
        <f>Rookies!BN31</f>
        <v>0</v>
      </c>
      <c r="BO72" s="23">
        <f>Rookies!BO31</f>
        <v>0</v>
      </c>
      <c r="BP72" s="23">
        <f>Rookies!BP31</f>
        <v>0</v>
      </c>
      <c r="BQ72" s="23">
        <f>Rookies!BQ31</f>
        <v>0</v>
      </c>
      <c r="BR72" s="23">
        <f>Rookies!BR31</f>
        <v>0</v>
      </c>
      <c r="BS72" s="23">
        <f>Rookies!BS31</f>
        <v>0</v>
      </c>
      <c r="BT72" s="23">
        <f>Rookies!BT31</f>
        <v>0</v>
      </c>
      <c r="BU72" s="23">
        <f>Rookies!BU31</f>
        <v>0</v>
      </c>
      <c r="BV72" s="23"/>
      <c r="BW72" s="23">
        <f t="shared" si="12"/>
        <v>0</v>
      </c>
      <c r="BX72" s="23">
        <f t="shared" si="13"/>
        <v>73.656965367037301</v>
      </c>
      <c r="BY72" s="23">
        <f t="shared" si="14"/>
        <v>0</v>
      </c>
      <c r="BZ72" s="23">
        <f t="shared" si="15"/>
        <v>0</v>
      </c>
      <c r="CA72" s="23">
        <f t="shared" si="16"/>
        <v>0.39814575874074215</v>
      </c>
      <c r="CB72" s="23">
        <f t="shared" si="17"/>
        <v>0</v>
      </c>
      <c r="CC72" s="23">
        <f>SUM(BD72:BU72)/INDEX(Multipliers!$J$2:$J$33,MATCH($F72,Multipliers!$H$2:$H$33,0))</f>
        <v>0</v>
      </c>
      <c r="CD72" s="24">
        <f t="shared" si="18"/>
        <v>9.7545710891481825</v>
      </c>
      <c r="CE72" s="24">
        <f t="shared" si="19"/>
        <v>0.57379829936165783</v>
      </c>
      <c r="CF72" s="25">
        <f t="shared" si="20"/>
        <v>-1.7360895143666302</v>
      </c>
    </row>
    <row r="73" spans="1:84" x14ac:dyDescent="0.3">
      <c r="B73" s="45" t="str">
        <f>IF(INDEX(Picks!$H$2:$H$300,MATCH($C73,Picks!$B$2:$B$300,0))=0,"",INDEX(Picks!$H$2:$H$300,MATCH($C73,Picks!$B$2:$B$300,0)))</f>
        <v/>
      </c>
      <c r="C73" s="5" t="s">
        <v>221</v>
      </c>
      <c r="D73" s="5" t="s">
        <v>222</v>
      </c>
      <c r="E73" s="5" t="s">
        <v>103</v>
      </c>
      <c r="F73" s="5" t="s">
        <v>52</v>
      </c>
      <c r="G73" s="7" t="s">
        <v>104</v>
      </c>
      <c r="H73" s="5" t="s">
        <v>44</v>
      </c>
      <c r="I73" s="26">
        <v>273</v>
      </c>
      <c r="J73" s="26">
        <v>2.25</v>
      </c>
      <c r="K73" s="22">
        <v>0</v>
      </c>
      <c r="L73" s="22">
        <v>0</v>
      </c>
      <c r="M73" s="22">
        <v>273</v>
      </c>
      <c r="N73" s="22">
        <v>2.25</v>
      </c>
      <c r="O73" s="22">
        <v>193</v>
      </c>
      <c r="P73" s="22">
        <v>1</v>
      </c>
      <c r="Q73" s="22"/>
      <c r="R73" s="23">
        <f>Rookies!R32</f>
        <v>0</v>
      </c>
      <c r="S73" s="23">
        <f>Rookies!S32</f>
        <v>0</v>
      </c>
      <c r="T73" s="23">
        <f>Rookies!T32</f>
        <v>0</v>
      </c>
      <c r="U73" s="23">
        <f>Rookies!U32</f>
        <v>0</v>
      </c>
      <c r="V73" s="23">
        <f>Rookies!V32</f>
        <v>0</v>
      </c>
      <c r="W73" s="23">
        <f>Rookies!W32</f>
        <v>0</v>
      </c>
      <c r="X73" s="23">
        <f>Rookies!X32</f>
        <v>0</v>
      </c>
      <c r="Y73" s="23">
        <f>Rookies!Y32</f>
        <v>0</v>
      </c>
      <c r="Z73" s="23">
        <f>Rookies!Z32</f>
        <v>0</v>
      </c>
      <c r="AA73" s="23">
        <f>Rookies!AA32</f>
        <v>0</v>
      </c>
      <c r="AB73" s="23">
        <f>Rookies!AB32</f>
        <v>0</v>
      </c>
      <c r="AC73" s="23">
        <f>Rookies!AC32</f>
        <v>0</v>
      </c>
      <c r="AD73" s="23">
        <f>Rookies!AD32</f>
        <v>0</v>
      </c>
      <c r="AE73" s="23">
        <f>Rookies!AE32</f>
        <v>0</v>
      </c>
      <c r="AF73" s="23">
        <f>Rookies!AF32</f>
        <v>0</v>
      </c>
      <c r="AG73" s="23">
        <f>Rookies!AG32</f>
        <v>0</v>
      </c>
      <c r="AH73" s="23">
        <f>Rookies!AH32</f>
        <v>0</v>
      </c>
      <c r="AI73" s="23">
        <f>Rookies!AI32</f>
        <v>0</v>
      </c>
      <c r="AK73" s="23">
        <f>Rookies!AK32</f>
        <v>6.3465147188188293</v>
      </c>
      <c r="AL73" s="23">
        <f>Rookies!AL32</f>
        <v>6.1653994960483249</v>
      </c>
      <c r="AM73" s="23">
        <f>Rookies!AM32</f>
        <v>6.3338183569476278</v>
      </c>
      <c r="AN73" s="23">
        <f>Rookies!AN32</f>
        <v>5.3260475390169137</v>
      </c>
      <c r="AO73" s="23">
        <f>Rookies!AO32</f>
        <v>5.9315286501902795</v>
      </c>
      <c r="AP73" s="23">
        <f>Rookies!AP32</f>
        <v>5.5911205501177355</v>
      </c>
      <c r="AQ73" s="23">
        <f>Rookies!AQ32</f>
        <v>6.8452717309923674</v>
      </c>
      <c r="AR73" s="23">
        <f>Rookies!AR32</f>
        <v>5.659856748243147</v>
      </c>
      <c r="AS73" s="23">
        <f>Rookies!AS32</f>
        <v>5.8974879562758584</v>
      </c>
      <c r="AT73" s="23">
        <f>Rookies!AT32</f>
        <v>6.8926839012510701</v>
      </c>
      <c r="AU73" s="23">
        <f>Rookies!AU32</f>
        <v>5.8557468017945142</v>
      </c>
      <c r="AV73" s="23">
        <f>Rookies!AV32</f>
        <v>5.9725492505305144</v>
      </c>
      <c r="AW73" s="23">
        <f>Rookies!AW32</f>
        <v>0</v>
      </c>
      <c r="AX73" s="23">
        <f>Rookies!AX32</f>
        <v>5.6393599573681099</v>
      </c>
      <c r="AY73" s="23">
        <f>Rookies!AY32</f>
        <v>5.7638407035315717</v>
      </c>
      <c r="AZ73" s="23">
        <f>Rookies!AZ32</f>
        <v>6.4687423502142742</v>
      </c>
      <c r="BA73" s="23">
        <f>Rookies!BA32</f>
        <v>6.0638787555875897</v>
      </c>
      <c r="BB73" s="23">
        <f>Rookies!BB32</f>
        <v>6.1039736882103135</v>
      </c>
      <c r="BC73" s="23"/>
      <c r="BD73" s="23">
        <f>Rookies!BD32</f>
        <v>4.3444078811476308</v>
      </c>
      <c r="BE73" s="23">
        <f>Rookies!BE32</f>
        <v>4.2943749562259077</v>
      </c>
      <c r="BF73" s="23">
        <f>Rookies!BF32</f>
        <v>4.2403041118026348</v>
      </c>
      <c r="BG73" s="23">
        <f>Rookies!BG32</f>
        <v>3.9121362282743402</v>
      </c>
      <c r="BH73" s="23">
        <f>Rookies!BH32</f>
        <v>4.2594871022695973</v>
      </c>
      <c r="BI73" s="23">
        <f>Rookies!BI32</f>
        <v>4.1206664130605262</v>
      </c>
      <c r="BJ73" s="23">
        <f>Rookies!BJ32</f>
        <v>4.3339531692784794</v>
      </c>
      <c r="BK73" s="23">
        <f>Rookies!BK32</f>
        <v>4.0232995171979784</v>
      </c>
      <c r="BL73" s="23">
        <f>Rookies!BL32</f>
        <v>4.3459977395982037</v>
      </c>
      <c r="BM73" s="23">
        <f>Rookies!BM32</f>
        <v>4.5138464994188867</v>
      </c>
      <c r="BN73" s="23">
        <f>Rookies!BN32</f>
        <v>4.2514802750185723</v>
      </c>
      <c r="BO73" s="23">
        <f>Rookies!BO32</f>
        <v>4.4017800861926792</v>
      </c>
      <c r="BP73" s="23">
        <f>Rookies!BP32</f>
        <v>0</v>
      </c>
      <c r="BQ73" s="23">
        <f>Rookies!BQ32</f>
        <v>4.0590160914509745</v>
      </c>
      <c r="BR73" s="23">
        <f>Rookies!BR32</f>
        <v>4.3729119277826207</v>
      </c>
      <c r="BS73" s="23">
        <f>Rookies!BS32</f>
        <v>4.9197634276722626</v>
      </c>
      <c r="BT73" s="23">
        <f>Rookies!BT32</f>
        <v>4.3104978721017169</v>
      </c>
      <c r="BU73" s="23">
        <f>Rookies!BU32</f>
        <v>4.6423407965438814</v>
      </c>
      <c r="BV73" s="23"/>
      <c r="BW73" s="23">
        <f t="shared" si="12"/>
        <v>0</v>
      </c>
      <c r="BX73" s="23">
        <f t="shared" si="13"/>
        <v>102.85782115513905</v>
      </c>
      <c r="BY73" s="23">
        <f t="shared" si="14"/>
        <v>73.346264095036901</v>
      </c>
      <c r="BZ73" s="23">
        <f t="shared" si="15"/>
        <v>0</v>
      </c>
      <c r="CA73" s="23">
        <f t="shared" si="16"/>
        <v>0.84772929523466256</v>
      </c>
      <c r="CB73" s="23">
        <f t="shared" si="17"/>
        <v>0.38003245645096839</v>
      </c>
      <c r="CC73" s="23">
        <f>SUM(BD73:BU73)/INDEX(Multipliers!$J$2:$J$33,MATCH($F73,Multipliers!$H$2:$H$33,0))</f>
        <v>11.708288324349516</v>
      </c>
      <c r="CD73" s="24">
        <f t="shared" si="18"/>
        <v>36.695267359480894</v>
      </c>
      <c r="CE73" s="24">
        <f t="shared" si="19"/>
        <v>2.1585451387929937</v>
      </c>
      <c r="CF73" s="25">
        <f t="shared" si="20"/>
        <v>-1.0753536804804598</v>
      </c>
    </row>
    <row r="74" spans="1:84" x14ac:dyDescent="0.3">
      <c r="B74" s="45" t="str">
        <f>IF(INDEX(Picks!$H$2:$H$300,MATCH($C74,Picks!$B$2:$B$300,0))=0,"",INDEX(Picks!$H$2:$H$300,MATCH($C74,Picks!$B$2:$B$300,0)))</f>
        <v/>
      </c>
      <c r="C74" s="5" t="s">
        <v>223</v>
      </c>
      <c r="D74" s="5" t="s">
        <v>224</v>
      </c>
      <c r="E74" s="5" t="s">
        <v>103</v>
      </c>
      <c r="F74" s="5" t="s">
        <v>62</v>
      </c>
      <c r="G74" s="7" t="s">
        <v>104</v>
      </c>
      <c r="H74" s="5" t="s">
        <v>44</v>
      </c>
      <c r="I74" s="26">
        <v>354.1875</v>
      </c>
      <c r="J74" s="26">
        <v>2.0625</v>
      </c>
      <c r="K74" s="22">
        <v>0</v>
      </c>
      <c r="L74" s="22">
        <v>0</v>
      </c>
      <c r="M74" s="22">
        <v>354.1875</v>
      </c>
      <c r="N74" s="22">
        <v>2.0625</v>
      </c>
      <c r="O74" s="22">
        <v>300.5</v>
      </c>
      <c r="P74" s="22">
        <v>1.5</v>
      </c>
      <c r="Q74" s="22"/>
      <c r="R74" s="23">
        <f>Rookies!R33</f>
        <v>0</v>
      </c>
      <c r="S74" s="23">
        <f>Rookies!S33</f>
        <v>0</v>
      </c>
      <c r="T74" s="23">
        <f>Rookies!T33</f>
        <v>0</v>
      </c>
      <c r="U74" s="23">
        <f>Rookies!U33</f>
        <v>0</v>
      </c>
      <c r="V74" s="23">
        <f>Rookies!V33</f>
        <v>0</v>
      </c>
      <c r="W74" s="23">
        <f>Rookies!W33</f>
        <v>0</v>
      </c>
      <c r="X74" s="23">
        <f>Rookies!X33</f>
        <v>0</v>
      </c>
      <c r="Y74" s="23">
        <f>Rookies!Y33</f>
        <v>0</v>
      </c>
      <c r="Z74" s="23">
        <f>Rookies!Z33</f>
        <v>0</v>
      </c>
      <c r="AA74" s="23">
        <f>Rookies!AA33</f>
        <v>0</v>
      </c>
      <c r="AB74" s="23">
        <f>Rookies!AB33</f>
        <v>0</v>
      </c>
      <c r="AC74" s="23">
        <f>Rookies!AC33</f>
        <v>0</v>
      </c>
      <c r="AD74" s="23">
        <f>Rookies!AD33</f>
        <v>0</v>
      </c>
      <c r="AE74" s="23">
        <f>Rookies!AE33</f>
        <v>0</v>
      </c>
      <c r="AF74" s="23">
        <f>Rookies!AF33</f>
        <v>0</v>
      </c>
      <c r="AG74" s="23">
        <f>Rookies!AG33</f>
        <v>0</v>
      </c>
      <c r="AH74" s="23">
        <f>Rookies!AH33</f>
        <v>0</v>
      </c>
      <c r="AI74" s="23">
        <f>Rookies!AI33</f>
        <v>0</v>
      </c>
      <c r="AK74" s="23">
        <f>Rookies!AK33</f>
        <v>7.2973442122483361</v>
      </c>
      <c r="AL74" s="23">
        <f>Rookies!AL33</f>
        <v>7.6437216885571164</v>
      </c>
      <c r="AM74" s="23">
        <f>Rookies!AM33</f>
        <v>8.9069078845830862</v>
      </c>
      <c r="AN74" s="23">
        <f>Rookies!AN33</f>
        <v>8.3011694842683639</v>
      </c>
      <c r="AO74" s="23">
        <f>Rookies!AO33</f>
        <v>7.2511891326062496</v>
      </c>
      <c r="AP74" s="23">
        <f>Rookies!AP33</f>
        <v>0</v>
      </c>
      <c r="AQ74" s="23">
        <f>Rookies!AQ33</f>
        <v>7.566980479763604</v>
      </c>
      <c r="AR74" s="23">
        <f>Rookies!AR33</f>
        <v>8.1690718652798964</v>
      </c>
      <c r="AS74" s="23">
        <f>Rookies!AS33</f>
        <v>8.5160921992442624</v>
      </c>
      <c r="AT74" s="23">
        <f>Rookies!AT33</f>
        <v>7.2160796292513059</v>
      </c>
      <c r="AU74" s="23">
        <f>Rookies!AU33</f>
        <v>8.2584794144946461</v>
      </c>
      <c r="AV74" s="23">
        <f>Rookies!AV33</f>
        <v>7.8723294568334836</v>
      </c>
      <c r="AW74" s="23">
        <f>Rookies!AW33</f>
        <v>7.7570706601449908</v>
      </c>
      <c r="AX74" s="23">
        <f>Rookies!AX33</f>
        <v>7.4635413691928356</v>
      </c>
      <c r="AY74" s="23">
        <f>Rookies!AY33</f>
        <v>8.2584354347092628</v>
      </c>
      <c r="AZ74" s="23">
        <f>Rookies!AZ33</f>
        <v>6.9859709773462715</v>
      </c>
      <c r="BA74" s="23">
        <f>Rookies!BA33</f>
        <v>7.7622353384829488</v>
      </c>
      <c r="BB74" s="23">
        <f>Rookies!BB33</f>
        <v>7.7948955022244109</v>
      </c>
      <c r="BC74" s="23"/>
      <c r="BD74" s="23">
        <f>Rookies!BD33</f>
        <v>6.4543129353784083</v>
      </c>
      <c r="BE74" s="23">
        <f>Rookies!BE33</f>
        <v>6.7599562254170271</v>
      </c>
      <c r="BF74" s="23">
        <f>Rookies!BF33</f>
        <v>7.0000633307475644</v>
      </c>
      <c r="BG74" s="23">
        <f>Rookies!BG33</f>
        <v>7.5767024390539124</v>
      </c>
      <c r="BH74" s="23">
        <f>Rookies!BH33</f>
        <v>6.2634955631493705</v>
      </c>
      <c r="BI74" s="23">
        <f>Rookies!BI33</f>
        <v>0</v>
      </c>
      <c r="BJ74" s="23">
        <f>Rookies!BJ33</f>
        <v>6.5932125500281611</v>
      </c>
      <c r="BK74" s="23">
        <f>Rookies!BK33</f>
        <v>7.6467062492949145</v>
      </c>
      <c r="BL74" s="23">
        <f>Rookies!BL33</f>
        <v>6.5333804548054397</v>
      </c>
      <c r="BM74" s="23">
        <f>Rookies!BM33</f>
        <v>6.3844415152620089</v>
      </c>
      <c r="BN74" s="23">
        <f>Rookies!BN33</f>
        <v>6.6351092115670385</v>
      </c>
      <c r="BO74" s="23">
        <f>Rookies!BO33</f>
        <v>7.1852885198480241</v>
      </c>
      <c r="BP74" s="23">
        <f>Rookies!BP33</f>
        <v>6.6850553431392168</v>
      </c>
      <c r="BQ74" s="23">
        <f>Rookies!BQ33</f>
        <v>6.6175081997744991</v>
      </c>
      <c r="BR74" s="23">
        <f>Rookies!BR33</f>
        <v>6.7843721615412864</v>
      </c>
      <c r="BS74" s="23">
        <f>Rookies!BS33</f>
        <v>6.1581787714974014</v>
      </c>
      <c r="BT74" s="23">
        <f>Rookies!BT33</f>
        <v>7.2658846011072145</v>
      </c>
      <c r="BU74" s="23">
        <f>Rookies!BU33</f>
        <v>6.8943842316613289</v>
      </c>
      <c r="BV74" s="23"/>
      <c r="BW74" s="23">
        <f t="shared" si="12"/>
        <v>0</v>
      </c>
      <c r="BX74" s="23">
        <f t="shared" si="13"/>
        <v>133.02151472923109</v>
      </c>
      <c r="BY74" s="23">
        <f t="shared" si="14"/>
        <v>115.43805230327284</v>
      </c>
      <c r="BZ74" s="23">
        <f t="shared" si="15"/>
        <v>0</v>
      </c>
      <c r="CA74" s="23">
        <f t="shared" si="16"/>
        <v>0.77460913817974697</v>
      </c>
      <c r="CB74" s="23">
        <f t="shared" si="17"/>
        <v>0.57622987838572126</v>
      </c>
      <c r="CC74" s="23">
        <f>SUM(BD74:BU74)/INDEX(Multipliers!$J$2:$J$33,MATCH($F74,Multipliers!$H$2:$H$33,0))</f>
        <v>18.890440352158237</v>
      </c>
      <c r="CD74" s="24">
        <f t="shared" si="18"/>
        <v>51.841431154801441</v>
      </c>
      <c r="CE74" s="24">
        <f t="shared" si="19"/>
        <v>3.0494959502824379</v>
      </c>
      <c r="CF74" s="25">
        <f t="shared" si="20"/>
        <v>-0.70388543537433368</v>
      </c>
    </row>
    <row r="75" spans="1:84" x14ac:dyDescent="0.3">
      <c r="B75" s="45" t="str">
        <f>IF(INDEX(Picks!$H$2:$H$300,MATCH($C75,Picks!$B$2:$B$300,0))=0,"",INDEX(Picks!$H$2:$H$300,MATCH($C75,Picks!$B$2:$B$300,0)))</f>
        <v/>
      </c>
      <c r="C75" s="5" t="s">
        <v>225</v>
      </c>
      <c r="D75" s="5" t="s">
        <v>226</v>
      </c>
      <c r="E75" s="5" t="s">
        <v>103</v>
      </c>
      <c r="F75" s="5" t="s">
        <v>50</v>
      </c>
      <c r="G75" s="7" t="s">
        <v>104</v>
      </c>
      <c r="H75" s="5" t="s">
        <v>44</v>
      </c>
      <c r="I75" s="26">
        <v>163.75</v>
      </c>
      <c r="J75" s="26">
        <v>1.375</v>
      </c>
      <c r="K75" s="22">
        <v>0</v>
      </c>
      <c r="L75" s="22">
        <v>0</v>
      </c>
      <c r="M75" s="22">
        <v>163.75</v>
      </c>
      <c r="N75" s="22">
        <v>1.375</v>
      </c>
      <c r="O75" s="22">
        <v>165</v>
      </c>
      <c r="P75" s="22">
        <v>1</v>
      </c>
      <c r="Q75" s="22"/>
      <c r="R75" s="23">
        <f>Rookies!R34</f>
        <v>0</v>
      </c>
      <c r="S75" s="23">
        <f>Rookies!S34</f>
        <v>0</v>
      </c>
      <c r="T75" s="23">
        <f>Rookies!T34</f>
        <v>0</v>
      </c>
      <c r="U75" s="23">
        <f>Rookies!U34</f>
        <v>0</v>
      </c>
      <c r="V75" s="23">
        <f>Rookies!V34</f>
        <v>0</v>
      </c>
      <c r="W75" s="23">
        <f>Rookies!W34</f>
        <v>0</v>
      </c>
      <c r="X75" s="23">
        <f>Rookies!X34</f>
        <v>0</v>
      </c>
      <c r="Y75" s="23">
        <f>Rookies!Y34</f>
        <v>0</v>
      </c>
      <c r="Z75" s="23">
        <f>Rookies!Z34</f>
        <v>0</v>
      </c>
      <c r="AA75" s="23">
        <f>Rookies!AA34</f>
        <v>0</v>
      </c>
      <c r="AB75" s="23">
        <f>Rookies!AB34</f>
        <v>0</v>
      </c>
      <c r="AC75" s="23">
        <f>Rookies!AC34</f>
        <v>0</v>
      </c>
      <c r="AD75" s="23">
        <f>Rookies!AD34</f>
        <v>0</v>
      </c>
      <c r="AE75" s="23">
        <f>Rookies!AE34</f>
        <v>0</v>
      </c>
      <c r="AF75" s="23">
        <f>Rookies!AF34</f>
        <v>0</v>
      </c>
      <c r="AG75" s="23">
        <f>Rookies!AG34</f>
        <v>0</v>
      </c>
      <c r="AH75" s="23">
        <f>Rookies!AH34</f>
        <v>0</v>
      </c>
      <c r="AI75" s="23">
        <f>Rookies!AI34</f>
        <v>0</v>
      </c>
      <c r="AK75" s="23">
        <f>Rookies!AK34</f>
        <v>3.3428185574753542</v>
      </c>
      <c r="AL75" s="23">
        <f>Rookies!AL34</f>
        <v>3.7041636291056452</v>
      </c>
      <c r="AM75" s="23">
        <f>Rookies!AM34</f>
        <v>3.6349749703172023</v>
      </c>
      <c r="AN75" s="23">
        <f>Rookies!AN34</f>
        <v>3.9697446182413003</v>
      </c>
      <c r="AO75" s="23">
        <f>Rookies!AO34</f>
        <v>3.776834714478829</v>
      </c>
      <c r="AP75" s="23">
        <f>Rookies!AP34</f>
        <v>3.5116300474741946</v>
      </c>
      <c r="AQ75" s="23">
        <f>Rookies!AQ34</f>
        <v>3.5532199628804091</v>
      </c>
      <c r="AR75" s="23">
        <f>Rookies!AR34</f>
        <v>3.6456559513709732</v>
      </c>
      <c r="AS75" s="23">
        <f>Rookies!AS34</f>
        <v>0</v>
      </c>
      <c r="AT75" s="23">
        <f>Rookies!AT34</f>
        <v>3.4707070170085279</v>
      </c>
      <c r="AU75" s="23">
        <f>Rookies!AU34</f>
        <v>3.8029661814835425</v>
      </c>
      <c r="AV75" s="23">
        <f>Rookies!AV34</f>
        <v>3.4251673112023395</v>
      </c>
      <c r="AW75" s="23">
        <f>Rookies!AW34</f>
        <v>3.7165457503596748</v>
      </c>
      <c r="AX75" s="23">
        <f>Rookies!AX34</f>
        <v>3.6442568325978515</v>
      </c>
      <c r="AY75" s="23">
        <f>Rookies!AY34</f>
        <v>3.7758823325155308</v>
      </c>
      <c r="AZ75" s="23">
        <f>Rookies!AZ34</f>
        <v>3.8810406443700551</v>
      </c>
      <c r="BA75" s="23">
        <f>Rookies!BA34</f>
        <v>3.4698764317750026</v>
      </c>
      <c r="BB75" s="23">
        <f>Rookies!BB34</f>
        <v>3.9725023784034859</v>
      </c>
      <c r="BC75" s="23"/>
      <c r="BD75" s="23">
        <f>Rookies!BD34</f>
        <v>3.5125764851892272</v>
      </c>
      <c r="BE75" s="23">
        <f>Rookies!BE34</f>
        <v>3.3750417273991951</v>
      </c>
      <c r="BF75" s="23">
        <f>Rookies!BF34</f>
        <v>3.8277393574651608</v>
      </c>
      <c r="BG75" s="23">
        <f>Rookies!BG34</f>
        <v>3.8225958952140919</v>
      </c>
      <c r="BH75" s="23">
        <f>Rookies!BH34</f>
        <v>4.0900495500398923</v>
      </c>
      <c r="BI75" s="23">
        <f>Rookies!BI34</f>
        <v>3.4345579731584723</v>
      </c>
      <c r="BJ75" s="23">
        <f>Rookies!BJ34</f>
        <v>3.9501644199754598</v>
      </c>
      <c r="BK75" s="23">
        <f>Rookies!BK34</f>
        <v>3.9422341473520603</v>
      </c>
      <c r="BL75" s="23">
        <f>Rookies!BL34</f>
        <v>0</v>
      </c>
      <c r="BM75" s="23">
        <f>Rookies!BM34</f>
        <v>3.5874272065502031</v>
      </c>
      <c r="BN75" s="23">
        <f>Rookies!BN34</f>
        <v>3.7104427772005031</v>
      </c>
      <c r="BO75" s="23">
        <f>Rookies!BO34</f>
        <v>3.4138881716360698</v>
      </c>
      <c r="BP75" s="23">
        <f>Rookies!BP34</f>
        <v>3.6896587063653206</v>
      </c>
      <c r="BQ75" s="23">
        <f>Rookies!BQ34</f>
        <v>3.6322562271688059</v>
      </c>
      <c r="BR75" s="23">
        <f>Rookies!BR34</f>
        <v>3.6359196102342159</v>
      </c>
      <c r="BS75" s="23">
        <f>Rookies!BS34</f>
        <v>3.9192856541116985</v>
      </c>
      <c r="BT75" s="23">
        <f>Rookies!BT34</f>
        <v>3.4070684673671576</v>
      </c>
      <c r="BU75" s="23">
        <f>Rookies!BU34</f>
        <v>3.6195380743861629</v>
      </c>
      <c r="BV75" s="23"/>
      <c r="BW75" s="23">
        <f t="shared" si="12"/>
        <v>0</v>
      </c>
      <c r="BX75" s="23">
        <f t="shared" si="13"/>
        <v>62.297987331059907</v>
      </c>
      <c r="BY75" s="23">
        <f t="shared" si="14"/>
        <v>62.570444450813703</v>
      </c>
      <c r="BZ75" s="23">
        <f t="shared" si="15"/>
        <v>0</v>
      </c>
      <c r="CA75" s="23">
        <f t="shared" si="16"/>
        <v>0.52311287071882362</v>
      </c>
      <c r="CB75" s="23">
        <f t="shared" si="17"/>
        <v>0.3792148148534164</v>
      </c>
      <c r="CC75" s="23">
        <f>SUM(BD75:BU75)/INDEX(Multipliers!$J$2:$J$33,MATCH($F75,Multipliers!$H$2:$H$33,0))</f>
        <v>9.9072376004532039</v>
      </c>
      <c r="CD75" s="24">
        <f t="shared" si="18"/>
        <v>27.808046892074007</v>
      </c>
      <c r="CE75" s="24">
        <f t="shared" si="19"/>
        <v>1.6357674642396474</v>
      </c>
      <c r="CF75" s="25">
        <f t="shared" si="20"/>
        <v>-1.2933177957185924</v>
      </c>
    </row>
    <row r="76" spans="1:84" x14ac:dyDescent="0.3">
      <c r="B76" s="45" t="str">
        <f>IF(INDEX(Picks!$H$2:$H$300,MATCH($C76,Picks!$B$2:$B$300,0))=0,"",INDEX(Picks!$H$2:$H$300,MATCH($C76,Picks!$B$2:$B$300,0)))</f>
        <v/>
      </c>
      <c r="C76" s="5" t="s">
        <v>227</v>
      </c>
      <c r="D76" s="5" t="s">
        <v>228</v>
      </c>
      <c r="E76" s="5" t="s">
        <v>103</v>
      </c>
      <c r="F76" s="5" t="s">
        <v>54</v>
      </c>
      <c r="G76" s="7" t="s">
        <v>104</v>
      </c>
      <c r="H76" s="5" t="s">
        <v>44</v>
      </c>
      <c r="I76" s="26">
        <v>218</v>
      </c>
      <c r="J76" s="26">
        <v>2</v>
      </c>
      <c r="K76" s="22">
        <v>0</v>
      </c>
      <c r="L76" s="22">
        <v>0</v>
      </c>
      <c r="M76" s="22">
        <v>218</v>
      </c>
      <c r="N76" s="22">
        <v>2</v>
      </c>
      <c r="O76" s="22">
        <v>314</v>
      </c>
      <c r="P76" s="22">
        <v>2</v>
      </c>
      <c r="Q76" s="22"/>
      <c r="R76" s="23">
        <f>Rookies!R35</f>
        <v>0</v>
      </c>
      <c r="S76" s="23">
        <f>Rookies!S35</f>
        <v>0</v>
      </c>
      <c r="T76" s="23">
        <f>Rookies!T35</f>
        <v>0</v>
      </c>
      <c r="U76" s="23">
        <f>Rookies!U35</f>
        <v>0</v>
      </c>
      <c r="V76" s="23">
        <f>Rookies!V35</f>
        <v>0</v>
      </c>
      <c r="W76" s="23">
        <f>Rookies!W35</f>
        <v>0</v>
      </c>
      <c r="X76" s="23">
        <f>Rookies!X35</f>
        <v>0</v>
      </c>
      <c r="Y76" s="23">
        <f>Rookies!Y35</f>
        <v>0</v>
      </c>
      <c r="Z76" s="23">
        <f>Rookies!Z35</f>
        <v>0</v>
      </c>
      <c r="AA76" s="23">
        <f>Rookies!AA35</f>
        <v>0</v>
      </c>
      <c r="AB76" s="23">
        <f>Rookies!AB35</f>
        <v>0</v>
      </c>
      <c r="AC76" s="23">
        <f>Rookies!AC35</f>
        <v>0</v>
      </c>
      <c r="AD76" s="23">
        <f>Rookies!AD35</f>
        <v>0</v>
      </c>
      <c r="AE76" s="23">
        <f>Rookies!AE35</f>
        <v>0</v>
      </c>
      <c r="AF76" s="23">
        <f>Rookies!AF35</f>
        <v>0</v>
      </c>
      <c r="AG76" s="23">
        <f>Rookies!AG35</f>
        <v>0</v>
      </c>
      <c r="AH76" s="23">
        <f>Rookies!AH35</f>
        <v>0</v>
      </c>
      <c r="AI76" s="23">
        <f>Rookies!AI35</f>
        <v>0</v>
      </c>
      <c r="AK76" s="23">
        <f>Rookies!AK35</f>
        <v>4.8790462306031701</v>
      </c>
      <c r="AL76" s="23">
        <f>Rookies!AL35</f>
        <v>4.7507416317901301</v>
      </c>
      <c r="AM76" s="23">
        <f>Rookies!AM35</f>
        <v>4.8370115241530129</v>
      </c>
      <c r="AN76" s="23">
        <f>Rookies!AN35</f>
        <v>4.9807264116081358</v>
      </c>
      <c r="AO76" s="23">
        <f>Rookies!AO35</f>
        <v>4.794872649390415</v>
      </c>
      <c r="AP76" s="23">
        <f>Rookies!AP35</f>
        <v>5.1499739300553733</v>
      </c>
      <c r="AQ76" s="23">
        <f>Rookies!AQ35</f>
        <v>5.1679508911365097</v>
      </c>
      <c r="AR76" s="23">
        <f>Rookies!AR35</f>
        <v>4.4326092853307211</v>
      </c>
      <c r="AS76" s="23">
        <f>Rookies!AS35</f>
        <v>0</v>
      </c>
      <c r="AT76" s="23">
        <f>Rookies!AT35</f>
        <v>5.4825535140090427</v>
      </c>
      <c r="AU76" s="23">
        <f>Rookies!AU35</f>
        <v>5.9609993339798892</v>
      </c>
      <c r="AV76" s="23">
        <f>Rookies!AV35</f>
        <v>4.5825480215681598</v>
      </c>
      <c r="AW76" s="23">
        <f>Rookies!AW35</f>
        <v>4.8776481022767584</v>
      </c>
      <c r="AX76" s="23">
        <f>Rookies!AX35</f>
        <v>4.7123878777864459</v>
      </c>
      <c r="AY76" s="23">
        <f>Rookies!AY35</f>
        <v>5.1617099180912192</v>
      </c>
      <c r="AZ76" s="23">
        <f>Rookies!AZ35</f>
        <v>4.7916526999869076</v>
      </c>
      <c r="BA76" s="23">
        <f>Rookies!BA35</f>
        <v>4.5703018880849919</v>
      </c>
      <c r="BB76" s="23">
        <f>Rookies!BB35</f>
        <v>5.6528185793607033</v>
      </c>
      <c r="BC76" s="23"/>
      <c r="BD76" s="23">
        <f>Rookies!BD35</f>
        <v>6.7004634903466442</v>
      </c>
      <c r="BE76" s="23">
        <f>Rookies!BE35</f>
        <v>6.9507325749377786</v>
      </c>
      <c r="BF76" s="23">
        <f>Rookies!BF35</f>
        <v>7.0938255209845629</v>
      </c>
      <c r="BG76" s="23">
        <f>Rookies!BG35</f>
        <v>7.4781403680766045</v>
      </c>
      <c r="BH76" s="23">
        <f>Rookies!BH35</f>
        <v>7.0187612713494145</v>
      </c>
      <c r="BI76" s="23">
        <f>Rookies!BI35</f>
        <v>7.072532348255101</v>
      </c>
      <c r="BJ76" s="23">
        <f>Rookies!BJ35</f>
        <v>6.8953337919617201</v>
      </c>
      <c r="BK76" s="23">
        <f>Rookies!BK35</f>
        <v>6.6579872010981633</v>
      </c>
      <c r="BL76" s="23">
        <f>Rookies!BL35</f>
        <v>0</v>
      </c>
      <c r="BM76" s="23">
        <f>Rookies!BM35</f>
        <v>7.0722058557972609</v>
      </c>
      <c r="BN76" s="23">
        <f>Rookies!BN35</f>
        <v>8.1226027490878359</v>
      </c>
      <c r="BO76" s="23">
        <f>Rookies!BO35</f>
        <v>6.7206364806480003</v>
      </c>
      <c r="BP76" s="23">
        <f>Rookies!BP35</f>
        <v>7.5395898029952235</v>
      </c>
      <c r="BQ76" s="23">
        <f>Rookies!BQ35</f>
        <v>6.5883042073314879</v>
      </c>
      <c r="BR76" s="23">
        <f>Rookies!BR35</f>
        <v>7.4511419976919582</v>
      </c>
      <c r="BS76" s="23">
        <f>Rookies!BS35</f>
        <v>6.6828101959095987</v>
      </c>
      <c r="BT76" s="23">
        <f>Rookies!BT35</f>
        <v>6.8396253198860499</v>
      </c>
      <c r="BU76" s="23">
        <f>Rookies!BU35</f>
        <v>7.7026681534879975</v>
      </c>
      <c r="BV76" s="23"/>
      <c r="BW76" s="23">
        <f t="shared" si="12"/>
        <v>0</v>
      </c>
      <c r="BX76" s="23">
        <f t="shared" si="13"/>
        <v>84.785552489211597</v>
      </c>
      <c r="BY76" s="23">
        <f t="shared" si="14"/>
        <v>120.58736132984539</v>
      </c>
      <c r="BZ76" s="23">
        <f t="shared" si="15"/>
        <v>0</v>
      </c>
      <c r="CA76" s="23">
        <f t="shared" si="16"/>
        <v>0.77784910540561103</v>
      </c>
      <c r="CB76" s="23">
        <f t="shared" si="17"/>
        <v>0.76807236515825095</v>
      </c>
      <c r="CC76" s="23">
        <f>SUM(BD76:BU76)/INDEX(Multipliers!$J$2:$J$33,MATCH($F76,Multipliers!$H$2:$H$33,0))</f>
        <v>19.460080592729945</v>
      </c>
      <c r="CD76" s="24">
        <f t="shared" si="18"/>
        <v>49.272900798018817</v>
      </c>
      <c r="CE76" s="24">
        <f t="shared" si="19"/>
        <v>2.8984059292952247</v>
      </c>
      <c r="CF76" s="25">
        <f t="shared" si="20"/>
        <v>-0.76688009706092086</v>
      </c>
    </row>
    <row r="78" spans="1:84" x14ac:dyDescent="0.3">
      <c r="A78" s="5" t="s">
        <v>708</v>
      </c>
    </row>
  </sheetData>
  <autoFilter ref="C2:H55" xr:uid="{888BCF92-49A6-4530-8E77-C9CAA4D0B5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4786-0208-4668-A745-7438CED9A55A}">
  <dimension ref="A1:CF97"/>
  <sheetViews>
    <sheetView showGridLines="0" workbookViewId="0">
      <pane xSplit="4" ySplit="2" topLeftCell="E3" activePane="bottomRight" state="frozen"/>
      <selection activeCell="B1" sqref="B1"/>
      <selection pane="topRight" activeCell="B1" sqref="B1"/>
      <selection pane="bottomLeft" activeCell="B1" sqref="B1"/>
      <selection pane="bottomRight" activeCell="D9" sqref="D9"/>
    </sheetView>
  </sheetViews>
  <sheetFormatPr defaultColWidth="8.85546875" defaultRowHeight="13.5" outlineLevelCol="1" x14ac:dyDescent="0.3"/>
  <cols>
    <col min="1" max="1" width="3.28515625" style="5" customWidth="1"/>
    <col min="2" max="2" width="8.85546875" style="6"/>
    <col min="3" max="3" width="11.7109375" style="5" customWidth="1"/>
    <col min="4" max="4" width="13.7109375" style="5" customWidth="1"/>
    <col min="5" max="5" width="8.85546875" style="5" hidden="1" customWidth="1" outlineLevel="1"/>
    <col min="6" max="6" width="8.85546875" style="5" collapsed="1"/>
    <col min="7" max="7" width="10.7109375" style="7" customWidth="1"/>
    <col min="8" max="8" width="11.7109375" style="5" customWidth="1"/>
    <col min="9" max="11" width="13.7109375" style="26" hidden="1" customWidth="1" outlineLevel="1"/>
    <col min="12" max="16" width="13.7109375" style="11" hidden="1" customWidth="1" outlineLevel="1"/>
    <col min="17" max="17" width="3.28515625" style="11" customWidth="1" collapsed="1"/>
    <col min="18" max="18" width="8.85546875" style="5"/>
    <col min="19" max="34" width="8.85546875" style="5" hidden="1" customWidth="1" outlineLevel="1"/>
    <col min="35" max="35" width="8.85546875" style="5" collapsed="1"/>
    <col min="36" max="36" width="3.28515625" style="5" customWidth="1"/>
    <col min="37" max="37" width="8.85546875" style="5"/>
    <col min="38" max="42" width="8.85546875" style="23" hidden="1" customWidth="1" outlineLevel="1"/>
    <col min="43" max="53" width="8.85546875" style="5" hidden="1" customWidth="1" outlineLevel="1"/>
    <col min="54" max="54" width="8.85546875" style="5" collapsed="1"/>
    <col min="55" max="55" width="3.28515625" style="5" customWidth="1"/>
    <col min="56" max="56" width="8.85546875" style="5"/>
    <col min="57" max="72" width="8.85546875" style="5" hidden="1" customWidth="1" outlineLevel="1"/>
    <col min="73" max="73" width="8.85546875" style="5" collapsed="1"/>
    <col min="74" max="74" width="3.28515625" style="5" customWidth="1"/>
    <col min="75" max="16384" width="8.85546875" style="5"/>
  </cols>
  <sheetData>
    <row r="1" spans="2:84" x14ac:dyDescent="0.3">
      <c r="I1" s="9" t="s">
        <v>15</v>
      </c>
      <c r="J1" s="9"/>
      <c r="K1" s="9" t="s">
        <v>16</v>
      </c>
      <c r="L1" s="10"/>
      <c r="M1" s="10"/>
      <c r="N1" s="10"/>
      <c r="O1" s="10"/>
      <c r="P1" s="10"/>
      <c r="R1" s="12" t="s">
        <v>17</v>
      </c>
      <c r="S1" s="12"/>
      <c r="T1" s="12"/>
      <c r="U1" s="12"/>
      <c r="V1" s="12"/>
      <c r="W1" s="12"/>
      <c r="X1" s="12"/>
      <c r="Y1" s="12"/>
      <c r="Z1" s="12"/>
      <c r="AA1" s="12"/>
      <c r="AB1" s="12"/>
      <c r="AC1" s="12"/>
      <c r="AD1" s="12"/>
      <c r="AE1" s="12"/>
      <c r="AF1" s="12"/>
      <c r="AG1" s="12"/>
      <c r="AH1" s="12"/>
      <c r="AI1" s="12"/>
      <c r="AK1" s="42" t="s">
        <v>18</v>
      </c>
      <c r="AL1" s="42"/>
      <c r="AM1" s="42"/>
      <c r="AN1" s="42"/>
      <c r="AO1" s="42"/>
      <c r="AP1" s="42"/>
      <c r="AQ1" s="42"/>
      <c r="AR1" s="42"/>
      <c r="AS1" s="42"/>
      <c r="AT1" s="42"/>
      <c r="AU1" s="42"/>
      <c r="AV1" s="42"/>
      <c r="AW1" s="42"/>
      <c r="AX1" s="42"/>
      <c r="AY1" s="42"/>
      <c r="AZ1" s="42"/>
      <c r="BA1" s="42"/>
      <c r="BB1" s="42"/>
      <c r="BD1" s="43" t="s">
        <v>19</v>
      </c>
      <c r="BE1" s="43"/>
      <c r="BF1" s="43"/>
      <c r="BG1" s="43"/>
      <c r="BH1" s="43"/>
      <c r="BI1" s="43"/>
      <c r="BJ1" s="43"/>
      <c r="BK1" s="43"/>
      <c r="BL1" s="43"/>
      <c r="BM1" s="43"/>
      <c r="BN1" s="43"/>
      <c r="BO1" s="43"/>
      <c r="BP1" s="43"/>
      <c r="BQ1" s="43"/>
      <c r="BR1" s="43"/>
      <c r="BS1" s="43"/>
      <c r="BT1" s="43"/>
      <c r="BU1" s="43"/>
      <c r="BW1" s="13" t="s">
        <v>20</v>
      </c>
      <c r="BX1" s="14"/>
      <c r="BY1" s="14"/>
      <c r="BZ1" s="14"/>
      <c r="CA1" s="14"/>
      <c r="CB1" s="14"/>
      <c r="CC1" s="14"/>
      <c r="CD1" s="13"/>
      <c r="CE1" s="13"/>
      <c r="CF1" s="13"/>
    </row>
    <row r="2" spans="2:84" x14ac:dyDescent="0.3">
      <c r="B2" s="15" t="s">
        <v>13</v>
      </c>
      <c r="C2" s="16" t="s">
        <v>2</v>
      </c>
      <c r="D2" s="16" t="s">
        <v>3</v>
      </c>
      <c r="E2" s="16" t="s">
        <v>21</v>
      </c>
      <c r="F2" s="16" t="s">
        <v>22</v>
      </c>
      <c r="G2" s="17" t="s">
        <v>23</v>
      </c>
      <c r="H2" s="16" t="s">
        <v>24</v>
      </c>
      <c r="I2" s="18" t="s">
        <v>229</v>
      </c>
      <c r="J2" s="19" t="s">
        <v>230</v>
      </c>
      <c r="K2" s="18" t="s">
        <v>27</v>
      </c>
      <c r="L2" s="19" t="s">
        <v>28</v>
      </c>
      <c r="M2" s="19" t="s">
        <v>29</v>
      </c>
      <c r="N2" s="19" t="s">
        <v>30</v>
      </c>
      <c r="O2" s="19" t="s">
        <v>31</v>
      </c>
      <c r="P2" s="19" t="s">
        <v>32</v>
      </c>
      <c r="Q2" s="20"/>
      <c r="R2" s="15">
        <v>1</v>
      </c>
      <c r="S2" s="15">
        <f t="shared" ref="S2:AI2" si="0">R2+1</f>
        <v>2</v>
      </c>
      <c r="T2" s="15">
        <f t="shared" si="0"/>
        <v>3</v>
      </c>
      <c r="U2" s="15">
        <f t="shared" si="0"/>
        <v>4</v>
      </c>
      <c r="V2" s="15">
        <f t="shared" si="0"/>
        <v>5</v>
      </c>
      <c r="W2" s="15">
        <f t="shared" si="0"/>
        <v>6</v>
      </c>
      <c r="X2" s="15">
        <f t="shared" si="0"/>
        <v>7</v>
      </c>
      <c r="Y2" s="15">
        <f t="shared" si="0"/>
        <v>8</v>
      </c>
      <c r="Z2" s="15">
        <f t="shared" si="0"/>
        <v>9</v>
      </c>
      <c r="AA2" s="15">
        <f t="shared" si="0"/>
        <v>10</v>
      </c>
      <c r="AB2" s="15">
        <f t="shared" si="0"/>
        <v>11</v>
      </c>
      <c r="AC2" s="15">
        <f t="shared" si="0"/>
        <v>12</v>
      </c>
      <c r="AD2" s="15">
        <f t="shared" si="0"/>
        <v>13</v>
      </c>
      <c r="AE2" s="15">
        <f t="shared" si="0"/>
        <v>14</v>
      </c>
      <c r="AF2" s="15">
        <f t="shared" si="0"/>
        <v>15</v>
      </c>
      <c r="AG2" s="15">
        <f t="shared" si="0"/>
        <v>16</v>
      </c>
      <c r="AH2" s="15">
        <f t="shared" si="0"/>
        <v>17</v>
      </c>
      <c r="AI2" s="15">
        <f t="shared" si="0"/>
        <v>18</v>
      </c>
      <c r="AK2" s="15">
        <v>1</v>
      </c>
      <c r="AL2" s="15">
        <f t="shared" ref="AL2:BB2" si="1">AK2+1</f>
        <v>2</v>
      </c>
      <c r="AM2" s="15">
        <f t="shared" si="1"/>
        <v>3</v>
      </c>
      <c r="AN2" s="15">
        <f t="shared" si="1"/>
        <v>4</v>
      </c>
      <c r="AO2" s="15">
        <f t="shared" si="1"/>
        <v>5</v>
      </c>
      <c r="AP2" s="15">
        <f t="shared" si="1"/>
        <v>6</v>
      </c>
      <c r="AQ2" s="15">
        <f t="shared" si="1"/>
        <v>7</v>
      </c>
      <c r="AR2" s="15">
        <f t="shared" si="1"/>
        <v>8</v>
      </c>
      <c r="AS2" s="15">
        <f t="shared" si="1"/>
        <v>9</v>
      </c>
      <c r="AT2" s="15">
        <f t="shared" si="1"/>
        <v>10</v>
      </c>
      <c r="AU2" s="15">
        <f t="shared" si="1"/>
        <v>11</v>
      </c>
      <c r="AV2" s="15">
        <f t="shared" si="1"/>
        <v>12</v>
      </c>
      <c r="AW2" s="15">
        <f t="shared" si="1"/>
        <v>13</v>
      </c>
      <c r="AX2" s="15">
        <f t="shared" si="1"/>
        <v>14</v>
      </c>
      <c r="AY2" s="15">
        <f t="shared" si="1"/>
        <v>15</v>
      </c>
      <c r="AZ2" s="15">
        <f t="shared" si="1"/>
        <v>16</v>
      </c>
      <c r="BA2" s="15">
        <f t="shared" si="1"/>
        <v>17</v>
      </c>
      <c r="BB2" s="15">
        <f t="shared" si="1"/>
        <v>18</v>
      </c>
      <c r="BC2" s="15"/>
      <c r="BD2" s="15">
        <v>1</v>
      </c>
      <c r="BE2" s="15">
        <f t="shared" ref="BE2:BU2" si="2">BD2+1</f>
        <v>2</v>
      </c>
      <c r="BF2" s="15">
        <f t="shared" si="2"/>
        <v>3</v>
      </c>
      <c r="BG2" s="15">
        <f t="shared" si="2"/>
        <v>4</v>
      </c>
      <c r="BH2" s="15">
        <f t="shared" si="2"/>
        <v>5</v>
      </c>
      <c r="BI2" s="15">
        <f t="shared" si="2"/>
        <v>6</v>
      </c>
      <c r="BJ2" s="15">
        <f t="shared" si="2"/>
        <v>7</v>
      </c>
      <c r="BK2" s="15">
        <f t="shared" si="2"/>
        <v>8</v>
      </c>
      <c r="BL2" s="15">
        <f t="shared" si="2"/>
        <v>9</v>
      </c>
      <c r="BM2" s="15">
        <f t="shared" si="2"/>
        <v>10</v>
      </c>
      <c r="BN2" s="15">
        <f t="shared" si="2"/>
        <v>11</v>
      </c>
      <c r="BO2" s="15">
        <f t="shared" si="2"/>
        <v>12</v>
      </c>
      <c r="BP2" s="15">
        <f t="shared" si="2"/>
        <v>13</v>
      </c>
      <c r="BQ2" s="15">
        <f t="shared" si="2"/>
        <v>14</v>
      </c>
      <c r="BR2" s="15">
        <f t="shared" si="2"/>
        <v>15</v>
      </c>
      <c r="BS2" s="15">
        <f t="shared" si="2"/>
        <v>16</v>
      </c>
      <c r="BT2" s="15">
        <f t="shared" si="2"/>
        <v>17</v>
      </c>
      <c r="BU2" s="15">
        <f t="shared" si="2"/>
        <v>18</v>
      </c>
      <c r="BV2" s="15"/>
      <c r="BW2" s="15" t="s">
        <v>33</v>
      </c>
      <c r="BX2" s="21" t="s">
        <v>34</v>
      </c>
      <c r="BY2" s="21" t="s">
        <v>35</v>
      </c>
      <c r="BZ2" s="21" t="s">
        <v>36</v>
      </c>
      <c r="CA2" s="21" t="s">
        <v>37</v>
      </c>
      <c r="CB2" s="21" t="s">
        <v>38</v>
      </c>
      <c r="CC2" s="21" t="s">
        <v>39</v>
      </c>
      <c r="CD2" s="15" t="s">
        <v>40</v>
      </c>
      <c r="CE2" s="15" t="s">
        <v>41</v>
      </c>
      <c r="CF2" s="15" t="s">
        <v>6</v>
      </c>
    </row>
    <row r="3" spans="2:84" x14ac:dyDescent="0.3">
      <c r="B3" s="45" t="str">
        <f>IF(INDEX(Picks!$H$2:$H$300,MATCH($C3,Picks!$B$2:$B$300,0))=0,"",INDEX(Picks!$H$2:$H$300,MATCH($C3,Picks!$B$2:$B$300,0)))</f>
        <v/>
      </c>
      <c r="C3" s="5" t="s">
        <v>231</v>
      </c>
      <c r="D3" s="5" t="s">
        <v>608</v>
      </c>
      <c r="E3" s="5" t="s">
        <v>69</v>
      </c>
      <c r="F3" s="5" t="s">
        <v>69</v>
      </c>
      <c r="G3" s="7">
        <v>9</v>
      </c>
      <c r="H3" s="5" t="s">
        <v>44</v>
      </c>
      <c r="I3" s="22">
        <v>1516</v>
      </c>
      <c r="J3" s="22">
        <v>14</v>
      </c>
      <c r="K3" s="22">
        <v>0</v>
      </c>
      <c r="L3" s="22">
        <v>0</v>
      </c>
      <c r="M3" s="22">
        <v>-17</v>
      </c>
      <c r="N3" s="22">
        <v>0</v>
      </c>
      <c r="O3" s="22">
        <v>1516</v>
      </c>
      <c r="P3" s="22">
        <v>14</v>
      </c>
      <c r="Q3" s="22"/>
      <c r="R3" s="23">
        <v>0</v>
      </c>
      <c r="S3" s="23">
        <v>0</v>
      </c>
      <c r="T3" s="23">
        <v>0</v>
      </c>
      <c r="U3" s="23">
        <v>0</v>
      </c>
      <c r="V3" s="23">
        <v>0</v>
      </c>
      <c r="W3" s="23">
        <v>0</v>
      </c>
      <c r="X3" s="23">
        <v>0</v>
      </c>
      <c r="Y3" s="23">
        <v>0</v>
      </c>
      <c r="Z3" s="23">
        <v>0</v>
      </c>
      <c r="AA3" s="23">
        <v>0</v>
      </c>
      <c r="AB3" s="23">
        <v>0</v>
      </c>
      <c r="AC3" s="23">
        <v>0</v>
      </c>
      <c r="AD3" s="23">
        <v>0</v>
      </c>
      <c r="AE3" s="23">
        <v>0</v>
      </c>
      <c r="AF3" s="23">
        <v>0</v>
      </c>
      <c r="AG3" s="23">
        <v>0</v>
      </c>
      <c r="AH3" s="23">
        <v>0</v>
      </c>
      <c r="AI3" s="23">
        <v>0</v>
      </c>
      <c r="AK3" s="23">
        <v>-0.98011522145280761</v>
      </c>
      <c r="AL3" s="23">
        <v>-1.1406505786022012</v>
      </c>
      <c r="AM3" s="23">
        <v>-0.96307414599331165</v>
      </c>
      <c r="AN3" s="23">
        <v>-0.96581529101893782</v>
      </c>
      <c r="AO3" s="23">
        <v>0</v>
      </c>
      <c r="AP3" s="23">
        <v>-1.0257306468537557</v>
      </c>
      <c r="AQ3" s="23">
        <v>-0.91087503674908576</v>
      </c>
      <c r="AR3" s="23">
        <v>-0.96810204756595242</v>
      </c>
      <c r="AS3" s="23">
        <v>-0.88260675165744062</v>
      </c>
      <c r="AT3" s="23">
        <v>-1.046464972756989</v>
      </c>
      <c r="AU3" s="23">
        <v>-0.92383077064020558</v>
      </c>
      <c r="AV3" s="23">
        <v>-1.0488123213950835</v>
      </c>
      <c r="AW3" s="23">
        <v>-0.97015635546158163</v>
      </c>
      <c r="AX3" s="23">
        <v>-1.0149178770185383</v>
      </c>
      <c r="AY3" s="23">
        <v>-0.91864974816626443</v>
      </c>
      <c r="AZ3" s="23">
        <v>-1.0490346005972397</v>
      </c>
      <c r="BA3" s="23">
        <v>-0.95863826031394883</v>
      </c>
      <c r="BB3" s="23">
        <v>-0.97783598225572299</v>
      </c>
      <c r="BC3" s="23"/>
      <c r="BD3" s="23">
        <v>85.909356900345458</v>
      </c>
      <c r="BE3" s="23">
        <v>96.228981909172049</v>
      </c>
      <c r="BF3" s="23">
        <v>94.754631742250041</v>
      </c>
      <c r="BG3" s="23">
        <v>87.688098319136287</v>
      </c>
      <c r="BH3" s="23">
        <v>0</v>
      </c>
      <c r="BI3" s="23">
        <v>98.306348777715186</v>
      </c>
      <c r="BJ3" s="23">
        <v>82.509716156516987</v>
      </c>
      <c r="BK3" s="23">
        <v>90.000590368280157</v>
      </c>
      <c r="BL3" s="23">
        <v>75.076917873024115</v>
      </c>
      <c r="BM3" s="23">
        <v>100.39328851606716</v>
      </c>
      <c r="BN3" s="23">
        <v>82.837115406598173</v>
      </c>
      <c r="BO3" s="23">
        <v>93.735511167861716</v>
      </c>
      <c r="BP3" s="23">
        <v>87.819252698229789</v>
      </c>
      <c r="BQ3" s="23">
        <v>92.948930905505705</v>
      </c>
      <c r="BR3" s="23">
        <v>83.405854294424955</v>
      </c>
      <c r="BS3" s="23">
        <v>95.071497016727932</v>
      </c>
      <c r="BT3" s="23">
        <v>87.794691017811147</v>
      </c>
      <c r="BU3" s="23">
        <v>88.57523380100433</v>
      </c>
      <c r="BV3" s="23"/>
      <c r="BW3" s="23">
        <f>SUM(R3:AI3)</f>
        <v>0</v>
      </c>
      <c r="BX3" s="23">
        <f>SUM(AK3:BB3)</f>
        <v>-16.745310608499068</v>
      </c>
      <c r="BY3" s="23">
        <f>SUM(BD3:BU3)</f>
        <v>1523.0560168706711</v>
      </c>
      <c r="BZ3" s="23">
        <f>IFERROR(BW3/(K3/L3),0)</f>
        <v>0</v>
      </c>
      <c r="CA3" s="23">
        <f>IFERROR(BX3/(M3/N3),0)</f>
        <v>0</v>
      </c>
      <c r="CB3" s="23">
        <f>IFERROR(BY3/(O3/P3),0)</f>
        <v>14.065161105665828</v>
      </c>
      <c r="CC3" s="23">
        <f>SUM(BD3:BU3)/INDEX(Multipliers!$J$2:$J$33,MATCH($F3,Multipliers!$H$2:$H$33,0))</f>
        <v>241.5828557517282</v>
      </c>
      <c r="CD3" s="24">
        <f>(BW3*0.025)+((BX3+BY3)*0.1)+(BZ3*4)+((CA3+CB3)*6)+(CC3*1)</f>
        <v>476.60489301194036</v>
      </c>
      <c r="CE3" s="24">
        <f>CD3/17</f>
        <v>28.035581941878846</v>
      </c>
      <c r="CF3" s="25">
        <f>(CD3-AVERAGE($CD$3:$CD$61))/STDEV($CD$3:$CD$61)</f>
        <v>1.6199947095078897</v>
      </c>
    </row>
    <row r="4" spans="2:84" x14ac:dyDescent="0.3">
      <c r="B4" s="45" t="str">
        <f>IF(INDEX(Picks!$H$2:$H$300,MATCH($C4,Picks!$B$2:$B$300,0))=0,"",INDEX(Picks!$H$2:$H$300,MATCH($C4,Picks!$B$2:$B$300,0)))</f>
        <v/>
      </c>
      <c r="C4" s="5" t="s">
        <v>232</v>
      </c>
      <c r="D4" s="5" t="s">
        <v>609</v>
      </c>
      <c r="E4" s="5" t="s">
        <v>67</v>
      </c>
      <c r="F4" s="5" t="s">
        <v>67</v>
      </c>
      <c r="G4" s="7">
        <v>4</v>
      </c>
      <c r="H4" s="5" t="s">
        <v>44</v>
      </c>
      <c r="I4" s="22">
        <v>1496</v>
      </c>
      <c r="J4" s="22">
        <v>11</v>
      </c>
      <c r="K4" s="22">
        <v>0</v>
      </c>
      <c r="L4" s="22">
        <v>0</v>
      </c>
      <c r="M4" s="22">
        <v>0</v>
      </c>
      <c r="N4" s="22">
        <v>0</v>
      </c>
      <c r="O4" s="22">
        <v>1496</v>
      </c>
      <c r="P4" s="22">
        <v>11</v>
      </c>
      <c r="Q4" s="22"/>
      <c r="R4" s="23">
        <v>0</v>
      </c>
      <c r="S4" s="23">
        <v>0</v>
      </c>
      <c r="T4" s="23">
        <v>0</v>
      </c>
      <c r="U4" s="23">
        <v>0</v>
      </c>
      <c r="V4" s="23">
        <v>0</v>
      </c>
      <c r="W4" s="23">
        <v>0</v>
      </c>
      <c r="X4" s="23">
        <v>0</v>
      </c>
      <c r="Y4" s="23">
        <v>0</v>
      </c>
      <c r="Z4" s="23">
        <v>0</v>
      </c>
      <c r="AA4" s="23">
        <v>0</v>
      </c>
      <c r="AB4" s="23">
        <v>0</v>
      </c>
      <c r="AC4" s="23">
        <v>0</v>
      </c>
      <c r="AD4" s="23">
        <v>0</v>
      </c>
      <c r="AE4" s="23">
        <v>0</v>
      </c>
      <c r="AF4" s="23">
        <v>0</v>
      </c>
      <c r="AG4" s="23">
        <v>0</v>
      </c>
      <c r="AH4" s="23">
        <v>0</v>
      </c>
      <c r="AI4" s="23">
        <v>0</v>
      </c>
      <c r="AK4" s="23">
        <v>0</v>
      </c>
      <c r="AL4" s="23">
        <v>0</v>
      </c>
      <c r="AM4" s="23">
        <v>0</v>
      </c>
      <c r="AN4" s="23">
        <v>0</v>
      </c>
      <c r="AO4" s="23">
        <v>0</v>
      </c>
      <c r="AP4" s="23">
        <v>0</v>
      </c>
      <c r="AQ4" s="23">
        <v>0</v>
      </c>
      <c r="AR4" s="23">
        <v>0</v>
      </c>
      <c r="AS4" s="23">
        <v>0</v>
      </c>
      <c r="AT4" s="23">
        <v>0</v>
      </c>
      <c r="AU4" s="23">
        <v>0</v>
      </c>
      <c r="AV4" s="23">
        <v>0</v>
      </c>
      <c r="AW4" s="23">
        <v>0</v>
      </c>
      <c r="AX4" s="23">
        <v>0</v>
      </c>
      <c r="AY4" s="23">
        <v>0</v>
      </c>
      <c r="AZ4" s="23">
        <v>0</v>
      </c>
      <c r="BA4" s="23">
        <v>0</v>
      </c>
      <c r="BB4" s="23">
        <v>0</v>
      </c>
      <c r="BC4" s="23"/>
      <c r="BD4" s="23">
        <v>89.222259239635818</v>
      </c>
      <c r="BE4" s="23">
        <v>102.52914470539858</v>
      </c>
      <c r="BF4" s="23">
        <v>84.904323168414194</v>
      </c>
      <c r="BG4" s="23">
        <v>87.296995877959247</v>
      </c>
      <c r="BH4" s="23">
        <v>82.169694685592205</v>
      </c>
      <c r="BI4" s="23">
        <v>76.123954389048151</v>
      </c>
      <c r="BJ4" s="23">
        <v>86.934719949675141</v>
      </c>
      <c r="BK4" s="23">
        <v>82.458369184102239</v>
      </c>
      <c r="BL4" s="23">
        <v>100.27570913424601</v>
      </c>
      <c r="BM4" s="23">
        <v>0</v>
      </c>
      <c r="BN4" s="23">
        <v>84.246116970747281</v>
      </c>
      <c r="BO4" s="23">
        <v>96.303747625588173</v>
      </c>
      <c r="BP4" s="23">
        <v>91.020060471259768</v>
      </c>
      <c r="BQ4" s="23">
        <v>94.904696554520328</v>
      </c>
      <c r="BR4" s="23">
        <v>83.613163220360462</v>
      </c>
      <c r="BS4" s="23">
        <v>94.404543273649608</v>
      </c>
      <c r="BT4" s="23">
        <v>94.465311568583658</v>
      </c>
      <c r="BU4" s="23">
        <v>89.081125355190764</v>
      </c>
      <c r="BV4" s="23"/>
      <c r="BW4" s="23">
        <f t="shared" ref="BW4:BW61" si="3">SUM(R4:AI4)</f>
        <v>0</v>
      </c>
      <c r="BX4" s="23">
        <f t="shared" ref="BX4:BX61" si="4">SUM(AK4:BB4)</f>
        <v>0</v>
      </c>
      <c r="BY4" s="23">
        <f t="shared" ref="BY4:BY61" si="5">SUM(BD4:BU4)</f>
        <v>1519.9539353739717</v>
      </c>
      <c r="BZ4" s="23">
        <f t="shared" ref="BZ4:BZ61" si="6">IFERROR(BW4/(K4/L4),0)</f>
        <v>0</v>
      </c>
      <c r="CA4" s="23">
        <f t="shared" ref="CA4:CA61" si="7">IFERROR(BX4/(M4/N4),0)</f>
        <v>0</v>
      </c>
      <c r="CB4" s="23">
        <f t="shared" ref="CB4:CB61" si="8">IFERROR(BY4/(O4/P4),0)</f>
        <v>11.176131877749793</v>
      </c>
      <c r="CC4" s="23">
        <f>SUM(BD4:BU4)/INDEX(Multipliers!$J$2:$J$33,MATCH($F4,Multipliers!$H$2:$H$33,0))</f>
        <v>218.11143940032829</v>
      </c>
      <c r="CD4" s="24">
        <f t="shared" ref="CD4:CD61" si="9">(BW4*0.025)+((BX4+BY4)*0.1)+(BZ4*4)+((CA4+CB4)*6)+(CC4*1)</f>
        <v>437.16362420422422</v>
      </c>
      <c r="CE4" s="24">
        <f t="shared" ref="CE4:CE61" si="10">CD4/17</f>
        <v>25.715507306130835</v>
      </c>
      <c r="CF4" s="25">
        <f t="shared" ref="CF4:CF61" si="11">(CD4-AVERAGE($CD$3:$CD$61))/STDEV($CD$3:$CD$61)</f>
        <v>1.1876184965729908</v>
      </c>
    </row>
    <row r="5" spans="2:84" x14ac:dyDescent="0.3">
      <c r="B5" s="45" t="str">
        <f>IF(INDEX(Picks!$H$2:$H$300,MATCH($C5,Picks!$B$2:$B$300,0))=0,"",INDEX(Picks!$H$2:$H$300,MATCH($C5,Picks!$B$2:$B$300,0)))</f>
        <v/>
      </c>
      <c r="C5" s="5" t="s">
        <v>233</v>
      </c>
      <c r="D5" s="5" t="s">
        <v>610</v>
      </c>
      <c r="E5" s="5" t="s">
        <v>46</v>
      </c>
      <c r="F5" s="5" t="s">
        <v>46</v>
      </c>
      <c r="G5" s="7">
        <v>2</v>
      </c>
      <c r="H5" s="5" t="s">
        <v>44</v>
      </c>
      <c r="I5" s="22">
        <v>1046</v>
      </c>
      <c r="J5" s="22">
        <v>9</v>
      </c>
      <c r="K5" s="22">
        <v>0</v>
      </c>
      <c r="L5" s="22">
        <v>0</v>
      </c>
      <c r="M5" s="22">
        <v>68</v>
      </c>
      <c r="N5" s="22">
        <v>0</v>
      </c>
      <c r="O5" s="22">
        <v>1481.8333333333335</v>
      </c>
      <c r="P5" s="22">
        <v>12.75</v>
      </c>
      <c r="Q5" s="22"/>
      <c r="R5" s="23">
        <v>0</v>
      </c>
      <c r="S5" s="23">
        <v>0</v>
      </c>
      <c r="T5" s="23">
        <v>0</v>
      </c>
      <c r="U5" s="23">
        <v>0</v>
      </c>
      <c r="V5" s="23">
        <v>0</v>
      </c>
      <c r="W5" s="23">
        <v>0</v>
      </c>
      <c r="X5" s="23">
        <v>0</v>
      </c>
      <c r="Y5" s="23">
        <v>0</v>
      </c>
      <c r="Z5" s="23">
        <v>0</v>
      </c>
      <c r="AA5" s="23">
        <v>0</v>
      </c>
      <c r="AB5" s="23">
        <v>0</v>
      </c>
      <c r="AC5" s="23">
        <v>0</v>
      </c>
      <c r="AD5" s="23">
        <v>0</v>
      </c>
      <c r="AE5" s="23">
        <v>0</v>
      </c>
      <c r="AF5" s="23">
        <v>0</v>
      </c>
      <c r="AG5" s="23">
        <v>0</v>
      </c>
      <c r="AH5" s="23">
        <v>0</v>
      </c>
      <c r="AI5" s="23">
        <v>0</v>
      </c>
      <c r="AK5" s="23">
        <v>3.9315553033748905</v>
      </c>
      <c r="AL5" s="23">
        <v>4.2850728323121423</v>
      </c>
      <c r="AM5" s="23">
        <v>4.3686679610149133</v>
      </c>
      <c r="AN5" s="23">
        <v>4.6648819375667667</v>
      </c>
      <c r="AO5" s="23">
        <v>4.1606129618685177</v>
      </c>
      <c r="AP5" s="23">
        <v>4.0235752451545901</v>
      </c>
      <c r="AQ5" s="23">
        <v>0</v>
      </c>
      <c r="AR5" s="23">
        <v>4.3076193073636233</v>
      </c>
      <c r="AS5" s="23">
        <v>4.2732798480067959</v>
      </c>
      <c r="AT5" s="23">
        <v>4.0597020501545877</v>
      </c>
      <c r="AU5" s="23">
        <v>4.0475270995042374</v>
      </c>
      <c r="AV5" s="23">
        <v>3.9503769129049626</v>
      </c>
      <c r="AW5" s="23">
        <v>3.8741163870667648</v>
      </c>
      <c r="AX5" s="23">
        <v>4.3395747538129426</v>
      </c>
      <c r="AY5" s="23">
        <v>4.2325439424171867</v>
      </c>
      <c r="AZ5" s="23">
        <v>3.7350354577939933</v>
      </c>
      <c r="BA5" s="23">
        <v>3.7736407731457127</v>
      </c>
      <c r="BB5" s="23">
        <v>4.199618636542473</v>
      </c>
      <c r="BC5" s="23"/>
      <c r="BD5" s="23">
        <v>83.159964569001147</v>
      </c>
      <c r="BE5" s="23">
        <v>93.584677147431407</v>
      </c>
      <c r="BF5" s="23">
        <v>86.084672715928264</v>
      </c>
      <c r="BG5" s="23">
        <v>96.168776304911532</v>
      </c>
      <c r="BH5" s="23">
        <v>86.644490015754812</v>
      </c>
      <c r="BI5" s="23">
        <v>86.729619168767087</v>
      </c>
      <c r="BJ5" s="23">
        <v>0</v>
      </c>
      <c r="BK5" s="23">
        <v>84.067207528214979</v>
      </c>
      <c r="BL5" s="23">
        <v>94.637230312089002</v>
      </c>
      <c r="BM5" s="23">
        <v>90.077190888424681</v>
      </c>
      <c r="BN5" s="23">
        <v>88.396751158182241</v>
      </c>
      <c r="BO5" s="23">
        <v>89.771675561194513</v>
      </c>
      <c r="BP5" s="23">
        <v>86.60154079581757</v>
      </c>
      <c r="BQ5" s="23">
        <v>90.164250841153816</v>
      </c>
      <c r="BR5" s="23">
        <v>101.76123446116077</v>
      </c>
      <c r="BS5" s="23">
        <v>84.878075869492761</v>
      </c>
      <c r="BT5" s="23">
        <v>83.530872159670153</v>
      </c>
      <c r="BU5" s="23">
        <v>88.830020200503682</v>
      </c>
      <c r="BV5" s="23"/>
      <c r="BW5" s="23">
        <f t="shared" si="3"/>
        <v>0</v>
      </c>
      <c r="BX5" s="23">
        <f t="shared" si="4"/>
        <v>70.227401410005086</v>
      </c>
      <c r="BY5" s="23">
        <f t="shared" si="5"/>
        <v>1515.0882496976983</v>
      </c>
      <c r="BZ5" s="23">
        <f t="shared" si="6"/>
        <v>0</v>
      </c>
      <c r="CA5" s="23">
        <f t="shared" si="7"/>
        <v>0</v>
      </c>
      <c r="CB5" s="23">
        <f t="shared" si="8"/>
        <v>13.036132167571017</v>
      </c>
      <c r="CC5" s="23">
        <f>SUM(BD5:BU5)/INDEX(Multipliers!$J$2:$J$33,MATCH($F5,Multipliers!$H$2:$H$33,0))</f>
        <v>239.80924221126739</v>
      </c>
      <c r="CD5" s="24">
        <f t="shared" si="9"/>
        <v>476.55760032746383</v>
      </c>
      <c r="CE5" s="24">
        <f t="shared" si="10"/>
        <v>28.032800019262577</v>
      </c>
      <c r="CF5" s="25">
        <f t="shared" si="11"/>
        <v>1.6194762618911771</v>
      </c>
    </row>
    <row r="6" spans="2:84" x14ac:dyDescent="0.3">
      <c r="B6" s="45" t="str">
        <f>IF(INDEX(Picks!$H$2:$H$300,MATCH($C6,Picks!$B$2:$B$300,0))=0,"",INDEX(Picks!$H$2:$H$300,MATCH($C6,Picks!$B$2:$B$300,0)))</f>
        <v/>
      </c>
      <c r="C6" s="5" t="s">
        <v>234</v>
      </c>
      <c r="D6" s="5" t="s">
        <v>611</v>
      </c>
      <c r="E6" s="5" t="s">
        <v>48</v>
      </c>
      <c r="F6" s="5" t="s">
        <v>48</v>
      </c>
      <c r="G6" s="7">
        <v>8</v>
      </c>
      <c r="H6" s="5" t="s">
        <v>44</v>
      </c>
      <c r="I6" s="22">
        <v>1429</v>
      </c>
      <c r="J6" s="22">
        <v>11</v>
      </c>
      <c r="K6" s="22">
        <v>0</v>
      </c>
      <c r="L6" s="22">
        <v>0</v>
      </c>
      <c r="M6" s="22">
        <v>0</v>
      </c>
      <c r="N6" s="22">
        <v>0</v>
      </c>
      <c r="O6" s="22">
        <v>1518.3125</v>
      </c>
      <c r="P6" s="22">
        <v>11.6875</v>
      </c>
      <c r="Q6" s="22"/>
      <c r="R6" s="23">
        <v>0</v>
      </c>
      <c r="S6" s="23">
        <v>0</v>
      </c>
      <c r="T6" s="23">
        <v>0</v>
      </c>
      <c r="U6" s="23">
        <v>0</v>
      </c>
      <c r="V6" s="23">
        <v>0</v>
      </c>
      <c r="W6" s="23">
        <v>0</v>
      </c>
      <c r="X6" s="23">
        <v>0</v>
      </c>
      <c r="Y6" s="23">
        <v>0</v>
      </c>
      <c r="Z6" s="23">
        <v>0</v>
      </c>
      <c r="AA6" s="23">
        <v>0</v>
      </c>
      <c r="AB6" s="23">
        <v>0</v>
      </c>
      <c r="AC6" s="23">
        <v>0</v>
      </c>
      <c r="AD6" s="23">
        <v>0</v>
      </c>
      <c r="AE6" s="23">
        <v>0</v>
      </c>
      <c r="AF6" s="23">
        <v>0</v>
      </c>
      <c r="AG6" s="23">
        <v>0</v>
      </c>
      <c r="AH6" s="23">
        <v>0</v>
      </c>
      <c r="AI6" s="23">
        <v>0</v>
      </c>
      <c r="AK6" s="23">
        <v>0</v>
      </c>
      <c r="AL6" s="23">
        <v>0</v>
      </c>
      <c r="AM6" s="23">
        <v>0</v>
      </c>
      <c r="AN6" s="23">
        <v>0</v>
      </c>
      <c r="AO6" s="23">
        <v>0</v>
      </c>
      <c r="AP6" s="23">
        <v>0</v>
      </c>
      <c r="AQ6" s="23">
        <v>0</v>
      </c>
      <c r="AR6" s="23">
        <v>0</v>
      </c>
      <c r="AS6" s="23">
        <v>0</v>
      </c>
      <c r="AT6" s="23">
        <v>0</v>
      </c>
      <c r="AU6" s="23">
        <v>0</v>
      </c>
      <c r="AV6" s="23">
        <v>0</v>
      </c>
      <c r="AW6" s="23">
        <v>0</v>
      </c>
      <c r="AX6" s="23">
        <v>0</v>
      </c>
      <c r="AY6" s="23">
        <v>0</v>
      </c>
      <c r="AZ6" s="23">
        <v>0</v>
      </c>
      <c r="BA6" s="23">
        <v>0</v>
      </c>
      <c r="BB6" s="23">
        <v>0</v>
      </c>
      <c r="BC6" s="23"/>
      <c r="BD6" s="23">
        <v>76.184883245929839</v>
      </c>
      <c r="BE6" s="23">
        <v>88.983236533874859</v>
      </c>
      <c r="BF6" s="23">
        <v>81.86908916162686</v>
      </c>
      <c r="BG6" s="23">
        <v>86.313278049218255</v>
      </c>
      <c r="BH6" s="23">
        <v>92.080582656145793</v>
      </c>
      <c r="BI6" s="23">
        <v>92.988210537949982</v>
      </c>
      <c r="BJ6" s="23">
        <v>88.320910974217753</v>
      </c>
      <c r="BK6" s="23">
        <v>89.869892691380187</v>
      </c>
      <c r="BL6" s="23">
        <v>90.280766441047589</v>
      </c>
      <c r="BM6" s="23">
        <v>93.666848385828942</v>
      </c>
      <c r="BN6" s="23">
        <v>80.817015245618336</v>
      </c>
      <c r="BO6" s="23">
        <v>89.544861027672027</v>
      </c>
      <c r="BP6" s="23">
        <v>0</v>
      </c>
      <c r="BQ6" s="23">
        <v>84.061115940951581</v>
      </c>
      <c r="BR6" s="23">
        <v>100.35418211203283</v>
      </c>
      <c r="BS6" s="23">
        <v>83.764646584060756</v>
      </c>
      <c r="BT6" s="23">
        <v>94.720028770382442</v>
      </c>
      <c r="BU6" s="23">
        <v>82.342029265963347</v>
      </c>
      <c r="BV6" s="23"/>
      <c r="BW6" s="23">
        <f t="shared" si="3"/>
        <v>0</v>
      </c>
      <c r="BX6" s="23">
        <f t="shared" si="4"/>
        <v>0</v>
      </c>
      <c r="BY6" s="23">
        <f t="shared" si="5"/>
        <v>1496.1615776239016</v>
      </c>
      <c r="BZ6" s="23">
        <f t="shared" si="6"/>
        <v>0</v>
      </c>
      <c r="CA6" s="23">
        <f t="shared" si="7"/>
        <v>0</v>
      </c>
      <c r="CB6" s="23">
        <f t="shared" si="8"/>
        <v>11.516989050988746</v>
      </c>
      <c r="CC6" s="23">
        <f>SUM(BD6:BU6)/INDEX(Multipliers!$J$2:$J$33,MATCH($F6,Multipliers!$H$2:$H$33,0))</f>
        <v>221.135794866476</v>
      </c>
      <c r="CD6" s="24">
        <f t="shared" si="9"/>
        <v>439.85388693479865</v>
      </c>
      <c r="CE6" s="24">
        <f t="shared" si="10"/>
        <v>25.873758054988155</v>
      </c>
      <c r="CF6" s="25">
        <f t="shared" si="11"/>
        <v>1.2171105906766699</v>
      </c>
    </row>
    <row r="7" spans="2:84" x14ac:dyDescent="0.3">
      <c r="B7" s="45" t="str">
        <f>IF(INDEX(Picks!$H$2:$H$300,MATCH($C7,Picks!$B$2:$B$300,0))=0,"",INDEX(Picks!$H$2:$H$300,MATCH($C7,Picks!$B$2:$B$300,0)))</f>
        <v/>
      </c>
      <c r="C7" s="5" t="s">
        <v>235</v>
      </c>
      <c r="D7" s="5" t="s">
        <v>612</v>
      </c>
      <c r="E7" s="5" t="s">
        <v>54</v>
      </c>
      <c r="F7" s="5" t="s">
        <v>54</v>
      </c>
      <c r="G7" s="7">
        <v>5</v>
      </c>
      <c r="H7" s="5" t="s">
        <v>44</v>
      </c>
      <c r="I7" s="22">
        <v>1093</v>
      </c>
      <c r="J7" s="22">
        <v>8</v>
      </c>
      <c r="K7" s="22">
        <v>0</v>
      </c>
      <c r="L7" s="22">
        <v>0</v>
      </c>
      <c r="M7" s="22">
        <v>46.75</v>
      </c>
      <c r="N7" s="22">
        <v>0</v>
      </c>
      <c r="O7" s="22">
        <v>1093</v>
      </c>
      <c r="P7" s="22">
        <v>8</v>
      </c>
      <c r="Q7" s="22"/>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K7" s="23">
        <v>2.8180316418112268</v>
      </c>
      <c r="AL7" s="23">
        <v>2.7439256788512605</v>
      </c>
      <c r="AM7" s="23">
        <v>2.7937533039492504</v>
      </c>
      <c r="AN7" s="23">
        <v>2.8767599165342279</v>
      </c>
      <c r="AO7" s="23">
        <v>2.7694148007216137</v>
      </c>
      <c r="AP7" s="23">
        <v>2.9745136248903346</v>
      </c>
      <c r="AQ7" s="23">
        <v>2.9848967290373087</v>
      </c>
      <c r="AR7" s="23">
        <v>2.5601793119931142</v>
      </c>
      <c r="AS7" s="23">
        <v>0</v>
      </c>
      <c r="AT7" s="23">
        <v>3.1666044038469408</v>
      </c>
      <c r="AU7" s="23">
        <v>3.4429443678163909</v>
      </c>
      <c r="AV7" s="23">
        <v>2.6467806851057549</v>
      </c>
      <c r="AW7" s="23">
        <v>2.8172241131105502</v>
      </c>
      <c r="AX7" s="23">
        <v>2.721773379558277</v>
      </c>
      <c r="AY7" s="23">
        <v>2.9812920779054934</v>
      </c>
      <c r="AZ7" s="23">
        <v>2.7675550275456189</v>
      </c>
      <c r="BA7" s="23">
        <v>2.6397075831070587</v>
      </c>
      <c r="BB7" s="23">
        <v>3.2649458253006824</v>
      </c>
      <c r="BC7" s="23"/>
      <c r="BD7" s="23">
        <v>62.817575354525054</v>
      </c>
      <c r="BE7" s="23">
        <v>65.163875293754813</v>
      </c>
      <c r="BF7" s="23">
        <v>66.505387255419109</v>
      </c>
      <c r="BG7" s="23">
        <v>70.108380824721891</v>
      </c>
      <c r="BH7" s="23">
        <v>65.801651735528537</v>
      </c>
      <c r="BI7" s="23">
        <v>66.305761440817321</v>
      </c>
      <c r="BJ7" s="23">
        <v>64.644505666689284</v>
      </c>
      <c r="BK7" s="23">
        <v>62.419355514286949</v>
      </c>
      <c r="BL7" s="23">
        <v>0</v>
      </c>
      <c r="BM7" s="23">
        <v>66.302700538448036</v>
      </c>
      <c r="BN7" s="23">
        <v>76.150285872134575</v>
      </c>
      <c r="BO7" s="23">
        <v>63.006699336799883</v>
      </c>
      <c r="BP7" s="23">
        <v>70.684475973073148</v>
      </c>
      <c r="BQ7" s="23">
        <v>61.766069854545144</v>
      </c>
      <c r="BR7" s="23">
        <v>69.855268160421829</v>
      </c>
      <c r="BS7" s="23">
        <v>62.652073795542996</v>
      </c>
      <c r="BT7" s="23">
        <v>64.122232670568863</v>
      </c>
      <c r="BU7" s="23">
        <v>72.21335327917744</v>
      </c>
      <c r="BV7" s="23"/>
      <c r="BW7" s="23">
        <f t="shared" si="3"/>
        <v>0</v>
      </c>
      <c r="BX7" s="23">
        <f t="shared" si="4"/>
        <v>48.970302471085112</v>
      </c>
      <c r="BY7" s="23">
        <f t="shared" si="5"/>
        <v>1130.5196525664546</v>
      </c>
      <c r="BZ7" s="23">
        <f t="shared" si="6"/>
        <v>0</v>
      </c>
      <c r="CA7" s="23">
        <f t="shared" si="7"/>
        <v>0</v>
      </c>
      <c r="CB7" s="23">
        <f t="shared" si="8"/>
        <v>8.2746177680984783</v>
      </c>
      <c r="CC7" s="23">
        <f>SUM(BD7:BU7)/INDEX(Multipliers!$J$2:$J$33,MATCH($F7,Multipliers!$H$2:$H$33,0))</f>
        <v>182.44037607250687</v>
      </c>
      <c r="CD7" s="24">
        <f t="shared" si="9"/>
        <v>350.03707818485168</v>
      </c>
      <c r="CE7" s="24">
        <f t="shared" si="10"/>
        <v>20.590416363814803</v>
      </c>
      <c r="CF7" s="25">
        <f t="shared" si="11"/>
        <v>0.23249085609037523</v>
      </c>
    </row>
    <row r="8" spans="2:84" x14ac:dyDescent="0.3">
      <c r="B8" s="45" t="str">
        <f>IF(INDEX(Picks!$H$2:$H$300,MATCH($C8,Picks!$B$2:$B$300,0))=0,"",INDEX(Picks!$H$2:$H$300,MATCH($C8,Picks!$B$2:$B$300,0)))</f>
        <v/>
      </c>
      <c r="C8" s="5" t="s">
        <v>236</v>
      </c>
      <c r="D8" s="5" t="s">
        <v>613</v>
      </c>
      <c r="E8" s="5" t="s">
        <v>58</v>
      </c>
      <c r="F8" s="5" t="s">
        <v>58</v>
      </c>
      <c r="G8" s="7">
        <v>3</v>
      </c>
      <c r="H8" s="5" t="s">
        <v>44</v>
      </c>
      <c r="I8" s="22">
        <v>1359</v>
      </c>
      <c r="J8" s="22">
        <v>9</v>
      </c>
      <c r="K8" s="22">
        <v>0</v>
      </c>
      <c r="L8" s="22">
        <v>0</v>
      </c>
      <c r="M8" s="22">
        <v>133.16666666666669</v>
      </c>
      <c r="N8" s="22">
        <v>0</v>
      </c>
      <c r="O8" s="22">
        <v>1359</v>
      </c>
      <c r="P8" s="22">
        <v>9</v>
      </c>
      <c r="Q8" s="22"/>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K8" s="23">
        <v>7.5054750078891779</v>
      </c>
      <c r="AL8" s="23">
        <v>7.5209991029638434</v>
      </c>
      <c r="AM8" s="23">
        <v>8.156014917376174</v>
      </c>
      <c r="AN8" s="23">
        <v>8.2096051980800855</v>
      </c>
      <c r="AO8" s="23">
        <v>8.4105229081958459</v>
      </c>
      <c r="AP8" s="23">
        <v>7.7976839976367369</v>
      </c>
      <c r="AQ8" s="23">
        <v>0</v>
      </c>
      <c r="AR8" s="23">
        <v>8.5724016129788563</v>
      </c>
      <c r="AS8" s="23">
        <v>8.0678816681630483</v>
      </c>
      <c r="AT8" s="23">
        <v>7.953902532188577</v>
      </c>
      <c r="AU8" s="23">
        <v>7.0043612486984212</v>
      </c>
      <c r="AV8" s="23">
        <v>7.9905249768929405</v>
      </c>
      <c r="AW8" s="23">
        <v>7.934602931004151</v>
      </c>
      <c r="AX8" s="23">
        <v>8.609589868640704</v>
      </c>
      <c r="AY8" s="23">
        <v>7.9281182935465271</v>
      </c>
      <c r="AZ8" s="23">
        <v>7.4440436223722575</v>
      </c>
      <c r="BA8" s="23">
        <v>8.4647615344951515</v>
      </c>
      <c r="BB8" s="23">
        <v>7.5698939920987716</v>
      </c>
      <c r="BC8" s="23"/>
      <c r="BD8" s="23">
        <v>80.046142617702969</v>
      </c>
      <c r="BE8" s="23">
        <v>73.213028940339072</v>
      </c>
      <c r="BF8" s="23">
        <v>79.541746795642013</v>
      </c>
      <c r="BG8" s="23">
        <v>85.044048060943254</v>
      </c>
      <c r="BH8" s="23">
        <v>76.868036110436549</v>
      </c>
      <c r="BI8" s="23">
        <v>75.357468003933235</v>
      </c>
      <c r="BJ8" s="23">
        <v>0</v>
      </c>
      <c r="BK8" s="23">
        <v>79.106612046108879</v>
      </c>
      <c r="BL8" s="23">
        <v>81.119922016068656</v>
      </c>
      <c r="BM8" s="23">
        <v>84.828637200130231</v>
      </c>
      <c r="BN8" s="23">
        <v>74.268855830709583</v>
      </c>
      <c r="BO8" s="23">
        <v>79.462725634499876</v>
      </c>
      <c r="BP8" s="23">
        <v>80.096583342396357</v>
      </c>
      <c r="BQ8" s="23">
        <v>86.566621507413274</v>
      </c>
      <c r="BR8" s="23">
        <v>82.225077026091796</v>
      </c>
      <c r="BS8" s="23">
        <v>74.669955306752996</v>
      </c>
      <c r="BT8" s="23">
        <v>92.932658245081782</v>
      </c>
      <c r="BU8" s="23">
        <v>75.279710796960956</v>
      </c>
      <c r="BV8" s="23"/>
      <c r="BW8" s="23">
        <f t="shared" si="3"/>
        <v>0</v>
      </c>
      <c r="BX8" s="23">
        <f t="shared" si="4"/>
        <v>135.14038341322129</v>
      </c>
      <c r="BY8" s="23">
        <f t="shared" si="5"/>
        <v>1360.6278294812116</v>
      </c>
      <c r="BZ8" s="23">
        <f t="shared" si="6"/>
        <v>0</v>
      </c>
      <c r="CA8" s="23">
        <f t="shared" si="7"/>
        <v>0</v>
      </c>
      <c r="CB8" s="23">
        <f t="shared" si="8"/>
        <v>9.0107803276901439</v>
      </c>
      <c r="CC8" s="23">
        <f>SUM(BD8:BU8)/INDEX(Multipliers!$J$2:$J$33,MATCH($F8,Multipliers!$H$2:$H$33,0))</f>
        <v>210.24091255253447</v>
      </c>
      <c r="CD8" s="24">
        <f t="shared" si="9"/>
        <v>413.88241580811859</v>
      </c>
      <c r="CE8" s="24">
        <f t="shared" si="10"/>
        <v>24.346024459301095</v>
      </c>
      <c r="CF8" s="25">
        <f t="shared" si="11"/>
        <v>0.93239748002985656</v>
      </c>
    </row>
    <row r="9" spans="2:84" x14ac:dyDescent="0.3">
      <c r="B9" s="45" t="str">
        <f>IF(INDEX(Picks!$H$2:$H$300,MATCH($C9,Picks!$B$2:$B$300,0))=0,"",INDEX(Picks!$H$2:$H$300,MATCH($C9,Picks!$B$2:$B$300,0)))</f>
        <v/>
      </c>
      <c r="C9" s="5" t="s">
        <v>237</v>
      </c>
      <c r="D9" s="5" t="s">
        <v>614</v>
      </c>
      <c r="E9" s="5" t="s">
        <v>50</v>
      </c>
      <c r="F9" s="5" t="s">
        <v>50</v>
      </c>
      <c r="G9" s="7">
        <v>8</v>
      </c>
      <c r="H9" s="5" t="s">
        <v>44</v>
      </c>
      <c r="I9" s="22">
        <v>1033</v>
      </c>
      <c r="J9" s="22">
        <v>9</v>
      </c>
      <c r="K9" s="22">
        <v>0</v>
      </c>
      <c r="L9" s="22">
        <v>0</v>
      </c>
      <c r="M9" s="22">
        <v>0</v>
      </c>
      <c r="N9" s="22">
        <v>0</v>
      </c>
      <c r="O9" s="22">
        <v>1097.5625</v>
      </c>
      <c r="P9" s="22">
        <v>9.5625</v>
      </c>
      <c r="Q9" s="22"/>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c r="BD9" s="23">
        <v>61.684978108255741</v>
      </c>
      <c r="BE9" s="23">
        <v>59.269705854633813</v>
      </c>
      <c r="BF9" s="23">
        <v>67.219609157244463</v>
      </c>
      <c r="BG9" s="23">
        <v>67.129283905197823</v>
      </c>
      <c r="BH9" s="23">
        <v>71.826084932155027</v>
      </c>
      <c r="BI9" s="23">
        <v>60.314881193085924</v>
      </c>
      <c r="BJ9" s="23">
        <v>69.369537374520803</v>
      </c>
      <c r="BK9" s="23">
        <v>69.230272451684371</v>
      </c>
      <c r="BL9" s="23">
        <v>0</v>
      </c>
      <c r="BM9" s="23">
        <v>62.99944489012006</v>
      </c>
      <c r="BN9" s="23">
        <v>65.159743125484894</v>
      </c>
      <c r="BO9" s="23">
        <v>59.951895145725111</v>
      </c>
      <c r="BP9" s="23">
        <v>64.794750374473082</v>
      </c>
      <c r="BQ9" s="23">
        <v>63.786695265203086</v>
      </c>
      <c r="BR9" s="23">
        <v>63.851028584390519</v>
      </c>
      <c r="BS9" s="23">
        <v>68.827269895265175</v>
      </c>
      <c r="BT9" s="23">
        <v>59.832133110561919</v>
      </c>
      <c r="BU9" s="23">
        <v>63.563349530446075</v>
      </c>
      <c r="BV9" s="23"/>
      <c r="BW9" s="23">
        <f t="shared" si="3"/>
        <v>0</v>
      </c>
      <c r="BX9" s="23">
        <f t="shared" si="4"/>
        <v>0</v>
      </c>
      <c r="BY9" s="23">
        <f t="shared" si="5"/>
        <v>1098.8106628984478</v>
      </c>
      <c r="BZ9" s="23">
        <f t="shared" si="6"/>
        <v>0</v>
      </c>
      <c r="CA9" s="23">
        <f t="shared" si="7"/>
        <v>0</v>
      </c>
      <c r="CB9" s="23">
        <f t="shared" si="8"/>
        <v>9.5733746041491106</v>
      </c>
      <c r="CC9" s="23">
        <f>SUM(BD9:BU9)/INDEX(Multipliers!$J$2:$J$33,MATCH($F9,Multipliers!$H$2:$H$33,0))</f>
        <v>173.98275512976386</v>
      </c>
      <c r="CD9" s="24">
        <f t="shared" si="9"/>
        <v>341.30406904450331</v>
      </c>
      <c r="CE9" s="24">
        <f t="shared" si="10"/>
        <v>20.076709943794313</v>
      </c>
      <c r="CF9" s="25">
        <f t="shared" si="11"/>
        <v>0.13675495474201457</v>
      </c>
    </row>
    <row r="10" spans="2:84" x14ac:dyDescent="0.3">
      <c r="B10" s="45" t="str">
        <f>IF(INDEX(Picks!$H$2:$H$300,MATCH($C10,Picks!$B$2:$B$300,0))=0,"",INDEX(Picks!$H$2:$H$300,MATCH($C10,Picks!$B$2:$B$300,0)))</f>
        <v/>
      </c>
      <c r="C10" s="5" t="s">
        <v>238</v>
      </c>
      <c r="D10" s="5" t="s">
        <v>615</v>
      </c>
      <c r="E10" s="5" t="s">
        <v>94</v>
      </c>
      <c r="F10" s="5" t="s">
        <v>94</v>
      </c>
      <c r="G10" s="7">
        <v>8</v>
      </c>
      <c r="H10" s="5" t="s">
        <v>44</v>
      </c>
      <c r="I10" s="22">
        <v>1160</v>
      </c>
      <c r="J10" s="22">
        <v>9</v>
      </c>
      <c r="K10" s="22">
        <v>0</v>
      </c>
      <c r="L10" s="22">
        <v>0</v>
      </c>
      <c r="M10" s="22">
        <v>0</v>
      </c>
      <c r="N10" s="22">
        <v>0</v>
      </c>
      <c r="O10" s="22">
        <v>1160</v>
      </c>
      <c r="P10" s="22">
        <v>9</v>
      </c>
      <c r="Q10" s="22"/>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c r="BD10" s="23">
        <v>73.460403125239921</v>
      </c>
      <c r="BE10" s="23">
        <v>64.935113861886805</v>
      </c>
      <c r="BF10" s="23">
        <v>78.825722659722516</v>
      </c>
      <c r="BG10" s="23">
        <v>71.951212436566223</v>
      </c>
      <c r="BH10" s="23">
        <v>0</v>
      </c>
      <c r="BI10" s="23">
        <v>68.700446502859833</v>
      </c>
      <c r="BJ10" s="23">
        <v>65.024908020779662</v>
      </c>
      <c r="BK10" s="23">
        <v>63.110716043239286</v>
      </c>
      <c r="BL10" s="23">
        <v>71.231888122407199</v>
      </c>
      <c r="BM10" s="23">
        <v>68.09867907163742</v>
      </c>
      <c r="BN10" s="23">
        <v>69.157955290221949</v>
      </c>
      <c r="BO10" s="23">
        <v>67.527496303625668</v>
      </c>
      <c r="BP10" s="23">
        <v>62.953676785672741</v>
      </c>
      <c r="BQ10" s="23">
        <v>70.983277266082681</v>
      </c>
      <c r="BR10" s="23">
        <v>70.05340253087472</v>
      </c>
      <c r="BS10" s="23">
        <v>65.806492057529283</v>
      </c>
      <c r="BT10" s="23">
        <v>62.112950608790335</v>
      </c>
      <c r="BU10" s="23">
        <v>69.593357868601231</v>
      </c>
      <c r="BV10" s="23"/>
      <c r="BW10" s="23">
        <f t="shared" si="3"/>
        <v>0</v>
      </c>
      <c r="BX10" s="23">
        <f t="shared" si="4"/>
        <v>0</v>
      </c>
      <c r="BY10" s="23">
        <f t="shared" si="5"/>
        <v>1163.5276985557375</v>
      </c>
      <c r="BZ10" s="23">
        <f t="shared" si="6"/>
        <v>0</v>
      </c>
      <c r="CA10" s="23">
        <f t="shared" si="7"/>
        <v>0</v>
      </c>
      <c r="CB10" s="23">
        <f t="shared" si="8"/>
        <v>9.0273700750014125</v>
      </c>
      <c r="CC10" s="23">
        <f>SUM(BD10:BU10)/INDEX(Multipliers!$J$2:$J$33,MATCH($F10,Multipliers!$H$2:$H$33,0))</f>
        <v>195.94833483226705</v>
      </c>
      <c r="CD10" s="24">
        <f t="shared" si="9"/>
        <v>366.46532513784928</v>
      </c>
      <c r="CE10" s="24">
        <f t="shared" si="10"/>
        <v>21.556783831638192</v>
      </c>
      <c r="CF10" s="25">
        <f t="shared" si="11"/>
        <v>0.41258605630631645</v>
      </c>
    </row>
    <row r="11" spans="2:84" x14ac:dyDescent="0.3">
      <c r="B11" s="45" t="str">
        <f>IF(INDEX(Picks!$H$2:$H$300,MATCH($C11,Picks!$B$2:$B$300,0))=0,"",INDEX(Picks!$H$2:$H$300,MATCH($C11,Picks!$B$2:$B$300,0)))</f>
        <v/>
      </c>
      <c r="C11" s="5" t="s">
        <v>239</v>
      </c>
      <c r="D11" s="5" t="s">
        <v>616</v>
      </c>
      <c r="E11" s="5" t="s">
        <v>46</v>
      </c>
      <c r="F11" s="5" t="s">
        <v>46</v>
      </c>
      <c r="G11" s="7">
        <v>3</v>
      </c>
      <c r="H11" s="5" t="s">
        <v>44</v>
      </c>
      <c r="I11" s="22">
        <v>1029</v>
      </c>
      <c r="J11" s="22">
        <v>7</v>
      </c>
      <c r="K11" s="22">
        <v>0</v>
      </c>
      <c r="L11" s="22">
        <v>0</v>
      </c>
      <c r="M11" s="22">
        <v>0</v>
      </c>
      <c r="N11" s="22">
        <v>0</v>
      </c>
      <c r="O11" s="22">
        <v>1249.5</v>
      </c>
      <c r="P11" s="22">
        <v>8.5</v>
      </c>
      <c r="Q11" s="22"/>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c r="BD11" s="23">
        <v>70.121499760859464</v>
      </c>
      <c r="BE11" s="23">
        <v>78.91174497517639</v>
      </c>
      <c r="BF11" s="23">
        <v>72.587649460276012</v>
      </c>
      <c r="BG11" s="23">
        <v>81.090689006627102</v>
      </c>
      <c r="BH11" s="23">
        <v>73.059694258026511</v>
      </c>
      <c r="BI11" s="23">
        <v>73.131476201579886</v>
      </c>
      <c r="BJ11" s="23">
        <v>0</v>
      </c>
      <c r="BK11" s="23">
        <v>70.886498126085655</v>
      </c>
      <c r="BL11" s="23">
        <v>79.799270683807336</v>
      </c>
      <c r="BM11" s="23">
        <v>75.954189640143937</v>
      </c>
      <c r="BN11" s="23">
        <v>74.537222295905082</v>
      </c>
      <c r="BO11" s="23">
        <v>75.696575377603779</v>
      </c>
      <c r="BP11" s="23">
        <v>73.023478950201806</v>
      </c>
      <c r="BQ11" s="23">
        <v>76.027599657645936</v>
      </c>
      <c r="BR11" s="23">
        <v>85.806318159410878</v>
      </c>
      <c r="BS11" s="23">
        <v>71.57023223412294</v>
      </c>
      <c r="BT11" s="23">
        <v>70.434253580142496</v>
      </c>
      <c r="BU11" s="23">
        <v>74.902560054344391</v>
      </c>
      <c r="BV11" s="23"/>
      <c r="BW11" s="23">
        <f t="shared" si="3"/>
        <v>0</v>
      </c>
      <c r="BX11" s="23">
        <f t="shared" si="4"/>
        <v>0</v>
      </c>
      <c r="BY11" s="23">
        <f t="shared" si="5"/>
        <v>1277.5409524219594</v>
      </c>
      <c r="BZ11" s="23">
        <f t="shared" si="6"/>
        <v>0</v>
      </c>
      <c r="CA11" s="23">
        <f t="shared" si="7"/>
        <v>0</v>
      </c>
      <c r="CB11" s="23">
        <f t="shared" si="8"/>
        <v>8.6907547783806773</v>
      </c>
      <c r="CC11" s="23">
        <f>SUM(BD11:BU11)/INDEX(Multipliers!$J$2:$J$33,MATCH($F11,Multipliers!$H$2:$H$33,0))</f>
        <v>202.21008760070535</v>
      </c>
      <c r="CD11" s="24">
        <f t="shared" si="9"/>
        <v>382.10871151318531</v>
      </c>
      <c r="CE11" s="24">
        <f t="shared" si="10"/>
        <v>22.47698303018737</v>
      </c>
      <c r="CF11" s="25">
        <f t="shared" si="11"/>
        <v>0.58407719649808287</v>
      </c>
    </row>
    <row r="12" spans="2:84" x14ac:dyDescent="0.3">
      <c r="B12" s="45" t="str">
        <f>IF(INDEX(Picks!$H$2:$H$300,MATCH($C12,Picks!$B$2:$B$300,0))=0,"",INDEX(Picks!$H$2:$H$300,MATCH($C12,Picks!$B$2:$B$300,0)))</f>
        <v/>
      </c>
      <c r="C12" s="5" t="s">
        <v>240</v>
      </c>
      <c r="D12" s="5" t="s">
        <v>617</v>
      </c>
      <c r="E12" s="5" t="s">
        <v>65</v>
      </c>
      <c r="F12" s="5" t="s">
        <v>65</v>
      </c>
      <c r="G12" s="7">
        <v>2</v>
      </c>
      <c r="H12" s="5" t="s">
        <v>44</v>
      </c>
      <c r="I12" s="22">
        <v>1356</v>
      </c>
      <c r="J12" s="22">
        <v>8</v>
      </c>
      <c r="K12" s="22">
        <v>0</v>
      </c>
      <c r="L12" s="22">
        <v>0</v>
      </c>
      <c r="M12" s="22">
        <v>147.33333333333334</v>
      </c>
      <c r="N12" s="22">
        <v>0</v>
      </c>
      <c r="O12" s="22">
        <v>1356</v>
      </c>
      <c r="P12" s="22">
        <v>8</v>
      </c>
      <c r="Q12" s="22"/>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K12" s="23">
        <v>8.6789364859023959</v>
      </c>
      <c r="AL12" s="23">
        <v>8.5795241406678944</v>
      </c>
      <c r="AM12" s="23">
        <v>8.948595559868826</v>
      </c>
      <c r="AN12" s="23">
        <v>8.6846882507777501</v>
      </c>
      <c r="AO12" s="23">
        <v>8.756280971182516</v>
      </c>
      <c r="AP12" s="23">
        <v>8.1879580614311021</v>
      </c>
      <c r="AQ12" s="23">
        <v>8.908385742942432</v>
      </c>
      <c r="AR12" s="23">
        <v>9.1102163555545683</v>
      </c>
      <c r="AS12" s="23">
        <v>8.1115875117091374</v>
      </c>
      <c r="AT12" s="23">
        <v>0</v>
      </c>
      <c r="AU12" s="23">
        <v>8.6352143868170774</v>
      </c>
      <c r="AV12" s="23">
        <v>7.8676325725729317</v>
      </c>
      <c r="AW12" s="23">
        <v>8.3338632561771302</v>
      </c>
      <c r="AX12" s="23">
        <v>10.82902647187545</v>
      </c>
      <c r="AY12" s="23">
        <v>8.3791789076952252</v>
      </c>
      <c r="AZ12" s="23">
        <v>9.2072826656513627</v>
      </c>
      <c r="BA12" s="23">
        <v>8.8219460770506473</v>
      </c>
      <c r="BB12" s="23">
        <v>9.341769973174209</v>
      </c>
      <c r="BC12" s="23"/>
      <c r="BD12" s="23">
        <v>75.641811977299213</v>
      </c>
      <c r="BE12" s="23">
        <v>80.152966349762053</v>
      </c>
      <c r="BF12" s="23">
        <v>84.581770496774638</v>
      </c>
      <c r="BG12" s="23">
        <v>81.231252192847521</v>
      </c>
      <c r="BH12" s="23">
        <v>84.220276134688334</v>
      </c>
      <c r="BI12" s="23">
        <v>78.297618601143682</v>
      </c>
      <c r="BJ12" s="23">
        <v>80.779612588862122</v>
      </c>
      <c r="BK12" s="23">
        <v>85.110881794077216</v>
      </c>
      <c r="BL12" s="23">
        <v>75.833403121004935</v>
      </c>
      <c r="BM12" s="23">
        <v>0</v>
      </c>
      <c r="BN12" s="23">
        <v>80.914824030460835</v>
      </c>
      <c r="BO12" s="23">
        <v>69.070349660554427</v>
      </c>
      <c r="BP12" s="23">
        <v>74.742782490903423</v>
      </c>
      <c r="BQ12" s="23">
        <v>94.286839035384745</v>
      </c>
      <c r="BR12" s="23">
        <v>73.561241159179318</v>
      </c>
      <c r="BS12" s="23">
        <v>91.072677708653146</v>
      </c>
      <c r="BT12" s="23">
        <v>81.372782205881322</v>
      </c>
      <c r="BU12" s="23">
        <v>87.377191985046466</v>
      </c>
      <c r="BV12" s="23"/>
      <c r="BW12" s="23">
        <f t="shared" si="3"/>
        <v>0</v>
      </c>
      <c r="BX12" s="23">
        <f t="shared" si="4"/>
        <v>149.38208739105067</v>
      </c>
      <c r="BY12" s="23">
        <f t="shared" si="5"/>
        <v>1378.2482815325234</v>
      </c>
      <c r="BZ12" s="23">
        <f t="shared" si="6"/>
        <v>0</v>
      </c>
      <c r="CA12" s="23">
        <f t="shared" si="7"/>
        <v>0</v>
      </c>
      <c r="CB12" s="23">
        <f t="shared" si="8"/>
        <v>8.1312582981269816</v>
      </c>
      <c r="CC12" s="23">
        <f>SUM(BD12:BU12)/INDEX(Multipliers!$J$2:$J$33,MATCH($F12,Multipliers!$H$2:$H$33,0))</f>
        <v>196.3901209329627</v>
      </c>
      <c r="CD12" s="24">
        <f t="shared" si="9"/>
        <v>397.94070761408199</v>
      </c>
      <c r="CE12" s="24">
        <f t="shared" si="10"/>
        <v>23.408276918475412</v>
      </c>
      <c r="CF12" s="25">
        <f t="shared" si="11"/>
        <v>0.75763597704032004</v>
      </c>
    </row>
    <row r="13" spans="2:84" x14ac:dyDescent="0.3">
      <c r="B13" s="45" t="str">
        <f>IF(INDEX(Picks!$H$2:$H$300,MATCH($C13,Picks!$B$2:$B$300,0))=0,"",INDEX(Picks!$H$2:$H$300,MATCH($C13,Picks!$B$2:$B$300,0)))</f>
        <v/>
      </c>
      <c r="C13" s="5" t="s">
        <v>241</v>
      </c>
      <c r="D13" s="5" t="s">
        <v>618</v>
      </c>
      <c r="E13" s="5" t="s">
        <v>52</v>
      </c>
      <c r="F13" s="5" t="s">
        <v>52</v>
      </c>
      <c r="G13" s="7">
        <v>3</v>
      </c>
      <c r="H13" s="5" t="s">
        <v>44</v>
      </c>
      <c r="I13" s="22">
        <v>1819</v>
      </c>
      <c r="J13" s="22">
        <v>8</v>
      </c>
      <c r="K13" s="22">
        <v>289</v>
      </c>
      <c r="L13" s="22">
        <v>0</v>
      </c>
      <c r="M13" s="22">
        <v>136</v>
      </c>
      <c r="N13" s="22">
        <v>5.666666666666667</v>
      </c>
      <c r="O13" s="22">
        <v>1819</v>
      </c>
      <c r="P13" s="22">
        <v>8</v>
      </c>
      <c r="Q13" s="22"/>
      <c r="R13" s="23">
        <v>17.434269784344504</v>
      </c>
      <c r="S13" s="23">
        <v>17.233485802948454</v>
      </c>
      <c r="T13" s="23">
        <v>17.016497500990571</v>
      </c>
      <c r="U13" s="23">
        <v>15.699547625999035</v>
      </c>
      <c r="V13" s="23">
        <v>17.093479552450987</v>
      </c>
      <c r="W13" s="23">
        <v>16.536386983444725</v>
      </c>
      <c r="X13" s="23">
        <v>17.392314638273771</v>
      </c>
      <c r="Y13" s="23">
        <v>16.145650022972358</v>
      </c>
      <c r="Z13" s="23">
        <v>17.440649945209799</v>
      </c>
      <c r="AA13" s="23">
        <v>18.11423323705035</v>
      </c>
      <c r="AB13" s="23">
        <v>17.061347858045231</v>
      </c>
      <c r="AC13" s="23">
        <v>17.664506568790685</v>
      </c>
      <c r="AD13" s="23">
        <v>0</v>
      </c>
      <c r="AE13" s="23">
        <v>16.288981958723937</v>
      </c>
      <c r="AF13" s="23">
        <v>17.548657579545871</v>
      </c>
      <c r="AG13" s="23">
        <v>19.743192909071826</v>
      </c>
      <c r="AH13" s="23">
        <v>17.298187661700929</v>
      </c>
      <c r="AI13" s="23">
        <v>18.629885612037548</v>
      </c>
      <c r="AK13" s="23">
        <v>8.4731362192866158</v>
      </c>
      <c r="AL13" s="23">
        <v>8.231332013055054</v>
      </c>
      <c r="AM13" s="23">
        <v>8.4561854977661817</v>
      </c>
      <c r="AN13" s="23">
        <v>7.1107258562988953</v>
      </c>
      <c r="AO13" s="23">
        <v>7.9190945689664014</v>
      </c>
      <c r="AP13" s="23">
        <v>7.4646208412823611</v>
      </c>
      <c r="AQ13" s="23">
        <v>9.1390191946998218</v>
      </c>
      <c r="AR13" s="23">
        <v>7.5563895041967495</v>
      </c>
      <c r="AS13" s="23">
        <v>7.8736473511917913</v>
      </c>
      <c r="AT13" s="23">
        <v>9.2023184691603035</v>
      </c>
      <c r="AU13" s="23">
        <v>7.817919364487218</v>
      </c>
      <c r="AV13" s="23">
        <v>7.9738605546890984</v>
      </c>
      <c r="AW13" s="23">
        <v>0</v>
      </c>
      <c r="AX13" s="23">
        <v>7.5290245473918054</v>
      </c>
      <c r="AY13" s="23">
        <v>7.6952169168499438</v>
      </c>
      <c r="AZ13" s="23">
        <v>8.6363204891510534</v>
      </c>
      <c r="BA13" s="23">
        <v>8.0957932014210119</v>
      </c>
      <c r="BB13" s="23">
        <v>8.1493233421150997</v>
      </c>
      <c r="BC13" s="23"/>
      <c r="BD13" s="23">
        <v>109.73334511322714</v>
      </c>
      <c r="BE13" s="23">
        <v>108.46958711267557</v>
      </c>
      <c r="BF13" s="23">
        <v>107.10383721211713</v>
      </c>
      <c r="BG13" s="23">
        <v>98.814799763640977</v>
      </c>
      <c r="BH13" s="23">
        <v>107.58837130072091</v>
      </c>
      <c r="BI13" s="23">
        <v>104.08196513109327</v>
      </c>
      <c r="BJ13" s="23">
        <v>109.46927448795843</v>
      </c>
      <c r="BK13" s="23">
        <v>101.62262073282601</v>
      </c>
      <c r="BL13" s="23">
        <v>109.77350259632048</v>
      </c>
      <c r="BM13" s="23">
        <v>114.01311508025807</v>
      </c>
      <c r="BN13" s="23">
        <v>107.38613063593172</v>
      </c>
      <c r="BO13" s="23">
        <v>111.18248252121195</v>
      </c>
      <c r="BP13" s="23">
        <v>0</v>
      </c>
      <c r="BQ13" s="23">
        <v>102.5247687990271</v>
      </c>
      <c r="BR13" s="23">
        <v>110.45331535361225</v>
      </c>
      <c r="BS13" s="23">
        <v>124.26597889827559</v>
      </c>
      <c r="BT13" s="23">
        <v>108.87682822364702</v>
      </c>
      <c r="BU13" s="23">
        <v>117.25869179341278</v>
      </c>
      <c r="BV13" s="23"/>
      <c r="BW13" s="23">
        <f t="shared" si="3"/>
        <v>294.3412752416005</v>
      </c>
      <c r="BX13" s="23">
        <f t="shared" si="4"/>
        <v>137.32392793200941</v>
      </c>
      <c r="BY13" s="23">
        <f t="shared" si="5"/>
        <v>1852.6186147559561</v>
      </c>
      <c r="BZ13" s="23">
        <f t="shared" si="6"/>
        <v>0</v>
      </c>
      <c r="CA13" s="23">
        <f t="shared" si="7"/>
        <v>5.7218303305003921</v>
      </c>
      <c r="CB13" s="23">
        <f t="shared" si="8"/>
        <v>8.1478553700097027</v>
      </c>
      <c r="CC13" s="23">
        <f>SUM(BD13:BU13)/INDEX(Multipliers!$J$2:$J$33,MATCH($F13,Multipliers!$H$2:$H$33,0))</f>
        <v>295.73412039792618</v>
      </c>
      <c r="CD13" s="24">
        <f t="shared" si="9"/>
        <v>585.30502075082336</v>
      </c>
      <c r="CE13" s="24">
        <f t="shared" si="10"/>
        <v>34.42970710298961</v>
      </c>
      <c r="CF13" s="25">
        <f t="shared" si="11"/>
        <v>2.8116234526502306</v>
      </c>
    </row>
    <row r="14" spans="2:84" x14ac:dyDescent="0.3">
      <c r="B14" s="45" t="str">
        <f>IF(INDEX(Picks!$H$2:$H$300,MATCH($C14,Picks!$B$2:$B$300,0))=0,"",INDEX(Picks!$H$2:$H$300,MATCH($C14,Picks!$B$2:$B$300,0)))</f>
        <v/>
      </c>
      <c r="C14" s="5" t="s">
        <v>242</v>
      </c>
      <c r="D14" s="5" t="s">
        <v>619</v>
      </c>
      <c r="E14" s="5" t="s">
        <v>50</v>
      </c>
      <c r="F14" s="5" t="s">
        <v>50</v>
      </c>
      <c r="G14" s="7">
        <v>4</v>
      </c>
      <c r="H14" s="5" t="s">
        <v>44</v>
      </c>
      <c r="I14" s="22">
        <v>1048</v>
      </c>
      <c r="J14" s="22">
        <v>6</v>
      </c>
      <c r="K14" s="22">
        <v>0</v>
      </c>
      <c r="L14" s="22">
        <v>0</v>
      </c>
      <c r="M14" s="22">
        <v>0</v>
      </c>
      <c r="N14" s="22">
        <v>0</v>
      </c>
      <c r="O14" s="22">
        <v>1048</v>
      </c>
      <c r="P14" s="22">
        <v>6</v>
      </c>
      <c r="Q14" s="22"/>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c r="BD14" s="23">
        <v>60.088164574004921</v>
      </c>
      <c r="BE14" s="23">
        <v>57.735415474994724</v>
      </c>
      <c r="BF14" s="23">
        <v>65.479522916458833</v>
      </c>
      <c r="BG14" s="23">
        <v>65.391535876881036</v>
      </c>
      <c r="BH14" s="23">
        <v>69.966752756813563</v>
      </c>
      <c r="BI14" s="23">
        <v>58.753534791425132</v>
      </c>
      <c r="BJ14" s="23">
        <v>67.573796830527201</v>
      </c>
      <c r="BK14" s="23">
        <v>67.438137001190867</v>
      </c>
      <c r="BL14" s="23">
        <v>0</v>
      </c>
      <c r="BM14" s="23">
        <v>61.368604297548487</v>
      </c>
      <c r="BN14" s="23">
        <v>63.472979785332953</v>
      </c>
      <c r="BO14" s="23">
        <v>58.399945213852355</v>
      </c>
      <c r="BP14" s="23">
        <v>63.117435450817233</v>
      </c>
      <c r="BQ14" s="23">
        <v>62.135475447537679</v>
      </c>
      <c r="BR14" s="23">
        <v>62.198143396679889</v>
      </c>
      <c r="BS14" s="23">
        <v>67.045566805391118</v>
      </c>
      <c r="BT14" s="23">
        <v>58.283283408996489</v>
      </c>
      <c r="BU14" s="23">
        <v>61.917911371508843</v>
      </c>
      <c r="BV14" s="23"/>
      <c r="BW14" s="23">
        <f t="shared" si="3"/>
        <v>0</v>
      </c>
      <c r="BX14" s="23">
        <f t="shared" si="4"/>
        <v>0</v>
      </c>
      <c r="BY14" s="23">
        <f t="shared" si="5"/>
        <v>1070.3662053999615</v>
      </c>
      <c r="BZ14" s="23">
        <f t="shared" si="6"/>
        <v>0</v>
      </c>
      <c r="CA14" s="23">
        <f t="shared" si="7"/>
        <v>0</v>
      </c>
      <c r="CB14" s="23">
        <f t="shared" si="8"/>
        <v>6.1280507942745892</v>
      </c>
      <c r="CC14" s="23">
        <f>SUM(BD14:BU14)/INDEX(Multipliers!$J$2:$J$33,MATCH($F14,Multipliers!$H$2:$H$33,0))</f>
        <v>169.47893545376613</v>
      </c>
      <c r="CD14" s="24">
        <f t="shared" si="9"/>
        <v>313.28386075940978</v>
      </c>
      <c r="CE14" s="24">
        <f t="shared" si="10"/>
        <v>18.428462397612339</v>
      </c>
      <c r="CF14" s="25">
        <f t="shared" si="11"/>
        <v>-0.17041750471967587</v>
      </c>
    </row>
    <row r="15" spans="2:84" x14ac:dyDescent="0.3">
      <c r="B15" s="45" t="str">
        <f>IF(INDEX(Picks!$H$2:$H$300,MATCH($C15,Picks!$B$2:$B$300,0))=0,"",INDEX(Picks!$H$2:$H$300,MATCH($C15,Picks!$B$2:$B$300,0)))</f>
        <v/>
      </c>
      <c r="C15" s="5" t="s">
        <v>243</v>
      </c>
      <c r="D15" s="5" t="s">
        <v>620</v>
      </c>
      <c r="E15" s="5" t="s">
        <v>67</v>
      </c>
      <c r="F15" s="5" t="s">
        <v>67</v>
      </c>
      <c r="G15" s="7">
        <v>2</v>
      </c>
      <c r="H15" s="5" t="s">
        <v>44</v>
      </c>
      <c r="I15" s="22">
        <v>1210</v>
      </c>
      <c r="J15" s="22">
        <v>7</v>
      </c>
      <c r="K15" s="22">
        <v>0</v>
      </c>
      <c r="L15" s="22">
        <v>0</v>
      </c>
      <c r="M15" s="22">
        <v>0</v>
      </c>
      <c r="N15" s="22">
        <v>0</v>
      </c>
      <c r="O15" s="22">
        <v>1285.625</v>
      </c>
      <c r="P15" s="22">
        <v>7.4375</v>
      </c>
      <c r="Q15" s="22"/>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c r="BD15" s="23">
        <v>76.296173400856958</v>
      </c>
      <c r="BE15" s="23">
        <v>87.675222189504552</v>
      </c>
      <c r="BF15" s="23">
        <v>72.603798851823015</v>
      </c>
      <c r="BG15" s="23">
        <v>74.649832806742779</v>
      </c>
      <c r="BH15" s="23">
        <v>70.265350008559224</v>
      </c>
      <c r="BI15" s="23">
        <v>65.095487084972092</v>
      </c>
      <c r="BJ15" s="23">
        <v>74.340041648360625</v>
      </c>
      <c r="BK15" s="23">
        <v>70.512202753405916</v>
      </c>
      <c r="BL15" s="23">
        <v>85.748253375337413</v>
      </c>
      <c r="BM15" s="23">
        <v>0</v>
      </c>
      <c r="BN15" s="23">
        <v>72.040950358423686</v>
      </c>
      <c r="BO15" s="23">
        <v>82.351730281339528</v>
      </c>
      <c r="BP15" s="23">
        <v>77.833517956769313</v>
      </c>
      <c r="BQ15" s="23">
        <v>81.155366907171256</v>
      </c>
      <c r="BR15" s="23">
        <v>71.499695860882539</v>
      </c>
      <c r="BS15" s="23">
        <v>80.727673394705619</v>
      </c>
      <c r="BT15" s="23">
        <v>80.779637875397711</v>
      </c>
      <c r="BU15" s="23">
        <v>76.175486305370683</v>
      </c>
      <c r="BV15" s="23"/>
      <c r="BW15" s="23">
        <f t="shared" si="3"/>
        <v>0</v>
      </c>
      <c r="BX15" s="23">
        <f t="shared" si="4"/>
        <v>0</v>
      </c>
      <c r="BY15" s="23">
        <f t="shared" si="5"/>
        <v>1299.7504210596228</v>
      </c>
      <c r="BZ15" s="23">
        <f t="shared" si="6"/>
        <v>0</v>
      </c>
      <c r="CA15" s="23">
        <f t="shared" si="7"/>
        <v>0</v>
      </c>
      <c r="CB15" s="23">
        <f t="shared" si="8"/>
        <v>7.5192173119151731</v>
      </c>
      <c r="CC15" s="23">
        <f>SUM(BD15:BU15)/INDEX(Multipliers!$J$2:$J$33,MATCH($F15,Multipliers!$H$2:$H$33,0))</f>
        <v>186.51251764991594</v>
      </c>
      <c r="CD15" s="24">
        <f t="shared" si="9"/>
        <v>361.60286362736923</v>
      </c>
      <c r="CE15" s="24">
        <f t="shared" si="10"/>
        <v>21.270756683962897</v>
      </c>
      <c r="CF15" s="25">
        <f t="shared" si="11"/>
        <v>0.35928116128144433</v>
      </c>
    </row>
    <row r="16" spans="2:84" x14ac:dyDescent="0.3">
      <c r="B16" s="45" t="str">
        <f>IF(INDEX(Picks!$H$2:$H$300,MATCH($C16,Picks!$B$2:$B$300,0))=0,"",INDEX(Picks!$H$2:$H$300,MATCH($C16,Picks!$B$2:$B$300,0)))</f>
        <v/>
      </c>
      <c r="C16" s="5" t="s">
        <v>244</v>
      </c>
      <c r="D16" s="5" t="s">
        <v>621</v>
      </c>
      <c r="E16" s="5" t="s">
        <v>48</v>
      </c>
      <c r="F16" s="5" t="s">
        <v>48</v>
      </c>
      <c r="G16" s="7">
        <v>3</v>
      </c>
      <c r="H16" s="5" t="s">
        <v>44</v>
      </c>
      <c r="I16" s="22">
        <v>836</v>
      </c>
      <c r="J16" s="22">
        <v>7</v>
      </c>
      <c r="K16" s="22">
        <v>0</v>
      </c>
      <c r="L16" s="22">
        <v>0</v>
      </c>
      <c r="M16" s="22">
        <v>0</v>
      </c>
      <c r="N16" s="22">
        <v>0</v>
      </c>
      <c r="O16" s="22">
        <v>947.4666666666667</v>
      </c>
      <c r="P16" s="22">
        <v>7.9333333333333336</v>
      </c>
      <c r="Q16" s="22"/>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c r="BD16" s="23">
        <v>48.260954246597848</v>
      </c>
      <c r="BE16" s="23">
        <v>56.368346633975541</v>
      </c>
      <c r="BF16" s="23">
        <v>51.861736842013201</v>
      </c>
      <c r="BG16" s="23">
        <v>54.677003958390202</v>
      </c>
      <c r="BH16" s="23">
        <v>58.330427208546496</v>
      </c>
      <c r="BI16" s="23">
        <v>58.905383627857262</v>
      </c>
      <c r="BJ16" s="23">
        <v>55.948782251002342</v>
      </c>
      <c r="BK16" s="23">
        <v>56.930018063092227</v>
      </c>
      <c r="BL16" s="23">
        <v>57.190294884280185</v>
      </c>
      <c r="BM16" s="23">
        <v>59.335281380942625</v>
      </c>
      <c r="BN16" s="23">
        <v>51.195277972992912</v>
      </c>
      <c r="BO16" s="23">
        <v>56.724119759090392</v>
      </c>
      <c r="BP16" s="23">
        <v>0</v>
      </c>
      <c r="BQ16" s="23">
        <v>53.250323390906544</v>
      </c>
      <c r="BR16" s="23">
        <v>63.571516881235254</v>
      </c>
      <c r="BS16" s="23">
        <v>53.062518494989867</v>
      </c>
      <c r="BT16" s="23">
        <v>60.002441166280576</v>
      </c>
      <c r="BU16" s="23">
        <v>52.161330931605562</v>
      </c>
      <c r="BV16" s="23"/>
      <c r="BW16" s="23">
        <f t="shared" si="3"/>
        <v>0</v>
      </c>
      <c r="BX16" s="23">
        <f t="shared" si="4"/>
        <v>0</v>
      </c>
      <c r="BY16" s="23">
        <f t="shared" si="5"/>
        <v>947.77575769379928</v>
      </c>
      <c r="BZ16" s="23">
        <f t="shared" si="6"/>
        <v>0</v>
      </c>
      <c r="CA16" s="23">
        <f t="shared" si="7"/>
        <v>0</v>
      </c>
      <c r="CB16" s="23">
        <f t="shared" si="8"/>
        <v>7.9359214160964049</v>
      </c>
      <c r="CC16" s="23">
        <f>SUM(BD16:BU16)/INDEX(Multipliers!$J$2:$J$33,MATCH($F16,Multipliers!$H$2:$H$33,0))</f>
        <v>140.08322942341991</v>
      </c>
      <c r="CD16" s="24">
        <f t="shared" si="9"/>
        <v>282.47633368937829</v>
      </c>
      <c r="CE16" s="24">
        <f t="shared" si="10"/>
        <v>16.616254922904606</v>
      </c>
      <c r="CF16" s="25">
        <f t="shared" si="11"/>
        <v>-0.50814603848894546</v>
      </c>
    </row>
    <row r="17" spans="2:84" x14ac:dyDescent="0.3">
      <c r="B17" s="45" t="str">
        <f>IF(INDEX(Picks!$H$2:$H$300,MATCH($C17,Picks!$B$2:$B$300,0))=0,"",INDEX(Picks!$H$2:$H$300,MATCH($C17,Picks!$B$2:$B$300,0)))</f>
        <v/>
      </c>
      <c r="C17" s="5" t="s">
        <v>245</v>
      </c>
      <c r="D17" s="5" t="s">
        <v>622</v>
      </c>
      <c r="E17" s="5" t="s">
        <v>84</v>
      </c>
      <c r="F17" s="5" t="s">
        <v>84</v>
      </c>
      <c r="G17" s="7">
        <v>3</v>
      </c>
      <c r="H17" s="5" t="s">
        <v>44</v>
      </c>
      <c r="I17" s="22">
        <v>1015</v>
      </c>
      <c r="J17" s="22">
        <v>8</v>
      </c>
      <c r="K17" s="22">
        <v>0</v>
      </c>
      <c r="L17" s="22">
        <v>0</v>
      </c>
      <c r="M17" s="22">
        <v>195.5</v>
      </c>
      <c r="N17" s="22">
        <v>0</v>
      </c>
      <c r="O17" s="22">
        <v>1015</v>
      </c>
      <c r="P17" s="22">
        <v>8</v>
      </c>
      <c r="Q17" s="22"/>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K17" s="23">
        <v>12.635204626007294</v>
      </c>
      <c r="AL17" s="23">
        <v>11.599009142352756</v>
      </c>
      <c r="AM17" s="23">
        <v>10.864790504591273</v>
      </c>
      <c r="AN17" s="23">
        <v>10.942081504877628</v>
      </c>
      <c r="AO17" s="23">
        <v>0</v>
      </c>
      <c r="AP17" s="23">
        <v>10.963303160682948</v>
      </c>
      <c r="AQ17" s="23">
        <v>12.727068416082282</v>
      </c>
      <c r="AR17" s="23">
        <v>11.954714008686873</v>
      </c>
      <c r="AS17" s="23">
        <v>11.613505937096404</v>
      </c>
      <c r="AT17" s="23">
        <v>11.707472258501998</v>
      </c>
      <c r="AU17" s="23">
        <v>11.887356830487972</v>
      </c>
      <c r="AV17" s="23">
        <v>13.202895681664327</v>
      </c>
      <c r="AW17" s="23">
        <v>11.471523773268919</v>
      </c>
      <c r="AX17" s="23">
        <v>12.458489689180901</v>
      </c>
      <c r="AY17" s="23">
        <v>12.652137527055869</v>
      </c>
      <c r="AZ17" s="23">
        <v>13.559062461779986</v>
      </c>
      <c r="BA17" s="23">
        <v>11.413725549252216</v>
      </c>
      <c r="BB17" s="23">
        <v>12.117265174821808</v>
      </c>
      <c r="BC17" s="23"/>
      <c r="BD17" s="23">
        <v>59.318192373129421</v>
      </c>
      <c r="BE17" s="23">
        <v>64.784315653961443</v>
      </c>
      <c r="BF17" s="23">
        <v>58.607730737581754</v>
      </c>
      <c r="BG17" s="23">
        <v>59.368697817973619</v>
      </c>
      <c r="BH17" s="23">
        <v>0</v>
      </c>
      <c r="BI17" s="23">
        <v>61.083625100833594</v>
      </c>
      <c r="BJ17" s="23">
        <v>63.145272852875522</v>
      </c>
      <c r="BK17" s="23">
        <v>60.244573051747956</v>
      </c>
      <c r="BL17" s="23">
        <v>60.428069241903572</v>
      </c>
      <c r="BM17" s="23">
        <v>59.230668507798235</v>
      </c>
      <c r="BN17" s="23">
        <v>55.807289248606466</v>
      </c>
      <c r="BO17" s="23">
        <v>61.388543858141169</v>
      </c>
      <c r="BP17" s="23">
        <v>64.008602395698858</v>
      </c>
      <c r="BQ17" s="23">
        <v>57.927333452510574</v>
      </c>
      <c r="BR17" s="23">
        <v>64.718323928152671</v>
      </c>
      <c r="BS17" s="23">
        <v>66.596580139644189</v>
      </c>
      <c r="BT17" s="23">
        <v>61.795529172039835</v>
      </c>
      <c r="BU17" s="23">
        <v>60.119737765211269</v>
      </c>
      <c r="BV17" s="23"/>
      <c r="BW17" s="23">
        <f t="shared" si="3"/>
        <v>0</v>
      </c>
      <c r="BX17" s="23">
        <f t="shared" si="4"/>
        <v>203.76960624639142</v>
      </c>
      <c r="BY17" s="23">
        <f t="shared" si="5"/>
        <v>1038.5730852978102</v>
      </c>
      <c r="BZ17" s="23">
        <f t="shared" si="6"/>
        <v>0</v>
      </c>
      <c r="CA17" s="23">
        <f t="shared" si="7"/>
        <v>0</v>
      </c>
      <c r="CB17" s="23">
        <f t="shared" si="8"/>
        <v>8.1857977166329867</v>
      </c>
      <c r="CC17" s="23">
        <f>SUM(BD17:BU17)/INDEX(Multipliers!$J$2:$J$33,MATCH($F17,Multipliers!$H$2:$H$33,0))</f>
        <v>145.87484867422199</v>
      </c>
      <c r="CD17" s="24">
        <f t="shared" si="9"/>
        <v>319.2239041284401</v>
      </c>
      <c r="CE17" s="24">
        <f t="shared" si="10"/>
        <v>18.777876713437653</v>
      </c>
      <c r="CF17" s="25">
        <f t="shared" si="11"/>
        <v>-0.10529958295373286</v>
      </c>
    </row>
    <row r="18" spans="2:84" x14ac:dyDescent="0.3">
      <c r="B18" s="45" t="str">
        <f>IF(INDEX(Picks!$H$2:$H$300,MATCH($C18,Picks!$B$2:$B$300,0))=0,"",INDEX(Picks!$H$2:$H$300,MATCH($C18,Picks!$B$2:$B$300,0)))</f>
        <v/>
      </c>
      <c r="C18" s="5" t="s">
        <v>246</v>
      </c>
      <c r="D18" s="5" t="s">
        <v>623</v>
      </c>
      <c r="E18" s="5" t="s">
        <v>65</v>
      </c>
      <c r="F18" s="5" t="s">
        <v>65</v>
      </c>
      <c r="G18" s="7">
        <v>7</v>
      </c>
      <c r="H18" s="5" t="s">
        <v>44</v>
      </c>
      <c r="I18" s="22">
        <v>1710</v>
      </c>
      <c r="J18" s="22">
        <v>7</v>
      </c>
      <c r="K18" s="22">
        <v>0</v>
      </c>
      <c r="L18" s="22">
        <v>0</v>
      </c>
      <c r="M18" s="22">
        <v>108.8</v>
      </c>
      <c r="N18" s="22">
        <v>3.4</v>
      </c>
      <c r="O18" s="22">
        <v>1710</v>
      </c>
      <c r="P18" s="22">
        <v>7</v>
      </c>
      <c r="Q18" s="22"/>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K18" s="23">
        <v>6.3772066107147625</v>
      </c>
      <c r="AL18" s="23">
        <v>6.3041592890474245</v>
      </c>
      <c r="AM18" s="23">
        <v>6.5753497394185256</v>
      </c>
      <c r="AN18" s="23">
        <v>6.3814329572315236</v>
      </c>
      <c r="AO18" s="23">
        <v>6.4340386619265573</v>
      </c>
      <c r="AP18" s="23">
        <v>6.0164399592543454</v>
      </c>
      <c r="AQ18" s="23">
        <v>6.5458039176769844</v>
      </c>
      <c r="AR18" s="23">
        <v>6.694107286308089</v>
      </c>
      <c r="AS18" s="23">
        <v>5.9603235473711678</v>
      </c>
      <c r="AT18" s="23">
        <v>0</v>
      </c>
      <c r="AU18" s="23">
        <v>6.3450799947665857</v>
      </c>
      <c r="AV18" s="23">
        <v>5.7810675920933514</v>
      </c>
      <c r="AW18" s="23">
        <v>6.12364982004586</v>
      </c>
      <c r="AX18" s="23">
        <v>7.9570739244635522</v>
      </c>
      <c r="AY18" s="23">
        <v>6.1569473643820185</v>
      </c>
      <c r="AZ18" s="23">
        <v>6.7654307618782186</v>
      </c>
      <c r="BA18" s="23">
        <v>6.4822888073119671</v>
      </c>
      <c r="BB18" s="23">
        <v>6.8642508590162779</v>
      </c>
      <c r="BC18" s="23"/>
      <c r="BD18" s="23">
        <v>94.914910228644985</v>
      </c>
      <c r="BE18" s="23">
        <v>100.57548076625147</v>
      </c>
      <c r="BF18" s="23">
        <v>106.13271871502118</v>
      </c>
      <c r="BG18" s="23">
        <v>101.92850763488322</v>
      </c>
      <c r="BH18" s="23">
        <v>105.67911767045763</v>
      </c>
      <c r="BI18" s="23">
        <v>98.2474010918</v>
      </c>
      <c r="BJ18" s="23">
        <v>101.36179285971575</v>
      </c>
      <c r="BK18" s="23">
        <v>106.79664452498865</v>
      </c>
      <c r="BL18" s="23">
        <v>95.155317692851284</v>
      </c>
      <c r="BM18" s="23">
        <v>0</v>
      </c>
      <c r="BN18" s="23">
        <v>101.53145539827418</v>
      </c>
      <c r="BO18" s="23">
        <v>86.669077142944431</v>
      </c>
      <c r="BP18" s="23">
        <v>93.786813204478378</v>
      </c>
      <c r="BQ18" s="23">
        <v>118.310582848967</v>
      </c>
      <c r="BR18" s="23">
        <v>92.304221943104523</v>
      </c>
      <c r="BS18" s="23">
        <v>114.27747171885991</v>
      </c>
      <c r="BT18" s="23">
        <v>102.10609868050483</v>
      </c>
      <c r="BU18" s="23">
        <v>109.64039750635119</v>
      </c>
      <c r="BV18" s="23"/>
      <c r="BW18" s="23">
        <f t="shared" si="3"/>
        <v>0</v>
      </c>
      <c r="BX18" s="23">
        <f t="shared" si="4"/>
        <v>109.76465109290722</v>
      </c>
      <c r="BY18" s="23">
        <f t="shared" si="5"/>
        <v>1729.4180096280988</v>
      </c>
      <c r="BZ18" s="23">
        <f t="shared" si="6"/>
        <v>0</v>
      </c>
      <c r="CA18" s="23">
        <f t="shared" si="7"/>
        <v>3.4301453466533505</v>
      </c>
      <c r="CB18" s="23">
        <f t="shared" si="8"/>
        <v>7.0794889283021591</v>
      </c>
      <c r="CC18" s="23">
        <f>SUM(BD18:BU18)/INDEX(Multipliers!$J$2:$J$33,MATCH($F18,Multipliers!$H$2:$H$33,0))</f>
        <v>246.42919320519485</v>
      </c>
      <c r="CD18" s="24">
        <f t="shared" si="9"/>
        <v>493.4052649270285</v>
      </c>
      <c r="CE18" s="24">
        <f t="shared" si="10"/>
        <v>29.023839113354619</v>
      </c>
      <c r="CF18" s="25">
        <f t="shared" si="11"/>
        <v>1.8041693419203879</v>
      </c>
    </row>
    <row r="19" spans="2:84" x14ac:dyDescent="0.3">
      <c r="B19" s="45" t="str">
        <f>IF(INDEX(Picks!$H$2:$H$300,MATCH($C19,Picks!$B$2:$B$300,0))=0,"",INDEX(Picks!$H$2:$H$300,MATCH($C19,Picks!$B$2:$B$300,0)))</f>
        <v/>
      </c>
      <c r="C19" s="5" t="s">
        <v>247</v>
      </c>
      <c r="D19" s="5" t="s">
        <v>624</v>
      </c>
      <c r="E19" s="5" t="s">
        <v>62</v>
      </c>
      <c r="F19" s="5" t="s">
        <v>62</v>
      </c>
      <c r="G19" s="7">
        <v>1</v>
      </c>
      <c r="H19" s="5" t="s">
        <v>44</v>
      </c>
      <c r="I19" s="22">
        <v>611</v>
      </c>
      <c r="J19" s="22">
        <v>7</v>
      </c>
      <c r="K19" s="22">
        <v>0</v>
      </c>
      <c r="L19" s="22">
        <v>0</v>
      </c>
      <c r="M19" s="22">
        <v>272</v>
      </c>
      <c r="N19" s="22">
        <v>6.8</v>
      </c>
      <c r="O19" s="22">
        <v>741.92857142857133</v>
      </c>
      <c r="P19" s="22">
        <v>8.5</v>
      </c>
      <c r="Q19" s="22"/>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K19" s="23">
        <v>14.944081883044412</v>
      </c>
      <c r="AL19" s="23">
        <v>15.653421228680934</v>
      </c>
      <c r="AM19" s="23">
        <v>18.240274390309086</v>
      </c>
      <c r="AN19" s="23">
        <v>16.999795115833617</v>
      </c>
      <c r="AO19" s="23">
        <v>14.849561839939954</v>
      </c>
      <c r="AP19" s="23">
        <v>0</v>
      </c>
      <c r="AQ19" s="23">
        <v>15.496264477586593</v>
      </c>
      <c r="AR19" s="23">
        <v>16.729275105087048</v>
      </c>
      <c r="AS19" s="23">
        <v>17.439930945761322</v>
      </c>
      <c r="AT19" s="23">
        <v>14.777661806482762</v>
      </c>
      <c r="AU19" s="23">
        <v>16.912370995532356</v>
      </c>
      <c r="AV19" s="23">
        <v>16.12158239921855</v>
      </c>
      <c r="AW19" s="23">
        <v>15.885546268078818</v>
      </c>
      <c r="AX19" s="23">
        <v>15.284433639775179</v>
      </c>
      <c r="AY19" s="23">
        <v>16.912280930229851</v>
      </c>
      <c r="AZ19" s="23">
        <v>14.306427007075335</v>
      </c>
      <c r="BA19" s="23">
        <v>15.896122907159716</v>
      </c>
      <c r="BB19" s="23">
        <v>15.963006988144523</v>
      </c>
      <c r="BC19" s="23"/>
      <c r="BD19" s="23">
        <v>42.494856800428188</v>
      </c>
      <c r="BE19" s="23">
        <v>44.507196141926407</v>
      </c>
      <c r="BF19" s="23">
        <v>46.088048691213025</v>
      </c>
      <c r="BG19" s="23">
        <v>49.884610242898646</v>
      </c>
      <c r="BH19" s="23">
        <v>41.238525260713097</v>
      </c>
      <c r="BI19" s="23">
        <v>0</v>
      </c>
      <c r="BJ19" s="23">
        <v>43.40936455567229</v>
      </c>
      <c r="BK19" s="23">
        <v>50.345511646573975</v>
      </c>
      <c r="BL19" s="23">
        <v>43.015433188535987</v>
      </c>
      <c r="BM19" s="23">
        <v>42.0348270463681</v>
      </c>
      <c r="BN19" s="23">
        <v>43.685209971030389</v>
      </c>
      <c r="BO19" s="23">
        <v>47.307561591418377</v>
      </c>
      <c r="BP19" s="23">
        <v>44.014052673599259</v>
      </c>
      <c r="BQ19" s="23">
        <v>43.569325835390352</v>
      </c>
      <c r="BR19" s="23">
        <v>44.667949380828347</v>
      </c>
      <c r="BS19" s="23">
        <v>40.545125045269629</v>
      </c>
      <c r="BT19" s="23">
        <v>47.838201950210369</v>
      </c>
      <c r="BU19" s="23">
        <v>45.392263062683597</v>
      </c>
      <c r="BV19" s="23"/>
      <c r="BW19" s="23">
        <f t="shared" si="3"/>
        <v>0</v>
      </c>
      <c r="BX19" s="23">
        <f t="shared" si="4"/>
        <v>272.4120379279401</v>
      </c>
      <c r="BY19" s="23">
        <f t="shared" si="5"/>
        <v>760.0380630847601</v>
      </c>
      <c r="BZ19" s="23">
        <f t="shared" si="6"/>
        <v>0</v>
      </c>
      <c r="CA19" s="23">
        <f t="shared" si="7"/>
        <v>6.8103009481985026</v>
      </c>
      <c r="CB19" s="23">
        <f t="shared" si="8"/>
        <v>8.7074737178286767</v>
      </c>
      <c r="CC19" s="23">
        <f>SUM(BD19:BU19)/INDEX(Multipliers!$J$2:$J$33,MATCH($F19,Multipliers!$H$2:$H$33,0))</f>
        <v>124.37366543878775</v>
      </c>
      <c r="CD19" s="24">
        <f t="shared" si="9"/>
        <v>320.7253235362208</v>
      </c>
      <c r="CE19" s="24">
        <f t="shared" si="10"/>
        <v>18.866195502130637</v>
      </c>
      <c r="CF19" s="25">
        <f t="shared" si="11"/>
        <v>-8.8840223070356689E-2</v>
      </c>
    </row>
    <row r="20" spans="2:84" x14ac:dyDescent="0.3">
      <c r="B20" s="45" t="str">
        <f>IF(INDEX(Picks!$H$2:$H$300,MATCH($C20,Picks!$B$2:$B$300,0))=0,"",INDEX(Picks!$H$2:$H$300,MATCH($C20,Picks!$B$2:$B$300,0)))</f>
        <v/>
      </c>
      <c r="C20" s="5" t="s">
        <v>248</v>
      </c>
      <c r="D20" s="5" t="s">
        <v>625</v>
      </c>
      <c r="E20" s="5" t="s">
        <v>95</v>
      </c>
      <c r="F20" s="5" t="s">
        <v>95</v>
      </c>
      <c r="G20" s="7">
        <v>1</v>
      </c>
      <c r="H20" s="5" t="s">
        <v>44</v>
      </c>
      <c r="I20" s="22">
        <v>523</v>
      </c>
      <c r="J20" s="22">
        <v>7</v>
      </c>
      <c r="K20" s="22">
        <v>0</v>
      </c>
      <c r="L20" s="22">
        <v>0</v>
      </c>
      <c r="M20" s="22">
        <v>-119</v>
      </c>
      <c r="N20" s="22">
        <v>0</v>
      </c>
      <c r="O20" s="22">
        <v>808.27272727272725</v>
      </c>
      <c r="P20" s="22">
        <v>10.818181818181818</v>
      </c>
      <c r="Q20" s="22"/>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K20" s="23">
        <v>-7.7468727831077402</v>
      </c>
      <c r="AL20" s="23">
        <v>-6.7863817924859946</v>
      </c>
      <c r="AM20" s="23">
        <v>-7.4188372669556895</v>
      </c>
      <c r="AN20" s="23">
        <v>-7.1451826696199641</v>
      </c>
      <c r="AO20" s="23">
        <v>-6.8941910733595639</v>
      </c>
      <c r="AP20" s="23">
        <v>-6.8347160113015519</v>
      </c>
      <c r="AQ20" s="23">
        <v>-6.6405486589062912</v>
      </c>
      <c r="AR20" s="23">
        <v>-7.6099141898532867</v>
      </c>
      <c r="AS20" s="23">
        <v>-6.9020487729663023</v>
      </c>
      <c r="AT20" s="23">
        <v>-6.6244948498746972</v>
      </c>
      <c r="AU20" s="23">
        <v>-7.0794531652010608</v>
      </c>
      <c r="AV20" s="23">
        <v>-6.9410687230010542</v>
      </c>
      <c r="AW20" s="23">
        <v>-7.00763229824822</v>
      </c>
      <c r="AX20" s="23">
        <v>0</v>
      </c>
      <c r="AY20" s="23">
        <v>-7.2284467973335103</v>
      </c>
      <c r="AZ20" s="23">
        <v>-6.3481590350739561</v>
      </c>
      <c r="BA20" s="23">
        <v>-8.0363072050765183</v>
      </c>
      <c r="BB20" s="23">
        <v>-7.4143282536595017</v>
      </c>
      <c r="BC20" s="23"/>
      <c r="BD20" s="23">
        <v>50.284087427113207</v>
      </c>
      <c r="BE20" s="23">
        <v>47.338279456332458</v>
      </c>
      <c r="BF20" s="23">
        <v>51.21026795219818</v>
      </c>
      <c r="BG20" s="23">
        <v>47.815464250432314</v>
      </c>
      <c r="BH20" s="23">
        <v>48.816677662191807</v>
      </c>
      <c r="BI20" s="23">
        <v>48.390399674557109</v>
      </c>
      <c r="BJ20" s="23">
        <v>47.136054187253265</v>
      </c>
      <c r="BK20" s="23">
        <v>50.925441198432068</v>
      </c>
      <c r="BL20" s="23">
        <v>47.586823044461113</v>
      </c>
      <c r="BM20" s="23">
        <v>44.507028041814024</v>
      </c>
      <c r="BN20" s="23">
        <v>50.251493536378867</v>
      </c>
      <c r="BO20" s="23">
        <v>50.668175095139183</v>
      </c>
      <c r="BP20" s="23">
        <v>46.783781591315673</v>
      </c>
      <c r="BQ20" s="23">
        <v>0</v>
      </c>
      <c r="BR20" s="23">
        <v>44.395842347395686</v>
      </c>
      <c r="BS20" s="23">
        <v>41.128954695735679</v>
      </c>
      <c r="BT20" s="23">
        <v>48.883957015586127</v>
      </c>
      <c r="BU20" s="23">
        <v>54.122858764439876</v>
      </c>
      <c r="BV20" s="23"/>
      <c r="BW20" s="23">
        <f t="shared" si="3"/>
        <v>0</v>
      </c>
      <c r="BX20" s="23">
        <f t="shared" si="4"/>
        <v>-120.65858354602491</v>
      </c>
      <c r="BY20" s="23">
        <f t="shared" si="5"/>
        <v>820.24558594077678</v>
      </c>
      <c r="BZ20" s="23">
        <f t="shared" si="6"/>
        <v>0</v>
      </c>
      <c r="CA20" s="23">
        <f t="shared" si="7"/>
        <v>0</v>
      </c>
      <c r="CB20" s="23">
        <f t="shared" si="8"/>
        <v>10.978430404561067</v>
      </c>
      <c r="CC20" s="23">
        <f>SUM(BD20:BU20)/INDEX(Multipliers!$J$2:$J$33,MATCH($F20,Multipliers!$H$2:$H$33,0))</f>
        <v>143.23621135386983</v>
      </c>
      <c r="CD20" s="24">
        <f t="shared" si="9"/>
        <v>279.06549402071141</v>
      </c>
      <c r="CE20" s="24">
        <f t="shared" si="10"/>
        <v>16.415617295335966</v>
      </c>
      <c r="CF20" s="25">
        <f t="shared" si="11"/>
        <v>-0.5455374810932917</v>
      </c>
    </row>
    <row r="21" spans="2:84" x14ac:dyDescent="0.3">
      <c r="B21" s="45" t="str">
        <f>IF(INDEX(Picks!$H$2:$H$300,MATCH($C21,Picks!$B$2:$B$300,0))=0,"",INDEX(Picks!$H$2:$H$300,MATCH($C21,Picks!$B$2:$B$300,0)))</f>
        <v/>
      </c>
      <c r="C21" s="5" t="s">
        <v>249</v>
      </c>
      <c r="D21" s="5" t="s">
        <v>626</v>
      </c>
      <c r="E21" s="5" t="s">
        <v>72</v>
      </c>
      <c r="F21" s="5" t="s">
        <v>78</v>
      </c>
      <c r="G21" s="7">
        <v>5</v>
      </c>
      <c r="H21" s="5" t="s">
        <v>44</v>
      </c>
      <c r="I21" s="22">
        <v>892</v>
      </c>
      <c r="J21" s="22">
        <v>7</v>
      </c>
      <c r="K21" s="22">
        <v>0</v>
      </c>
      <c r="L21" s="22">
        <v>0</v>
      </c>
      <c r="M21" s="22">
        <v>128.71428571428569</v>
      </c>
      <c r="N21" s="22">
        <v>0</v>
      </c>
      <c r="O21" s="22">
        <v>947.75</v>
      </c>
      <c r="P21" s="22">
        <v>7.4375</v>
      </c>
      <c r="Q21" s="22"/>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K21" s="23">
        <v>7.6621276245955379</v>
      </c>
      <c r="AL21" s="23">
        <v>7.5594670422391461</v>
      </c>
      <c r="AM21" s="23">
        <v>7.1004379054938598</v>
      </c>
      <c r="AN21" s="23">
        <v>7.8487358645186456</v>
      </c>
      <c r="AO21" s="23">
        <v>7.2587986415582186</v>
      </c>
      <c r="AP21" s="23">
        <v>7.9796747966447024</v>
      </c>
      <c r="AQ21" s="23">
        <v>7.5513009028899178</v>
      </c>
      <c r="AR21" s="23">
        <v>7.5895649828119742</v>
      </c>
      <c r="AS21" s="23">
        <v>8.2345607354399366</v>
      </c>
      <c r="AT21" s="23">
        <v>7.2174952217133406</v>
      </c>
      <c r="AU21" s="23">
        <v>7.6975249019981966</v>
      </c>
      <c r="AV21" s="23">
        <v>7.5598833638347811</v>
      </c>
      <c r="AW21" s="23">
        <v>0</v>
      </c>
      <c r="AX21" s="23">
        <v>8.1980351959374307</v>
      </c>
      <c r="AY21" s="23">
        <v>7.5011405922157488</v>
      </c>
      <c r="AZ21" s="23">
        <v>8.4965961599548212</v>
      </c>
      <c r="BA21" s="23">
        <v>8.0154750588690717</v>
      </c>
      <c r="BB21" s="23">
        <v>7.2587838771355955</v>
      </c>
      <c r="BC21" s="23"/>
      <c r="BD21" s="23">
        <v>56.72815873033305</v>
      </c>
      <c r="BE21" s="23">
        <v>53.896288537473978</v>
      </c>
      <c r="BF21" s="23">
        <v>53.106562241779805</v>
      </c>
      <c r="BG21" s="23">
        <v>59.351264020078922</v>
      </c>
      <c r="BH21" s="23">
        <v>52.083001926195294</v>
      </c>
      <c r="BI21" s="23">
        <v>64.825022853522356</v>
      </c>
      <c r="BJ21" s="23">
        <v>56.608951785790772</v>
      </c>
      <c r="BK21" s="23">
        <v>52.920101026270153</v>
      </c>
      <c r="BL21" s="23">
        <v>56.16570844275509</v>
      </c>
      <c r="BM21" s="23">
        <v>55.216365411583723</v>
      </c>
      <c r="BN21" s="23">
        <v>60.974444005729993</v>
      </c>
      <c r="BO21" s="23">
        <v>61.414734850675593</v>
      </c>
      <c r="BP21" s="23">
        <v>0</v>
      </c>
      <c r="BQ21" s="23">
        <v>64.939138797969903</v>
      </c>
      <c r="BR21" s="23">
        <v>53.610987509207256</v>
      </c>
      <c r="BS21" s="23">
        <v>59.786785531216019</v>
      </c>
      <c r="BT21" s="23">
        <v>61.521098391353746</v>
      </c>
      <c r="BU21" s="23">
        <v>53.741919235268156</v>
      </c>
      <c r="BV21" s="23"/>
      <c r="BW21" s="23">
        <f t="shared" si="3"/>
        <v>0</v>
      </c>
      <c r="BX21" s="23">
        <f t="shared" si="4"/>
        <v>130.72960286785093</v>
      </c>
      <c r="BY21" s="23">
        <f t="shared" si="5"/>
        <v>976.89053329720377</v>
      </c>
      <c r="BZ21" s="23">
        <f t="shared" si="6"/>
        <v>0</v>
      </c>
      <c r="CA21" s="23">
        <f t="shared" si="7"/>
        <v>0</v>
      </c>
      <c r="CB21" s="23">
        <f t="shared" si="8"/>
        <v>7.6661813151125857</v>
      </c>
      <c r="CC21" s="23">
        <f>SUM(BD21:BU21)/INDEX(Multipliers!$J$2:$J$33,MATCH($F21,Multipliers!$H$2:$H$33,0))</f>
        <v>193.09092486153645</v>
      </c>
      <c r="CD21" s="24">
        <f t="shared" si="9"/>
        <v>349.85002636871741</v>
      </c>
      <c r="CE21" s="24">
        <f t="shared" si="10"/>
        <v>20.579413315806907</v>
      </c>
      <c r="CF21" s="25">
        <f t="shared" si="11"/>
        <v>0.23044029437348368</v>
      </c>
    </row>
    <row r="22" spans="2:84" x14ac:dyDescent="0.3">
      <c r="B22" s="45" t="str">
        <f>IF(INDEX(Picks!$H$2:$H$300,MATCH($C22,Picks!$B$2:$B$300,0))=0,"",INDEX(Picks!$H$2:$H$300,MATCH($C22,Picks!$B$2:$B$300,0)))</f>
        <v/>
      </c>
      <c r="C22" s="5" t="s">
        <v>250</v>
      </c>
      <c r="D22" s="5" t="s">
        <v>627</v>
      </c>
      <c r="E22" s="5" t="s">
        <v>52</v>
      </c>
      <c r="F22" s="5" t="s">
        <v>52</v>
      </c>
      <c r="G22" s="7">
        <v>3</v>
      </c>
      <c r="H22" s="5" t="s">
        <v>44</v>
      </c>
      <c r="I22" s="22">
        <v>650</v>
      </c>
      <c r="J22" s="22">
        <v>5</v>
      </c>
      <c r="K22" s="22">
        <v>0</v>
      </c>
      <c r="L22" s="22">
        <v>0</v>
      </c>
      <c r="M22" s="22">
        <v>51</v>
      </c>
      <c r="N22" s="22">
        <v>0</v>
      </c>
      <c r="O22" s="22">
        <v>690.625</v>
      </c>
      <c r="P22" s="22">
        <v>5.3125</v>
      </c>
      <c r="Q22" s="22"/>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K22" s="23">
        <v>3.1774260822324814</v>
      </c>
      <c r="AL22" s="23">
        <v>3.0867495048956455</v>
      </c>
      <c r="AM22" s="23">
        <v>3.1710695616623181</v>
      </c>
      <c r="AN22" s="23">
        <v>2.6665221961120857</v>
      </c>
      <c r="AO22" s="23">
        <v>2.9696604633624006</v>
      </c>
      <c r="AP22" s="23">
        <v>2.7992328154808854</v>
      </c>
      <c r="AQ22" s="23">
        <v>3.4271321980124339</v>
      </c>
      <c r="AR22" s="23">
        <v>2.8336460640737813</v>
      </c>
      <c r="AS22" s="23">
        <v>2.9526177566969216</v>
      </c>
      <c r="AT22" s="23">
        <v>3.4508694259351134</v>
      </c>
      <c r="AU22" s="23">
        <v>2.9317197616827069</v>
      </c>
      <c r="AV22" s="23">
        <v>2.9901977080084121</v>
      </c>
      <c r="AW22" s="23">
        <v>0</v>
      </c>
      <c r="AX22" s="23">
        <v>2.8233842052719269</v>
      </c>
      <c r="AY22" s="23">
        <v>2.8857063438187289</v>
      </c>
      <c r="AZ22" s="23">
        <v>3.2386201834316455</v>
      </c>
      <c r="BA22" s="23">
        <v>3.0359224505328792</v>
      </c>
      <c r="BB22" s="23">
        <v>3.0559962532931619</v>
      </c>
      <c r="BC22" s="23"/>
      <c r="BD22" s="23">
        <v>41.662777058176196</v>
      </c>
      <c r="BE22" s="23">
        <v>41.182962396751826</v>
      </c>
      <c r="BF22" s="23">
        <v>40.664424175161294</v>
      </c>
      <c r="BG22" s="23">
        <v>37.517301312130044</v>
      </c>
      <c r="BH22" s="23">
        <v>40.848388636371844</v>
      </c>
      <c r="BI22" s="23">
        <v>39.517101247202469</v>
      </c>
      <c r="BJ22" s="23">
        <v>41.562516598815996</v>
      </c>
      <c r="BK22" s="23">
        <v>38.583354834308942</v>
      </c>
      <c r="BL22" s="23">
        <v>41.678023766126358</v>
      </c>
      <c r="BM22" s="23">
        <v>43.287689720892381</v>
      </c>
      <c r="BN22" s="23">
        <v>40.771603337240435</v>
      </c>
      <c r="BO22" s="23">
        <v>42.21297525630127</v>
      </c>
      <c r="BP22" s="23">
        <v>0</v>
      </c>
      <c r="BQ22" s="23">
        <v>38.925876004303525</v>
      </c>
      <c r="BR22" s="23">
        <v>41.936130245238303</v>
      </c>
      <c r="BS22" s="23">
        <v>47.180424231237815</v>
      </c>
      <c r="BT22" s="23">
        <v>41.337580809211779</v>
      </c>
      <c r="BU22" s="23">
        <v>44.519947234648548</v>
      </c>
      <c r="BV22" s="23"/>
      <c r="BW22" s="23">
        <f t="shared" si="3"/>
        <v>0</v>
      </c>
      <c r="BX22" s="23">
        <f t="shared" si="4"/>
        <v>51.496472974503526</v>
      </c>
      <c r="BY22" s="23">
        <f t="shared" si="5"/>
        <v>703.38907686411892</v>
      </c>
      <c r="BZ22" s="23">
        <f t="shared" si="6"/>
        <v>0</v>
      </c>
      <c r="CA22" s="23">
        <f t="shared" si="7"/>
        <v>0</v>
      </c>
      <c r="CB22" s="23">
        <f t="shared" si="8"/>
        <v>5.4106852066470683</v>
      </c>
      <c r="CC22" s="23">
        <f>SUM(BD22:BU22)/INDEX(Multipliers!$J$2:$J$33,MATCH($F22,Multipliers!$H$2:$H$33,0))</f>
        <v>112.28223029126872</v>
      </c>
      <c r="CD22" s="24">
        <f t="shared" si="9"/>
        <v>220.23489651501336</v>
      </c>
      <c r="CE22" s="24">
        <f t="shared" si="10"/>
        <v>12.954993912647845</v>
      </c>
      <c r="CF22" s="25">
        <f t="shared" si="11"/>
        <v>-1.1904698507445097</v>
      </c>
    </row>
    <row r="23" spans="2:84" x14ac:dyDescent="0.3">
      <c r="B23" s="45" t="str">
        <f>IF(INDEX(Picks!$H$2:$H$300,MATCH($C23,Picks!$B$2:$B$300,0))=0,"",INDEX(Picks!$H$2:$H$300,MATCH($C23,Picks!$B$2:$B$300,0)))</f>
        <v/>
      </c>
      <c r="C23" s="5" t="s">
        <v>251</v>
      </c>
      <c r="D23" s="5" t="s">
        <v>628</v>
      </c>
      <c r="E23" s="5" t="s">
        <v>52</v>
      </c>
      <c r="F23" s="5" t="s">
        <v>72</v>
      </c>
      <c r="G23" s="7">
        <v>10</v>
      </c>
      <c r="H23" s="5" t="s">
        <v>44</v>
      </c>
      <c r="I23" s="22">
        <v>716</v>
      </c>
      <c r="J23" s="22">
        <v>6</v>
      </c>
      <c r="K23" s="22">
        <v>0</v>
      </c>
      <c r="L23" s="22">
        <v>0</v>
      </c>
      <c r="M23" s="22">
        <v>68</v>
      </c>
      <c r="N23" s="22">
        <v>0</v>
      </c>
      <c r="O23" s="22">
        <v>716</v>
      </c>
      <c r="P23" s="22">
        <v>6</v>
      </c>
      <c r="Q23" s="22"/>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K23" s="23">
        <v>3.8112108024429534</v>
      </c>
      <c r="AL23" s="23">
        <v>4.4322411734841314</v>
      </c>
      <c r="AM23" s="23">
        <v>3.6573614778839141</v>
      </c>
      <c r="AN23" s="23">
        <v>4.0448400370914044</v>
      </c>
      <c r="AO23" s="23">
        <v>3.882427530176185</v>
      </c>
      <c r="AP23" s="23">
        <v>3.6326743239939328</v>
      </c>
      <c r="AQ23" s="23">
        <v>0</v>
      </c>
      <c r="AR23" s="23">
        <v>3.9106620009022546</v>
      </c>
      <c r="AS23" s="23">
        <v>4.1678393408588903</v>
      </c>
      <c r="AT23" s="23">
        <v>3.6168541056704706</v>
      </c>
      <c r="AU23" s="23">
        <v>4.0813839161595427</v>
      </c>
      <c r="AV23" s="23">
        <v>4.5341029462295905</v>
      </c>
      <c r="AW23" s="23">
        <v>3.8547925687869844</v>
      </c>
      <c r="AX23" s="23">
        <v>4.199021773247364</v>
      </c>
      <c r="AY23" s="23">
        <v>4.0590122726291229</v>
      </c>
      <c r="AZ23" s="23">
        <v>3.9032044716700693</v>
      </c>
      <c r="BA23" s="23">
        <v>3.7541696408690011</v>
      </c>
      <c r="BB23" s="23">
        <v>4.1135370830742204</v>
      </c>
      <c r="BC23" s="23"/>
      <c r="BD23" s="23">
        <v>41.830672999065129</v>
      </c>
      <c r="BE23" s="23">
        <v>43.230599224020388</v>
      </c>
      <c r="BF23" s="23">
        <v>38.092270581012926</v>
      </c>
      <c r="BG23" s="23">
        <v>46.988967751639173</v>
      </c>
      <c r="BH23" s="23">
        <v>43.978171819924519</v>
      </c>
      <c r="BI23" s="23">
        <v>37.596172020204179</v>
      </c>
      <c r="BJ23" s="23">
        <v>0</v>
      </c>
      <c r="BK23" s="23">
        <v>41.926114579731852</v>
      </c>
      <c r="BL23" s="23">
        <v>41.841942350385906</v>
      </c>
      <c r="BM23" s="23">
        <v>39.701694215881609</v>
      </c>
      <c r="BN23" s="23">
        <v>46.18591085044833</v>
      </c>
      <c r="BO23" s="23">
        <v>45.16463159899893</v>
      </c>
      <c r="BP23" s="23">
        <v>39.301195558392855</v>
      </c>
      <c r="BQ23" s="23">
        <v>40.955855132200902</v>
      </c>
      <c r="BR23" s="23">
        <v>44.550465423404638</v>
      </c>
      <c r="BS23" s="23">
        <v>41.324506521395115</v>
      </c>
      <c r="BT23" s="23">
        <v>40.549033861674587</v>
      </c>
      <c r="BU23" s="23">
        <v>41.939202292660276</v>
      </c>
      <c r="BV23" s="23"/>
      <c r="BW23" s="23">
        <f t="shared" si="3"/>
        <v>0</v>
      </c>
      <c r="BX23" s="23">
        <f t="shared" si="4"/>
        <v>67.65533546517004</v>
      </c>
      <c r="BY23" s="23">
        <f t="shared" si="5"/>
        <v>715.15740678104146</v>
      </c>
      <c r="BZ23" s="23">
        <f t="shared" si="6"/>
        <v>0</v>
      </c>
      <c r="CA23" s="23">
        <f t="shared" si="7"/>
        <v>0</v>
      </c>
      <c r="CB23" s="23">
        <f t="shared" si="8"/>
        <v>5.9929391629696216</v>
      </c>
      <c r="CC23" s="23">
        <f>SUM(BD23:BU23)/INDEX(Multipliers!$J$2:$J$33,MATCH($F23,Multipliers!$H$2:$H$33,0))</f>
        <v>117.20370051051114</v>
      </c>
      <c r="CD23" s="24">
        <f t="shared" si="9"/>
        <v>231.44260971295003</v>
      </c>
      <c r="CE23" s="24">
        <f t="shared" si="10"/>
        <v>13.614271159585297</v>
      </c>
      <c r="CF23" s="25">
        <f t="shared" si="11"/>
        <v>-1.0676049243698211</v>
      </c>
    </row>
    <row r="24" spans="2:84" x14ac:dyDescent="0.3">
      <c r="B24" s="45" t="str">
        <f>IF(INDEX(Picks!$H$2:$H$300,MATCH($C24,Picks!$B$2:$B$300,0))=0,"",INDEX(Picks!$H$2:$H$300,MATCH($C24,Picks!$B$2:$B$300,0)))</f>
        <v/>
      </c>
      <c r="C24" s="5" t="s">
        <v>252</v>
      </c>
      <c r="D24" s="5" t="s">
        <v>629</v>
      </c>
      <c r="E24" s="5" t="s">
        <v>62</v>
      </c>
      <c r="F24" s="5" t="s">
        <v>63</v>
      </c>
      <c r="G24" s="7">
        <v>5</v>
      </c>
      <c r="H24" s="5" t="s">
        <v>44</v>
      </c>
      <c r="I24" s="22">
        <v>788</v>
      </c>
      <c r="J24" s="22">
        <v>6</v>
      </c>
      <c r="K24" s="22">
        <v>0</v>
      </c>
      <c r="L24" s="22">
        <v>0</v>
      </c>
      <c r="M24" s="22">
        <v>0</v>
      </c>
      <c r="N24" s="22">
        <v>0</v>
      </c>
      <c r="O24" s="22">
        <v>893.06666666666661</v>
      </c>
      <c r="P24" s="22">
        <v>6.8</v>
      </c>
      <c r="Q24" s="22"/>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c r="BD24" s="23">
        <v>57.490419037093588</v>
      </c>
      <c r="BE24" s="23">
        <v>56.318328668961897</v>
      </c>
      <c r="BF24" s="23">
        <v>56.220615984692024</v>
      </c>
      <c r="BG24" s="23">
        <v>53.084739282314061</v>
      </c>
      <c r="BH24" s="23">
        <v>52.66893890767269</v>
      </c>
      <c r="BI24" s="23">
        <v>56.716703080738334</v>
      </c>
      <c r="BJ24" s="23">
        <v>0</v>
      </c>
      <c r="BK24" s="23">
        <v>52.653769601416492</v>
      </c>
      <c r="BL24" s="23">
        <v>53.004045917999015</v>
      </c>
      <c r="BM24" s="23">
        <v>50.385787386055618</v>
      </c>
      <c r="BN24" s="23">
        <v>54.087697481490373</v>
      </c>
      <c r="BO24" s="23">
        <v>52.156362453567397</v>
      </c>
      <c r="BP24" s="23">
        <v>57.74231439366865</v>
      </c>
      <c r="BQ24" s="23">
        <v>54.774400541980491</v>
      </c>
      <c r="BR24" s="23">
        <v>49.264457820267801</v>
      </c>
      <c r="BS24" s="23">
        <v>52.686911448562093</v>
      </c>
      <c r="BT24" s="23">
        <v>50.617772830904556</v>
      </c>
      <c r="BU24" s="23">
        <v>53.580341476696276</v>
      </c>
      <c r="BV24" s="23"/>
      <c r="BW24" s="23">
        <f t="shared" si="3"/>
        <v>0</v>
      </c>
      <c r="BX24" s="23">
        <f t="shared" si="4"/>
        <v>0</v>
      </c>
      <c r="BY24" s="23">
        <f t="shared" si="5"/>
        <v>913.45360631408141</v>
      </c>
      <c r="BZ24" s="23">
        <f t="shared" si="6"/>
        <v>0</v>
      </c>
      <c r="CA24" s="23">
        <f t="shared" si="7"/>
        <v>0</v>
      </c>
      <c r="CB24" s="23">
        <f t="shared" si="8"/>
        <v>6.9552305049295553</v>
      </c>
      <c r="CC24" s="23">
        <f>SUM(BD24:BU24)/INDEX(Multipliers!$J$2:$J$33,MATCH($F24,Multipliers!$H$2:$H$33,0))</f>
        <v>164.14194537311857</v>
      </c>
      <c r="CD24" s="24">
        <f t="shared" si="9"/>
        <v>297.21868903410405</v>
      </c>
      <c r="CE24" s="24">
        <f t="shared" si="10"/>
        <v>17.483452296123769</v>
      </c>
      <c r="CF24" s="25">
        <f t="shared" si="11"/>
        <v>-0.34653248075152154</v>
      </c>
    </row>
    <row r="25" spans="2:84" x14ac:dyDescent="0.3">
      <c r="B25" s="45" t="str">
        <f>IF(INDEX(Picks!$H$2:$H$300,MATCH($C25,Picks!$B$2:$B$300,0))=0,"",INDEX(Picks!$H$2:$H$300,MATCH($C25,Picks!$B$2:$B$300,0)))</f>
        <v/>
      </c>
      <c r="C25" s="5" t="s">
        <v>253</v>
      </c>
      <c r="D25" s="5" t="s">
        <v>630</v>
      </c>
      <c r="E25" s="5" t="s">
        <v>54</v>
      </c>
      <c r="F25" s="5" t="s">
        <v>54</v>
      </c>
      <c r="G25" s="7">
        <v>6</v>
      </c>
      <c r="H25" s="5" t="s">
        <v>44</v>
      </c>
      <c r="I25" s="22">
        <v>834</v>
      </c>
      <c r="J25" s="22">
        <v>5</v>
      </c>
      <c r="K25" s="22">
        <v>0</v>
      </c>
      <c r="L25" s="22">
        <v>0</v>
      </c>
      <c r="M25" s="22">
        <v>153</v>
      </c>
      <c r="N25" s="22">
        <v>0</v>
      </c>
      <c r="O25" s="22">
        <v>886.125</v>
      </c>
      <c r="P25" s="22">
        <v>5.3125</v>
      </c>
      <c r="Q25" s="22"/>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K25" s="23">
        <v>9.1770374912179999</v>
      </c>
      <c r="AL25" s="23">
        <v>8.9357083342574626</v>
      </c>
      <c r="AM25" s="23">
        <v>9.0979740721001754</v>
      </c>
      <c r="AN25" s="23">
        <v>9.3682885655250061</v>
      </c>
      <c r="AO25" s="23">
        <v>9.0187147219615103</v>
      </c>
      <c r="AP25" s="23">
        <v>9.6866275909566006</v>
      </c>
      <c r="AQ25" s="23">
        <v>9.7204406023572663</v>
      </c>
      <c r="AR25" s="23">
        <v>8.3373306324199827</v>
      </c>
      <c r="AS25" s="23">
        <v>0</v>
      </c>
      <c r="AT25" s="23">
        <v>10.312179218570344</v>
      </c>
      <c r="AU25" s="23">
        <v>11.212091828508084</v>
      </c>
      <c r="AV25" s="23">
        <v>8.6193516133252412</v>
      </c>
      <c r="AW25" s="23">
        <v>9.1744077403481423</v>
      </c>
      <c r="AX25" s="23">
        <v>8.863568448348401</v>
      </c>
      <c r="AY25" s="23">
        <v>9.7087019057121982</v>
      </c>
      <c r="AZ25" s="23">
        <v>9.0126582931024295</v>
      </c>
      <c r="BA25" s="23">
        <v>8.5963177618744044</v>
      </c>
      <c r="BB25" s="23">
        <v>10.632432156199039</v>
      </c>
      <c r="BC25" s="23"/>
      <c r="BD25" s="23">
        <v>50.676057697255786</v>
      </c>
      <c r="BE25" s="23">
        <v>52.568859678618956</v>
      </c>
      <c r="BF25" s="23">
        <v>53.651081289166378</v>
      </c>
      <c r="BG25" s="23">
        <v>56.55768042118266</v>
      </c>
      <c r="BH25" s="23">
        <v>53.083365301907833</v>
      </c>
      <c r="BI25" s="23">
        <v>53.49003958640202</v>
      </c>
      <c r="BJ25" s="23">
        <v>52.149874943235048</v>
      </c>
      <c r="BK25" s="23">
        <v>50.354806654276068</v>
      </c>
      <c r="BL25" s="23">
        <v>0</v>
      </c>
      <c r="BM25" s="23">
        <v>53.487570301903261</v>
      </c>
      <c r="BN25" s="23">
        <v>61.431792913682266</v>
      </c>
      <c r="BO25" s="23">
        <v>50.828627384697626</v>
      </c>
      <c r="BP25" s="23">
        <v>57.022426645661923</v>
      </c>
      <c r="BQ25" s="23">
        <v>49.827789468416462</v>
      </c>
      <c r="BR25" s="23">
        <v>56.353489923418543</v>
      </c>
      <c r="BS25" s="23">
        <v>50.542544639729662</v>
      </c>
      <c r="BT25" s="23">
        <v>51.72854800828496</v>
      </c>
      <c r="BU25" s="23">
        <v>58.255799219163926</v>
      </c>
      <c r="BV25" s="23"/>
      <c r="BW25" s="23">
        <f t="shared" si="3"/>
        <v>0</v>
      </c>
      <c r="BX25" s="23">
        <f t="shared" si="4"/>
        <v>159.47383097678428</v>
      </c>
      <c r="BY25" s="23">
        <f t="shared" si="5"/>
        <v>912.01035407700317</v>
      </c>
      <c r="BZ25" s="23">
        <f t="shared" si="6"/>
        <v>0</v>
      </c>
      <c r="CA25" s="23">
        <f t="shared" si="7"/>
        <v>0</v>
      </c>
      <c r="CB25" s="23">
        <f t="shared" si="8"/>
        <v>5.4676879740827529</v>
      </c>
      <c r="CC25" s="23">
        <f>SUM(BD25:BU25)/INDEX(Multipliers!$J$2:$J$33,MATCH($F25,Multipliers!$H$2:$H$33,0))</f>
        <v>147.17790319000929</v>
      </c>
      <c r="CD25" s="24">
        <f t="shared" si="9"/>
        <v>287.13244953988453</v>
      </c>
      <c r="CE25" s="24">
        <f t="shared" si="10"/>
        <v>16.890144090581444</v>
      </c>
      <c r="CF25" s="25">
        <f t="shared" si="11"/>
        <v>-0.45710321458176445</v>
      </c>
    </row>
    <row r="26" spans="2:84" x14ac:dyDescent="0.3">
      <c r="B26" s="45" t="str">
        <f>IF(INDEX(Picks!$H$2:$H$300,MATCH($C26,Picks!$B$2:$B$300,0))=0,"",INDEX(Picks!$H$2:$H$300,MATCH($C26,Picks!$B$2:$B$300,0)))</f>
        <v/>
      </c>
      <c r="C26" s="5" t="s">
        <v>254</v>
      </c>
      <c r="D26" s="5" t="s">
        <v>631</v>
      </c>
      <c r="E26" s="5" t="s">
        <v>174</v>
      </c>
      <c r="F26" s="5" t="s">
        <v>174</v>
      </c>
      <c r="G26" s="7">
        <v>9</v>
      </c>
      <c r="H26" s="5" t="s">
        <v>44</v>
      </c>
      <c r="I26" s="22">
        <v>1134</v>
      </c>
      <c r="J26" s="22">
        <v>6</v>
      </c>
      <c r="K26" s="22">
        <v>0</v>
      </c>
      <c r="L26" s="22">
        <v>0</v>
      </c>
      <c r="M26" s="22">
        <v>0</v>
      </c>
      <c r="N26" s="22">
        <v>0</v>
      </c>
      <c r="O26" s="22">
        <v>1285.2</v>
      </c>
      <c r="P26" s="22">
        <v>6.8</v>
      </c>
      <c r="Q26" s="22"/>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c r="BD26" s="23">
        <v>80.81041866059121</v>
      </c>
      <c r="BE26" s="23">
        <v>76.298653523294007</v>
      </c>
      <c r="BF26" s="23">
        <v>79.198264784050181</v>
      </c>
      <c r="BG26" s="23">
        <v>73.60923495039485</v>
      </c>
      <c r="BH26" s="23">
        <v>0</v>
      </c>
      <c r="BI26" s="23">
        <v>84.770395945897448</v>
      </c>
      <c r="BJ26" s="23">
        <v>80.15046850903768</v>
      </c>
      <c r="BK26" s="23">
        <v>75.301934795396164</v>
      </c>
      <c r="BL26" s="23">
        <v>71.673626346813521</v>
      </c>
      <c r="BM26" s="23">
        <v>86.797661741700551</v>
      </c>
      <c r="BN26" s="23">
        <v>71.312564245003301</v>
      </c>
      <c r="BO26" s="23">
        <v>71.672008670017249</v>
      </c>
      <c r="BP26" s="23">
        <v>72.871391395737618</v>
      </c>
      <c r="BQ26" s="23">
        <v>76.008825110798199</v>
      </c>
      <c r="BR26" s="23">
        <v>70.504993343216128</v>
      </c>
      <c r="BS26" s="23">
        <v>78.005300918917996</v>
      </c>
      <c r="BT26" s="23">
        <v>79.100332106075754</v>
      </c>
      <c r="BU26" s="23">
        <v>68.966864982437301</v>
      </c>
      <c r="BV26" s="23"/>
      <c r="BW26" s="23">
        <f t="shared" si="3"/>
        <v>0</v>
      </c>
      <c r="BX26" s="23">
        <f t="shared" si="4"/>
        <v>0</v>
      </c>
      <c r="BY26" s="23">
        <f t="shared" si="5"/>
        <v>1297.0529400293792</v>
      </c>
      <c r="BZ26" s="23">
        <f t="shared" si="6"/>
        <v>0</v>
      </c>
      <c r="CA26" s="23">
        <f t="shared" si="7"/>
        <v>0</v>
      </c>
      <c r="CB26" s="23">
        <f t="shared" si="8"/>
        <v>6.8627139684094143</v>
      </c>
      <c r="CC26" s="23">
        <f>SUM(BD26:BU26)/INDEX(Multipliers!$J$2:$J$33,MATCH($F26,Multipliers!$H$2:$H$33,0))</f>
        <v>222.75817849469243</v>
      </c>
      <c r="CD26" s="24">
        <f t="shared" si="9"/>
        <v>393.63975630808682</v>
      </c>
      <c r="CE26" s="24">
        <f t="shared" si="10"/>
        <v>23.155279782828636</v>
      </c>
      <c r="CF26" s="25">
        <f t="shared" si="11"/>
        <v>0.71048665619139773</v>
      </c>
    </row>
    <row r="27" spans="2:84" x14ac:dyDescent="0.3">
      <c r="B27" s="45" t="str">
        <f>IF(INDEX(Picks!$H$2:$H$300,MATCH($C27,Picks!$B$2:$B$300,0))=0,"",INDEX(Picks!$H$2:$H$300,MATCH($C27,Picks!$B$2:$B$300,0)))</f>
        <v/>
      </c>
      <c r="C27" s="5" t="s">
        <v>255</v>
      </c>
      <c r="D27" s="5" t="s">
        <v>632</v>
      </c>
      <c r="E27" s="5" t="s">
        <v>118</v>
      </c>
      <c r="F27" s="5" t="s">
        <v>118</v>
      </c>
      <c r="G27" s="7">
        <v>6</v>
      </c>
      <c r="H27" s="5" t="s">
        <v>44</v>
      </c>
      <c r="I27" s="22">
        <v>812</v>
      </c>
      <c r="J27" s="22">
        <v>6</v>
      </c>
      <c r="K27" s="22">
        <v>0</v>
      </c>
      <c r="L27" s="22">
        <v>0</v>
      </c>
      <c r="M27" s="22">
        <v>176.79999999999998</v>
      </c>
      <c r="N27" s="22">
        <v>3.4</v>
      </c>
      <c r="O27" s="22">
        <v>1725.5</v>
      </c>
      <c r="P27" s="22">
        <v>12.75</v>
      </c>
      <c r="Q27" s="22"/>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K27" s="23">
        <v>10.173397852932625</v>
      </c>
      <c r="AL27" s="23">
        <v>10.4528907786361</v>
      </c>
      <c r="AM27" s="23">
        <v>10.209782476193109</v>
      </c>
      <c r="AN27" s="23">
        <v>10.342327490648337</v>
      </c>
      <c r="AO27" s="23">
        <v>10.39973434965151</v>
      </c>
      <c r="AP27" s="23">
        <v>10.910460504777816</v>
      </c>
      <c r="AQ27" s="23">
        <v>9.7137014064479548</v>
      </c>
      <c r="AR27" s="23">
        <v>10.489538702649446</v>
      </c>
      <c r="AS27" s="23">
        <v>10.549567314080692</v>
      </c>
      <c r="AT27" s="23">
        <v>10.005237388792523</v>
      </c>
      <c r="AU27" s="23">
        <v>9.8342776683764814</v>
      </c>
      <c r="AV27" s="23">
        <v>10.366886700233909</v>
      </c>
      <c r="AW27" s="23">
        <v>0</v>
      </c>
      <c r="AX27" s="23">
        <v>10.993718592611136</v>
      </c>
      <c r="AY27" s="23">
        <v>11.091879678888096</v>
      </c>
      <c r="AZ27" s="23">
        <v>9.8017708856628669</v>
      </c>
      <c r="BA27" s="23">
        <v>10.657230959679033</v>
      </c>
      <c r="BB27" s="23">
        <v>10.867045716859671</v>
      </c>
      <c r="BC27" s="23"/>
      <c r="BD27" s="23">
        <v>101.96754152992239</v>
      </c>
      <c r="BE27" s="23">
        <v>103.67626787296066</v>
      </c>
      <c r="BF27" s="23">
        <v>103.91052568385405</v>
      </c>
      <c r="BG27" s="23">
        <v>95.584556018511876</v>
      </c>
      <c r="BH27" s="23">
        <v>102.05568749492251</v>
      </c>
      <c r="BI27" s="23">
        <v>108.08701135694388</v>
      </c>
      <c r="BJ27" s="23">
        <v>98.830590901879233</v>
      </c>
      <c r="BK27" s="23">
        <v>110.13333661173442</v>
      </c>
      <c r="BL27" s="23">
        <v>107.59835900906067</v>
      </c>
      <c r="BM27" s="23">
        <v>93.142740170759069</v>
      </c>
      <c r="BN27" s="23">
        <v>94.338338562125074</v>
      </c>
      <c r="BO27" s="23">
        <v>102.77253481151708</v>
      </c>
      <c r="BP27" s="23">
        <v>0</v>
      </c>
      <c r="BQ27" s="23">
        <v>118.37711813590393</v>
      </c>
      <c r="BR27" s="23">
        <v>102.51197281036886</v>
      </c>
      <c r="BS27" s="23">
        <v>97.170237187850489</v>
      </c>
      <c r="BT27" s="23">
        <v>99.168521444311182</v>
      </c>
      <c r="BU27" s="23">
        <v>108.91994508226497</v>
      </c>
      <c r="BV27" s="23"/>
      <c r="BW27" s="23">
        <f t="shared" si="3"/>
        <v>0</v>
      </c>
      <c r="BX27" s="23">
        <f t="shared" si="4"/>
        <v>176.8594484671213</v>
      </c>
      <c r="BY27" s="23">
        <f t="shared" si="5"/>
        <v>1748.2452846848903</v>
      </c>
      <c r="BZ27" s="23">
        <f t="shared" si="6"/>
        <v>0</v>
      </c>
      <c r="CA27" s="23">
        <f t="shared" si="7"/>
        <v>3.4011432397523329</v>
      </c>
      <c r="CB27" s="23">
        <f t="shared" si="8"/>
        <v>12.918068606045987</v>
      </c>
      <c r="CC27" s="23">
        <f>SUM(BD27:BU27)/INDEX(Multipliers!$J$2:$J$33,MATCH($F27,Multipliers!$H$2:$H$33,0))</f>
        <v>330.74910791335765</v>
      </c>
      <c r="CD27" s="24">
        <f t="shared" si="9"/>
        <v>621.17485230334876</v>
      </c>
      <c r="CE27" s="24">
        <f t="shared" si="10"/>
        <v>36.539697194314634</v>
      </c>
      <c r="CF27" s="25">
        <f t="shared" si="11"/>
        <v>3.2048476666303727</v>
      </c>
    </row>
    <row r="28" spans="2:84" x14ac:dyDescent="0.3">
      <c r="B28" s="45" t="str">
        <f>IF(INDEX(Picks!$H$2:$H$300,MATCH($C28,Picks!$B$2:$B$300,0))=0,"",INDEX(Picks!$H$2:$H$300,MATCH($C28,Picks!$B$2:$B$300,0)))</f>
        <v/>
      </c>
      <c r="C28" s="5" t="s">
        <v>256</v>
      </c>
      <c r="D28" s="5" t="s">
        <v>633</v>
      </c>
      <c r="E28" s="5" t="s">
        <v>56</v>
      </c>
      <c r="F28" s="5" t="s">
        <v>56</v>
      </c>
      <c r="G28" s="7">
        <v>2</v>
      </c>
      <c r="H28" s="5" t="s">
        <v>44</v>
      </c>
      <c r="I28" s="22">
        <v>1175</v>
      </c>
      <c r="J28" s="22">
        <v>6</v>
      </c>
      <c r="K28" s="22">
        <v>0</v>
      </c>
      <c r="L28" s="22">
        <v>0</v>
      </c>
      <c r="M28" s="22">
        <v>230.71428571428569</v>
      </c>
      <c r="N28" s="22">
        <v>0</v>
      </c>
      <c r="O28" s="22">
        <v>1248.4375</v>
      </c>
      <c r="P28" s="22">
        <v>6.375</v>
      </c>
      <c r="Q28" s="22"/>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K28" s="23">
        <v>12.740166027773329</v>
      </c>
      <c r="AL28" s="23">
        <v>13.678691566810157</v>
      </c>
      <c r="AM28" s="23">
        <v>14.140911129184131</v>
      </c>
      <c r="AN28" s="23">
        <v>12.780533451408122</v>
      </c>
      <c r="AO28" s="23">
        <v>12.808993465369051</v>
      </c>
      <c r="AP28" s="23">
        <v>13.456090000197452</v>
      </c>
      <c r="AQ28" s="23">
        <v>13.678078124176672</v>
      </c>
      <c r="AR28" s="23">
        <v>13.481851793325742</v>
      </c>
      <c r="AS28" s="23">
        <v>0</v>
      </c>
      <c r="AT28" s="23">
        <v>13.563649961121559</v>
      </c>
      <c r="AU28" s="23">
        <v>13.513651816066767</v>
      </c>
      <c r="AV28" s="23">
        <v>13.666079485706193</v>
      </c>
      <c r="AW28" s="23">
        <v>14.7455785584661</v>
      </c>
      <c r="AX28" s="23">
        <v>12.76440043422863</v>
      </c>
      <c r="AY28" s="23">
        <v>14.138900834924632</v>
      </c>
      <c r="AZ28" s="23">
        <v>13.537277792840486</v>
      </c>
      <c r="BA28" s="23">
        <v>13.591544606650807</v>
      </c>
      <c r="BB28" s="23">
        <v>14.403071651291292</v>
      </c>
      <c r="BC28" s="23"/>
      <c r="BD28" s="23">
        <v>70.026661097748971</v>
      </c>
      <c r="BE28" s="23">
        <v>73.215282158714544</v>
      </c>
      <c r="BF28" s="23">
        <v>79.762265910532975</v>
      </c>
      <c r="BG28" s="23">
        <v>69.538219081698017</v>
      </c>
      <c r="BH28" s="23">
        <v>72.014772264877706</v>
      </c>
      <c r="BI28" s="23">
        <v>70.503688967679381</v>
      </c>
      <c r="BJ28" s="23">
        <v>74.177721654836205</v>
      </c>
      <c r="BK28" s="23">
        <v>74.274230668646723</v>
      </c>
      <c r="BL28" s="23">
        <v>0</v>
      </c>
      <c r="BM28" s="23">
        <v>69.503332874606002</v>
      </c>
      <c r="BN28" s="23">
        <v>76.232293028356779</v>
      </c>
      <c r="BO28" s="23">
        <v>74.356429086317476</v>
      </c>
      <c r="BP28" s="23">
        <v>73.912500996529175</v>
      </c>
      <c r="BQ28" s="23">
        <v>72.005667119268466</v>
      </c>
      <c r="BR28" s="23">
        <v>78.572610756214758</v>
      </c>
      <c r="BS28" s="23">
        <v>80.819117444971567</v>
      </c>
      <c r="BT28" s="23">
        <v>79.042212475585274</v>
      </c>
      <c r="BU28" s="23">
        <v>85.988007128706769</v>
      </c>
      <c r="BV28" s="23"/>
      <c r="BW28" s="23">
        <f t="shared" si="3"/>
        <v>0</v>
      </c>
      <c r="BX28" s="23">
        <f t="shared" si="4"/>
        <v>230.68947069954115</v>
      </c>
      <c r="BY28" s="23">
        <f t="shared" si="5"/>
        <v>1273.9450127152909</v>
      </c>
      <c r="BZ28" s="23">
        <f t="shared" si="6"/>
        <v>0</v>
      </c>
      <c r="CA28" s="23">
        <f t="shared" si="7"/>
        <v>0</v>
      </c>
      <c r="CB28" s="23">
        <f t="shared" si="8"/>
        <v>6.5052511287589319</v>
      </c>
      <c r="CC28" s="23">
        <f>SUM(BD28:BU28)/INDEX(Multipliers!$J$2:$J$33,MATCH($F28,Multipliers!$H$2:$H$33,0))</f>
        <v>182.03463641880879</v>
      </c>
      <c r="CD28" s="24">
        <f t="shared" si="9"/>
        <v>371.52959153284559</v>
      </c>
      <c r="CE28" s="24">
        <f t="shared" si="10"/>
        <v>21.85468185487327</v>
      </c>
      <c r="CF28" s="25">
        <f t="shared" si="11"/>
        <v>0.46810324404784259</v>
      </c>
    </row>
    <row r="29" spans="2:84" x14ac:dyDescent="0.3">
      <c r="B29" s="45" t="str">
        <f>IF(INDEX(Picks!$H$2:$H$300,MATCH($C29,Picks!$B$2:$B$300,0))=0,"",INDEX(Picks!$H$2:$H$300,MATCH($C29,Picks!$B$2:$B$300,0)))</f>
        <v/>
      </c>
      <c r="C29" s="5" t="s">
        <v>257</v>
      </c>
      <c r="D29" s="5" t="s">
        <v>634</v>
      </c>
      <c r="E29" s="5" t="s">
        <v>92</v>
      </c>
      <c r="F29" s="5" t="s">
        <v>69</v>
      </c>
      <c r="G29" s="7">
        <v>4</v>
      </c>
      <c r="H29" s="5" t="s">
        <v>44</v>
      </c>
      <c r="I29" s="22">
        <v>804</v>
      </c>
      <c r="J29" s="22">
        <v>6</v>
      </c>
      <c r="K29" s="22">
        <v>0</v>
      </c>
      <c r="L29" s="22">
        <v>0</v>
      </c>
      <c r="M29" s="22">
        <v>76.5</v>
      </c>
      <c r="N29" s="22">
        <v>0</v>
      </c>
      <c r="O29" s="22">
        <v>976.28571428571422</v>
      </c>
      <c r="P29" s="22">
        <v>7.2857142857142847</v>
      </c>
      <c r="Q29" s="22"/>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K29" s="23">
        <v>4.5453967380219655</v>
      </c>
      <c r="AL29" s="23">
        <v>5.2898978668202998</v>
      </c>
      <c r="AM29" s="23">
        <v>4.4663667963267804</v>
      </c>
      <c r="AN29" s="23">
        <v>4.4790791707346154</v>
      </c>
      <c r="AO29" s="23">
        <v>0</v>
      </c>
      <c r="AP29" s="23">
        <v>4.756943504445629</v>
      </c>
      <c r="AQ29" s="23">
        <v>4.2242874410703015</v>
      </c>
      <c r="AR29" s="23">
        <v>4.4896842664641188</v>
      </c>
      <c r="AS29" s="23">
        <v>4.0931900271819845</v>
      </c>
      <c r="AT29" s="23">
        <v>4.8531013186115404</v>
      </c>
      <c r="AU29" s="23">
        <v>4.2843711427396691</v>
      </c>
      <c r="AV29" s="23">
        <v>4.8639874171120612</v>
      </c>
      <c r="AW29" s="23">
        <v>4.4992113549158672</v>
      </c>
      <c r="AX29" s="23">
        <v>4.7067980443382682</v>
      </c>
      <c r="AY29" s="23">
        <v>4.2603435568628134</v>
      </c>
      <c r="AZ29" s="23">
        <v>4.8650182624027956</v>
      </c>
      <c r="BA29" s="23">
        <v>4.4457948677862493</v>
      </c>
      <c r="BB29" s="23">
        <v>4.5348265048648448</v>
      </c>
      <c r="BC29" s="23"/>
      <c r="BD29" s="23">
        <v>57.016473095542345</v>
      </c>
      <c r="BE29" s="23">
        <v>63.865419972823432</v>
      </c>
      <c r="BF29" s="23">
        <v>62.886920660772603</v>
      </c>
      <c r="BG29" s="23">
        <v>58.196991329034162</v>
      </c>
      <c r="BH29" s="23">
        <v>0</v>
      </c>
      <c r="BI29" s="23">
        <v>65.244130470065969</v>
      </c>
      <c r="BJ29" s="23">
        <v>54.760193546972872</v>
      </c>
      <c r="BK29" s="23">
        <v>59.731750119704827</v>
      </c>
      <c r="BL29" s="23">
        <v>49.827180908466431</v>
      </c>
      <c r="BM29" s="23">
        <v>66.629194306381152</v>
      </c>
      <c r="BN29" s="23">
        <v>54.977482457136738</v>
      </c>
      <c r="BO29" s="23">
        <v>62.210548925408219</v>
      </c>
      <c r="BP29" s="23">
        <v>58.284036098041362</v>
      </c>
      <c r="BQ29" s="23">
        <v>61.688509953353872</v>
      </c>
      <c r="BR29" s="23">
        <v>55.354944082577383</v>
      </c>
      <c r="BS29" s="23">
        <v>63.097218363479627</v>
      </c>
      <c r="BT29" s="23">
        <v>58.267734958779023</v>
      </c>
      <c r="BU29" s="23">
        <v>58.785766966043127</v>
      </c>
      <c r="BV29" s="23"/>
      <c r="BW29" s="23">
        <f t="shared" si="3"/>
        <v>0</v>
      </c>
      <c r="BX29" s="23">
        <f t="shared" si="4"/>
        <v>77.658298280699796</v>
      </c>
      <c r="BY29" s="23">
        <f t="shared" si="5"/>
        <v>1010.8244962145832</v>
      </c>
      <c r="BZ29" s="23">
        <f t="shared" si="6"/>
        <v>0</v>
      </c>
      <c r="CA29" s="23">
        <f t="shared" si="7"/>
        <v>0</v>
      </c>
      <c r="CB29" s="23">
        <f t="shared" si="8"/>
        <v>7.5434663896610683</v>
      </c>
      <c r="CC29" s="23">
        <f>SUM(BD29:BU29)/INDEX(Multipliers!$J$2:$J$33,MATCH($F29,Multipliers!$H$2:$H$33,0))</f>
        <v>160.33413463088456</v>
      </c>
      <c r="CD29" s="24">
        <f t="shared" si="9"/>
        <v>314.44321241837929</v>
      </c>
      <c r="CE29" s="24">
        <f t="shared" si="10"/>
        <v>18.496659554022312</v>
      </c>
      <c r="CF29" s="25">
        <f t="shared" si="11"/>
        <v>-0.15770807383881733</v>
      </c>
    </row>
    <row r="30" spans="2:84" x14ac:dyDescent="0.3">
      <c r="B30" s="45" t="str">
        <f>IF(INDEX(Picks!$H$2:$H$300,MATCH($C30,Picks!$B$2:$B$300,0))=0,"",INDEX(Picks!$H$2:$H$300,MATCH($C30,Picks!$B$2:$B$300,0)))</f>
        <v/>
      </c>
      <c r="C30" s="5" t="s">
        <v>258</v>
      </c>
      <c r="D30" s="5" t="s">
        <v>635</v>
      </c>
      <c r="E30" s="5" t="s">
        <v>82</v>
      </c>
      <c r="F30" s="5" t="s">
        <v>82</v>
      </c>
      <c r="G30" s="7">
        <v>3</v>
      </c>
      <c r="H30" s="5" t="s">
        <v>44</v>
      </c>
      <c r="I30" s="22">
        <v>972</v>
      </c>
      <c r="J30" s="22">
        <v>6</v>
      </c>
      <c r="K30" s="22">
        <v>0</v>
      </c>
      <c r="L30" s="22">
        <v>0</v>
      </c>
      <c r="M30" s="22">
        <v>340</v>
      </c>
      <c r="N30" s="22">
        <v>0</v>
      </c>
      <c r="O30" s="22">
        <v>1180.2857142857142</v>
      </c>
      <c r="P30" s="22">
        <v>7.2857142857142847</v>
      </c>
      <c r="Q30" s="22"/>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K30" s="23">
        <v>19.947226382148958</v>
      </c>
      <c r="AL30" s="23">
        <v>20.32030227173265</v>
      </c>
      <c r="AM30" s="23">
        <v>18.818076055292977</v>
      </c>
      <c r="AN30" s="23">
        <v>18.642909194011892</v>
      </c>
      <c r="AO30" s="23">
        <v>19.145115554520718</v>
      </c>
      <c r="AP30" s="23">
        <v>18.663114693275013</v>
      </c>
      <c r="AQ30" s="23">
        <v>20.039488112213096</v>
      </c>
      <c r="AR30" s="23">
        <v>19.857129631683243</v>
      </c>
      <c r="AS30" s="23">
        <v>0</v>
      </c>
      <c r="AT30" s="23">
        <v>20.14179621238069</v>
      </c>
      <c r="AU30" s="23">
        <v>21.078906960750945</v>
      </c>
      <c r="AV30" s="23">
        <v>20.873721456062551</v>
      </c>
      <c r="AW30" s="23">
        <v>19.173135664199144</v>
      </c>
      <c r="AX30" s="23">
        <v>20.068093150123389</v>
      </c>
      <c r="AY30" s="23">
        <v>20.312972792537639</v>
      </c>
      <c r="AZ30" s="23">
        <v>21.19126175810797</v>
      </c>
      <c r="BA30" s="23">
        <v>21.372776532815596</v>
      </c>
      <c r="BB30" s="23">
        <v>18.89718004585702</v>
      </c>
      <c r="BC30" s="23"/>
      <c r="BD30" s="23">
        <v>70.499663635616287</v>
      </c>
      <c r="BE30" s="23">
        <v>68.73890569125706</v>
      </c>
      <c r="BF30" s="23">
        <v>64.209088850057981</v>
      </c>
      <c r="BG30" s="23">
        <v>67.467692592736142</v>
      </c>
      <c r="BH30" s="23">
        <v>63.395018885850732</v>
      </c>
      <c r="BI30" s="23">
        <v>65.809466743469528</v>
      </c>
      <c r="BJ30" s="23">
        <v>69.948293104542415</v>
      </c>
      <c r="BK30" s="23">
        <v>70.019776098139914</v>
      </c>
      <c r="BL30" s="23">
        <v>0</v>
      </c>
      <c r="BM30" s="23">
        <v>71.058603944942305</v>
      </c>
      <c r="BN30" s="23">
        <v>80.73219572828863</v>
      </c>
      <c r="BO30" s="23">
        <v>70.334365964936453</v>
      </c>
      <c r="BP30" s="23">
        <v>67.769082301885405</v>
      </c>
      <c r="BQ30" s="23">
        <v>65.97069820270471</v>
      </c>
      <c r="BR30" s="23">
        <v>75.859753055030424</v>
      </c>
      <c r="BS30" s="23">
        <v>74.67285801065772</v>
      </c>
      <c r="BT30" s="23">
        <v>70.259639510969578</v>
      </c>
      <c r="BU30" s="23">
        <v>66.788475318395328</v>
      </c>
      <c r="BV30" s="23"/>
      <c r="BW30" s="23">
        <f t="shared" si="3"/>
        <v>0</v>
      </c>
      <c r="BX30" s="23">
        <f t="shared" si="4"/>
        <v>338.5432064677135</v>
      </c>
      <c r="BY30" s="23">
        <f t="shared" si="5"/>
        <v>1183.5335776394809</v>
      </c>
      <c r="BZ30" s="23">
        <f t="shared" si="6"/>
        <v>0</v>
      </c>
      <c r="CA30" s="23">
        <f t="shared" si="7"/>
        <v>0</v>
      </c>
      <c r="CB30" s="23">
        <f t="shared" si="8"/>
        <v>7.3057628249350675</v>
      </c>
      <c r="CC30" s="23">
        <f>SUM(BD30:BU30)/INDEX(Multipliers!$J$2:$J$33,MATCH($F30,Multipliers!$H$2:$H$33,0))</f>
        <v>208.89763035173465</v>
      </c>
      <c r="CD30" s="24">
        <f t="shared" si="9"/>
        <v>404.93988571206449</v>
      </c>
      <c r="CE30" s="24">
        <f t="shared" si="10"/>
        <v>23.819993277180263</v>
      </c>
      <c r="CF30" s="25">
        <f t="shared" si="11"/>
        <v>0.8343646982793923</v>
      </c>
    </row>
    <row r="31" spans="2:84" x14ac:dyDescent="0.3">
      <c r="B31" s="45" t="str">
        <f>IF(INDEX(Picks!$H$2:$H$300,MATCH($C31,Picks!$B$2:$B$300,0))=0,"",INDEX(Picks!$H$2:$H$300,MATCH($C31,Picks!$B$2:$B$300,0)))</f>
        <v/>
      </c>
      <c r="C31" s="5" t="s">
        <v>259</v>
      </c>
      <c r="D31" s="5" t="s">
        <v>636</v>
      </c>
      <c r="E31" s="5" t="s">
        <v>46</v>
      </c>
      <c r="F31" s="5" t="s">
        <v>46</v>
      </c>
      <c r="G31" s="7">
        <v>7</v>
      </c>
      <c r="H31" s="5" t="s">
        <v>44</v>
      </c>
      <c r="I31" s="22">
        <v>762</v>
      </c>
      <c r="J31" s="22">
        <v>5</v>
      </c>
      <c r="K31" s="22">
        <v>391</v>
      </c>
      <c r="L31" s="22">
        <v>0</v>
      </c>
      <c r="M31" s="22">
        <v>0</v>
      </c>
      <c r="N31" s="22">
        <v>0</v>
      </c>
      <c r="O31" s="22">
        <v>863.6</v>
      </c>
      <c r="P31" s="22">
        <v>5.6666666666666661</v>
      </c>
      <c r="Q31" s="22"/>
      <c r="R31" s="23">
        <v>21.833722684224824</v>
      </c>
      <c r="S31" s="23">
        <v>24.570740246459827</v>
      </c>
      <c r="T31" s="23">
        <v>22.601607410285702</v>
      </c>
      <c r="U31" s="23">
        <v>25.249197779304801</v>
      </c>
      <c r="V31" s="23">
        <v>22.748587940419316</v>
      </c>
      <c r="W31" s="23">
        <v>22.770938675281293</v>
      </c>
      <c r="X31" s="23">
        <v>0</v>
      </c>
      <c r="Y31" s="23">
        <v>22.07192013033189</v>
      </c>
      <c r="Z31" s="23">
        <v>24.847089016287264</v>
      </c>
      <c r="AA31" s="23">
        <v>23.649846608580273</v>
      </c>
      <c r="AB31" s="23">
        <v>23.208645662333794</v>
      </c>
      <c r="AC31" s="23">
        <v>23.569633287601899</v>
      </c>
      <c r="AD31" s="23">
        <v>22.737311584513279</v>
      </c>
      <c r="AE31" s="23">
        <v>23.672704276625726</v>
      </c>
      <c r="AF31" s="23">
        <v>26.717502643785135</v>
      </c>
      <c r="AG31" s="23">
        <v>22.284814334756263</v>
      </c>
      <c r="AH31" s="23">
        <v>21.931104802147946</v>
      </c>
      <c r="AI31" s="23">
        <v>23.322400834870656</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c r="BD31" s="23">
        <v>48.224048363418305</v>
      </c>
      <c r="BE31" s="23">
        <v>54.269287153050406</v>
      </c>
      <c r="BF31" s="23">
        <v>49.920072019239726</v>
      </c>
      <c r="BG31" s="23">
        <v>55.767793356029735</v>
      </c>
      <c r="BH31" s="23">
        <v>50.244707277100062</v>
      </c>
      <c r="BI31" s="23">
        <v>50.294073248012594</v>
      </c>
      <c r="BJ31" s="23">
        <v>0</v>
      </c>
      <c r="BK31" s="23">
        <v>48.750154026993918</v>
      </c>
      <c r="BL31" s="23">
        <v>54.879657479451879</v>
      </c>
      <c r="BM31" s="23">
        <v>52.235313378951211</v>
      </c>
      <c r="BN31" s="23">
        <v>51.260834767241597</v>
      </c>
      <c r="BO31" s="23">
        <v>52.058146565659847</v>
      </c>
      <c r="BP31" s="23">
        <v>50.219801238838031</v>
      </c>
      <c r="BQ31" s="23">
        <v>52.285799010982039</v>
      </c>
      <c r="BR31" s="23">
        <v>59.010831926273262</v>
      </c>
      <c r="BS31" s="23">
        <v>49.22037253067905</v>
      </c>
      <c r="BT31" s="23">
        <v>48.439135823874594</v>
      </c>
      <c r="BU31" s="23">
        <v>51.512085322236061</v>
      </c>
      <c r="BV31" s="23"/>
      <c r="BW31" s="23">
        <f t="shared" si="3"/>
        <v>397.7877679178099</v>
      </c>
      <c r="BX31" s="23">
        <f t="shared" si="4"/>
        <v>0</v>
      </c>
      <c r="BY31" s="23">
        <f t="shared" si="5"/>
        <v>878.59211348803228</v>
      </c>
      <c r="BZ31" s="23">
        <f t="shared" si="6"/>
        <v>0</v>
      </c>
      <c r="CA31" s="23">
        <f t="shared" si="7"/>
        <v>0</v>
      </c>
      <c r="CB31" s="23">
        <f t="shared" si="8"/>
        <v>5.7650401147508665</v>
      </c>
      <c r="CC31" s="23">
        <f>SUM(BD31:BU31)/INDEX(Multipliers!$J$2:$J$33,MATCH($F31,Multipliers!$H$2:$H$33,0))</f>
        <v>139.06418255860686</v>
      </c>
      <c r="CD31" s="24">
        <f t="shared" si="9"/>
        <v>271.45832879386057</v>
      </c>
      <c r="CE31" s="24">
        <f t="shared" si="10"/>
        <v>15.968136987874152</v>
      </c>
      <c r="CF31" s="25">
        <f t="shared" si="11"/>
        <v>-0.62893128132804332</v>
      </c>
    </row>
    <row r="32" spans="2:84" x14ac:dyDescent="0.3">
      <c r="B32" s="45" t="str">
        <f>IF(INDEX(Picks!$H$2:$H$300,MATCH($C32,Picks!$B$2:$B$300,0))=0,"",INDEX(Picks!$H$2:$H$300,MATCH($C32,Picks!$B$2:$B$300,0)))</f>
        <v/>
      </c>
      <c r="C32" s="5" t="s">
        <v>260</v>
      </c>
      <c r="D32" s="5" t="s">
        <v>637</v>
      </c>
      <c r="E32" s="5" t="s">
        <v>95</v>
      </c>
      <c r="F32" s="5" t="s">
        <v>95</v>
      </c>
      <c r="G32" s="7">
        <v>4</v>
      </c>
      <c r="H32" s="5" t="s">
        <v>44</v>
      </c>
      <c r="I32" s="22">
        <v>1191</v>
      </c>
      <c r="J32" s="22">
        <v>5</v>
      </c>
      <c r="K32" s="22">
        <v>0</v>
      </c>
      <c r="L32" s="22">
        <v>0</v>
      </c>
      <c r="M32" s="22">
        <v>98.6</v>
      </c>
      <c r="N32" s="22">
        <v>0</v>
      </c>
      <c r="O32" s="22">
        <v>1191</v>
      </c>
      <c r="P32" s="22">
        <v>5</v>
      </c>
      <c r="Q32" s="22"/>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K32" s="23">
        <v>6.4829616990990671</v>
      </c>
      <c r="AL32" s="23">
        <v>5.6791759033508455</v>
      </c>
      <c r="AM32" s="23">
        <v>6.2084455495896647</v>
      </c>
      <c r="AN32" s="23">
        <v>5.9794380102922142</v>
      </c>
      <c r="AO32" s="23">
        <v>5.769395977731671</v>
      </c>
      <c r="AP32" s="23">
        <v>5.7196243395276207</v>
      </c>
      <c r="AQ32" s="23">
        <v>5.5571356109739849</v>
      </c>
      <c r="AR32" s="23">
        <v>6.3683480557245193</v>
      </c>
      <c r="AS32" s="23">
        <v>5.7759716847323821</v>
      </c>
      <c r="AT32" s="23">
        <v>5.5437009991002206</v>
      </c>
      <c r="AU32" s="23">
        <v>5.9244323490946176</v>
      </c>
      <c r="AV32" s="23">
        <v>5.8086254856477213</v>
      </c>
      <c r="AW32" s="23">
        <v>5.8643291380716303</v>
      </c>
      <c r="AX32" s="23">
        <v>0</v>
      </c>
      <c r="AY32" s="23">
        <v>6.0491175010995066</v>
      </c>
      <c r="AZ32" s="23">
        <v>5.312449686009229</v>
      </c>
      <c r="BA32" s="23">
        <v>6.7251745667372189</v>
      </c>
      <c r="BB32" s="23">
        <v>6.2046721869285841</v>
      </c>
      <c r="BC32" s="23"/>
      <c r="BD32" s="23">
        <v>74.834435557224111</v>
      </c>
      <c r="BE32" s="23">
        <v>70.450387083183728</v>
      </c>
      <c r="BF32" s="23">
        <v>76.212807928390077</v>
      </c>
      <c r="BG32" s="23">
        <v>71.160549214985636</v>
      </c>
      <c r="BH32" s="23">
        <v>72.650588000117182</v>
      </c>
      <c r="BI32" s="23">
        <v>72.016187054860865</v>
      </c>
      <c r="BJ32" s="23">
        <v>70.149428775271986</v>
      </c>
      <c r="BK32" s="23">
        <v>75.788919369597409</v>
      </c>
      <c r="BL32" s="23">
        <v>70.820277839497734</v>
      </c>
      <c r="BM32" s="23">
        <v>66.236825450327345</v>
      </c>
      <c r="BN32" s="23">
        <v>74.785928255202279</v>
      </c>
      <c r="BO32" s="23">
        <v>75.406047478845977</v>
      </c>
      <c r="BP32" s="23">
        <v>69.62516509210424</v>
      </c>
      <c r="BQ32" s="23">
        <v>0</v>
      </c>
      <c r="BR32" s="23">
        <v>66.071355236795185</v>
      </c>
      <c r="BS32" s="23">
        <v>61.209465403451603</v>
      </c>
      <c r="BT32" s="23">
        <v>72.75071535040901</v>
      </c>
      <c r="BU32" s="23">
        <v>80.54742153272764</v>
      </c>
      <c r="BV32" s="23"/>
      <c r="BW32" s="23">
        <f t="shared" si="3"/>
        <v>0</v>
      </c>
      <c r="BX32" s="23">
        <f t="shared" si="4"/>
        <v>100.9729987437107</v>
      </c>
      <c r="BY32" s="23">
        <f t="shared" si="5"/>
        <v>1220.7165046229923</v>
      </c>
      <c r="BZ32" s="23">
        <f t="shared" si="6"/>
        <v>0</v>
      </c>
      <c r="CA32" s="23">
        <f t="shared" si="7"/>
        <v>0</v>
      </c>
      <c r="CB32" s="23">
        <f t="shared" si="8"/>
        <v>5.1247544274684813</v>
      </c>
      <c r="CC32" s="23">
        <f>SUM(BD32:BU32)/INDEX(Multipliers!$J$2:$J$33,MATCH($F32,Multipliers!$H$2:$H$33,0))</f>
        <v>213.16884876471701</v>
      </c>
      <c r="CD32" s="24">
        <f t="shared" si="9"/>
        <v>376.08632566619815</v>
      </c>
      <c r="CE32" s="24">
        <f t="shared" si="10"/>
        <v>22.122725039188126</v>
      </c>
      <c r="CF32" s="25">
        <f t="shared" si="11"/>
        <v>0.51805659259591785</v>
      </c>
    </row>
    <row r="33" spans="2:84" x14ac:dyDescent="0.3">
      <c r="B33" s="45" t="str">
        <f>IF(INDEX(Picks!$H$2:$H$300,MATCH($C33,Picks!$B$2:$B$300,0))=0,"",INDEX(Picks!$H$2:$H$300,MATCH($C33,Picks!$B$2:$B$300,0)))</f>
        <v/>
      </c>
      <c r="C33" s="5" t="s">
        <v>261</v>
      </c>
      <c r="D33" s="5" t="s">
        <v>638</v>
      </c>
      <c r="E33" s="5" t="s">
        <v>58</v>
      </c>
      <c r="F33" s="5" t="s">
        <v>58</v>
      </c>
      <c r="G33" s="7">
        <v>5</v>
      </c>
      <c r="H33" s="5" t="s">
        <v>44</v>
      </c>
      <c r="I33" s="22">
        <v>424</v>
      </c>
      <c r="J33" s="22">
        <v>4</v>
      </c>
      <c r="K33" s="22">
        <v>0</v>
      </c>
      <c r="L33" s="22">
        <v>0</v>
      </c>
      <c r="M33" s="22">
        <v>0</v>
      </c>
      <c r="N33" s="22">
        <v>0</v>
      </c>
      <c r="O33" s="22">
        <v>554.46153846153845</v>
      </c>
      <c r="P33" s="22">
        <v>5.2307692307692308</v>
      </c>
      <c r="Q33" s="22"/>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K33" s="23">
        <v>0</v>
      </c>
      <c r="AL33" s="23">
        <v>0</v>
      </c>
      <c r="AM33" s="23">
        <v>0</v>
      </c>
      <c r="AN33" s="23">
        <v>0</v>
      </c>
      <c r="AO33" s="23">
        <v>0</v>
      </c>
      <c r="AP33" s="23">
        <v>0</v>
      </c>
      <c r="AQ33" s="23">
        <v>0</v>
      </c>
      <c r="AR33" s="23">
        <v>0</v>
      </c>
      <c r="AS33" s="23">
        <v>0</v>
      </c>
      <c r="AT33" s="23">
        <v>0</v>
      </c>
      <c r="AU33" s="23">
        <v>0</v>
      </c>
      <c r="AV33" s="23">
        <v>0</v>
      </c>
      <c r="AW33" s="23">
        <v>0</v>
      </c>
      <c r="AX33" s="23">
        <v>0</v>
      </c>
      <c r="AY33" s="23">
        <v>0</v>
      </c>
      <c r="AZ33" s="23">
        <v>0</v>
      </c>
      <c r="BA33" s="23">
        <v>0</v>
      </c>
      <c r="BB33" s="23">
        <v>0</v>
      </c>
      <c r="BC33" s="23"/>
      <c r="BD33" s="23">
        <v>32.820527142475733</v>
      </c>
      <c r="BE33" s="23">
        <v>30.018813211216965</v>
      </c>
      <c r="BF33" s="23">
        <v>32.61371471870202</v>
      </c>
      <c r="BG33" s="23">
        <v>34.86976881597915</v>
      </c>
      <c r="BH33" s="23">
        <v>31.517439604809081</v>
      </c>
      <c r="BI33" s="23">
        <v>30.898076323597248</v>
      </c>
      <c r="BJ33" s="23">
        <v>0</v>
      </c>
      <c r="BK33" s="23">
        <v>32.435300726588828</v>
      </c>
      <c r="BL33" s="23">
        <v>33.260798275307287</v>
      </c>
      <c r="BM33" s="23">
        <v>34.781446033982476</v>
      </c>
      <c r="BN33" s="23">
        <v>30.451723454983011</v>
      </c>
      <c r="BO33" s="23">
        <v>32.581314454563348</v>
      </c>
      <c r="BP33" s="23">
        <v>32.841208853295853</v>
      </c>
      <c r="BQ33" s="23">
        <v>35.494054527845925</v>
      </c>
      <c r="BR33" s="23">
        <v>33.713934039466963</v>
      </c>
      <c r="BS33" s="23">
        <v>30.616182300966233</v>
      </c>
      <c r="BT33" s="23">
        <v>38.104257527089992</v>
      </c>
      <c r="BU33" s="23">
        <v>30.866194306069623</v>
      </c>
      <c r="BV33" s="23"/>
      <c r="BW33" s="23">
        <f t="shared" si="3"/>
        <v>0</v>
      </c>
      <c r="BX33" s="23">
        <f t="shared" si="4"/>
        <v>0</v>
      </c>
      <c r="BY33" s="23">
        <f t="shared" si="5"/>
        <v>557.88475431693973</v>
      </c>
      <c r="BZ33" s="23">
        <f t="shared" si="6"/>
        <v>0</v>
      </c>
      <c r="CA33" s="23">
        <f t="shared" si="7"/>
        <v>0</v>
      </c>
      <c r="CB33" s="23">
        <f t="shared" si="8"/>
        <v>5.2630637199711297</v>
      </c>
      <c r="CC33" s="23">
        <f>SUM(BD33:BU33)/INDEX(Multipliers!$J$2:$J$33,MATCH($F33,Multipliers!$H$2:$H$33,0))</f>
        <v>86.202999310591068</v>
      </c>
      <c r="CD33" s="24">
        <f t="shared" si="9"/>
        <v>173.56985706211182</v>
      </c>
      <c r="CE33" s="24">
        <f t="shared" si="10"/>
        <v>10.209991591888931</v>
      </c>
      <c r="CF33" s="25">
        <f t="shared" si="11"/>
        <v>-1.702036888140525</v>
      </c>
    </row>
    <row r="34" spans="2:84" x14ac:dyDescent="0.3">
      <c r="B34" s="45" t="str">
        <f>IF(INDEX(Picks!$H$2:$H$300,MATCH($C34,Picks!$B$2:$B$300,0))=0,"",INDEX(Picks!$H$2:$H$300,MATCH($C34,Picks!$B$2:$B$300,0)))</f>
        <v/>
      </c>
      <c r="C34" s="5" t="s">
        <v>262</v>
      </c>
      <c r="D34" s="5" t="s">
        <v>639</v>
      </c>
      <c r="E34" s="5" t="s">
        <v>174</v>
      </c>
      <c r="F34" s="5" t="s">
        <v>174</v>
      </c>
      <c r="G34" s="7">
        <v>5</v>
      </c>
      <c r="H34" s="5" t="s">
        <v>44</v>
      </c>
      <c r="I34" s="22">
        <v>430</v>
      </c>
      <c r="J34" s="22">
        <v>5</v>
      </c>
      <c r="K34" s="22">
        <v>0</v>
      </c>
      <c r="L34" s="22">
        <v>0</v>
      </c>
      <c r="M34" s="22">
        <v>0</v>
      </c>
      <c r="N34" s="22">
        <v>0</v>
      </c>
      <c r="O34" s="22">
        <v>562.30769230769226</v>
      </c>
      <c r="P34" s="22">
        <v>6.5384615384615383</v>
      </c>
      <c r="Q34" s="22"/>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c r="AZ34" s="23">
        <v>0</v>
      </c>
      <c r="BA34" s="23">
        <v>0</v>
      </c>
      <c r="BB34" s="23">
        <v>0</v>
      </c>
      <c r="BC34" s="23"/>
      <c r="BD34" s="23">
        <v>36.437855792743051</v>
      </c>
      <c r="BE34" s="23">
        <v>34.403476437105162</v>
      </c>
      <c r="BF34" s="23">
        <v>35.710926871413733</v>
      </c>
      <c r="BG34" s="23">
        <v>33.190803025063872</v>
      </c>
      <c r="BH34" s="23">
        <v>0</v>
      </c>
      <c r="BI34" s="23">
        <v>38.223431015049051</v>
      </c>
      <c r="BJ34" s="23">
        <v>36.140280692263659</v>
      </c>
      <c r="BK34" s="23">
        <v>33.954050560157192</v>
      </c>
      <c r="BL34" s="23">
        <v>32.318026614082541</v>
      </c>
      <c r="BM34" s="23">
        <v>39.137536150814888</v>
      </c>
      <c r="BN34" s="23">
        <v>32.155221755302605</v>
      </c>
      <c r="BO34" s="23">
        <v>32.317297194846773</v>
      </c>
      <c r="BP34" s="23">
        <v>32.858105366917513</v>
      </c>
      <c r="BQ34" s="23">
        <v>34.272791234946787</v>
      </c>
      <c r="BR34" s="23">
        <v>31.791083658390516</v>
      </c>
      <c r="BS34" s="23">
        <v>35.173012998374503</v>
      </c>
      <c r="BT34" s="23">
        <v>35.666768496088181</v>
      </c>
      <c r="BU34" s="23">
        <v>31.097533243360687</v>
      </c>
      <c r="BV34" s="23"/>
      <c r="BW34" s="23">
        <f t="shared" si="3"/>
        <v>0</v>
      </c>
      <c r="BX34" s="23">
        <f t="shared" si="4"/>
        <v>0</v>
      </c>
      <c r="BY34" s="23">
        <f t="shared" si="5"/>
        <v>584.84820110692056</v>
      </c>
      <c r="BZ34" s="23">
        <f t="shared" si="6"/>
        <v>0</v>
      </c>
      <c r="CA34" s="23">
        <f t="shared" si="7"/>
        <v>0</v>
      </c>
      <c r="CB34" s="23">
        <f t="shared" si="8"/>
        <v>6.8005604779874487</v>
      </c>
      <c r="CC34" s="23">
        <f>SUM(BD34:BU34)/INDEX(Multipliers!$J$2:$J$33,MATCH($F34,Multipliers!$H$2:$H$33,0))</f>
        <v>100.44287010484263</v>
      </c>
      <c r="CD34" s="24">
        <f t="shared" si="9"/>
        <v>199.73105308345936</v>
      </c>
      <c r="CE34" s="24">
        <f t="shared" si="10"/>
        <v>11.748885475497609</v>
      </c>
      <c r="CF34" s="25">
        <f t="shared" si="11"/>
        <v>-1.415243912065048</v>
      </c>
    </row>
    <row r="35" spans="2:84" x14ac:dyDescent="0.3">
      <c r="B35" s="45" t="str">
        <f>IF(INDEX(Picks!$H$2:$H$300,MATCH($C35,Picks!$B$2:$B$300,0))=0,"",INDEX(Picks!$H$2:$H$300,MATCH($C35,Picks!$B$2:$B$300,0)))</f>
        <v/>
      </c>
      <c r="C35" s="5" t="s">
        <v>263</v>
      </c>
      <c r="D35" s="5" t="s">
        <v>640</v>
      </c>
      <c r="E35" s="5" t="s">
        <v>80</v>
      </c>
      <c r="F35" s="5" t="s">
        <v>80</v>
      </c>
      <c r="G35" s="7">
        <v>3</v>
      </c>
      <c r="H35" s="5" t="s">
        <v>44</v>
      </c>
      <c r="I35" s="22">
        <v>392</v>
      </c>
      <c r="J35" s="22">
        <v>4</v>
      </c>
      <c r="K35" s="22">
        <v>0</v>
      </c>
      <c r="L35" s="22">
        <v>0</v>
      </c>
      <c r="M35" s="22">
        <v>0</v>
      </c>
      <c r="N35" s="22">
        <v>0</v>
      </c>
      <c r="O35" s="22">
        <v>740.44444444444446</v>
      </c>
      <c r="P35" s="22">
        <v>7.5555555555555554</v>
      </c>
      <c r="Q35" s="22"/>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c r="AZ35" s="23">
        <v>0</v>
      </c>
      <c r="BA35" s="23">
        <v>0</v>
      </c>
      <c r="BB35" s="23">
        <v>0</v>
      </c>
      <c r="BC35" s="23"/>
      <c r="BD35" s="23">
        <v>49.533522154385864</v>
      </c>
      <c r="BE35" s="23">
        <v>43.42451753528924</v>
      </c>
      <c r="BF35" s="23">
        <v>41.92305136395953</v>
      </c>
      <c r="BG35" s="23">
        <v>43.293877205212503</v>
      </c>
      <c r="BH35" s="23">
        <v>40.240906739478895</v>
      </c>
      <c r="BI35" s="23">
        <v>44.40072022924852</v>
      </c>
      <c r="BJ35" s="23">
        <v>43.079904395465412</v>
      </c>
      <c r="BK35" s="23">
        <v>39.889757571614702</v>
      </c>
      <c r="BL35" s="23">
        <v>41.52705423431641</v>
      </c>
      <c r="BM35" s="23">
        <v>46.555426646680075</v>
      </c>
      <c r="BN35" s="23">
        <v>40.732353067828463</v>
      </c>
      <c r="BO35" s="23">
        <v>46.660180772796352</v>
      </c>
      <c r="BP35" s="23">
        <v>0</v>
      </c>
      <c r="BQ35" s="23">
        <v>44.188157595502645</v>
      </c>
      <c r="BR35" s="23">
        <v>43.924255911360007</v>
      </c>
      <c r="BS35" s="23">
        <v>44.505941166944275</v>
      </c>
      <c r="BT35" s="23">
        <v>43.487594629843784</v>
      </c>
      <c r="BU35" s="23">
        <v>47.35237537008166</v>
      </c>
      <c r="BV35" s="23"/>
      <c r="BW35" s="23">
        <f t="shared" si="3"/>
        <v>0</v>
      </c>
      <c r="BX35" s="23">
        <f t="shared" si="4"/>
        <v>0</v>
      </c>
      <c r="BY35" s="23">
        <f t="shared" si="5"/>
        <v>744.71959659000822</v>
      </c>
      <c r="BZ35" s="23">
        <f t="shared" si="6"/>
        <v>0</v>
      </c>
      <c r="CA35" s="23">
        <f t="shared" si="7"/>
        <v>0</v>
      </c>
      <c r="CB35" s="23">
        <f t="shared" si="8"/>
        <v>7.5991795570409</v>
      </c>
      <c r="CC35" s="23">
        <f>SUM(BD35:BU35)/INDEX(Multipliers!$J$2:$J$33,MATCH($F35,Multipliers!$H$2:$H$33,0))</f>
        <v>133.6354457233966</v>
      </c>
      <c r="CD35" s="24">
        <f t="shared" si="9"/>
        <v>253.70248272464283</v>
      </c>
      <c r="CE35" s="24">
        <f t="shared" si="10"/>
        <v>14.923675454390755</v>
      </c>
      <c r="CF35" s="25">
        <f t="shared" si="11"/>
        <v>-0.82358033073594261</v>
      </c>
    </row>
    <row r="36" spans="2:84" x14ac:dyDescent="0.3">
      <c r="B36" s="45" t="str">
        <f>IF(INDEX(Picks!$H$2:$H$300,MATCH($C36,Picks!$B$2:$B$300,0))=0,"",INDEX(Picks!$H$2:$H$300,MATCH($C36,Picks!$B$2:$B$300,0)))</f>
        <v/>
      </c>
      <c r="C36" s="5" t="s">
        <v>264</v>
      </c>
      <c r="D36" s="5" t="s">
        <v>641</v>
      </c>
      <c r="E36" s="5" t="s">
        <v>60</v>
      </c>
      <c r="F36" s="5" t="s">
        <v>60</v>
      </c>
      <c r="G36" s="7">
        <v>6</v>
      </c>
      <c r="H36" s="5" t="s">
        <v>44</v>
      </c>
      <c r="I36" s="22">
        <v>895</v>
      </c>
      <c r="J36" s="22">
        <v>4</v>
      </c>
      <c r="K36" s="22">
        <v>0</v>
      </c>
      <c r="L36" s="22">
        <v>0</v>
      </c>
      <c r="M36" s="22">
        <v>0</v>
      </c>
      <c r="N36" s="22">
        <v>0</v>
      </c>
      <c r="O36" s="22">
        <v>1170.3846153846155</v>
      </c>
      <c r="P36" s="22">
        <v>5.2307692307692308</v>
      </c>
      <c r="Q36" s="22"/>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c r="BD36" s="23">
        <v>64.897293702575894</v>
      </c>
      <c r="BE36" s="23">
        <v>70.505233722865555</v>
      </c>
      <c r="BF36" s="23">
        <v>70.434812876785401</v>
      </c>
      <c r="BG36" s="23">
        <v>66.467136081803233</v>
      </c>
      <c r="BH36" s="23">
        <v>73.887070827672048</v>
      </c>
      <c r="BI36" s="23">
        <v>72.739408018593934</v>
      </c>
      <c r="BJ36" s="23">
        <v>70.551593406989738</v>
      </c>
      <c r="BK36" s="23">
        <v>73.441460969080282</v>
      </c>
      <c r="BL36" s="23">
        <v>65.451420388799676</v>
      </c>
      <c r="BM36" s="23">
        <v>0</v>
      </c>
      <c r="BN36" s="23">
        <v>68.843126760854489</v>
      </c>
      <c r="BO36" s="23">
        <v>68.912763312883555</v>
      </c>
      <c r="BP36" s="23">
        <v>69.813609449348306</v>
      </c>
      <c r="BQ36" s="23">
        <v>70.025905561324436</v>
      </c>
      <c r="BR36" s="23">
        <v>68.637982317258832</v>
      </c>
      <c r="BS36" s="23">
        <v>73.796507838089269</v>
      </c>
      <c r="BT36" s="23">
        <v>69.278838510653515</v>
      </c>
      <c r="BU36" s="23">
        <v>67.060128070569675</v>
      </c>
      <c r="BV36" s="23"/>
      <c r="BW36" s="23">
        <f t="shared" si="3"/>
        <v>0</v>
      </c>
      <c r="BX36" s="23">
        <f t="shared" si="4"/>
        <v>0</v>
      </c>
      <c r="BY36" s="23">
        <f t="shared" si="5"/>
        <v>1184.7442918161476</v>
      </c>
      <c r="BZ36" s="23">
        <f t="shared" si="6"/>
        <v>0</v>
      </c>
      <c r="CA36" s="23">
        <f t="shared" si="7"/>
        <v>0</v>
      </c>
      <c r="CB36" s="23">
        <f t="shared" si="8"/>
        <v>5.2949465556028938</v>
      </c>
      <c r="CC36" s="23">
        <f>SUM(BD36:BU36)/INDEX(Multipliers!$J$2:$J$33,MATCH($F36,Multipliers!$H$2:$H$33,0))</f>
        <v>194.80612606603046</v>
      </c>
      <c r="CD36" s="24">
        <f t="shared" si="9"/>
        <v>345.0502345812626</v>
      </c>
      <c r="CE36" s="24">
        <f t="shared" si="10"/>
        <v>20.297072622427212</v>
      </c>
      <c r="CF36" s="25">
        <f t="shared" si="11"/>
        <v>0.17782241825866324</v>
      </c>
    </row>
    <row r="37" spans="2:84" x14ac:dyDescent="0.3">
      <c r="B37" s="45" t="str">
        <f>IF(INDEX(Picks!$H$2:$H$300,MATCH($C37,Picks!$B$2:$B$300,0))=0,"",INDEX(Picks!$H$2:$H$300,MATCH($C37,Picks!$B$2:$B$300,0)))</f>
        <v/>
      </c>
      <c r="C37" s="5" t="s">
        <v>265</v>
      </c>
      <c r="D37" s="5" t="s">
        <v>642</v>
      </c>
      <c r="E37" s="5" t="s">
        <v>109</v>
      </c>
      <c r="F37" s="5" t="s">
        <v>109</v>
      </c>
      <c r="G37" s="7">
        <v>3</v>
      </c>
      <c r="H37" s="5" t="s">
        <v>44</v>
      </c>
      <c r="I37" s="22">
        <v>925</v>
      </c>
      <c r="J37" s="22">
        <v>4</v>
      </c>
      <c r="K37" s="22">
        <v>0</v>
      </c>
      <c r="L37" s="22">
        <v>0</v>
      </c>
      <c r="M37" s="22">
        <v>510</v>
      </c>
      <c r="N37" s="22">
        <v>0</v>
      </c>
      <c r="O37" s="22">
        <v>982.8125</v>
      </c>
      <c r="P37" s="22">
        <v>4.25</v>
      </c>
      <c r="Q37" s="22"/>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K37" s="23">
        <v>30.822535114671719</v>
      </c>
      <c r="AL37" s="23">
        <v>28.617046236892499</v>
      </c>
      <c r="AM37" s="23">
        <v>30.205576242075626</v>
      </c>
      <c r="AN37" s="23">
        <v>32.732277430181675</v>
      </c>
      <c r="AO37" s="23">
        <v>37.150735018250806</v>
      </c>
      <c r="AP37" s="23">
        <v>28.854096007841033</v>
      </c>
      <c r="AQ37" s="23">
        <v>31.155117525781566</v>
      </c>
      <c r="AR37" s="23">
        <v>34.440020240924575</v>
      </c>
      <c r="AS37" s="23">
        <v>26.771882848965333</v>
      </c>
      <c r="AT37" s="23">
        <v>29.757571843063538</v>
      </c>
      <c r="AU37" s="23">
        <v>0</v>
      </c>
      <c r="AV37" s="23">
        <v>31.774260822324795</v>
      </c>
      <c r="AW37" s="23">
        <v>35.266507448004731</v>
      </c>
      <c r="AX37" s="23">
        <v>28.828492088248499</v>
      </c>
      <c r="AY37" s="23">
        <v>29.71609246797923</v>
      </c>
      <c r="AZ37" s="23">
        <v>29.732037370722967</v>
      </c>
      <c r="BA37" s="23">
        <v>30.069403821352619</v>
      </c>
      <c r="BB37" s="23">
        <v>30.690135647810408</v>
      </c>
      <c r="BC37" s="23"/>
      <c r="BD37" s="23">
        <v>60.930025438188736</v>
      </c>
      <c r="BE37" s="23">
        <v>56.150745467385221</v>
      </c>
      <c r="BF37" s="23">
        <v>58.336949015377094</v>
      </c>
      <c r="BG37" s="23">
        <v>57.037839499578091</v>
      </c>
      <c r="BH37" s="23">
        <v>67.728411837316784</v>
      </c>
      <c r="BI37" s="23">
        <v>57.038812583486582</v>
      </c>
      <c r="BJ37" s="23">
        <v>58.275948205949518</v>
      </c>
      <c r="BK37" s="23">
        <v>61.479121822887002</v>
      </c>
      <c r="BL37" s="23">
        <v>53.603565736269481</v>
      </c>
      <c r="BM37" s="23">
        <v>58.209746811798098</v>
      </c>
      <c r="BN37" s="23">
        <v>0</v>
      </c>
      <c r="BO37" s="23">
        <v>59.289336582789169</v>
      </c>
      <c r="BP37" s="23">
        <v>64.293331998111441</v>
      </c>
      <c r="BQ37" s="23">
        <v>59.619251730597171</v>
      </c>
      <c r="BR37" s="23">
        <v>59.717627581864292</v>
      </c>
      <c r="BS37" s="23">
        <v>59.724556965196427</v>
      </c>
      <c r="BT37" s="23">
        <v>58.995869692132231</v>
      </c>
      <c r="BU37" s="23">
        <v>60.218443960093936</v>
      </c>
      <c r="BV37" s="23"/>
      <c r="BW37" s="23">
        <f t="shared" si="3"/>
        <v>0</v>
      </c>
      <c r="BX37" s="23">
        <f t="shared" si="4"/>
        <v>526.58378817509163</v>
      </c>
      <c r="BY37" s="23">
        <f t="shared" si="5"/>
        <v>1010.6495849290212</v>
      </c>
      <c r="BZ37" s="23">
        <f t="shared" si="6"/>
        <v>0</v>
      </c>
      <c r="CA37" s="23">
        <f t="shared" si="7"/>
        <v>0</v>
      </c>
      <c r="CB37" s="23">
        <f t="shared" si="8"/>
        <v>4.3703765834768484</v>
      </c>
      <c r="CC37" s="23">
        <f>SUM(BD37:BU37)/INDEX(Multipliers!$J$2:$J$33,MATCH($F37,Multipliers!$H$2:$H$33,0))</f>
        <v>196.41703763043623</v>
      </c>
      <c r="CD37" s="24">
        <f t="shared" si="9"/>
        <v>376.36263444170862</v>
      </c>
      <c r="CE37" s="24">
        <f t="shared" si="10"/>
        <v>22.138978496571095</v>
      </c>
      <c r="CF37" s="25">
        <f t="shared" si="11"/>
        <v>0.52108563668013153</v>
      </c>
    </row>
    <row r="38" spans="2:84" x14ac:dyDescent="0.3">
      <c r="B38" s="45" t="str">
        <f>IF(INDEX(Picks!$H$2:$H$300,MATCH($C38,Picks!$B$2:$B$300,0))=0,"",INDEX(Picks!$H$2:$H$300,MATCH($C38,Picks!$B$2:$B$300,0)))</f>
        <v/>
      </c>
      <c r="C38" s="5" t="s">
        <v>266</v>
      </c>
      <c r="D38" s="5" t="s">
        <v>643</v>
      </c>
      <c r="E38" s="5" t="s">
        <v>70</v>
      </c>
      <c r="F38" s="5" t="s">
        <v>70</v>
      </c>
      <c r="G38" s="7">
        <v>1</v>
      </c>
      <c r="H38" s="5" t="s">
        <v>44</v>
      </c>
      <c r="I38" s="22">
        <v>1042</v>
      </c>
      <c r="J38" s="22">
        <v>4</v>
      </c>
      <c r="K38" s="22">
        <v>0</v>
      </c>
      <c r="L38" s="22">
        <v>0</v>
      </c>
      <c r="M38" s="22">
        <v>0</v>
      </c>
      <c r="N38" s="22">
        <v>0</v>
      </c>
      <c r="O38" s="22">
        <v>1180.9333333333334</v>
      </c>
      <c r="P38" s="22">
        <v>4.5333333333333332</v>
      </c>
      <c r="Q38" s="22"/>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c r="BD38" s="23">
        <v>81.543841884586854</v>
      </c>
      <c r="BE38" s="23">
        <v>64.025312507628897</v>
      </c>
      <c r="BF38" s="23">
        <v>65.516745216548557</v>
      </c>
      <c r="BG38" s="23">
        <v>70.394370054774129</v>
      </c>
      <c r="BH38" s="23">
        <v>69.250108010991553</v>
      </c>
      <c r="BI38" s="23">
        <v>67.00072119245506</v>
      </c>
      <c r="BJ38" s="23">
        <v>72.487048554807131</v>
      </c>
      <c r="BK38" s="23">
        <v>66.933074310712186</v>
      </c>
      <c r="BL38" s="23">
        <v>71.609293359018295</v>
      </c>
      <c r="BM38" s="23">
        <v>75.617738097539615</v>
      </c>
      <c r="BN38" s="23">
        <v>0</v>
      </c>
      <c r="BO38" s="23">
        <v>71.124963805762334</v>
      </c>
      <c r="BP38" s="23">
        <v>80.036926107713285</v>
      </c>
      <c r="BQ38" s="23">
        <v>68.392334881750031</v>
      </c>
      <c r="BR38" s="23">
        <v>73.712276386691215</v>
      </c>
      <c r="BS38" s="23">
        <v>64.929123245643467</v>
      </c>
      <c r="BT38" s="23">
        <v>67.089251864629503</v>
      </c>
      <c r="BU38" s="23">
        <v>75.974442802746054</v>
      </c>
      <c r="BV38" s="23"/>
      <c r="BW38" s="23">
        <f t="shared" si="3"/>
        <v>0</v>
      </c>
      <c r="BX38" s="23">
        <f t="shared" si="4"/>
        <v>0</v>
      </c>
      <c r="BY38" s="23">
        <f t="shared" si="5"/>
        <v>1205.637572283998</v>
      </c>
      <c r="BZ38" s="23">
        <f t="shared" si="6"/>
        <v>0</v>
      </c>
      <c r="CA38" s="23">
        <f t="shared" si="7"/>
        <v>0</v>
      </c>
      <c r="CB38" s="23">
        <f t="shared" si="8"/>
        <v>4.6281672640460574</v>
      </c>
      <c r="CC38" s="23">
        <f>SUM(BD38:BU38)/INDEX(Multipliers!$J$2:$J$33,MATCH($F38,Multipliers!$H$2:$H$33,0))</f>
        <v>179.4103530184521</v>
      </c>
      <c r="CD38" s="24">
        <f t="shared" si="9"/>
        <v>327.74311383112826</v>
      </c>
      <c r="CE38" s="24">
        <f t="shared" si="10"/>
        <v>19.27900669594872</v>
      </c>
      <c r="CF38" s="25">
        <f t="shared" si="11"/>
        <v>-1.1907465007316128E-2</v>
      </c>
    </row>
    <row r="39" spans="2:84" x14ac:dyDescent="0.3">
      <c r="B39" s="45" t="str">
        <f>IF(INDEX(Picks!$H$2:$H$300,MATCH($C39,Picks!$B$2:$B$300,0))=0,"",INDEX(Picks!$H$2:$H$300,MATCH($C39,Picks!$B$2:$B$300,0)))</f>
        <v/>
      </c>
      <c r="C39" s="5" t="s">
        <v>267</v>
      </c>
      <c r="D39" s="5" t="s">
        <v>644</v>
      </c>
      <c r="E39" s="5" t="s">
        <v>99</v>
      </c>
      <c r="F39" s="5" t="s">
        <v>99</v>
      </c>
      <c r="G39" s="7">
        <v>1</v>
      </c>
      <c r="H39" s="5" t="s">
        <v>44</v>
      </c>
      <c r="I39" s="22">
        <v>801</v>
      </c>
      <c r="J39" s="22">
        <v>4</v>
      </c>
      <c r="K39" s="22">
        <v>0</v>
      </c>
      <c r="L39" s="22">
        <v>0</v>
      </c>
      <c r="M39" s="22">
        <v>204</v>
      </c>
      <c r="N39" s="22">
        <v>8.5</v>
      </c>
      <c r="O39" s="22">
        <v>851.0625</v>
      </c>
      <c r="P39" s="22">
        <v>4.25</v>
      </c>
      <c r="Q39" s="22"/>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K39" s="23">
        <v>13.708460794204514</v>
      </c>
      <c r="AL39" s="23">
        <v>12.41248376457315</v>
      </c>
      <c r="AM39" s="23">
        <v>11.148308551334919</v>
      </c>
      <c r="AN39" s="23">
        <v>11.355858184147118</v>
      </c>
      <c r="AO39" s="23">
        <v>12.753066561184603</v>
      </c>
      <c r="AP39" s="23">
        <v>0</v>
      </c>
      <c r="AQ39" s="23">
        <v>12.293471611193523</v>
      </c>
      <c r="AR39" s="23">
        <v>12.219006802377686</v>
      </c>
      <c r="AS39" s="23">
        <v>14.845581429933246</v>
      </c>
      <c r="AT39" s="23">
        <v>11.999753120990782</v>
      </c>
      <c r="AU39" s="23">
        <v>11.724389847105057</v>
      </c>
      <c r="AV39" s="23">
        <v>11.451340253582217</v>
      </c>
      <c r="AW39" s="23">
        <v>13.293541379553291</v>
      </c>
      <c r="AX39" s="23">
        <v>12.626534618428822</v>
      </c>
      <c r="AY39" s="23">
        <v>12.211506431778481</v>
      </c>
      <c r="AZ39" s="23">
        <v>12.207971156812381</v>
      </c>
      <c r="BA39" s="23">
        <v>11.435375331468125</v>
      </c>
      <c r="BB39" s="23">
        <v>12.166301683189888</v>
      </c>
      <c r="BC39" s="23"/>
      <c r="BD39" s="23">
        <v>51.217554862819711</v>
      </c>
      <c r="BE39" s="23">
        <v>50.263119656255675</v>
      </c>
      <c r="BF39" s="23">
        <v>47.351807599827161</v>
      </c>
      <c r="BG39" s="23">
        <v>48.237131458233911</v>
      </c>
      <c r="BH39" s="23">
        <v>53.321456655615563</v>
      </c>
      <c r="BI39" s="23">
        <v>0</v>
      </c>
      <c r="BJ39" s="23">
        <v>46.375881535594054</v>
      </c>
      <c r="BK39" s="23">
        <v>52.291331687103565</v>
      </c>
      <c r="BL39" s="23">
        <v>58.591077505701691</v>
      </c>
      <c r="BM39" s="23">
        <v>50.33683003613902</v>
      </c>
      <c r="BN39" s="23">
        <v>47.476751708919252</v>
      </c>
      <c r="BO39" s="23">
        <v>51.268629176850041</v>
      </c>
      <c r="BP39" s="23">
        <v>52.998693547041704</v>
      </c>
      <c r="BQ39" s="23">
        <v>53.470369508187446</v>
      </c>
      <c r="BR39" s="23">
        <v>48.573263936695085</v>
      </c>
      <c r="BS39" s="23">
        <v>54.656130407487019</v>
      </c>
      <c r="BT39" s="23">
        <v>47.189630381236753</v>
      </c>
      <c r="BU39" s="23">
        <v>50.868151965411975</v>
      </c>
      <c r="BV39" s="23"/>
      <c r="BW39" s="23">
        <f t="shared" si="3"/>
        <v>0</v>
      </c>
      <c r="BX39" s="23">
        <f t="shared" si="4"/>
        <v>209.85295152185782</v>
      </c>
      <c r="BY39" s="23">
        <f t="shared" si="5"/>
        <v>864.48781162911962</v>
      </c>
      <c r="BZ39" s="23">
        <f t="shared" si="6"/>
        <v>0</v>
      </c>
      <c r="CA39" s="23">
        <f t="shared" si="7"/>
        <v>8.7438729800774091</v>
      </c>
      <c r="CB39" s="23">
        <f t="shared" si="8"/>
        <v>4.3170427547022205</v>
      </c>
      <c r="CC39" s="23">
        <f>SUM(BD39:BU39)/INDEX(Multipliers!$J$2:$J$33,MATCH($F39,Multipliers!$H$2:$H$33,0))</f>
        <v>154.32764562299181</v>
      </c>
      <c r="CD39" s="24">
        <f t="shared" si="9"/>
        <v>340.12721634676734</v>
      </c>
      <c r="CE39" s="24">
        <f t="shared" si="10"/>
        <v>20.007483314515724</v>
      </c>
      <c r="CF39" s="25">
        <f t="shared" si="11"/>
        <v>0.12385366814522666</v>
      </c>
    </row>
    <row r="40" spans="2:84" x14ac:dyDescent="0.3">
      <c r="B40" s="45" t="str">
        <f>IF(INDEX(Picks!$H$2:$H$300,MATCH($C40,Picks!$B$2:$B$300,0))=0,"",INDEX(Picks!$H$2:$H$300,MATCH($C40,Picks!$B$2:$B$300,0)))</f>
        <v/>
      </c>
      <c r="C40" s="5" t="s">
        <v>268</v>
      </c>
      <c r="D40" s="5" t="s">
        <v>645</v>
      </c>
      <c r="E40" s="5" t="s">
        <v>63</v>
      </c>
      <c r="F40" s="5" t="s">
        <v>63</v>
      </c>
      <c r="G40" s="7">
        <v>1</v>
      </c>
      <c r="H40" s="5" t="s">
        <v>44</v>
      </c>
      <c r="I40" s="22">
        <v>1116</v>
      </c>
      <c r="J40" s="22">
        <v>4</v>
      </c>
      <c r="K40" s="22">
        <v>0</v>
      </c>
      <c r="L40" s="22">
        <v>0</v>
      </c>
      <c r="M40" s="22">
        <v>0</v>
      </c>
      <c r="N40" s="22">
        <v>0</v>
      </c>
      <c r="O40" s="22">
        <v>1116</v>
      </c>
      <c r="P40" s="22">
        <v>4</v>
      </c>
      <c r="Q40" s="22"/>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c r="BD40" s="23">
        <v>71.130966674406807</v>
      </c>
      <c r="BE40" s="23">
        <v>69.680778585480624</v>
      </c>
      <c r="BF40" s="23">
        <v>69.559881959488351</v>
      </c>
      <c r="BG40" s="23">
        <v>65.679966924115647</v>
      </c>
      <c r="BH40" s="23">
        <v>65.165511070650084</v>
      </c>
      <c r="BI40" s="23">
        <v>70.173673879733443</v>
      </c>
      <c r="BJ40" s="23">
        <v>0</v>
      </c>
      <c r="BK40" s="23">
        <v>65.146742596948627</v>
      </c>
      <c r="BL40" s="23">
        <v>65.580127731706284</v>
      </c>
      <c r="BM40" s="23">
        <v>62.340644292553009</v>
      </c>
      <c r="BN40" s="23">
        <v>66.920893454767707</v>
      </c>
      <c r="BO40" s="23">
        <v>64.53131742089559</v>
      </c>
      <c r="BP40" s="23">
        <v>71.44262834802268</v>
      </c>
      <c r="BQ40" s="23">
        <v>67.770528112664692</v>
      </c>
      <c r="BR40" s="23">
        <v>60.953260841344957</v>
      </c>
      <c r="BS40" s="23">
        <v>65.187747892514849</v>
      </c>
      <c r="BT40" s="23">
        <v>62.627672100366524</v>
      </c>
      <c r="BU40" s="23">
        <v>66.293158891800203</v>
      </c>
      <c r="BV40" s="23"/>
      <c r="BW40" s="23">
        <f t="shared" si="3"/>
        <v>0</v>
      </c>
      <c r="BX40" s="23">
        <f t="shared" si="4"/>
        <v>0</v>
      </c>
      <c r="BY40" s="23">
        <f t="shared" si="5"/>
        <v>1130.18550077746</v>
      </c>
      <c r="BZ40" s="23">
        <f t="shared" si="6"/>
        <v>0</v>
      </c>
      <c r="CA40" s="23">
        <f t="shared" si="7"/>
        <v>0</v>
      </c>
      <c r="CB40" s="23">
        <f t="shared" si="8"/>
        <v>4.0508440888081001</v>
      </c>
      <c r="CC40" s="23">
        <f>SUM(BD40:BU40)/INDEX(Multipliers!$J$2:$J$33,MATCH($F40,Multipliers!$H$2:$H$33,0))</f>
        <v>203.08732205751295</v>
      </c>
      <c r="CD40" s="24">
        <f t="shared" si="9"/>
        <v>340.41093666810752</v>
      </c>
      <c r="CE40" s="24">
        <f t="shared" si="10"/>
        <v>20.024172745182796</v>
      </c>
      <c r="CF40" s="25">
        <f t="shared" si="11"/>
        <v>0.12696396154556833</v>
      </c>
    </row>
    <row r="41" spans="2:84" x14ac:dyDescent="0.3">
      <c r="B41" s="45" t="str">
        <f>IF(INDEX(Picks!$H$2:$H$300,MATCH($C41,Picks!$B$2:$B$300,0))=0,"",INDEX(Picks!$H$2:$H$300,MATCH($C41,Picks!$B$2:$B$300,0)))</f>
        <v/>
      </c>
      <c r="C41" s="5" t="s">
        <v>269</v>
      </c>
      <c r="D41" s="5" t="s">
        <v>646</v>
      </c>
      <c r="E41" s="5" t="s">
        <v>95</v>
      </c>
      <c r="F41" s="5" t="s">
        <v>95</v>
      </c>
      <c r="G41" s="7">
        <v>6</v>
      </c>
      <c r="H41" s="5" t="s">
        <v>44</v>
      </c>
      <c r="I41" s="22">
        <v>656</v>
      </c>
      <c r="J41" s="22">
        <v>4</v>
      </c>
      <c r="K41" s="22">
        <v>0</v>
      </c>
      <c r="L41" s="22">
        <v>0</v>
      </c>
      <c r="M41" s="22">
        <v>264.91666666666669</v>
      </c>
      <c r="N41" s="22">
        <v>1.4166666666666667</v>
      </c>
      <c r="O41" s="22">
        <v>743.4666666666667</v>
      </c>
      <c r="P41" s="22">
        <v>4.5333333333333332</v>
      </c>
      <c r="Q41" s="22"/>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K41" s="23">
        <v>17.332158338135606</v>
      </c>
      <c r="AL41" s="23">
        <v>15.183241943366758</v>
      </c>
      <c r="AM41" s="23">
        <v>16.598241096216146</v>
      </c>
      <c r="AN41" s="23">
        <v>15.985990844563137</v>
      </c>
      <c r="AO41" s="23">
        <v>15.424444758842919</v>
      </c>
      <c r="AP41" s="23">
        <v>15.291380589387641</v>
      </c>
      <c r="AQ41" s="23">
        <v>14.856967970253192</v>
      </c>
      <c r="AR41" s="23">
        <v>17.02573946557704</v>
      </c>
      <c r="AS41" s="23">
        <v>15.442024871176047</v>
      </c>
      <c r="AT41" s="23">
        <v>14.821050617812279</v>
      </c>
      <c r="AU41" s="23">
        <v>15.838933546738428</v>
      </c>
      <c r="AV41" s="23">
        <v>15.529324607635273</v>
      </c>
      <c r="AW41" s="23">
        <v>15.678247980722276</v>
      </c>
      <c r="AX41" s="23">
        <v>0</v>
      </c>
      <c r="AY41" s="23">
        <v>16.172278535844804</v>
      </c>
      <c r="AZ41" s="23">
        <v>14.202801650684824</v>
      </c>
      <c r="BA41" s="23">
        <v>17.979712954110234</v>
      </c>
      <c r="BB41" s="23">
        <v>16.588153034286343</v>
      </c>
      <c r="BC41" s="23"/>
      <c r="BD41" s="23">
        <v>46.48341775793272</v>
      </c>
      <c r="BE41" s="23">
        <v>43.760265573080382</v>
      </c>
      <c r="BF41" s="23">
        <v>47.339593905689007</v>
      </c>
      <c r="BG41" s="23">
        <v>44.201382858226062</v>
      </c>
      <c r="BH41" s="23">
        <v>45.12692061112098</v>
      </c>
      <c r="BI41" s="23">
        <v>44.732862395210105</v>
      </c>
      <c r="BJ41" s="23">
        <v>43.573325287499102</v>
      </c>
      <c r="BK41" s="23">
        <v>47.076295481448199</v>
      </c>
      <c r="BL41" s="23">
        <v>43.990023256458571</v>
      </c>
      <c r="BM41" s="23">
        <v>41.143011308109138</v>
      </c>
      <c r="BN41" s="23">
        <v>46.453287442023999</v>
      </c>
      <c r="BO41" s="23">
        <v>46.838474565007132</v>
      </c>
      <c r="BP41" s="23">
        <v>43.247678843872691</v>
      </c>
      <c r="BQ41" s="23">
        <v>0</v>
      </c>
      <c r="BR41" s="23">
        <v>41.040229467037754</v>
      </c>
      <c r="BS41" s="23">
        <v>38.02026607005935</v>
      </c>
      <c r="BT41" s="23">
        <v>45.189114725607894</v>
      </c>
      <c r="BU41" s="23">
        <v>50.032039615867035</v>
      </c>
      <c r="BV41" s="23"/>
      <c r="BW41" s="23">
        <f t="shared" si="3"/>
        <v>0</v>
      </c>
      <c r="BX41" s="23">
        <f t="shared" si="4"/>
        <v>269.9506928053529</v>
      </c>
      <c r="BY41" s="23">
        <f t="shared" si="5"/>
        <v>758.24818916425011</v>
      </c>
      <c r="BZ41" s="23">
        <f t="shared" si="6"/>
        <v>0</v>
      </c>
      <c r="CA41" s="23">
        <f t="shared" si="7"/>
        <v>1.4435865925419942</v>
      </c>
      <c r="CB41" s="23">
        <f t="shared" si="8"/>
        <v>4.623464568074696</v>
      </c>
      <c r="CC41" s="23">
        <f>SUM(BD41:BU41)/INDEX(Multipliers!$J$2:$J$33,MATCH($F41,Multipliers!$H$2:$H$33,0))</f>
        <v>132.40985351631181</v>
      </c>
      <c r="CD41" s="24">
        <f t="shared" si="9"/>
        <v>271.63204867697226</v>
      </c>
      <c r="CE41" s="24">
        <f t="shared" si="10"/>
        <v>15.97835580452778</v>
      </c>
      <c r="CF41" s="25">
        <f t="shared" si="11"/>
        <v>-0.62702687136756474</v>
      </c>
    </row>
    <row r="42" spans="2:84" x14ac:dyDescent="0.3">
      <c r="B42" s="45" t="str">
        <f>IF(INDEX(Picks!$H$2:$H$300,MATCH($C42,Picks!$B$2:$B$300,0))=0,"",INDEX(Picks!$H$2:$H$300,MATCH($C42,Picks!$B$2:$B$300,0)))</f>
        <v/>
      </c>
      <c r="C42" s="5" t="s">
        <v>270</v>
      </c>
      <c r="D42" s="5" t="s">
        <v>552</v>
      </c>
      <c r="E42" s="5" t="s">
        <v>54</v>
      </c>
      <c r="F42" s="5" t="s">
        <v>56</v>
      </c>
      <c r="G42" s="7">
        <v>11</v>
      </c>
      <c r="H42" s="5" t="s">
        <v>44</v>
      </c>
      <c r="I42" s="22">
        <v>535</v>
      </c>
      <c r="J42" s="22">
        <v>3</v>
      </c>
      <c r="K42" s="22">
        <v>0</v>
      </c>
      <c r="L42" s="22">
        <v>0</v>
      </c>
      <c r="M42" s="22">
        <v>0</v>
      </c>
      <c r="N42" s="22">
        <v>0</v>
      </c>
      <c r="O42" s="22">
        <v>649.64285714285711</v>
      </c>
      <c r="P42" s="22">
        <v>3.6428571428571423</v>
      </c>
      <c r="Q42" s="22"/>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c r="BD42" s="23">
        <v>34.447191396659044</v>
      </c>
      <c r="BE42" s="23">
        <v>36.015723128097392</v>
      </c>
      <c r="BF42" s="23">
        <v>39.236285108839269</v>
      </c>
      <c r="BG42" s="23">
        <v>34.206919258171801</v>
      </c>
      <c r="BH42" s="23">
        <v>35.425173851031985</v>
      </c>
      <c r="BI42" s="23">
        <v>34.681848741153821</v>
      </c>
      <c r="BJ42" s="23">
        <v>36.489161915708998</v>
      </c>
      <c r="BK42" s="23">
        <v>36.536636183625234</v>
      </c>
      <c r="BL42" s="23">
        <v>0</v>
      </c>
      <c r="BM42" s="23">
        <v>34.189758196456687</v>
      </c>
      <c r="BN42" s="23">
        <v>37.49983716756725</v>
      </c>
      <c r="BO42" s="23">
        <v>36.577070849245722</v>
      </c>
      <c r="BP42" s="23">
        <v>36.35869579557945</v>
      </c>
      <c r="BQ42" s="23">
        <v>35.420694889896623</v>
      </c>
      <c r="BR42" s="23">
        <v>38.651075445056819</v>
      </c>
      <c r="BS42" s="23">
        <v>39.756166629876546</v>
      </c>
      <c r="BT42" s="23">
        <v>38.882079751898978</v>
      </c>
      <c r="BU42" s="23">
        <v>42.298822947522481</v>
      </c>
      <c r="BV42" s="23"/>
      <c r="BW42" s="23">
        <f t="shared" si="3"/>
        <v>0</v>
      </c>
      <c r="BX42" s="23">
        <f t="shared" si="4"/>
        <v>0</v>
      </c>
      <c r="BY42" s="23">
        <f t="shared" si="5"/>
        <v>626.67314125638813</v>
      </c>
      <c r="BZ42" s="23">
        <f t="shared" si="6"/>
        <v>0</v>
      </c>
      <c r="CA42" s="23">
        <f t="shared" si="7"/>
        <v>0</v>
      </c>
      <c r="CB42" s="23">
        <f t="shared" si="8"/>
        <v>3.5140549976993727</v>
      </c>
      <c r="CC42" s="23">
        <f>SUM(BD42:BU42)/INDEX(Multipliers!$J$2:$J$33,MATCH($F42,Multipliers!$H$2:$H$33,0))</f>
        <v>89.545636808057324</v>
      </c>
      <c r="CD42" s="24">
        <f t="shared" si="9"/>
        <v>173.29728091989239</v>
      </c>
      <c r="CE42" s="24">
        <f t="shared" si="10"/>
        <v>10.19395770117014</v>
      </c>
      <c r="CF42" s="25">
        <f t="shared" si="11"/>
        <v>-1.7050250131089133</v>
      </c>
    </row>
    <row r="43" spans="2:84" x14ac:dyDescent="0.3">
      <c r="B43" s="45" t="str">
        <f>IF(INDEX(Picks!$H$2:$H$300,MATCH($C43,Picks!$B$2:$B$300,0))=0,"",INDEX(Picks!$H$2:$H$300,MATCH($C43,Picks!$B$2:$B$300,0)))</f>
        <v/>
      </c>
      <c r="C43" s="5" t="s">
        <v>271</v>
      </c>
      <c r="D43" s="5" t="s">
        <v>647</v>
      </c>
      <c r="E43" s="5" t="s">
        <v>87</v>
      </c>
      <c r="F43" s="5" t="s">
        <v>87</v>
      </c>
      <c r="G43" s="7">
        <v>1</v>
      </c>
      <c r="H43" s="5" t="s">
        <v>44</v>
      </c>
      <c r="I43" s="22">
        <v>866</v>
      </c>
      <c r="J43" s="22">
        <v>4</v>
      </c>
      <c r="K43" s="22">
        <v>0</v>
      </c>
      <c r="L43" s="22">
        <v>0</v>
      </c>
      <c r="M43" s="22">
        <v>0</v>
      </c>
      <c r="N43" s="22">
        <v>0</v>
      </c>
      <c r="O43" s="22">
        <v>866</v>
      </c>
      <c r="P43" s="22">
        <v>4</v>
      </c>
      <c r="Q43" s="22"/>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0</v>
      </c>
      <c r="BC43" s="23"/>
      <c r="BD43" s="23">
        <v>50.05393734389429</v>
      </c>
      <c r="BE43" s="23">
        <v>51.118390447095123</v>
      </c>
      <c r="BF43" s="23">
        <v>54.889713816234391</v>
      </c>
      <c r="BG43" s="23">
        <v>49.959687797336194</v>
      </c>
      <c r="BH43" s="23">
        <v>52.119879281420339</v>
      </c>
      <c r="BI43" s="23">
        <v>50.084413977247451</v>
      </c>
      <c r="BJ43" s="23">
        <v>48.711630719554407</v>
      </c>
      <c r="BK43" s="23">
        <v>56.090543971121697</v>
      </c>
      <c r="BL43" s="23">
        <v>58.82329320269433</v>
      </c>
      <c r="BM43" s="23">
        <v>50.636262256227965</v>
      </c>
      <c r="BN43" s="23">
        <v>0</v>
      </c>
      <c r="BO43" s="23">
        <v>54.117722351643955</v>
      </c>
      <c r="BP43" s="23">
        <v>43.935645901052972</v>
      </c>
      <c r="BQ43" s="23">
        <v>52.086071627786971</v>
      </c>
      <c r="BR43" s="23">
        <v>47.278605504973136</v>
      </c>
      <c r="BS43" s="23">
        <v>52.535031480098581</v>
      </c>
      <c r="BT43" s="23">
        <v>49.847480037405589</v>
      </c>
      <c r="BU43" s="23">
        <v>51.268899412798589</v>
      </c>
      <c r="BV43" s="23"/>
      <c r="BW43" s="23">
        <f t="shared" si="3"/>
        <v>0</v>
      </c>
      <c r="BX43" s="23">
        <f t="shared" si="4"/>
        <v>0</v>
      </c>
      <c r="BY43" s="23">
        <f t="shared" si="5"/>
        <v>873.55720912858601</v>
      </c>
      <c r="BZ43" s="23">
        <f t="shared" si="6"/>
        <v>0</v>
      </c>
      <c r="CA43" s="23">
        <f t="shared" si="7"/>
        <v>0</v>
      </c>
      <c r="CB43" s="23">
        <f t="shared" si="8"/>
        <v>4.0349062777301894</v>
      </c>
      <c r="CC43" s="23">
        <f>SUM(BD43:BU43)/INDEX(Multipliers!$J$2:$J$33,MATCH($F43,Multipliers!$H$2:$H$33,0))</f>
        <v>145.43127787934284</v>
      </c>
      <c r="CD43" s="24">
        <f t="shared" si="9"/>
        <v>256.99643645858259</v>
      </c>
      <c r="CE43" s="24">
        <f t="shared" si="10"/>
        <v>15.117437438740152</v>
      </c>
      <c r="CF43" s="25">
        <f t="shared" si="11"/>
        <v>-0.78747025405440818</v>
      </c>
    </row>
    <row r="44" spans="2:84" x14ac:dyDescent="0.3">
      <c r="B44" s="45" t="str">
        <f>IF(INDEX(Picks!$H$2:$H$300,MATCH($C44,Picks!$B$2:$B$300,0))=0,"",INDEX(Picks!$H$2:$H$300,MATCH($C44,Picks!$B$2:$B$300,0)))</f>
        <v/>
      </c>
      <c r="C44" s="5" t="s">
        <v>272</v>
      </c>
      <c r="D44" s="5" t="s">
        <v>648</v>
      </c>
      <c r="E44" s="5" t="s">
        <v>43</v>
      </c>
      <c r="F44" s="5" t="s">
        <v>63</v>
      </c>
      <c r="G44" s="7">
        <v>4</v>
      </c>
      <c r="H44" s="5" t="s">
        <v>44</v>
      </c>
      <c r="I44" s="22">
        <v>297</v>
      </c>
      <c r="J44" s="22">
        <v>4</v>
      </c>
      <c r="K44" s="22">
        <v>0</v>
      </c>
      <c r="L44" s="22">
        <v>0</v>
      </c>
      <c r="M44" s="22">
        <v>263.5</v>
      </c>
      <c r="N44" s="22">
        <v>17</v>
      </c>
      <c r="O44" s="22">
        <v>631.125</v>
      </c>
      <c r="P44" s="22">
        <v>8.5</v>
      </c>
      <c r="Q44" s="22"/>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K44" s="23">
        <v>16.690985283814506</v>
      </c>
      <c r="AL44" s="23">
        <v>15.461390287405806</v>
      </c>
      <c r="AM44" s="23">
        <v>16.341601481507187</v>
      </c>
      <c r="AN44" s="23">
        <v>15.419504403949801</v>
      </c>
      <c r="AO44" s="23">
        <v>15.131712878938721</v>
      </c>
      <c r="AP44" s="23">
        <v>16.984925268778799</v>
      </c>
      <c r="AQ44" s="23">
        <v>0</v>
      </c>
      <c r="AR44" s="23">
        <v>14.865787180123725</v>
      </c>
      <c r="AS44" s="23">
        <v>16.514636638475331</v>
      </c>
      <c r="AT44" s="23">
        <v>14.601870573604069</v>
      </c>
      <c r="AU44" s="23">
        <v>15.703085450055307</v>
      </c>
      <c r="AV44" s="23">
        <v>15.656366542075645</v>
      </c>
      <c r="AW44" s="23">
        <v>16.344180703974814</v>
      </c>
      <c r="AX44" s="23">
        <v>15.872456560571885</v>
      </c>
      <c r="AY44" s="23">
        <v>14.788270746783684</v>
      </c>
      <c r="AZ44" s="23">
        <v>15.952739149025451</v>
      </c>
      <c r="BA44" s="23">
        <v>15.38651670664064</v>
      </c>
      <c r="BB44" s="23">
        <v>15.574155002030741</v>
      </c>
      <c r="BC44" s="23"/>
      <c r="BD44" s="23">
        <v>40.628143529545042</v>
      </c>
      <c r="BE44" s="23">
        <v>39.799834108538271</v>
      </c>
      <c r="BF44" s="23">
        <v>39.73078112496875</v>
      </c>
      <c r="BG44" s="23">
        <v>37.514675365277469</v>
      </c>
      <c r="BH44" s="23">
        <v>37.220831667779478</v>
      </c>
      <c r="BI44" s="23">
        <v>40.081362979804773</v>
      </c>
      <c r="BJ44" s="23">
        <v>0</v>
      </c>
      <c r="BK44" s="23">
        <v>37.210111607600012</v>
      </c>
      <c r="BL44" s="23">
        <v>37.457649835768663</v>
      </c>
      <c r="BM44" s="23">
        <v>35.607341815494571</v>
      </c>
      <c r="BN44" s="23">
        <v>38.223460069803238</v>
      </c>
      <c r="BO44" s="23">
        <v>36.858596879860848</v>
      </c>
      <c r="BP44" s="23">
        <v>40.806156507581505</v>
      </c>
      <c r="BQ44" s="23">
        <v>38.708749113978918</v>
      </c>
      <c r="BR44" s="23">
        <v>34.814904757184813</v>
      </c>
      <c r="BS44" s="23">
        <v>37.233532757510169</v>
      </c>
      <c r="BT44" s="23">
        <v>35.771284575139561</v>
      </c>
      <c r="BU44" s="23">
        <v>37.864914542938124</v>
      </c>
      <c r="BV44" s="23"/>
      <c r="BW44" s="23">
        <f t="shared" si="3"/>
        <v>0</v>
      </c>
      <c r="BX44" s="23">
        <f t="shared" si="4"/>
        <v>267.29018485775617</v>
      </c>
      <c r="BY44" s="23">
        <f t="shared" si="5"/>
        <v>645.53233123877419</v>
      </c>
      <c r="BZ44" s="23">
        <f t="shared" si="6"/>
        <v>0</v>
      </c>
      <c r="CA44" s="23">
        <f t="shared" si="7"/>
        <v>17.244528055339106</v>
      </c>
      <c r="CB44" s="23">
        <f t="shared" si="8"/>
        <v>8.6940381311619426</v>
      </c>
      <c r="CC44" s="23">
        <f>SUM(BD44:BU44)/INDEX(Multipliers!$J$2:$J$33,MATCH($F44,Multipliers!$H$2:$H$33,0))</f>
        <v>115.99815460616168</v>
      </c>
      <c r="CD44" s="24">
        <f t="shared" si="9"/>
        <v>362.911803334821</v>
      </c>
      <c r="CE44" s="24">
        <f t="shared" si="10"/>
        <v>21.347753137342412</v>
      </c>
      <c r="CF44" s="25">
        <f t="shared" si="11"/>
        <v>0.37363045608804019</v>
      </c>
    </row>
    <row r="45" spans="2:84" x14ac:dyDescent="0.3">
      <c r="B45" s="45" t="str">
        <f>IF(INDEX(Picks!$H$2:$H$300,MATCH($C45,Picks!$B$2:$B$300,0))=0,"",INDEX(Picks!$H$2:$H$300,MATCH($C45,Picks!$B$2:$B$300,0)))</f>
        <v/>
      </c>
      <c r="C45" s="5" t="s">
        <v>273</v>
      </c>
      <c r="D45" s="5" t="s">
        <v>649</v>
      </c>
      <c r="E45" s="5" t="s">
        <v>69</v>
      </c>
      <c r="F45" s="5" t="s">
        <v>87</v>
      </c>
      <c r="G45" s="7">
        <v>6</v>
      </c>
      <c r="H45" s="5" t="s">
        <v>44</v>
      </c>
      <c r="I45" s="22">
        <v>690</v>
      </c>
      <c r="J45" s="22">
        <v>4</v>
      </c>
      <c r="K45" s="22">
        <v>68</v>
      </c>
      <c r="L45" s="22">
        <v>0</v>
      </c>
      <c r="M45" s="22">
        <v>680</v>
      </c>
      <c r="N45" s="22">
        <v>0</v>
      </c>
      <c r="O45" s="22">
        <v>733.125</v>
      </c>
      <c r="P45" s="22">
        <v>4.25</v>
      </c>
      <c r="Q45" s="22"/>
      <c r="R45" s="23">
        <v>3.9499642918526283</v>
      </c>
      <c r="S45" s="23">
        <v>4.0339647116219615</v>
      </c>
      <c r="T45" s="23">
        <v>4.3315755177166499</v>
      </c>
      <c r="U45" s="23">
        <v>3.9425266682972615</v>
      </c>
      <c r="V45" s="23">
        <v>4.112996359164395</v>
      </c>
      <c r="W45" s="23">
        <v>3.952369329695181</v>
      </c>
      <c r="X45" s="23">
        <v>3.8440372955719537</v>
      </c>
      <c r="Y45" s="23">
        <v>4.4263380176134408</v>
      </c>
      <c r="Z45" s="23">
        <v>4.641990620707138</v>
      </c>
      <c r="AA45" s="23">
        <v>3.9959179716634892</v>
      </c>
      <c r="AB45" s="23">
        <v>0</v>
      </c>
      <c r="AC45" s="23">
        <v>4.2706544617406372</v>
      </c>
      <c r="AD45" s="23">
        <v>3.467144477692321</v>
      </c>
      <c r="AE45" s="23">
        <v>4.1103284566630265</v>
      </c>
      <c r="AF45" s="23">
        <v>3.7309513181785898</v>
      </c>
      <c r="AG45" s="23">
        <v>4.1457577451308314</v>
      </c>
      <c r="AH45" s="23">
        <v>3.9336718874645453</v>
      </c>
      <c r="AI45" s="23">
        <v>4.0458419998370285</v>
      </c>
      <c r="AK45" s="23">
        <v>38.017092605215346</v>
      </c>
      <c r="AL45" s="23">
        <v>40.118975202694088</v>
      </c>
      <c r="AM45" s="23">
        <v>40.263932208574651</v>
      </c>
      <c r="AN45" s="23">
        <v>38.43369431613857</v>
      </c>
      <c r="AO45" s="23">
        <v>40.395045275170048</v>
      </c>
      <c r="AP45" s="23">
        <v>40.559566448662778</v>
      </c>
      <c r="AQ45" s="23">
        <v>39.699675171727193</v>
      </c>
      <c r="AR45" s="23">
        <v>46.788765833794649</v>
      </c>
      <c r="AS45" s="23">
        <v>42.074001170166909</v>
      </c>
      <c r="AT45" s="23">
        <v>41.814160266778586</v>
      </c>
      <c r="AU45" s="23">
        <v>0</v>
      </c>
      <c r="AV45" s="23">
        <v>46.103157703703587</v>
      </c>
      <c r="AW45" s="23">
        <v>36.348210067161475</v>
      </c>
      <c r="AX45" s="23">
        <v>42.449823462066469</v>
      </c>
      <c r="AY45" s="23">
        <v>35.909165574309377</v>
      </c>
      <c r="AZ45" s="23">
        <v>43.481764877154454</v>
      </c>
      <c r="BA45" s="23">
        <v>37.733248208680024</v>
      </c>
      <c r="BB45" s="23">
        <v>43.676231227269454</v>
      </c>
      <c r="BC45" s="23"/>
      <c r="BD45" s="23">
        <v>42.585552521536151</v>
      </c>
      <c r="BE45" s="23">
        <v>43.491182047174263</v>
      </c>
      <c r="BF45" s="23">
        <v>46.699798550382638</v>
      </c>
      <c r="BG45" s="23">
        <v>42.505365642579847</v>
      </c>
      <c r="BH45" s="23">
        <v>44.34324199724113</v>
      </c>
      <c r="BI45" s="23">
        <v>42.611481835776168</v>
      </c>
      <c r="BJ45" s="23">
        <v>41.443527092885127</v>
      </c>
      <c r="BK45" s="23">
        <v>47.721456752394907</v>
      </c>
      <c r="BL45" s="23">
        <v>50.046461379498822</v>
      </c>
      <c r="BM45" s="23">
        <v>43.080990631996997</v>
      </c>
      <c r="BN45" s="23">
        <v>0</v>
      </c>
      <c r="BO45" s="23">
        <v>46.042993415641249</v>
      </c>
      <c r="BP45" s="23">
        <v>37.38015140012034</v>
      </c>
      <c r="BQ45" s="23">
        <v>44.314478673398256</v>
      </c>
      <c r="BR45" s="23">
        <v>40.224318899112923</v>
      </c>
      <c r="BS45" s="23">
        <v>44.696450689691773</v>
      </c>
      <c r="BT45" s="23">
        <v>42.409900036727137</v>
      </c>
      <c r="BU45" s="23">
        <v>43.619234060742961</v>
      </c>
      <c r="BV45" s="23"/>
      <c r="BW45" s="23">
        <f t="shared" si="3"/>
        <v>68.936031130611084</v>
      </c>
      <c r="BX45" s="23">
        <f t="shared" si="4"/>
        <v>693.8665096192675</v>
      </c>
      <c r="BY45" s="23">
        <f t="shared" si="5"/>
        <v>743.21658562690072</v>
      </c>
      <c r="BZ45" s="23">
        <f t="shared" si="6"/>
        <v>0</v>
      </c>
      <c r="CA45" s="23">
        <f t="shared" si="7"/>
        <v>0</v>
      </c>
      <c r="CB45" s="23">
        <f t="shared" si="8"/>
        <v>4.3085019456631928</v>
      </c>
      <c r="CC45" s="23">
        <f>SUM(BD45:BU45)/INDEX(Multipliers!$J$2:$J$33,MATCH($F45,Multipliers!$H$2:$H$33,0))</f>
        <v>123.73195099226982</v>
      </c>
      <c r="CD45" s="24">
        <f t="shared" si="9"/>
        <v>295.01467296913108</v>
      </c>
      <c r="CE45" s="24">
        <f t="shared" si="10"/>
        <v>17.353804292301827</v>
      </c>
      <c r="CF45" s="25">
        <f t="shared" si="11"/>
        <v>-0.37069407971190421</v>
      </c>
    </row>
    <row r="46" spans="2:84" x14ac:dyDescent="0.3">
      <c r="B46" s="45" t="str">
        <f>IF(INDEX(Picks!$H$2:$H$300,MATCH($C46,Picks!$B$2:$B$300,0))=0,"",INDEX(Picks!$H$2:$H$300,MATCH($C46,Picks!$B$2:$B$300,0)))</f>
        <v/>
      </c>
      <c r="C46" s="5" t="s">
        <v>274</v>
      </c>
      <c r="D46" s="5" t="s">
        <v>650</v>
      </c>
      <c r="E46" s="5" t="s">
        <v>43</v>
      </c>
      <c r="F46" s="5" t="s">
        <v>43</v>
      </c>
      <c r="G46" s="7">
        <v>5</v>
      </c>
      <c r="H46" s="5" t="s">
        <v>44</v>
      </c>
      <c r="I46" s="22">
        <v>687</v>
      </c>
      <c r="J46" s="22">
        <v>2</v>
      </c>
      <c r="K46" s="22">
        <v>0</v>
      </c>
      <c r="L46" s="22">
        <v>0</v>
      </c>
      <c r="M46" s="22">
        <v>0</v>
      </c>
      <c r="N46" s="22">
        <v>0</v>
      </c>
      <c r="O46" s="22">
        <v>778.6</v>
      </c>
      <c r="P46" s="22">
        <v>2.2666666666666666</v>
      </c>
      <c r="Q46" s="22"/>
      <c r="R46" s="23">
        <v>0</v>
      </c>
      <c r="S46" s="23">
        <v>0</v>
      </c>
      <c r="T46" s="23">
        <v>0</v>
      </c>
      <c r="U46" s="23">
        <v>0</v>
      </c>
      <c r="V46" s="23">
        <v>0</v>
      </c>
      <c r="W46" s="23">
        <v>0</v>
      </c>
      <c r="X46" s="23">
        <v>0</v>
      </c>
      <c r="Y46" s="23">
        <v>0</v>
      </c>
      <c r="Z46" s="23">
        <v>0</v>
      </c>
      <c r="AA46" s="23">
        <v>0</v>
      </c>
      <c r="AB46" s="23">
        <v>0</v>
      </c>
      <c r="AC46" s="23">
        <v>0</v>
      </c>
      <c r="AD46" s="23">
        <v>0</v>
      </c>
      <c r="AE46" s="23">
        <v>0</v>
      </c>
      <c r="AF46" s="23">
        <v>0</v>
      </c>
      <c r="AG46" s="23">
        <v>0</v>
      </c>
      <c r="AH46" s="23">
        <v>0</v>
      </c>
      <c r="AI46" s="23">
        <v>0</v>
      </c>
      <c r="AK46" s="23">
        <v>0</v>
      </c>
      <c r="AL46" s="23">
        <v>0</v>
      </c>
      <c r="AM46" s="23">
        <v>0</v>
      </c>
      <c r="AN46" s="23">
        <v>0</v>
      </c>
      <c r="AO46" s="23">
        <v>0</v>
      </c>
      <c r="AP46" s="23">
        <v>0</v>
      </c>
      <c r="AQ46" s="23">
        <v>0</v>
      </c>
      <c r="AR46" s="23">
        <v>0</v>
      </c>
      <c r="AS46" s="23">
        <v>0</v>
      </c>
      <c r="AT46" s="23">
        <v>0</v>
      </c>
      <c r="AU46" s="23">
        <v>0</v>
      </c>
      <c r="AV46" s="23">
        <v>0</v>
      </c>
      <c r="AW46" s="23">
        <v>0</v>
      </c>
      <c r="AX46" s="23">
        <v>0</v>
      </c>
      <c r="AY46" s="23">
        <v>0</v>
      </c>
      <c r="AZ46" s="23">
        <v>0</v>
      </c>
      <c r="BA46" s="23">
        <v>0</v>
      </c>
      <c r="BB46" s="23">
        <v>0</v>
      </c>
      <c r="BC46" s="23"/>
      <c r="BD46" s="23">
        <v>53.243357670572976</v>
      </c>
      <c r="BE46" s="23">
        <v>45.502392704406873</v>
      </c>
      <c r="BF46" s="23">
        <v>47.541824991358631</v>
      </c>
      <c r="BG46" s="23">
        <v>39.579478601153454</v>
      </c>
      <c r="BH46" s="23">
        <v>50.102998404192078</v>
      </c>
      <c r="BI46" s="23">
        <v>48.80728574012079</v>
      </c>
      <c r="BJ46" s="23">
        <v>46.118327584025145</v>
      </c>
      <c r="BK46" s="23">
        <v>46.055979330786599</v>
      </c>
      <c r="BL46" s="23">
        <v>45.33588067489908</v>
      </c>
      <c r="BM46" s="23">
        <v>0</v>
      </c>
      <c r="BN46" s="23">
        <v>49.694165310027557</v>
      </c>
      <c r="BO46" s="23">
        <v>44.015128905926893</v>
      </c>
      <c r="BP46" s="23">
        <v>43.932393506533188</v>
      </c>
      <c r="BQ46" s="23">
        <v>50.221269816096466</v>
      </c>
      <c r="BR46" s="23">
        <v>46.574470388045832</v>
      </c>
      <c r="BS46" s="23">
        <v>46.923365496789316</v>
      </c>
      <c r="BT46" s="23">
        <v>50.551990470151267</v>
      </c>
      <c r="BU46" s="23">
        <v>43.908619525355981</v>
      </c>
      <c r="BV46" s="23"/>
      <c r="BW46" s="23">
        <f t="shared" si="3"/>
        <v>0</v>
      </c>
      <c r="BX46" s="23">
        <f t="shared" si="4"/>
        <v>0</v>
      </c>
      <c r="BY46" s="23">
        <f t="shared" si="5"/>
        <v>798.10892912044221</v>
      </c>
      <c r="BZ46" s="23">
        <f t="shared" si="6"/>
        <v>0</v>
      </c>
      <c r="CA46" s="23">
        <f t="shared" si="7"/>
        <v>0</v>
      </c>
      <c r="CB46" s="23">
        <f t="shared" si="8"/>
        <v>2.3234612201468479</v>
      </c>
      <c r="CC46" s="23">
        <f>SUM(BD46:BU46)/INDEX(Multipliers!$J$2:$J$33,MATCH($F46,Multipliers!$H$2:$H$33,0))</f>
        <v>109.06522297269493</v>
      </c>
      <c r="CD46" s="24">
        <f t="shared" si="9"/>
        <v>202.81688320562023</v>
      </c>
      <c r="CE46" s="24">
        <f t="shared" si="10"/>
        <v>11.930404894448248</v>
      </c>
      <c r="CF46" s="25">
        <f t="shared" si="11"/>
        <v>-1.3814153973566337</v>
      </c>
    </row>
    <row r="47" spans="2:84" x14ac:dyDescent="0.3">
      <c r="B47" s="45" t="str">
        <f>IF(INDEX(Picks!$H$2:$H$300,MATCH($C47,Picks!$B$2:$B$300,0))=0,"",INDEX(Picks!$H$2:$H$300,MATCH($C47,Picks!$B$2:$B$300,0)))</f>
        <v/>
      </c>
      <c r="C47" s="5" t="s">
        <v>275</v>
      </c>
      <c r="D47" s="5" t="s">
        <v>651</v>
      </c>
      <c r="E47" s="5" t="s">
        <v>80</v>
      </c>
      <c r="F47" s="5" t="s">
        <v>43</v>
      </c>
      <c r="G47" s="7">
        <v>5</v>
      </c>
      <c r="H47" s="5" t="s">
        <v>44</v>
      </c>
      <c r="I47" s="22">
        <v>569</v>
      </c>
      <c r="J47" s="22">
        <v>4</v>
      </c>
      <c r="K47" s="22">
        <v>0</v>
      </c>
      <c r="L47" s="22">
        <v>0</v>
      </c>
      <c r="M47" s="22">
        <v>51</v>
      </c>
      <c r="N47" s="22">
        <v>0</v>
      </c>
      <c r="O47" s="22">
        <v>690.92857142857133</v>
      </c>
      <c r="P47" s="22">
        <v>4.8571428571428568</v>
      </c>
      <c r="Q47" s="22"/>
      <c r="R47" s="23">
        <v>0</v>
      </c>
      <c r="S47" s="23">
        <v>0</v>
      </c>
      <c r="T47" s="23">
        <v>0</v>
      </c>
      <c r="U47" s="23">
        <v>0</v>
      </c>
      <c r="V47" s="23">
        <v>0</v>
      </c>
      <c r="W47" s="23">
        <v>0</v>
      </c>
      <c r="X47" s="23">
        <v>0</v>
      </c>
      <c r="Y47" s="23">
        <v>0</v>
      </c>
      <c r="Z47" s="23">
        <v>0</v>
      </c>
      <c r="AA47" s="23">
        <v>0</v>
      </c>
      <c r="AB47" s="23">
        <v>0</v>
      </c>
      <c r="AC47" s="23">
        <v>0</v>
      </c>
      <c r="AD47" s="23">
        <v>0</v>
      </c>
      <c r="AE47" s="23">
        <v>0</v>
      </c>
      <c r="AF47" s="23">
        <v>0</v>
      </c>
      <c r="AG47" s="23">
        <v>0</v>
      </c>
      <c r="AH47" s="23">
        <v>0</v>
      </c>
      <c r="AI47" s="23">
        <v>0</v>
      </c>
      <c r="AK47" s="23">
        <v>3.2418394877889374</v>
      </c>
      <c r="AL47" s="23">
        <v>2.9055443102741259</v>
      </c>
      <c r="AM47" s="23">
        <v>2.987154503642794</v>
      </c>
      <c r="AN47" s="23">
        <v>2.7179216647954747</v>
      </c>
      <c r="AO47" s="23">
        <v>2.9746032609568962</v>
      </c>
      <c r="AP47" s="23">
        <v>3.1129863510952158</v>
      </c>
      <c r="AQ47" s="23">
        <v>3.1900139914700452</v>
      </c>
      <c r="AR47" s="23">
        <v>2.9375047775952647</v>
      </c>
      <c r="AS47" s="23">
        <v>3.021236891740517</v>
      </c>
      <c r="AT47" s="23">
        <v>0</v>
      </c>
      <c r="AU47" s="23">
        <v>3.3038254945811856</v>
      </c>
      <c r="AV47" s="23">
        <v>2.831792714033567</v>
      </c>
      <c r="AW47" s="23">
        <v>2.8619258528042311</v>
      </c>
      <c r="AX47" s="23">
        <v>3.2369293945034099</v>
      </c>
      <c r="AY47" s="23">
        <v>3.0054255743816296</v>
      </c>
      <c r="AZ47" s="23">
        <v>3.0188993610751265</v>
      </c>
      <c r="BA47" s="23">
        <v>3.0855311715020299</v>
      </c>
      <c r="BB47" s="23">
        <v>3.0371680407712511</v>
      </c>
      <c r="BC47" s="23"/>
      <c r="BD47" s="23">
        <v>47.248082524260795</v>
      </c>
      <c r="BE47" s="23">
        <v>40.37876083719199</v>
      </c>
      <c r="BF47" s="23">
        <v>42.18855024966166</v>
      </c>
      <c r="BG47" s="23">
        <v>35.12277499073037</v>
      </c>
      <c r="BH47" s="23">
        <v>44.461332021187282</v>
      </c>
      <c r="BI47" s="23">
        <v>43.311518381361083</v>
      </c>
      <c r="BJ47" s="23">
        <v>40.925340604039768</v>
      </c>
      <c r="BK47" s="23">
        <v>40.870012849684294</v>
      </c>
      <c r="BL47" s="23">
        <v>40.23099829073233</v>
      </c>
      <c r="BM47" s="23">
        <v>0</v>
      </c>
      <c r="BN47" s="23">
        <v>44.098534094519138</v>
      </c>
      <c r="BO47" s="23">
        <v>39.058964983581404</v>
      </c>
      <c r="BP47" s="23">
        <v>38.9855457037077</v>
      </c>
      <c r="BQ47" s="23">
        <v>44.566285909792398</v>
      </c>
      <c r="BR47" s="23">
        <v>41.330121102305164</v>
      </c>
      <c r="BS47" s="23">
        <v>41.639730142971167</v>
      </c>
      <c r="BT47" s="23">
        <v>44.859766964310772</v>
      </c>
      <c r="BU47" s="23">
        <v>38.964448705439096</v>
      </c>
      <c r="BV47" s="23"/>
      <c r="BW47" s="23">
        <f t="shared" si="3"/>
        <v>0</v>
      </c>
      <c r="BX47" s="23">
        <f t="shared" si="4"/>
        <v>51.470302843011709</v>
      </c>
      <c r="BY47" s="23">
        <f t="shared" si="5"/>
        <v>708.24076835547646</v>
      </c>
      <c r="BZ47" s="23">
        <f t="shared" si="6"/>
        <v>0</v>
      </c>
      <c r="CA47" s="23">
        <f t="shared" si="7"/>
        <v>0</v>
      </c>
      <c r="CB47" s="23">
        <f t="shared" si="8"/>
        <v>4.9788454717432442</v>
      </c>
      <c r="CC47" s="23">
        <f>SUM(BD47:BU47)/INDEX(Multipliers!$J$2:$J$33,MATCH($F47,Multipliers!$H$2:$H$33,0))</f>
        <v>96.784329181945409</v>
      </c>
      <c r="CD47" s="24">
        <f t="shared" si="9"/>
        <v>202.6285091322537</v>
      </c>
      <c r="CE47" s="24">
        <f t="shared" si="10"/>
        <v>11.919324066603158</v>
      </c>
      <c r="CF47" s="25">
        <f t="shared" si="11"/>
        <v>-1.3834804543621375</v>
      </c>
    </row>
    <row r="48" spans="2:84" x14ac:dyDescent="0.3">
      <c r="B48" s="45" t="str">
        <f>IF(INDEX(Picks!$H$2:$H$300,MATCH($C48,Picks!$B$2:$B$300,0))=0,"",INDEX(Picks!$H$2:$H$300,MATCH($C48,Picks!$B$2:$B$300,0)))</f>
        <v/>
      </c>
      <c r="C48" s="5" t="s">
        <v>276</v>
      </c>
      <c r="D48" s="5" t="s">
        <v>652</v>
      </c>
      <c r="E48" s="5" t="s">
        <v>50</v>
      </c>
      <c r="F48" s="5" t="s">
        <v>94</v>
      </c>
      <c r="G48" s="7">
        <v>10</v>
      </c>
      <c r="H48" s="5" t="s">
        <v>277</v>
      </c>
      <c r="I48" s="22">
        <v>387</v>
      </c>
      <c r="J48" s="22">
        <v>4</v>
      </c>
      <c r="K48" s="22">
        <v>0</v>
      </c>
      <c r="L48" s="22">
        <v>0</v>
      </c>
      <c r="M48" s="22">
        <v>85</v>
      </c>
      <c r="N48" s="22">
        <v>0</v>
      </c>
      <c r="O48" s="22">
        <v>657.9</v>
      </c>
      <c r="P48" s="22">
        <v>6.8</v>
      </c>
      <c r="Q48" s="22"/>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K48" s="23">
        <v>4.914685369533899</v>
      </c>
      <c r="AL48" s="23">
        <v>4.470702476297661</v>
      </c>
      <c r="AM48" s="23">
        <v>5.9823454384400678</v>
      </c>
      <c r="AN48" s="23">
        <v>5.1545236558900474</v>
      </c>
      <c r="AO48" s="23">
        <v>0</v>
      </c>
      <c r="AP48" s="23">
        <v>5.5076611350432731</v>
      </c>
      <c r="AQ48" s="23">
        <v>4.8965421916150804</v>
      </c>
      <c r="AR48" s="23">
        <v>4.5808361167801754</v>
      </c>
      <c r="AS48" s="23">
        <v>5.3516509921396551</v>
      </c>
      <c r="AT48" s="23">
        <v>4.8785314426644755</v>
      </c>
      <c r="AU48" s="23">
        <v>4.7614398987471693</v>
      </c>
      <c r="AV48" s="23">
        <v>4.7208906728846038</v>
      </c>
      <c r="AW48" s="23">
        <v>4.9985180413169061</v>
      </c>
      <c r="AX48" s="23">
        <v>4.9682112111694829</v>
      </c>
      <c r="AY48" s="23">
        <v>4.8246054856246978</v>
      </c>
      <c r="AZ48" s="23">
        <v>4.64028896856132</v>
      </c>
      <c r="BA48" s="23">
        <v>4.6751953503680097</v>
      </c>
      <c r="BB48" s="23">
        <v>4.6559703347997967</v>
      </c>
      <c r="BC48" s="23"/>
      <c r="BD48" s="23">
        <v>40.82261111975761</v>
      </c>
      <c r="BE48" s="23">
        <v>36.08503068900535</v>
      </c>
      <c r="BF48" s="23">
        <v>43.804167762130142</v>
      </c>
      <c r="BG48" s="23">
        <v>39.983940190001753</v>
      </c>
      <c r="BH48" s="23">
        <v>0</v>
      </c>
      <c r="BI48" s="23">
        <v>38.17746012853506</v>
      </c>
      <c r="BJ48" s="23">
        <v>36.134930116089343</v>
      </c>
      <c r="BK48" s="23">
        <v>35.071196303269552</v>
      </c>
      <c r="BL48" s="23">
        <v>39.584205155933979</v>
      </c>
      <c r="BM48" s="23">
        <v>37.843052518663292</v>
      </c>
      <c r="BN48" s="23">
        <v>38.431701903910479</v>
      </c>
      <c r="BO48" s="23">
        <v>37.525641083048136</v>
      </c>
      <c r="BP48" s="23">
        <v>34.983928166022274</v>
      </c>
      <c r="BQ48" s="23">
        <v>39.446049852176891</v>
      </c>
      <c r="BR48" s="23">
        <v>38.929310042830004</v>
      </c>
      <c r="BS48" s="23">
        <v>36.569263441693948</v>
      </c>
      <c r="BT48" s="23">
        <v>34.516729017678919</v>
      </c>
      <c r="BU48" s="23">
        <v>38.67365905880677</v>
      </c>
      <c r="BV48" s="23"/>
      <c r="BW48" s="23">
        <f t="shared" si="3"/>
        <v>0</v>
      </c>
      <c r="BX48" s="23">
        <f t="shared" si="4"/>
        <v>83.982598781876334</v>
      </c>
      <c r="BY48" s="23">
        <f t="shared" si="5"/>
        <v>646.58287654955348</v>
      </c>
      <c r="BZ48" s="23">
        <f t="shared" si="6"/>
        <v>0</v>
      </c>
      <c r="CA48" s="23">
        <f t="shared" si="7"/>
        <v>0</v>
      </c>
      <c r="CB48" s="23">
        <f t="shared" si="8"/>
        <v>6.6830271477990024</v>
      </c>
      <c r="CC48" s="23">
        <f>SUM(BD48:BU48)/INDEX(Multipliers!$J$2:$J$33,MATCH($F48,Multipliers!$H$2:$H$33,0))</f>
        <v>108.89026376270064</v>
      </c>
      <c r="CD48" s="24">
        <f t="shared" si="9"/>
        <v>222.04497418263765</v>
      </c>
      <c r="CE48" s="24">
        <f t="shared" si="10"/>
        <v>13.06146906956692</v>
      </c>
      <c r="CF48" s="25">
        <f t="shared" si="11"/>
        <v>-1.1706268144856886</v>
      </c>
    </row>
    <row r="49" spans="2:84" x14ac:dyDescent="0.3">
      <c r="B49" s="45" t="str">
        <f>IF(INDEX(Picks!$H$2:$H$300,MATCH($C49,Picks!$B$2:$B$300,0))=0,"",INDEX(Picks!$H$2:$H$300,MATCH($C49,Picks!$B$2:$B$300,0)))</f>
        <v/>
      </c>
      <c r="C49" s="5" t="s">
        <v>278</v>
      </c>
      <c r="D49" s="5" t="s">
        <v>653</v>
      </c>
      <c r="E49" s="5" t="s">
        <v>60</v>
      </c>
      <c r="F49" s="5" t="s">
        <v>60</v>
      </c>
      <c r="G49" s="7">
        <v>10</v>
      </c>
      <c r="H49" s="5" t="s">
        <v>44</v>
      </c>
      <c r="I49" s="22">
        <v>766</v>
      </c>
      <c r="J49" s="22">
        <v>4</v>
      </c>
      <c r="K49" s="22">
        <v>0</v>
      </c>
      <c r="L49" s="22">
        <v>0</v>
      </c>
      <c r="M49" s="22">
        <v>136</v>
      </c>
      <c r="N49" s="22">
        <v>0</v>
      </c>
      <c r="O49" s="22">
        <v>1302.2</v>
      </c>
      <c r="P49" s="22">
        <v>6.8</v>
      </c>
      <c r="Q49" s="22"/>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K49" s="23">
        <v>7.3585674490091932</v>
      </c>
      <c r="AL49" s="23">
        <v>8.8298647247926514</v>
      </c>
      <c r="AM49" s="23">
        <v>7.3613051216341212</v>
      </c>
      <c r="AN49" s="23">
        <v>7.818829846890349</v>
      </c>
      <c r="AO49" s="23">
        <v>8.4111606136037942</v>
      </c>
      <c r="AP49" s="23">
        <v>8.5370560049909106</v>
      </c>
      <c r="AQ49" s="23">
        <v>7.588012371442808</v>
      </c>
      <c r="AR49" s="23">
        <v>7.6643425386916997</v>
      </c>
      <c r="AS49" s="23">
        <v>7.3007649272949973</v>
      </c>
      <c r="AT49" s="23">
        <v>0</v>
      </c>
      <c r="AU49" s="23">
        <v>7.8059771489412686</v>
      </c>
      <c r="AV49" s="23">
        <v>8.0879420920002953</v>
      </c>
      <c r="AW49" s="23">
        <v>8.0670023955995624</v>
      </c>
      <c r="AX49" s="23">
        <v>7.8367175731716676</v>
      </c>
      <c r="AY49" s="23">
        <v>7.9000864765191157</v>
      </c>
      <c r="AZ49" s="23">
        <v>8.9351860945014003</v>
      </c>
      <c r="BA49" s="23">
        <v>7.435220520308409</v>
      </c>
      <c r="BB49" s="23">
        <v>8.3984099906382745</v>
      </c>
      <c r="BC49" s="23"/>
      <c r="BD49" s="23">
        <v>69.694245745663849</v>
      </c>
      <c r="BE49" s="23">
        <v>75.716702578644188</v>
      </c>
      <c r="BF49" s="23">
        <v>75.641076501310039</v>
      </c>
      <c r="BG49" s="23">
        <v>71.380124683254806</v>
      </c>
      <c r="BH49" s="23">
        <v>79.348511746748727</v>
      </c>
      <c r="BI49" s="23">
        <v>78.116018228365334</v>
      </c>
      <c r="BJ49" s="23">
        <v>75.766488987810192</v>
      </c>
      <c r="BK49" s="23">
        <v>78.869964164568842</v>
      </c>
      <c r="BL49" s="23">
        <v>70.289331291463384</v>
      </c>
      <c r="BM49" s="23">
        <v>0</v>
      </c>
      <c r="BN49" s="23">
        <v>73.931739224134091</v>
      </c>
      <c r="BO49" s="23">
        <v>74.006523035493558</v>
      </c>
      <c r="BP49" s="23">
        <v>74.973956166088257</v>
      </c>
      <c r="BQ49" s="23">
        <v>75.201944369521229</v>
      </c>
      <c r="BR49" s="23">
        <v>73.711431312207282</v>
      </c>
      <c r="BS49" s="23">
        <v>79.251254698090108</v>
      </c>
      <c r="BT49" s="23">
        <v>74.399657068350152</v>
      </c>
      <c r="BU49" s="23">
        <v>72.016948301504684</v>
      </c>
      <c r="BV49" s="23"/>
      <c r="BW49" s="23">
        <f t="shared" si="3"/>
        <v>0</v>
      </c>
      <c r="BX49" s="23">
        <f t="shared" si="4"/>
        <v>135.33644589003052</v>
      </c>
      <c r="BY49" s="23">
        <f t="shared" si="5"/>
        <v>1272.3159181032188</v>
      </c>
      <c r="BZ49" s="23">
        <f t="shared" si="6"/>
        <v>0</v>
      </c>
      <c r="CA49" s="23">
        <f t="shared" si="7"/>
        <v>0</v>
      </c>
      <c r="CB49" s="23">
        <f t="shared" si="8"/>
        <v>6.6439473530194189</v>
      </c>
      <c r="CC49" s="23">
        <f>SUM(BD49:BU49)/INDEX(Multipliers!$J$2:$J$33,MATCH($F49,Multipliers!$H$2:$H$33,0))</f>
        <v>209.20542673211364</v>
      </c>
      <c r="CD49" s="24">
        <f t="shared" si="9"/>
        <v>389.83434724955509</v>
      </c>
      <c r="CE49" s="24">
        <f t="shared" si="10"/>
        <v>22.9314321911503</v>
      </c>
      <c r="CF49" s="25">
        <f t="shared" si="11"/>
        <v>0.66876973360917558</v>
      </c>
    </row>
    <row r="50" spans="2:84" x14ac:dyDescent="0.3">
      <c r="B50" s="45" t="str">
        <f>IF(INDEX(Picks!$H$2:$H$300,MATCH($C50,Picks!$B$2:$B$300,0))=0,"",INDEX(Picks!$H$2:$H$300,MATCH($C50,Picks!$B$2:$B$300,0)))</f>
        <v/>
      </c>
      <c r="C50" s="5" t="s">
        <v>279</v>
      </c>
      <c r="D50" s="5" t="s">
        <v>654</v>
      </c>
      <c r="E50" s="5" t="s">
        <v>48</v>
      </c>
      <c r="F50" s="5" t="s">
        <v>109</v>
      </c>
      <c r="G50" s="7">
        <v>6</v>
      </c>
      <c r="H50" s="5" t="s">
        <v>44</v>
      </c>
      <c r="I50" s="22">
        <v>423</v>
      </c>
      <c r="J50" s="22">
        <v>4</v>
      </c>
      <c r="K50" s="22">
        <v>0</v>
      </c>
      <c r="L50" s="22">
        <v>0</v>
      </c>
      <c r="M50" s="22">
        <v>133.57142857142856</v>
      </c>
      <c r="N50" s="22">
        <v>2.4285714285714284</v>
      </c>
      <c r="O50" s="22">
        <v>553.15384615384619</v>
      </c>
      <c r="P50" s="22">
        <v>5.2307692307692308</v>
      </c>
      <c r="Q50" s="22"/>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K50" s="23">
        <v>8.072568720509258</v>
      </c>
      <c r="AL50" s="23">
        <v>7.494940681090891</v>
      </c>
      <c r="AM50" s="23">
        <v>7.9109842538769479</v>
      </c>
      <c r="AN50" s="23">
        <v>8.5727393269523429</v>
      </c>
      <c r="AO50" s="23">
        <v>9.7299544095418753</v>
      </c>
      <c r="AP50" s="23">
        <v>7.557025144910746</v>
      </c>
      <c r="AQ50" s="23">
        <v>8.1596736377046941</v>
      </c>
      <c r="AR50" s="23">
        <v>9.02000530119453</v>
      </c>
      <c r="AS50" s="23">
        <v>7.011683603300443</v>
      </c>
      <c r="AT50" s="23">
        <v>7.7936497684214014</v>
      </c>
      <c r="AU50" s="23">
        <v>0</v>
      </c>
      <c r="AV50" s="23">
        <v>8.3218302153707775</v>
      </c>
      <c r="AW50" s="23">
        <v>9.2364662363821886</v>
      </c>
      <c r="AX50" s="23">
        <v>7.5503193564460336</v>
      </c>
      <c r="AY50" s="23">
        <v>7.7827861225659873</v>
      </c>
      <c r="AZ50" s="23">
        <v>7.7869621685226811</v>
      </c>
      <c r="BA50" s="23">
        <v>7.8753200484494954</v>
      </c>
      <c r="BB50" s="23">
        <v>8.0378926696646307</v>
      </c>
      <c r="BC50" s="23"/>
      <c r="BD50" s="23">
        <v>34.29309040878681</v>
      </c>
      <c r="BE50" s="23">
        <v>31.603180484263049</v>
      </c>
      <c r="BF50" s="23">
        <v>32.833635836679598</v>
      </c>
      <c r="BG50" s="23">
        <v>32.10246134994965</v>
      </c>
      <c r="BH50" s="23">
        <v>38.119408841160912</v>
      </c>
      <c r="BI50" s="23">
        <v>32.103009028277526</v>
      </c>
      <c r="BJ50" s="23">
        <v>32.799302907099076</v>
      </c>
      <c r="BK50" s="23">
        <v>34.602136922852331</v>
      </c>
      <c r="BL50" s="23">
        <v>30.169557829777283</v>
      </c>
      <c r="BM50" s="23">
        <v>32.762042945717219</v>
      </c>
      <c r="BN50" s="23">
        <v>0</v>
      </c>
      <c r="BO50" s="23">
        <v>33.369665695826789</v>
      </c>
      <c r="BP50" s="23">
        <v>36.186051639352868</v>
      </c>
      <c r="BQ50" s="23">
        <v>33.555350994817601</v>
      </c>
      <c r="BR50" s="23">
        <v>33.610719623622245</v>
      </c>
      <c r="BS50" s="23">
        <v>33.614619670723442</v>
      </c>
      <c r="BT50" s="23">
        <v>33.20449447620382</v>
      </c>
      <c r="BU50" s="23">
        <v>33.892592825107336</v>
      </c>
      <c r="BV50" s="23"/>
      <c r="BW50" s="23">
        <f t="shared" si="3"/>
        <v>0</v>
      </c>
      <c r="BX50" s="23">
        <f t="shared" si="4"/>
        <v>137.91480166490493</v>
      </c>
      <c r="BY50" s="23">
        <f t="shared" si="5"/>
        <v>568.82132148021765</v>
      </c>
      <c r="BZ50" s="23">
        <f t="shared" si="6"/>
        <v>0</v>
      </c>
      <c r="CA50" s="23">
        <f t="shared" si="7"/>
        <v>2.5075418484528167</v>
      </c>
      <c r="CB50" s="23">
        <f t="shared" si="8"/>
        <v>5.3789250258176606</v>
      </c>
      <c r="CC50" s="23">
        <f>SUM(BD50:BU50)/INDEX(Multipliers!$J$2:$J$33,MATCH($F50,Multipliers!$H$2:$H$33,0))</f>
        <v>110.54889901728006</v>
      </c>
      <c r="CD50" s="24">
        <f t="shared" si="9"/>
        <v>228.54131257741517</v>
      </c>
      <c r="CE50" s="24">
        <f t="shared" si="10"/>
        <v>13.443606622200893</v>
      </c>
      <c r="CF50" s="25">
        <f t="shared" si="11"/>
        <v>-1.0994104901130819</v>
      </c>
    </row>
    <row r="51" spans="2:84" x14ac:dyDescent="0.3">
      <c r="B51" s="45" t="str">
        <f>IF(INDEX(Picks!$H$2:$H$300,MATCH($C51,Picks!$B$2:$B$300,0))=0,"",INDEX(Picks!$H$2:$H$300,MATCH($C51,Picks!$B$2:$B$300,0)))</f>
        <v/>
      </c>
      <c r="C51" s="5" t="s">
        <v>280</v>
      </c>
      <c r="D51" s="5" t="s">
        <v>655</v>
      </c>
      <c r="E51" s="5" t="s">
        <v>174</v>
      </c>
      <c r="F51" s="5" t="s">
        <v>174</v>
      </c>
      <c r="G51" s="7">
        <v>6</v>
      </c>
      <c r="H51" s="5" t="s">
        <v>44</v>
      </c>
      <c r="I51" s="22">
        <v>1019</v>
      </c>
      <c r="J51" s="22">
        <v>3</v>
      </c>
      <c r="K51" s="22">
        <v>0</v>
      </c>
      <c r="L51" s="22">
        <v>0</v>
      </c>
      <c r="M51" s="22">
        <v>28.333333333333336</v>
      </c>
      <c r="N51" s="22">
        <v>0</v>
      </c>
      <c r="O51" s="22">
        <v>1154.8666666666666</v>
      </c>
      <c r="P51" s="22">
        <v>3.4</v>
      </c>
      <c r="Q51" s="22"/>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K51" s="23">
        <v>1.6558951734730718</v>
      </c>
      <c r="AL51" s="23">
        <v>1.6546222559486039</v>
      </c>
      <c r="AM51" s="23">
        <v>1.8173037257257769</v>
      </c>
      <c r="AN51" s="23">
        <v>1.7964886157975291</v>
      </c>
      <c r="AO51" s="23">
        <v>0</v>
      </c>
      <c r="AP51" s="23">
        <v>1.7814368631800643</v>
      </c>
      <c r="AQ51" s="23">
        <v>1.7383379893807509</v>
      </c>
      <c r="AR51" s="23">
        <v>1.6751427529865541</v>
      </c>
      <c r="AS51" s="23">
        <v>1.5914209827096522</v>
      </c>
      <c r="AT51" s="23">
        <v>2.0742493718523356</v>
      </c>
      <c r="AU51" s="23">
        <v>1.800209796945748</v>
      </c>
      <c r="AV51" s="23">
        <v>1.6994513872625918</v>
      </c>
      <c r="AW51" s="23">
        <v>1.5856185595025258</v>
      </c>
      <c r="AX51" s="23">
        <v>1.6485122379964547</v>
      </c>
      <c r="AY51" s="23">
        <v>1.5852345877448306</v>
      </c>
      <c r="AZ51" s="23">
        <v>1.7191649012983048</v>
      </c>
      <c r="BA51" s="23">
        <v>1.9305029624357835</v>
      </c>
      <c r="BB51" s="23">
        <v>1.5006594359230776</v>
      </c>
      <c r="BC51" s="23"/>
      <c r="BD51" s="23">
        <v>74.465902873137466</v>
      </c>
      <c r="BE51" s="23">
        <v>70.308361431464121</v>
      </c>
      <c r="BF51" s="23">
        <v>72.980320989305426</v>
      </c>
      <c r="BG51" s="23">
        <v>67.830092099933154</v>
      </c>
      <c r="BH51" s="23">
        <v>0</v>
      </c>
      <c r="BI51" s="23">
        <v>78.114977940375681</v>
      </c>
      <c r="BJ51" s="23">
        <v>73.857766141497649</v>
      </c>
      <c r="BK51" s="23">
        <v>69.389896198717167</v>
      </c>
      <c r="BL51" s="23">
        <v>66.046450279191191</v>
      </c>
      <c r="BM51" s="23">
        <v>79.983080845303803</v>
      </c>
      <c r="BN51" s="23">
        <v>65.713735564304031</v>
      </c>
      <c r="BO51" s="23">
        <v>66.044959607998209</v>
      </c>
      <c r="BP51" s="23">
        <v>67.150177462843558</v>
      </c>
      <c r="BQ51" s="23">
        <v>70.041287769769141</v>
      </c>
      <c r="BR51" s="23">
        <v>64.969567951607559</v>
      </c>
      <c r="BS51" s="23">
        <v>71.881018043169135</v>
      </c>
      <c r="BT51" s="23">
        <v>72.890077114728086</v>
      </c>
      <c r="BU51" s="23">
        <v>63.552199758018041</v>
      </c>
      <c r="BV51" s="23"/>
      <c r="BW51" s="23">
        <f t="shared" si="3"/>
        <v>0</v>
      </c>
      <c r="BX51" s="23">
        <f t="shared" si="4"/>
        <v>29.254251600163656</v>
      </c>
      <c r="BY51" s="23">
        <f t="shared" si="5"/>
        <v>1195.2198720713634</v>
      </c>
      <c r="BZ51" s="23">
        <f t="shared" si="6"/>
        <v>0</v>
      </c>
      <c r="CA51" s="23">
        <f t="shared" si="7"/>
        <v>0</v>
      </c>
      <c r="CB51" s="23">
        <f t="shared" si="8"/>
        <v>3.5188023711620122</v>
      </c>
      <c r="CC51" s="23">
        <f>SUM(BD51:BU51)/INDEX(Multipliers!$J$2:$J$33,MATCH($F51,Multipliers!$H$2:$H$33,0))</f>
        <v>205.26918631189068</v>
      </c>
      <c r="CD51" s="24">
        <f t="shared" si="9"/>
        <v>348.82941290601548</v>
      </c>
      <c r="CE51" s="24">
        <f t="shared" si="10"/>
        <v>20.519377229765617</v>
      </c>
      <c r="CF51" s="25">
        <f t="shared" si="11"/>
        <v>0.2192517855548449</v>
      </c>
    </row>
    <row r="52" spans="2:84" x14ac:dyDescent="0.3">
      <c r="B52" s="45" t="str">
        <f>IF(INDEX(Picks!$H$2:$H$300,MATCH($C52,Picks!$B$2:$B$300,0))=0,"",INDEX(Picks!$H$2:$H$300,MATCH($C52,Picks!$B$2:$B$300,0)))</f>
        <v/>
      </c>
      <c r="C52" s="5" t="s">
        <v>281</v>
      </c>
      <c r="D52" s="5" t="s">
        <v>656</v>
      </c>
      <c r="E52" s="5" t="s">
        <v>43</v>
      </c>
      <c r="F52" s="5" t="s">
        <v>92</v>
      </c>
      <c r="G52" s="7">
        <v>6</v>
      </c>
      <c r="H52" s="5" t="s">
        <v>44</v>
      </c>
      <c r="I52" s="22">
        <v>933</v>
      </c>
      <c r="J52" s="22">
        <v>3</v>
      </c>
      <c r="K52" s="22">
        <v>0</v>
      </c>
      <c r="L52" s="22">
        <v>0</v>
      </c>
      <c r="M52" s="22">
        <v>0</v>
      </c>
      <c r="N52" s="22">
        <v>0</v>
      </c>
      <c r="O52" s="22">
        <v>991.3125</v>
      </c>
      <c r="P52" s="22">
        <v>3.1875</v>
      </c>
      <c r="Q52" s="22"/>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c r="BD52" s="23">
        <v>63.020217600790218</v>
      </c>
      <c r="BE52" s="23">
        <v>57.378908822433004</v>
      </c>
      <c r="BF52" s="23">
        <v>50.193462355602442</v>
      </c>
      <c r="BG52" s="23">
        <v>62.018656328081043</v>
      </c>
      <c r="BH52" s="23">
        <v>61.825357075534036</v>
      </c>
      <c r="BI52" s="23">
        <v>55.430601744800228</v>
      </c>
      <c r="BJ52" s="23">
        <v>63.184019861953765</v>
      </c>
      <c r="BK52" s="23">
        <v>54.036448114330106</v>
      </c>
      <c r="BL52" s="23">
        <v>57.790815855145247</v>
      </c>
      <c r="BM52" s="23">
        <v>60.078695847058974</v>
      </c>
      <c r="BN52" s="23">
        <v>0</v>
      </c>
      <c r="BO52" s="23">
        <v>58.389066779773088</v>
      </c>
      <c r="BP52" s="23">
        <v>58.777264301035679</v>
      </c>
      <c r="BQ52" s="23">
        <v>56.669157897907596</v>
      </c>
      <c r="BR52" s="23">
        <v>59.219480098018835</v>
      </c>
      <c r="BS52" s="23">
        <v>58.813801619047879</v>
      </c>
      <c r="BT52" s="23">
        <v>60.097243626618827</v>
      </c>
      <c r="BU52" s="23">
        <v>53.937152216043721</v>
      </c>
      <c r="BV52" s="23"/>
      <c r="BW52" s="23">
        <f t="shared" si="3"/>
        <v>0</v>
      </c>
      <c r="BX52" s="23">
        <f t="shared" si="4"/>
        <v>0</v>
      </c>
      <c r="BY52" s="23">
        <f t="shared" si="5"/>
        <v>990.86035014417462</v>
      </c>
      <c r="BZ52" s="23">
        <f t="shared" si="6"/>
        <v>0</v>
      </c>
      <c r="CA52" s="23">
        <f t="shared" si="7"/>
        <v>0</v>
      </c>
      <c r="CB52" s="23">
        <f t="shared" si="8"/>
        <v>3.1860461419426835</v>
      </c>
      <c r="CC52" s="23">
        <f>SUM(BD52:BU52)/INDEX(Multipliers!$J$2:$J$33,MATCH($F52,Multipliers!$H$2:$H$33,0))</f>
        <v>163.27630981742615</v>
      </c>
      <c r="CD52" s="24">
        <f t="shared" si="9"/>
        <v>281.47862168349968</v>
      </c>
      <c r="CE52" s="24">
        <f t="shared" si="10"/>
        <v>16.557565981382336</v>
      </c>
      <c r="CF52" s="25">
        <f t="shared" si="11"/>
        <v>-0.51908348933020942</v>
      </c>
    </row>
    <row r="53" spans="2:84" x14ac:dyDescent="0.3">
      <c r="B53" s="45" t="str">
        <f>IF(INDEX(Picks!$H$2:$H$300,MATCH($C53,Picks!$B$2:$B$300,0))=0,"",INDEX(Picks!$H$2:$H$300,MATCH($C53,Picks!$B$2:$B$300,0)))</f>
        <v/>
      </c>
      <c r="C53" s="5" t="s">
        <v>282</v>
      </c>
      <c r="D53" s="5" t="s">
        <v>657</v>
      </c>
      <c r="E53" s="5" t="s">
        <v>99</v>
      </c>
      <c r="F53" s="5" t="s">
        <v>99</v>
      </c>
      <c r="G53" s="7">
        <v>4</v>
      </c>
      <c r="H53" s="5" t="s">
        <v>44</v>
      </c>
      <c r="I53" s="22">
        <v>872</v>
      </c>
      <c r="J53" s="22">
        <v>0</v>
      </c>
      <c r="K53" s="22">
        <v>0</v>
      </c>
      <c r="L53" s="22">
        <v>0</v>
      </c>
      <c r="M53" s="22">
        <v>85</v>
      </c>
      <c r="N53" s="22">
        <v>0</v>
      </c>
      <c r="O53" s="22">
        <v>872</v>
      </c>
      <c r="P53" s="22">
        <v>0</v>
      </c>
      <c r="Q53" s="22"/>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K53" s="23">
        <v>5.7689201893692825</v>
      </c>
      <c r="AL53" s="23">
        <v>5.2235352505758632</v>
      </c>
      <c r="AM53" s="23">
        <v>4.6915334438060281</v>
      </c>
      <c r="AN53" s="23">
        <v>4.7788763836882859</v>
      </c>
      <c r="AO53" s="23">
        <v>5.366862426472542</v>
      </c>
      <c r="AP53" s="23">
        <v>0</v>
      </c>
      <c r="AQ53" s="23">
        <v>5.1734514647505208</v>
      </c>
      <c r="AR53" s="23">
        <v>5.1421145010006004</v>
      </c>
      <c r="AS53" s="23">
        <v>6.2474537236357452</v>
      </c>
      <c r="AT53" s="23">
        <v>5.0498461560613057</v>
      </c>
      <c r="AU53" s="23">
        <v>4.9339652578351698</v>
      </c>
      <c r="AV53" s="23">
        <v>4.8190580237977114</v>
      </c>
      <c r="AW53" s="23">
        <v>5.5943099961406837</v>
      </c>
      <c r="AX53" s="23">
        <v>5.3136140939192229</v>
      </c>
      <c r="AY53" s="23">
        <v>5.1389581262604249</v>
      </c>
      <c r="AZ53" s="23">
        <v>5.1374703794277883</v>
      </c>
      <c r="BA53" s="23">
        <v>4.8123395188620863</v>
      </c>
      <c r="BB53" s="23">
        <v>5.1199346493943469</v>
      </c>
      <c r="BC53" s="23"/>
      <c r="BD53" s="23">
        <v>53.001840344128752</v>
      </c>
      <c r="BE53" s="23">
        <v>52.014155114472366</v>
      </c>
      <c r="BF53" s="23">
        <v>49.001420570231652</v>
      </c>
      <c r="BG53" s="23">
        <v>49.91758679335188</v>
      </c>
      <c r="BH53" s="23">
        <v>55.179036565622738</v>
      </c>
      <c r="BI53" s="23">
        <v>0</v>
      </c>
      <c r="BJ53" s="23">
        <v>47.991495797705923</v>
      </c>
      <c r="BK53" s="23">
        <v>54.113024740930804</v>
      </c>
      <c r="BL53" s="23">
        <v>60.63223720588033</v>
      </c>
      <c r="BM53" s="23">
        <v>52.090433370955829</v>
      </c>
      <c r="BN53" s="23">
        <v>49.130717404877025</v>
      </c>
      <c r="BO53" s="23">
        <v>53.054693953504916</v>
      </c>
      <c r="BP53" s="23">
        <v>54.845029235608145</v>
      </c>
      <c r="BQ53" s="23">
        <v>55.333137152000653</v>
      </c>
      <c r="BR53" s="23">
        <v>50.265429247088541</v>
      </c>
      <c r="BS53" s="23">
        <v>56.560206855724623</v>
      </c>
      <c r="BT53" s="23">
        <v>48.833593522060248</v>
      </c>
      <c r="BU53" s="23">
        <v>52.640265164802415</v>
      </c>
      <c r="BV53" s="23"/>
      <c r="BW53" s="23">
        <f t="shared" si="3"/>
        <v>0</v>
      </c>
      <c r="BX53" s="23">
        <f t="shared" si="4"/>
        <v>88.312243584997603</v>
      </c>
      <c r="BY53" s="23">
        <f t="shared" si="5"/>
        <v>894.6043030389468</v>
      </c>
      <c r="BZ53" s="23">
        <f t="shared" si="6"/>
        <v>0</v>
      </c>
      <c r="CA53" s="23">
        <f t="shared" si="7"/>
        <v>0</v>
      </c>
      <c r="CB53" s="23">
        <f t="shared" si="8"/>
        <v>0</v>
      </c>
      <c r="CC53" s="23">
        <f>SUM(BD53:BU53)/INDEX(Multipliers!$J$2:$J$33,MATCH($F53,Multipliers!$H$2:$H$33,0))</f>
        <v>159.70401663850089</v>
      </c>
      <c r="CD53" s="24">
        <f t="shared" si="9"/>
        <v>257.99567130089531</v>
      </c>
      <c r="CE53" s="24">
        <f t="shared" si="10"/>
        <v>15.176215958876195</v>
      </c>
      <c r="CF53" s="25">
        <f t="shared" si="11"/>
        <v>-0.77651610906840185</v>
      </c>
    </row>
    <row r="54" spans="2:84" x14ac:dyDescent="0.3">
      <c r="B54" s="45" t="str">
        <f>IF(INDEX(Picks!$H$2:$H$300,MATCH($C54,Picks!$B$2:$B$300,0))=0,"",INDEX(Picks!$H$2:$H$300,MATCH($C54,Picks!$B$2:$B$300,0)))</f>
        <v/>
      </c>
      <c r="C54" s="5" t="s">
        <v>283</v>
      </c>
      <c r="D54" s="5" t="s">
        <v>658</v>
      </c>
      <c r="E54" s="5" t="s">
        <v>84</v>
      </c>
      <c r="F54" s="5" t="s">
        <v>84</v>
      </c>
      <c r="G54" s="7">
        <v>4</v>
      </c>
      <c r="H54" s="5" t="s">
        <v>44</v>
      </c>
      <c r="I54" s="22">
        <v>632</v>
      </c>
      <c r="J54" s="22">
        <v>2</v>
      </c>
      <c r="K54" s="22">
        <v>0</v>
      </c>
      <c r="L54" s="22">
        <v>0</v>
      </c>
      <c r="M54" s="22">
        <v>328.66666666666669</v>
      </c>
      <c r="N54" s="22">
        <v>4.25</v>
      </c>
      <c r="O54" s="22">
        <v>826.46153846153845</v>
      </c>
      <c r="P54" s="22">
        <v>2.6153846153846154</v>
      </c>
      <c r="Q54" s="22"/>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K54" s="23">
        <v>21.347368797643583</v>
      </c>
      <c r="AL54" s="23">
        <v>19.59670089864526</v>
      </c>
      <c r="AM54" s="23">
        <v>18.356227435624604</v>
      </c>
      <c r="AN54" s="23">
        <v>18.486811746420447</v>
      </c>
      <c r="AO54" s="23">
        <v>0</v>
      </c>
      <c r="AP54" s="23">
        <v>18.522666053998524</v>
      </c>
      <c r="AQ54" s="23">
        <v>21.502574056594721</v>
      </c>
      <c r="AR54" s="23">
        <v>20.197669635560001</v>
      </c>
      <c r="AS54" s="23">
        <v>19.621193452025789</v>
      </c>
      <c r="AT54" s="23">
        <v>19.779950969373328</v>
      </c>
      <c r="AU54" s="23">
        <v>20.083868667016851</v>
      </c>
      <c r="AV54" s="23">
        <v>22.306491398894543</v>
      </c>
      <c r="AW54" s="23">
        <v>19.381312444663696</v>
      </c>
      <c r="AX54" s="23">
        <v>21.048806246411093</v>
      </c>
      <c r="AY54" s="23">
        <v>21.375977189371085</v>
      </c>
      <c r="AZ54" s="23">
        <v>22.908240546110438</v>
      </c>
      <c r="BA54" s="23">
        <v>19.283661473393021</v>
      </c>
      <c r="BB54" s="23">
        <v>20.472302282571277</v>
      </c>
      <c r="BC54" s="23"/>
      <c r="BD54" s="23">
        <v>48.539767089341815</v>
      </c>
      <c r="BE54" s="23">
        <v>53.012667228716339</v>
      </c>
      <c r="BF54" s="23">
        <v>47.958400042644385</v>
      </c>
      <c r="BG54" s="23">
        <v>48.581095431143943</v>
      </c>
      <c r="BH54" s="23">
        <v>0</v>
      </c>
      <c r="BI54" s="23">
        <v>49.984411472225617</v>
      </c>
      <c r="BJ54" s="23">
        <v>51.671447062840002</v>
      </c>
      <c r="BK54" s="23">
        <v>49.297819561564133</v>
      </c>
      <c r="BL54" s="23">
        <v>49.447973535844213</v>
      </c>
      <c r="BM54" s="23">
        <v>48.468146767346653</v>
      </c>
      <c r="BN54" s="23">
        <v>45.666813394704555</v>
      </c>
      <c r="BO54" s="23">
        <v>50.233924899198918</v>
      </c>
      <c r="BP54" s="23">
        <v>52.377905119862241</v>
      </c>
      <c r="BQ54" s="23">
        <v>47.401634496961023</v>
      </c>
      <c r="BR54" s="23">
        <v>52.958666544062417</v>
      </c>
      <c r="BS54" s="23">
        <v>54.495633794622265</v>
      </c>
      <c r="BT54" s="23">
        <v>50.566958856490793</v>
      </c>
      <c r="BU54" s="23">
        <v>49.195667498417876</v>
      </c>
      <c r="BV54" s="23"/>
      <c r="BW54" s="23">
        <f t="shared" si="3"/>
        <v>0</v>
      </c>
      <c r="BX54" s="23">
        <f t="shared" si="4"/>
        <v>344.27182329431827</v>
      </c>
      <c r="BY54" s="23">
        <f t="shared" si="5"/>
        <v>849.85893279598713</v>
      </c>
      <c r="BZ54" s="23">
        <f t="shared" si="6"/>
        <v>0</v>
      </c>
      <c r="CA54" s="23">
        <f t="shared" si="7"/>
        <v>4.4517908184610118</v>
      </c>
      <c r="CB54" s="23">
        <f t="shared" si="8"/>
        <v>2.6894270025189466</v>
      </c>
      <c r="CC54" s="23">
        <f>SUM(BD54:BU54)/INDEX(Multipliers!$J$2:$J$33,MATCH($F54,Multipliers!$H$2:$H$33,0))</f>
        <v>119.36862698545787</v>
      </c>
      <c r="CD54" s="24">
        <f t="shared" si="9"/>
        <v>281.62900952036819</v>
      </c>
      <c r="CE54" s="24">
        <f t="shared" si="10"/>
        <v>16.566412324727541</v>
      </c>
      <c r="CF54" s="25">
        <f t="shared" si="11"/>
        <v>-0.51743485769785302</v>
      </c>
    </row>
    <row r="55" spans="2:84" x14ac:dyDescent="0.3">
      <c r="B55" s="45" t="str">
        <f>IF(INDEX(Picks!$H$2:$H$300,MATCH($C55,Picks!$B$2:$B$300,0))=0,"",INDEX(Picks!$H$2:$H$300,MATCH($C55,Picks!$B$2:$B$300,0)))</f>
        <v/>
      </c>
      <c r="C55" s="5" t="s">
        <v>284</v>
      </c>
      <c r="D55" s="5" t="s">
        <v>659</v>
      </c>
      <c r="E55" s="5" t="s">
        <v>94</v>
      </c>
      <c r="F55" s="5" t="s">
        <v>94</v>
      </c>
      <c r="G55" s="7">
        <v>3</v>
      </c>
      <c r="H55" s="5" t="s">
        <v>44</v>
      </c>
      <c r="I55" s="22">
        <v>839</v>
      </c>
      <c r="J55" s="22">
        <v>3</v>
      </c>
      <c r="K55" s="22">
        <v>0</v>
      </c>
      <c r="L55" s="22">
        <v>0</v>
      </c>
      <c r="M55" s="22">
        <v>34</v>
      </c>
      <c r="N55" s="22">
        <v>0</v>
      </c>
      <c r="O55" s="22">
        <v>891.4375</v>
      </c>
      <c r="P55" s="22">
        <v>3.1875</v>
      </c>
      <c r="Q55" s="22"/>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K55" s="23">
        <v>2.0367346989705877</v>
      </c>
      <c r="AL55" s="23">
        <v>1.8527401405377741</v>
      </c>
      <c r="AM55" s="23">
        <v>2.4791923835512701</v>
      </c>
      <c r="AN55" s="23">
        <v>2.1361280320598919</v>
      </c>
      <c r="AO55" s="23">
        <v>0</v>
      </c>
      <c r="AP55" s="23">
        <v>2.2824746042651007</v>
      </c>
      <c r="AQ55" s="23">
        <v>2.029215837184251</v>
      </c>
      <c r="AR55" s="23">
        <v>1.8983815173968512</v>
      </c>
      <c r="AS55" s="23">
        <v>2.2178211732615827</v>
      </c>
      <c r="AT55" s="23">
        <v>2.021751856362703</v>
      </c>
      <c r="AU55" s="23">
        <v>1.97322699820377</v>
      </c>
      <c r="AV55" s="23">
        <v>1.9564226640255038</v>
      </c>
      <c r="AW55" s="23">
        <v>2.0714764776786021</v>
      </c>
      <c r="AX55" s="23">
        <v>2.058916777934706</v>
      </c>
      <c r="AY55" s="23">
        <v>1.9994039623227373</v>
      </c>
      <c r="AZ55" s="23">
        <v>1.9230198567961636</v>
      </c>
      <c r="BA55" s="23">
        <v>1.9374856941174943</v>
      </c>
      <c r="BB55" s="23">
        <v>1.9295184992002452</v>
      </c>
      <c r="BC55" s="23"/>
      <c r="BD55" s="23">
        <v>57.307378701087181</v>
      </c>
      <c r="BE55" s="23">
        <v>50.656693984337686</v>
      </c>
      <c r="BF55" s="23">
        <v>61.4929315340976</v>
      </c>
      <c r="BG55" s="23">
        <v>56.130040180625642</v>
      </c>
      <c r="BH55" s="23">
        <v>0</v>
      </c>
      <c r="BI55" s="23">
        <v>53.594077042581041</v>
      </c>
      <c r="BJ55" s="23">
        <v>50.726743530077933</v>
      </c>
      <c r="BK55" s="23">
        <v>49.233458441831559</v>
      </c>
      <c r="BL55" s="23">
        <v>55.568886291909138</v>
      </c>
      <c r="BM55" s="23">
        <v>53.124630747653285</v>
      </c>
      <c r="BN55" s="23">
        <v>53.950985366263069</v>
      </c>
      <c r="BO55" s="23">
        <v>52.67904393079116</v>
      </c>
      <c r="BP55" s="23">
        <v>49.110950154081479</v>
      </c>
      <c r="BQ55" s="23">
        <v>55.374941855362813</v>
      </c>
      <c r="BR55" s="23">
        <v>54.649534951397335</v>
      </c>
      <c r="BS55" s="23">
        <v>51.336467006606824</v>
      </c>
      <c r="BT55" s="23">
        <v>48.45508915478397</v>
      </c>
      <c r="BU55" s="23">
        <v>54.290648359999601</v>
      </c>
      <c r="BV55" s="23"/>
      <c r="BW55" s="23">
        <f t="shared" si="3"/>
        <v>0</v>
      </c>
      <c r="BX55" s="23">
        <f t="shared" si="4"/>
        <v>34.803911173869224</v>
      </c>
      <c r="BY55" s="23">
        <f t="shared" si="5"/>
        <v>907.68250123348741</v>
      </c>
      <c r="BZ55" s="23">
        <f t="shared" si="6"/>
        <v>0</v>
      </c>
      <c r="CA55" s="23">
        <f t="shared" si="7"/>
        <v>0</v>
      </c>
      <c r="CB55" s="23">
        <f t="shared" si="8"/>
        <v>3.2455870127538287</v>
      </c>
      <c r="CC55" s="23">
        <f>SUM(BD55:BU55)/INDEX(Multipliers!$J$2:$J$33,MATCH($F55,Multipliers!$H$2:$H$33,0))</f>
        <v>152.86174527160938</v>
      </c>
      <c r="CD55" s="24">
        <f t="shared" si="9"/>
        <v>266.58390858886798</v>
      </c>
      <c r="CE55" s="24">
        <f t="shared" si="10"/>
        <v>15.68140638758047</v>
      </c>
      <c r="CF55" s="25">
        <f t="shared" si="11"/>
        <v>-0.68236727393677321</v>
      </c>
    </row>
    <row r="56" spans="2:84" x14ac:dyDescent="0.3">
      <c r="B56" s="45" t="str">
        <f>IF(INDEX(Picks!$H$2:$H$300,MATCH($C56,Picks!$B$2:$B$300,0))=0,"",INDEX(Picks!$H$2:$H$300,MATCH($C56,Picks!$B$2:$B$300,0)))</f>
        <v/>
      </c>
      <c r="C56" s="5" t="s">
        <v>285</v>
      </c>
      <c r="D56" s="5" t="s">
        <v>660</v>
      </c>
      <c r="E56" s="5" t="s">
        <v>82</v>
      </c>
      <c r="F56" s="5" t="s">
        <v>82</v>
      </c>
      <c r="G56" s="7">
        <v>5</v>
      </c>
      <c r="H56" s="5" t="s">
        <v>44</v>
      </c>
      <c r="I56" s="22">
        <v>829</v>
      </c>
      <c r="J56" s="22">
        <v>2</v>
      </c>
      <c r="K56" s="22">
        <v>0</v>
      </c>
      <c r="L56" s="22">
        <v>0</v>
      </c>
      <c r="M56" s="22">
        <v>85</v>
      </c>
      <c r="N56" s="22">
        <v>0</v>
      </c>
      <c r="O56" s="22">
        <v>1006.6428571428571</v>
      </c>
      <c r="P56" s="22">
        <v>2.4285714285714284</v>
      </c>
      <c r="Q56" s="22"/>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K56" s="23">
        <v>5.0115919165886194</v>
      </c>
      <c r="AL56" s="23">
        <v>5.1053244524656352</v>
      </c>
      <c r="AM56" s="23">
        <v>4.7279013150847922</v>
      </c>
      <c r="AN56" s="23">
        <v>4.6838919471038833</v>
      </c>
      <c r="AO56" s="23">
        <v>4.8100675510985216</v>
      </c>
      <c r="AP56" s="23">
        <v>4.6889684281563229</v>
      </c>
      <c r="AQ56" s="23">
        <v>5.0347719884312738</v>
      </c>
      <c r="AR56" s="23">
        <v>4.9889557797295634</v>
      </c>
      <c r="AS56" s="23">
        <v>0</v>
      </c>
      <c r="AT56" s="23">
        <v>5.0604761358640378</v>
      </c>
      <c r="AU56" s="23">
        <v>5.2959182249799239</v>
      </c>
      <c r="AV56" s="23">
        <v>5.2443668966399715</v>
      </c>
      <c r="AW56" s="23">
        <v>4.8171073947577883</v>
      </c>
      <c r="AX56" s="23">
        <v>5.0419587909479997</v>
      </c>
      <c r="AY56" s="23">
        <v>5.1034829754611231</v>
      </c>
      <c r="AZ56" s="23">
        <v>5.3241465301807063</v>
      </c>
      <c r="BA56" s="23">
        <v>5.3697507640846354</v>
      </c>
      <c r="BB56" s="23">
        <v>4.7477756029725278</v>
      </c>
      <c r="BC56" s="23"/>
      <c r="BD56" s="23">
        <v>60.426645463248391</v>
      </c>
      <c r="BE56" s="23">
        <v>58.917465269136926</v>
      </c>
      <c r="BF56" s="23">
        <v>55.034870343700923</v>
      </c>
      <c r="BG56" s="23">
        <v>57.82788357113639</v>
      </c>
      <c r="BH56" s="23">
        <v>54.337114998885639</v>
      </c>
      <c r="BI56" s="23">
        <v>56.406585648219682</v>
      </c>
      <c r="BJ56" s="23">
        <v>59.954054958812961</v>
      </c>
      <c r="BK56" s="23">
        <v>60.015324435687255</v>
      </c>
      <c r="BL56" s="23">
        <v>0</v>
      </c>
      <c r="BM56" s="23">
        <v>60.905724173202671</v>
      </c>
      <c r="BN56" s="23">
        <v>69.197149563112632</v>
      </c>
      <c r="BO56" s="23">
        <v>60.284965585260643</v>
      </c>
      <c r="BP56" s="23">
        <v>58.086210606498781</v>
      </c>
      <c r="BQ56" s="23">
        <v>56.544780296566969</v>
      </c>
      <c r="BR56" s="23">
        <v>65.020883311989238</v>
      </c>
      <c r="BS56" s="23">
        <v>64.00357227318645</v>
      </c>
      <c r="BT56" s="23">
        <v>60.220916074841405</v>
      </c>
      <c r="BU56" s="23">
        <v>57.245713113682299</v>
      </c>
      <c r="BV56" s="23"/>
      <c r="BW56" s="23">
        <f t="shared" si="3"/>
        <v>0</v>
      </c>
      <c r="BX56" s="23">
        <f t="shared" si="4"/>
        <v>85.056456694547336</v>
      </c>
      <c r="BY56" s="23">
        <f t="shared" si="5"/>
        <v>1014.4298596871693</v>
      </c>
      <c r="BZ56" s="23">
        <f t="shared" si="6"/>
        <v>0</v>
      </c>
      <c r="CA56" s="23">
        <f t="shared" si="7"/>
        <v>0</v>
      </c>
      <c r="CB56" s="23">
        <f t="shared" si="8"/>
        <v>2.4473579244563792</v>
      </c>
      <c r="CC56" s="23">
        <f>SUM(BD56:BU56)/INDEX(Multipliers!$J$2:$J$33,MATCH($F56,Multipliers!$H$2:$H$33,0))</f>
        <v>179.05025919868186</v>
      </c>
      <c r="CD56" s="24">
        <f t="shared" si="9"/>
        <v>303.68303838359179</v>
      </c>
      <c r="CE56" s="24">
        <f t="shared" si="10"/>
        <v>17.863708140211283</v>
      </c>
      <c r="CF56" s="25">
        <f t="shared" si="11"/>
        <v>-0.27566683734522013</v>
      </c>
    </row>
    <row r="57" spans="2:84" x14ac:dyDescent="0.3">
      <c r="B57" s="45" t="str">
        <f>IF(INDEX(Picks!$H$2:$H$300,MATCH($C57,Picks!$B$2:$B$300,0))=0,"",INDEX(Picks!$H$2:$H$300,MATCH($C57,Picks!$B$2:$B$300,0)))</f>
        <v/>
      </c>
      <c r="C57" s="5" t="s">
        <v>286</v>
      </c>
      <c r="D57" s="5" t="s">
        <v>661</v>
      </c>
      <c r="E57" s="5" t="s">
        <v>80</v>
      </c>
      <c r="F57" s="5" t="s">
        <v>80</v>
      </c>
      <c r="G57" s="7">
        <v>4</v>
      </c>
      <c r="H57" s="5" t="s">
        <v>44</v>
      </c>
      <c r="I57" s="22">
        <v>724</v>
      </c>
      <c r="J57" s="22">
        <v>2</v>
      </c>
      <c r="K57" s="22">
        <v>0</v>
      </c>
      <c r="L57" s="22">
        <v>0</v>
      </c>
      <c r="M57" s="22">
        <v>0</v>
      </c>
      <c r="N57" s="22">
        <v>0</v>
      </c>
      <c r="O57" s="22">
        <v>946.76923076923083</v>
      </c>
      <c r="P57" s="22">
        <v>2.6153846153846154</v>
      </c>
      <c r="Q57" s="22"/>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c r="BD57" s="23">
        <v>63.65082563721208</v>
      </c>
      <c r="BE57" s="23">
        <v>55.800723909838489</v>
      </c>
      <c r="BF57" s="23">
        <v>53.871332311687866</v>
      </c>
      <c r="BG57" s="23">
        <v>55.632850427210201</v>
      </c>
      <c r="BH57" s="23">
        <v>51.709767990546403</v>
      </c>
      <c r="BI57" s="23">
        <v>57.055149292029427</v>
      </c>
      <c r="BJ57" s="23">
        <v>55.357894288176375</v>
      </c>
      <c r="BK57" s="23">
        <v>51.258539539908213</v>
      </c>
      <c r="BL57" s="23">
        <v>53.362474004112038</v>
      </c>
      <c r="BM57" s="23">
        <v>59.82395789901387</v>
      </c>
      <c r="BN57" s="23">
        <v>52.341278999562277</v>
      </c>
      <c r="BO57" s="23">
        <v>59.958567479076109</v>
      </c>
      <c r="BP57" s="23">
        <v>0</v>
      </c>
      <c r="BQ57" s="23">
        <v>56.782005236265015</v>
      </c>
      <c r="BR57" s="23">
        <v>56.442890241971355</v>
      </c>
      <c r="BS57" s="23">
        <v>57.190358727324202</v>
      </c>
      <c r="BT57" s="23">
        <v>55.881778294274937</v>
      </c>
      <c r="BU57" s="23">
        <v>60.848041025526221</v>
      </c>
      <c r="BV57" s="23"/>
      <c r="BW57" s="23">
        <f t="shared" si="3"/>
        <v>0</v>
      </c>
      <c r="BX57" s="23">
        <f t="shared" si="4"/>
        <v>0</v>
      </c>
      <c r="BY57" s="23">
        <f t="shared" si="5"/>
        <v>956.96843530373508</v>
      </c>
      <c r="BZ57" s="23">
        <f t="shared" si="6"/>
        <v>0</v>
      </c>
      <c r="CA57" s="23">
        <f t="shared" si="7"/>
        <v>0</v>
      </c>
      <c r="CB57" s="23">
        <f t="shared" si="8"/>
        <v>2.6435592135462294</v>
      </c>
      <c r="CC57" s="23">
        <f>SUM(BD57:BU57)/INDEX(Multipliers!$J$2:$J$33,MATCH($F57,Multipliers!$H$2:$H$33,0))</f>
        <v>171.72222133083031</v>
      </c>
      <c r="CD57" s="24">
        <f t="shared" si="9"/>
        <v>283.2804201424812</v>
      </c>
      <c r="CE57" s="24">
        <f t="shared" si="10"/>
        <v>16.663554126028306</v>
      </c>
      <c r="CF57" s="25">
        <f t="shared" si="11"/>
        <v>-0.49933121416978266</v>
      </c>
    </row>
    <row r="58" spans="2:84" x14ac:dyDescent="0.3">
      <c r="B58" s="45" t="str">
        <f>IF(INDEX(Picks!$H$2:$H$300,MATCH($C58,Picks!$B$2:$B$300,0))=0,"",INDEX(Picks!$H$2:$H$300,MATCH($C58,Picks!$B$2:$B$300,0)))</f>
        <v/>
      </c>
      <c r="C58" s="5" t="s">
        <v>287</v>
      </c>
      <c r="D58" s="5" t="s">
        <v>662</v>
      </c>
      <c r="E58" s="5" t="s">
        <v>60</v>
      </c>
      <c r="F58" s="5" t="s">
        <v>60</v>
      </c>
      <c r="G58" s="7">
        <v>2</v>
      </c>
      <c r="H58" s="5" t="s">
        <v>44</v>
      </c>
      <c r="I58" s="22">
        <v>769</v>
      </c>
      <c r="J58" s="22">
        <v>3</v>
      </c>
      <c r="K58" s="22">
        <v>0</v>
      </c>
      <c r="L58" s="22">
        <v>0</v>
      </c>
      <c r="M58" s="22">
        <v>68</v>
      </c>
      <c r="N58" s="22">
        <v>0</v>
      </c>
      <c r="O58" s="22">
        <v>871.5333333333333</v>
      </c>
      <c r="P58" s="22">
        <v>3.4</v>
      </c>
      <c r="Q58" s="22"/>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K58" s="23">
        <v>3.8119046620511061</v>
      </c>
      <c r="AL58" s="23">
        <v>4.5740699861696221</v>
      </c>
      <c r="AM58" s="23">
        <v>3.8133228384984168</v>
      </c>
      <c r="AN58" s="23">
        <v>4.0503310123438157</v>
      </c>
      <c r="AO58" s="23">
        <v>4.3571717699718926</v>
      </c>
      <c r="AP58" s="23">
        <v>4.4223884351291733</v>
      </c>
      <c r="AQ58" s="23">
        <v>3.9307623304178496</v>
      </c>
      <c r="AR58" s="23">
        <v>3.9703030864695417</v>
      </c>
      <c r="AS58" s="23">
        <v>3.7819616461682628</v>
      </c>
      <c r="AT58" s="23">
        <v>0</v>
      </c>
      <c r="AU58" s="23">
        <v>4.0436730236019134</v>
      </c>
      <c r="AV58" s="23">
        <v>4.1897372526015939</v>
      </c>
      <c r="AW58" s="23">
        <v>4.1788900154341713</v>
      </c>
      <c r="AX58" s="23">
        <v>4.0595972598407295</v>
      </c>
      <c r="AY58" s="23">
        <v>4.0924237875274097</v>
      </c>
      <c r="AZ58" s="23">
        <v>4.6286288419507757</v>
      </c>
      <c r="BA58" s="23">
        <v>3.8516126897169203</v>
      </c>
      <c r="BB58" s="23">
        <v>4.3505666583841931</v>
      </c>
      <c r="BC58" s="23"/>
      <c r="BD58" s="23">
        <v>48.326126267757992</v>
      </c>
      <c r="BE58" s="23">
        <v>52.502109610985976</v>
      </c>
      <c r="BF58" s="23">
        <v>52.44967034109672</v>
      </c>
      <c r="BG58" s="23">
        <v>49.495118019350969</v>
      </c>
      <c r="BH58" s="23">
        <v>55.020413189142445</v>
      </c>
      <c r="BI58" s="23">
        <v>54.165799773697088</v>
      </c>
      <c r="BJ58" s="23">
        <v>52.536631604445155</v>
      </c>
      <c r="BK58" s="23">
        <v>54.688587359992205</v>
      </c>
      <c r="BL58" s="23">
        <v>48.738759748739675</v>
      </c>
      <c r="BM58" s="23">
        <v>0</v>
      </c>
      <c r="BN58" s="23">
        <v>51.264412530969253</v>
      </c>
      <c r="BO58" s="23">
        <v>51.316267771984862</v>
      </c>
      <c r="BP58" s="23">
        <v>51.98708779628565</v>
      </c>
      <c r="BQ58" s="23">
        <v>52.1451752623136</v>
      </c>
      <c r="BR58" s="23">
        <v>51.11165059408836</v>
      </c>
      <c r="BS58" s="23">
        <v>54.952974961443438</v>
      </c>
      <c r="BT58" s="23">
        <v>51.588867679031885</v>
      </c>
      <c r="BU58" s="23">
        <v>49.936692761376904</v>
      </c>
      <c r="BV58" s="23"/>
      <c r="BW58" s="23">
        <f t="shared" si="3"/>
        <v>0</v>
      </c>
      <c r="BX58" s="23">
        <f t="shared" si="4"/>
        <v>70.107345296277387</v>
      </c>
      <c r="BY58" s="23">
        <f t="shared" si="5"/>
        <v>882.22634527270225</v>
      </c>
      <c r="BZ58" s="23">
        <f t="shared" si="6"/>
        <v>0</v>
      </c>
      <c r="CA58" s="23">
        <f t="shared" si="7"/>
        <v>0</v>
      </c>
      <c r="CB58" s="23">
        <f t="shared" si="8"/>
        <v>3.4417152611418818</v>
      </c>
      <c r="CC58" s="23">
        <f>SUM(BD58:BU58)/INDEX(Multipliers!$J$2:$J$33,MATCH($F58,Multipliers!$H$2:$H$33,0))</f>
        <v>145.06345193907683</v>
      </c>
      <c r="CD58" s="24">
        <f t="shared" si="9"/>
        <v>260.94711256282608</v>
      </c>
      <c r="CE58" s="24">
        <f t="shared" si="10"/>
        <v>15.349830150754475</v>
      </c>
      <c r="CF58" s="25">
        <f t="shared" si="11"/>
        <v>-0.74416083668214006</v>
      </c>
    </row>
    <row r="59" spans="2:84" x14ac:dyDescent="0.3">
      <c r="B59" s="45" t="str">
        <f>IF(INDEX(Picks!$H$2:$H$300,MATCH($C59,Picks!$B$2:$B$300,0))=0,"",INDEX(Picks!$H$2:$H$300,MATCH($C59,Picks!$B$2:$B$300,0)))</f>
        <v/>
      </c>
      <c r="C59" s="5" t="s">
        <v>288</v>
      </c>
      <c r="D59" s="5" t="s">
        <v>663</v>
      </c>
      <c r="E59" s="5" t="s">
        <v>89</v>
      </c>
      <c r="F59" s="5" t="s">
        <v>97</v>
      </c>
      <c r="G59" s="7">
        <v>10</v>
      </c>
      <c r="H59" s="5" t="s">
        <v>44</v>
      </c>
      <c r="I59" s="22">
        <v>717</v>
      </c>
      <c r="J59" s="22">
        <v>3</v>
      </c>
      <c r="K59" s="22">
        <v>0</v>
      </c>
      <c r="L59" s="22">
        <v>0</v>
      </c>
      <c r="M59" s="22">
        <v>0</v>
      </c>
      <c r="N59" s="22">
        <v>0</v>
      </c>
      <c r="O59" s="22">
        <v>1354.3333333333333</v>
      </c>
      <c r="P59" s="22">
        <v>5.6666666666666661</v>
      </c>
      <c r="Q59" s="22"/>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c r="BD59" s="23">
        <v>77.315549661033629</v>
      </c>
      <c r="BE59" s="23">
        <v>77.123370981200878</v>
      </c>
      <c r="BF59" s="23">
        <v>72.923307709876809</v>
      </c>
      <c r="BG59" s="23">
        <v>83.452046335616842</v>
      </c>
      <c r="BH59" s="23">
        <v>74.237814618354648</v>
      </c>
      <c r="BI59" s="23">
        <v>82.392057425631592</v>
      </c>
      <c r="BJ59" s="23">
        <v>0</v>
      </c>
      <c r="BK59" s="23">
        <v>83.684369820574076</v>
      </c>
      <c r="BL59" s="23">
        <v>74.357630158713917</v>
      </c>
      <c r="BM59" s="23">
        <v>74.118024769035316</v>
      </c>
      <c r="BN59" s="23">
        <v>76.244851782089711</v>
      </c>
      <c r="BO59" s="23">
        <v>75.933090063448219</v>
      </c>
      <c r="BP59" s="23">
        <v>79.460483143670558</v>
      </c>
      <c r="BQ59" s="23">
        <v>71.682519594163864</v>
      </c>
      <c r="BR59" s="23">
        <v>79.857848044704298</v>
      </c>
      <c r="BS59" s="23">
        <v>77.273747493231554</v>
      </c>
      <c r="BT59" s="23">
        <v>75.354857209077679</v>
      </c>
      <c r="BU59" s="23">
        <v>81.5243752955612</v>
      </c>
      <c r="BV59" s="23"/>
      <c r="BW59" s="23">
        <f t="shared" si="3"/>
        <v>0</v>
      </c>
      <c r="BX59" s="23">
        <f t="shared" si="4"/>
        <v>0</v>
      </c>
      <c r="BY59" s="23">
        <f t="shared" si="5"/>
        <v>1316.9359441059846</v>
      </c>
      <c r="BZ59" s="23">
        <f t="shared" si="6"/>
        <v>0</v>
      </c>
      <c r="CA59" s="23">
        <f t="shared" si="7"/>
        <v>0</v>
      </c>
      <c r="CB59" s="23">
        <f t="shared" si="8"/>
        <v>5.5101922347530738</v>
      </c>
      <c r="CC59" s="23">
        <f>SUM(BD59:BU59)/INDEX(Multipliers!$J$2:$J$33,MATCH($F59,Multipliers!$H$2:$H$33,0))</f>
        <v>228.07018236403368</v>
      </c>
      <c r="CD59" s="24">
        <f t="shared" si="9"/>
        <v>392.82493018315063</v>
      </c>
      <c r="CE59" s="24">
        <f t="shared" si="10"/>
        <v>23.107348834302979</v>
      </c>
      <c r="CF59" s="25">
        <f t="shared" si="11"/>
        <v>0.70155409786479028</v>
      </c>
    </row>
    <row r="60" spans="2:84" x14ac:dyDescent="0.3">
      <c r="B60" s="45" t="str">
        <f>IF(INDEX(Picks!$H$2:$H$300,MATCH($C60,Picks!$B$2:$B$300,0))=0,"",INDEX(Picks!$H$2:$H$300,MATCH($C60,Picks!$B$2:$B$300,0)))</f>
        <v/>
      </c>
      <c r="C60" s="5" t="s">
        <v>289</v>
      </c>
      <c r="D60" s="5" t="s">
        <v>664</v>
      </c>
      <c r="E60" s="5" t="s">
        <v>89</v>
      </c>
      <c r="F60" s="5" t="s">
        <v>89</v>
      </c>
      <c r="G60" s="7">
        <v>4</v>
      </c>
      <c r="H60" s="5" t="s">
        <v>44</v>
      </c>
      <c r="I60" s="22">
        <v>709</v>
      </c>
      <c r="J60" s="22">
        <v>3</v>
      </c>
      <c r="K60" s="22">
        <v>0</v>
      </c>
      <c r="L60" s="22">
        <v>0</v>
      </c>
      <c r="M60" s="22">
        <v>17</v>
      </c>
      <c r="N60" s="22">
        <v>0</v>
      </c>
      <c r="O60" s="22">
        <v>1004.4166666666667</v>
      </c>
      <c r="P60" s="22">
        <v>4.25</v>
      </c>
      <c r="Q60" s="22"/>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K60" s="23">
        <v>0.96542021932724309</v>
      </c>
      <c r="AL60" s="23">
        <v>1.0184077682425969</v>
      </c>
      <c r="AM60" s="23">
        <v>1.057098556543473</v>
      </c>
      <c r="AN60" s="23">
        <v>1.0790201759890867</v>
      </c>
      <c r="AO60" s="23">
        <v>1.016314615119247</v>
      </c>
      <c r="AP60" s="23">
        <v>1.03365766790724</v>
      </c>
      <c r="AQ60" s="23">
        <v>0.95295735136359982</v>
      </c>
      <c r="AR60" s="23">
        <v>1.0765926027503916</v>
      </c>
      <c r="AS60" s="23">
        <v>0.98483123635517122</v>
      </c>
      <c r="AT60" s="23">
        <v>1.0513249876788717</v>
      </c>
      <c r="AU60" s="23">
        <v>0.96150992839808247</v>
      </c>
      <c r="AV60" s="23">
        <v>1.1041742481539776</v>
      </c>
      <c r="AW60" s="23">
        <v>0.93561524390068274</v>
      </c>
      <c r="AX60" s="23">
        <v>0</v>
      </c>
      <c r="AY60" s="23">
        <v>1.1572213289499442</v>
      </c>
      <c r="AZ60" s="23">
        <v>0.94708295170440404</v>
      </c>
      <c r="BA60" s="23">
        <v>1.0433088390371918</v>
      </c>
      <c r="BB60" s="23">
        <v>1.0230118843130904</v>
      </c>
      <c r="BC60" s="23"/>
      <c r="BD60" s="23">
        <v>55.583462338164679</v>
      </c>
      <c r="BE60" s="23">
        <v>62.881803611561359</v>
      </c>
      <c r="BF60" s="23">
        <v>67.124091940907434</v>
      </c>
      <c r="BG60" s="23">
        <v>57.094386957060799</v>
      </c>
      <c r="BH60" s="23">
        <v>64.440256304508381</v>
      </c>
      <c r="BI60" s="23">
        <v>55.22402636895545</v>
      </c>
      <c r="BJ60" s="23">
        <v>55.693347011590618</v>
      </c>
      <c r="BK60" s="23">
        <v>63.748867212215892</v>
      </c>
      <c r="BL60" s="23">
        <v>56.478904386041059</v>
      </c>
      <c r="BM60" s="23">
        <v>64.748505310367065</v>
      </c>
      <c r="BN60" s="23">
        <v>57.842757421826406</v>
      </c>
      <c r="BO60" s="23">
        <v>58.991433710767829</v>
      </c>
      <c r="BP60" s="23">
        <v>57.64645799942425</v>
      </c>
      <c r="BQ60" s="23">
        <v>0</v>
      </c>
      <c r="BR60" s="23">
        <v>61.232258506629158</v>
      </c>
      <c r="BS60" s="23">
        <v>58.334697187645482</v>
      </c>
      <c r="BT60" s="23">
        <v>60.732611033059015</v>
      </c>
      <c r="BU60" s="23">
        <v>59.787519125073025</v>
      </c>
      <c r="BV60" s="23"/>
      <c r="BW60" s="23">
        <f t="shared" si="3"/>
        <v>0</v>
      </c>
      <c r="BX60" s="23">
        <f t="shared" si="4"/>
        <v>17.407549605734296</v>
      </c>
      <c r="BY60" s="23">
        <f t="shared" si="5"/>
        <v>1017.5853864257979</v>
      </c>
      <c r="BZ60" s="23">
        <f t="shared" si="6"/>
        <v>0</v>
      </c>
      <c r="CA60" s="23">
        <f t="shared" si="7"/>
        <v>0</v>
      </c>
      <c r="CB60" s="23">
        <f t="shared" si="8"/>
        <v>4.3057209580781288</v>
      </c>
      <c r="CC60" s="23">
        <f>SUM(BD60:BU60)/INDEX(Multipliers!$J$2:$J$33,MATCH($F60,Multipliers!$H$2:$H$33,0))</f>
        <v>199.76276996739918</v>
      </c>
      <c r="CD60" s="24">
        <f t="shared" si="9"/>
        <v>329.09638931902123</v>
      </c>
      <c r="CE60" s="24">
        <f t="shared" si="10"/>
        <v>19.358611136413014</v>
      </c>
      <c r="CF60" s="25">
        <f t="shared" si="11"/>
        <v>2.9278622577722517E-3</v>
      </c>
    </row>
    <row r="61" spans="2:84" x14ac:dyDescent="0.3">
      <c r="B61" s="45" t="str">
        <f>IF(INDEX(Picks!$H$2:$H$300,MATCH($C61,Picks!$B$2:$B$300,0))=0,"",INDEX(Picks!$H$2:$H$300,MATCH($C61,Picks!$B$2:$B$300,0)))</f>
        <v/>
      </c>
      <c r="C61" s="5" t="s">
        <v>290</v>
      </c>
      <c r="D61" s="5" t="s">
        <v>665</v>
      </c>
      <c r="E61" s="5" t="s">
        <v>74</v>
      </c>
      <c r="F61" s="5" t="s">
        <v>58</v>
      </c>
      <c r="G61" s="7">
        <v>9</v>
      </c>
      <c r="H61" s="5" t="s">
        <v>44</v>
      </c>
      <c r="I61" s="22">
        <v>699</v>
      </c>
      <c r="J61" s="22">
        <v>3</v>
      </c>
      <c r="K61" s="22">
        <v>0</v>
      </c>
      <c r="L61" s="22">
        <v>0</v>
      </c>
      <c r="M61" s="22">
        <v>59.5</v>
      </c>
      <c r="N61" s="22">
        <v>0</v>
      </c>
      <c r="O61" s="22">
        <v>914.07692307692309</v>
      </c>
      <c r="P61" s="22">
        <v>3.9230769230769234</v>
      </c>
      <c r="Q61" s="22"/>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K61" s="23">
        <v>3.270172383518569</v>
      </c>
      <c r="AL61" s="23">
        <v>3.276936308112139</v>
      </c>
      <c r="AM61" s="23">
        <v>3.5536158223608685</v>
      </c>
      <c r="AN61" s="23">
        <v>3.5769653712966427</v>
      </c>
      <c r="AO61" s="23">
        <v>3.6645062059926112</v>
      </c>
      <c r="AP61" s="23">
        <v>3.397489277850227</v>
      </c>
      <c r="AQ61" s="23">
        <v>0</v>
      </c>
      <c r="AR61" s="23">
        <v>3.7350375540158498</v>
      </c>
      <c r="AS61" s="23">
        <v>3.515215732114271</v>
      </c>
      <c r="AT61" s="23">
        <v>3.4655544618589929</v>
      </c>
      <c r="AU61" s="23">
        <v>3.0518346534502809</v>
      </c>
      <c r="AV61" s="23">
        <v>3.4815110411778583</v>
      </c>
      <c r="AW61" s="23">
        <v>3.4571455306801009</v>
      </c>
      <c r="AX61" s="23">
        <v>3.7512406599523529</v>
      </c>
      <c r="AY61" s="23">
        <v>3.454320142239161</v>
      </c>
      <c r="AZ61" s="23">
        <v>3.2434064266420815</v>
      </c>
      <c r="BA61" s="23">
        <v>3.6881382422937832</v>
      </c>
      <c r="BB61" s="23">
        <v>3.2982400518427055</v>
      </c>
      <c r="BC61" s="23"/>
      <c r="BD61" s="23">
        <v>52.501864051124713</v>
      </c>
      <c r="BE61" s="23">
        <v>48.020059012145857</v>
      </c>
      <c r="BF61" s="23">
        <v>52.171033357579915</v>
      </c>
      <c r="BG61" s="23">
        <v>55.77996520054031</v>
      </c>
      <c r="BH61" s="23">
        <v>50.417359909789674</v>
      </c>
      <c r="BI61" s="23">
        <v>49.4265858540507</v>
      </c>
      <c r="BJ61" s="23">
        <v>0</v>
      </c>
      <c r="BK61" s="23">
        <v>51.885630654628727</v>
      </c>
      <c r="BL61" s="23">
        <v>53.206150580747256</v>
      </c>
      <c r="BM61" s="23">
        <v>55.638678295766468</v>
      </c>
      <c r="BN61" s="23">
        <v>48.712570581685192</v>
      </c>
      <c r="BO61" s="23">
        <v>52.119203773745241</v>
      </c>
      <c r="BP61" s="23">
        <v>52.53494786983088</v>
      </c>
      <c r="BQ61" s="23">
        <v>56.77861349863759</v>
      </c>
      <c r="BR61" s="23">
        <v>53.931016216918735</v>
      </c>
      <c r="BS61" s="23">
        <v>48.975649719211944</v>
      </c>
      <c r="BT61" s="23">
        <v>60.954065112112588</v>
      </c>
      <c r="BU61" s="23">
        <v>49.375585291425821</v>
      </c>
      <c r="BV61" s="23"/>
      <c r="BW61" s="23">
        <f t="shared" si="3"/>
        <v>0</v>
      </c>
      <c r="BX61" s="23">
        <f t="shared" si="4"/>
        <v>58.881329865398492</v>
      </c>
      <c r="BY61" s="23">
        <f t="shared" si="5"/>
        <v>892.42897897994158</v>
      </c>
      <c r="BZ61" s="23">
        <f t="shared" si="6"/>
        <v>0</v>
      </c>
      <c r="CA61" s="23">
        <f t="shared" si="7"/>
        <v>0</v>
      </c>
      <c r="CB61" s="23">
        <f t="shared" si="8"/>
        <v>3.8301672917594058</v>
      </c>
      <c r="CC61" s="23">
        <f>SUM(BD61:BU61)/INDEX(Multipliers!$J$2:$J$33,MATCH($F61,Multipliers!$H$2:$H$33,0))</f>
        <v>137.89596160223206</v>
      </c>
      <c r="CD61" s="24">
        <f t="shared" si="9"/>
        <v>256.00799623732252</v>
      </c>
      <c r="CE61" s="24">
        <f t="shared" si="10"/>
        <v>15.05929389631309</v>
      </c>
      <c r="CF61" s="25">
        <f t="shared" si="11"/>
        <v>-0.79830606265033643</v>
      </c>
    </row>
    <row r="62" spans="2:84" ht="14.25" x14ac:dyDescent="0.3">
      <c r="C62"/>
      <c r="I62" s="22"/>
      <c r="J62" s="22"/>
      <c r="K62" s="22"/>
      <c r="L62" s="22"/>
      <c r="M62" s="22"/>
      <c r="N62" s="22"/>
      <c r="O62" s="22"/>
      <c r="P62" s="22"/>
      <c r="Q62" s="22"/>
      <c r="R62" s="23"/>
      <c r="S62" s="23"/>
      <c r="T62" s="23"/>
      <c r="U62" s="23"/>
      <c r="V62" s="23"/>
      <c r="W62" s="23"/>
      <c r="X62" s="23"/>
      <c r="Y62" s="23"/>
      <c r="Z62" s="23"/>
      <c r="AA62" s="23"/>
      <c r="AB62" s="23"/>
      <c r="AC62" s="23"/>
      <c r="AD62" s="23"/>
      <c r="AE62" s="23"/>
      <c r="AF62" s="23"/>
      <c r="AG62" s="23"/>
      <c r="AH62" s="23"/>
      <c r="AI62" s="23"/>
      <c r="AK62" s="23"/>
      <c r="AQ62" s="24"/>
    </row>
    <row r="63" spans="2:84" x14ac:dyDescent="0.3">
      <c r="C63" s="5" t="s">
        <v>100</v>
      </c>
      <c r="I63" s="22"/>
      <c r="J63" s="22"/>
      <c r="K63" s="22"/>
      <c r="L63" s="22"/>
      <c r="M63" s="22"/>
      <c r="N63" s="22"/>
      <c r="O63" s="22"/>
      <c r="P63" s="22"/>
      <c r="Q63" s="22"/>
      <c r="R63" s="23"/>
      <c r="S63" s="23"/>
      <c r="T63" s="23"/>
      <c r="U63" s="23"/>
      <c r="V63" s="23"/>
      <c r="W63" s="23"/>
      <c r="X63" s="23"/>
      <c r="Y63" s="23"/>
      <c r="Z63" s="23"/>
      <c r="AA63" s="23"/>
      <c r="AB63" s="23"/>
      <c r="AC63" s="23"/>
      <c r="AD63" s="23"/>
      <c r="AE63" s="23"/>
      <c r="AF63" s="23"/>
      <c r="AG63" s="23"/>
      <c r="AH63" s="23"/>
      <c r="AI63" s="23"/>
      <c r="AK63" s="23"/>
      <c r="AQ63" s="24"/>
    </row>
    <row r="64" spans="2:84" x14ac:dyDescent="0.3">
      <c r="B64" s="45" t="str">
        <f>IF(INDEX(Picks!$H$2:$H$300,MATCH($C64,Picks!$B$2:$B$300,0))=0,"",INDEX(Picks!$H$2:$H$300,MATCH($C64,Picks!$B$2:$B$300,0)))</f>
        <v/>
      </c>
      <c r="C64" s="5" t="s">
        <v>291</v>
      </c>
      <c r="D64" s="5" t="s">
        <v>292</v>
      </c>
      <c r="E64" s="5" t="s">
        <v>103</v>
      </c>
      <c r="F64" s="5" t="s">
        <v>50</v>
      </c>
      <c r="G64" s="7" t="s">
        <v>104</v>
      </c>
      <c r="H64" s="5" t="s">
        <v>44</v>
      </c>
      <c r="I64" s="22">
        <v>826.77999999999986</v>
      </c>
      <c r="J64" s="22">
        <v>5.6949999999999994</v>
      </c>
      <c r="K64" s="22">
        <v>0</v>
      </c>
      <c r="L64" s="22">
        <v>0</v>
      </c>
      <c r="M64" s="22">
        <v>0</v>
      </c>
      <c r="N64" s="22">
        <v>0</v>
      </c>
      <c r="O64" s="22">
        <v>822.66666666666663</v>
      </c>
      <c r="P64" s="22">
        <v>5.666666666666667</v>
      </c>
      <c r="Q64" s="22"/>
      <c r="R64" s="23">
        <f>Rookies!R52</f>
        <v>0</v>
      </c>
      <c r="S64" s="23">
        <f>Rookies!S52</f>
        <v>0</v>
      </c>
      <c r="T64" s="23">
        <f>Rookies!T52</f>
        <v>0</v>
      </c>
      <c r="U64" s="23">
        <f>Rookies!U52</f>
        <v>0</v>
      </c>
      <c r="V64" s="23">
        <f>Rookies!V52</f>
        <v>0</v>
      </c>
      <c r="W64" s="23">
        <f>Rookies!W52</f>
        <v>0</v>
      </c>
      <c r="X64" s="23">
        <f>Rookies!X52</f>
        <v>0</v>
      </c>
      <c r="Y64" s="23">
        <f>Rookies!Y52</f>
        <v>0</v>
      </c>
      <c r="Z64" s="23">
        <f>Rookies!Z52</f>
        <v>0</v>
      </c>
      <c r="AA64" s="23">
        <f>Rookies!AA52</f>
        <v>0</v>
      </c>
      <c r="AB64" s="23">
        <f>Rookies!AB52</f>
        <v>0</v>
      </c>
      <c r="AC64" s="23">
        <f>Rookies!AC52</f>
        <v>0</v>
      </c>
      <c r="AD64" s="23">
        <f>Rookies!AD52</f>
        <v>0</v>
      </c>
      <c r="AE64" s="23">
        <f>Rookies!AE52</f>
        <v>0</v>
      </c>
      <c r="AF64" s="23">
        <f>Rookies!AF52</f>
        <v>0</v>
      </c>
      <c r="AG64" s="23">
        <f>Rookies!AG52</f>
        <v>0</v>
      </c>
      <c r="AH64" s="23">
        <f>Rookies!AH52</f>
        <v>0</v>
      </c>
      <c r="AI64" s="23">
        <f>Rookies!AI52</f>
        <v>0</v>
      </c>
      <c r="AK64" s="23">
        <f>Rookies!AK52</f>
        <v>0</v>
      </c>
      <c r="AL64" s="23">
        <f>Rookies!AL52</f>
        <v>0</v>
      </c>
      <c r="AM64" s="23">
        <f>Rookies!AM52</f>
        <v>0</v>
      </c>
      <c r="AN64" s="23">
        <f>Rookies!AN52</f>
        <v>0</v>
      </c>
      <c r="AO64" s="23">
        <f>Rookies!AO52</f>
        <v>0</v>
      </c>
      <c r="AP64" s="23">
        <f>Rookies!AP52</f>
        <v>0</v>
      </c>
      <c r="AQ64" s="23">
        <f>Rookies!AQ52</f>
        <v>0</v>
      </c>
      <c r="AR64" s="23">
        <f>Rookies!AR52</f>
        <v>0</v>
      </c>
      <c r="AS64" s="23">
        <f>Rookies!AS52</f>
        <v>0</v>
      </c>
      <c r="AT64" s="23">
        <f>Rookies!AT52</f>
        <v>0</v>
      </c>
      <c r="AU64" s="23">
        <f>Rookies!AU52</f>
        <v>0</v>
      </c>
      <c r="AV64" s="23">
        <f>Rookies!AV52</f>
        <v>0</v>
      </c>
      <c r="AW64" s="23">
        <f>Rookies!AW52</f>
        <v>0</v>
      </c>
      <c r="AX64" s="23">
        <f>Rookies!AX52</f>
        <v>0</v>
      </c>
      <c r="AY64" s="23">
        <f>Rookies!AY52</f>
        <v>0</v>
      </c>
      <c r="AZ64" s="23">
        <f>Rookies!AZ52</f>
        <v>0</v>
      </c>
      <c r="BA64" s="23">
        <f>Rookies!BA52</f>
        <v>0</v>
      </c>
      <c r="BB64" s="23">
        <f>Rookies!BB52</f>
        <v>0</v>
      </c>
      <c r="BC64" s="23"/>
      <c r="BD64" s="23">
        <f>Rookies!BD52</f>
        <v>46.935401800804023</v>
      </c>
      <c r="BE64" s="23">
        <f>Rookies!BE52</f>
        <v>45.09764847481383</v>
      </c>
      <c r="BF64" s="23">
        <f>Rookies!BF52</f>
        <v>51.14663993478861</v>
      </c>
      <c r="BG64" s="23">
        <f>Rookies!BG52</f>
        <v>51.077912472648187</v>
      </c>
      <c r="BH64" s="23">
        <f>Rookies!BH52</f>
        <v>54.651655223951224</v>
      </c>
      <c r="BI64" s="23">
        <f>Rookies!BI52</f>
        <v>45.8929105623913</v>
      </c>
      <c r="BJ64" s="23">
        <f>Rookies!BJ52</f>
        <v>52.782495986219153</v>
      </c>
      <c r="BK64" s="23">
        <f>Rookies!BK52</f>
        <v>52.676530882387652</v>
      </c>
      <c r="BL64" s="23">
        <f>Rookies!BL52</f>
        <v>0</v>
      </c>
      <c r="BM64" s="23">
        <f>Rookies!BM52</f>
        <v>47.935564700308305</v>
      </c>
      <c r="BN64" s="23">
        <f>Rookies!BN52</f>
        <v>49.579311181152832</v>
      </c>
      <c r="BO64" s="23">
        <f>Rookies!BO52</f>
        <v>45.616718586590217</v>
      </c>
      <c r="BP64" s="23">
        <f>Rookies!BP52</f>
        <v>49.301592327252031</v>
      </c>
      <c r="BQ64" s="23">
        <f>Rookies!BQ52</f>
        <v>48.534574601997981</v>
      </c>
      <c r="BR64" s="23">
        <f>Rookies!BR52</f>
        <v>48.58352509655667</v>
      </c>
      <c r="BS64" s="23">
        <f>Rookies!BS52</f>
        <v>52.369890797680313</v>
      </c>
      <c r="BT64" s="23">
        <f>Rookies!BT52</f>
        <v>45.525593009289992</v>
      </c>
      <c r="BU64" s="23">
        <f>Rookies!BU52</f>
        <v>48.364633359854402</v>
      </c>
      <c r="BV64" s="23"/>
      <c r="BW64" s="23">
        <f t="shared" ref="BW64:BW95" si="12">SUM(R64:AI64)</f>
        <v>0</v>
      </c>
      <c r="BX64" s="23">
        <f t="shared" ref="BX64:BX95" si="13">SUM(AK64:BB64)</f>
        <v>0</v>
      </c>
      <c r="BY64" s="23">
        <f t="shared" ref="BY64:BY95" si="14">SUM(BD64:BU64)</f>
        <v>836.07259899868677</v>
      </c>
      <c r="BZ64" s="23">
        <f t="shared" ref="BZ64:BZ95" si="15">IFERROR(BW64/(K64/L64),0)</f>
        <v>0</v>
      </c>
      <c r="CA64" s="23">
        <f t="shared" ref="CA64:CA95" si="16">IFERROR(BX64/(M64/N64),0)</f>
        <v>0</v>
      </c>
      <c r="CB64" s="23">
        <f t="shared" ref="CB64:CB95" si="17">IFERROR(BY64/(O64/P64),0)</f>
        <v>5.7590089882405495</v>
      </c>
      <c r="CC64" s="23">
        <f>SUM(BD64:BU64)/INDEX(Multipliers!$J$2:$J$33,MATCH($F64,Multipliers!$H$2:$H$33,0))</f>
        <v>132.38150954832642</v>
      </c>
      <c r="CD64" s="24">
        <f t="shared" ref="CD64:CD95" si="18">(BW64*0.025)+((BX64+BY64)*0.1)+(BZ64*4)+((CA64+CB64)*6)+(CC64*1)</f>
        <v>250.5428233776384</v>
      </c>
      <c r="CE64" s="24">
        <f t="shared" ref="CE64:CE95" si="19">CD64/17</f>
        <v>14.737813139861082</v>
      </c>
      <c r="CF64" s="25">
        <f>(CD64-AVERAGE($CD$64:$CD$95))/STDEV($CD$64:$CD$95)</f>
        <v>2.2793557191596792</v>
      </c>
    </row>
    <row r="65" spans="2:84" x14ac:dyDescent="0.3">
      <c r="B65" s="45" t="str">
        <f>IF(INDEX(Picks!$H$2:$H$300,MATCH($C65,Picks!$B$2:$B$300,0))=0,"",INDEX(Picks!$H$2:$H$300,MATCH($C65,Picks!$B$2:$B$300,0)))</f>
        <v/>
      </c>
      <c r="C65" s="5" t="s">
        <v>293</v>
      </c>
      <c r="D65" s="5" t="s">
        <v>294</v>
      </c>
      <c r="E65" s="5" t="s">
        <v>103</v>
      </c>
      <c r="F65" s="5" t="s">
        <v>60</v>
      </c>
      <c r="G65" s="7" t="s">
        <v>104</v>
      </c>
      <c r="H65" s="5" t="s">
        <v>44</v>
      </c>
      <c r="I65" s="22">
        <v>745.70999999999992</v>
      </c>
      <c r="J65" s="22">
        <v>4.7737499999999997</v>
      </c>
      <c r="K65" s="22">
        <v>0</v>
      </c>
      <c r="L65" s="22">
        <v>0</v>
      </c>
      <c r="M65" s="22">
        <v>0</v>
      </c>
      <c r="N65" s="22">
        <v>0</v>
      </c>
      <c r="O65" s="22">
        <v>742</v>
      </c>
      <c r="P65" s="22">
        <v>4.75</v>
      </c>
      <c r="Q65" s="22"/>
      <c r="R65" s="23">
        <f>Rookies!R53</f>
        <v>0</v>
      </c>
      <c r="S65" s="23">
        <f>Rookies!S53</f>
        <v>0</v>
      </c>
      <c r="T65" s="23">
        <f>Rookies!T53</f>
        <v>0</v>
      </c>
      <c r="U65" s="23">
        <f>Rookies!U53</f>
        <v>0</v>
      </c>
      <c r="V65" s="23">
        <f>Rookies!V53</f>
        <v>0</v>
      </c>
      <c r="W65" s="23">
        <f>Rookies!W53</f>
        <v>0</v>
      </c>
      <c r="X65" s="23">
        <f>Rookies!X53</f>
        <v>0</v>
      </c>
      <c r="Y65" s="23">
        <f>Rookies!Y53</f>
        <v>0</v>
      </c>
      <c r="Z65" s="23">
        <f>Rookies!Z53</f>
        <v>0</v>
      </c>
      <c r="AA65" s="23">
        <f>Rookies!AA53</f>
        <v>0</v>
      </c>
      <c r="AB65" s="23">
        <f>Rookies!AB53</f>
        <v>0</v>
      </c>
      <c r="AC65" s="23">
        <f>Rookies!AC53</f>
        <v>0</v>
      </c>
      <c r="AD65" s="23">
        <f>Rookies!AD53</f>
        <v>0</v>
      </c>
      <c r="AE65" s="23">
        <f>Rookies!AE53</f>
        <v>0</v>
      </c>
      <c r="AF65" s="23">
        <f>Rookies!AF53</f>
        <v>0</v>
      </c>
      <c r="AG65" s="23">
        <f>Rookies!AG53</f>
        <v>0</v>
      </c>
      <c r="AH65" s="23">
        <f>Rookies!AH53</f>
        <v>0</v>
      </c>
      <c r="AI65" s="23">
        <f>Rookies!AI53</f>
        <v>0</v>
      </c>
      <c r="AK65" s="23">
        <f>Rookies!AK53</f>
        <v>0</v>
      </c>
      <c r="AL65" s="23">
        <f>Rookies!AL53</f>
        <v>0</v>
      </c>
      <c r="AM65" s="23">
        <f>Rookies!AM53</f>
        <v>0</v>
      </c>
      <c r="AN65" s="23">
        <f>Rookies!AN53</f>
        <v>0</v>
      </c>
      <c r="AO65" s="23">
        <f>Rookies!AO53</f>
        <v>0</v>
      </c>
      <c r="AP65" s="23">
        <f>Rookies!AP53</f>
        <v>0</v>
      </c>
      <c r="AQ65" s="23">
        <f>Rookies!AQ53</f>
        <v>0</v>
      </c>
      <c r="AR65" s="23">
        <f>Rookies!AR53</f>
        <v>0</v>
      </c>
      <c r="AS65" s="23">
        <f>Rookies!AS53</f>
        <v>0</v>
      </c>
      <c r="AT65" s="23">
        <f>Rookies!AT53</f>
        <v>0</v>
      </c>
      <c r="AU65" s="23">
        <f>Rookies!AU53</f>
        <v>0</v>
      </c>
      <c r="AV65" s="23">
        <f>Rookies!AV53</f>
        <v>0</v>
      </c>
      <c r="AW65" s="23">
        <f>Rookies!AW53</f>
        <v>0</v>
      </c>
      <c r="AX65" s="23">
        <f>Rookies!AX53</f>
        <v>0</v>
      </c>
      <c r="AY65" s="23">
        <f>Rookies!AY53</f>
        <v>0</v>
      </c>
      <c r="AZ65" s="23">
        <f>Rookies!AZ53</f>
        <v>0</v>
      </c>
      <c r="BA65" s="23">
        <f>Rookies!BA53</f>
        <v>0</v>
      </c>
      <c r="BB65" s="23">
        <f>Rookies!BB53</f>
        <v>0</v>
      </c>
      <c r="BC65" s="23"/>
      <c r="BD65" s="23">
        <f>Rookies!BD53</f>
        <v>41.143766439931071</v>
      </c>
      <c r="BE65" s="23">
        <f>Rookies!BE53</f>
        <v>44.699103823665176</v>
      </c>
      <c r="BF65" s="23">
        <f>Rookies!BF53</f>
        <v>44.654458220153529</v>
      </c>
      <c r="BG65" s="23">
        <f>Rookies!BG53</f>
        <v>42.139019469964147</v>
      </c>
      <c r="BH65" s="23">
        <f>Rookies!BH53</f>
        <v>46.843130300574003</v>
      </c>
      <c r="BI65" s="23">
        <f>Rookies!BI53</f>
        <v>46.115531846547398</v>
      </c>
      <c r="BJ65" s="23">
        <f>Rookies!BJ53</f>
        <v>44.728495064917482</v>
      </c>
      <c r="BK65" s="23">
        <f>Rookies!BK53</f>
        <v>46.56062132524977</v>
      </c>
      <c r="BL65" s="23">
        <f>Rookies!BL53</f>
        <v>41.495073214919422</v>
      </c>
      <c r="BM65" s="23">
        <f>Rookies!BM53</f>
        <v>0</v>
      </c>
      <c r="BN65" s="23">
        <f>Rookies!BN53</f>
        <v>43.645356637279008</v>
      </c>
      <c r="BO65" s="23">
        <f>Rookies!BO53</f>
        <v>43.689505011870651</v>
      </c>
      <c r="BP65" s="23">
        <f>Rookies!BP53</f>
        <v>44.260625946541452</v>
      </c>
      <c r="BQ65" s="23">
        <f>Rookies!BQ53</f>
        <v>44.395218025022899</v>
      </c>
      <c r="BR65" s="23">
        <f>Rookies!BR53</f>
        <v>43.515298593373004</v>
      </c>
      <c r="BS65" s="23">
        <f>Rookies!BS53</f>
        <v>46.785714925002672</v>
      </c>
      <c r="BT65" s="23">
        <f>Rookies!BT53</f>
        <v>43.921590382110082</v>
      </c>
      <c r="BU65" s="23">
        <f>Rookies!BU53</f>
        <v>42.514966177362645</v>
      </c>
      <c r="BV65" s="23"/>
      <c r="BW65" s="23">
        <f t="shared" si="12"/>
        <v>0</v>
      </c>
      <c r="BX65" s="23">
        <f t="shared" si="13"/>
        <v>0</v>
      </c>
      <c r="BY65" s="23">
        <f t="shared" si="14"/>
        <v>751.10747540448449</v>
      </c>
      <c r="BZ65" s="23">
        <f t="shared" si="15"/>
        <v>0</v>
      </c>
      <c r="CA65" s="23">
        <f t="shared" si="16"/>
        <v>0</v>
      </c>
      <c r="CB65" s="23">
        <f t="shared" si="17"/>
        <v>4.8083025716594356</v>
      </c>
      <c r="CC65" s="23">
        <f>SUM(BD65:BU65)/INDEX(Multipliers!$J$2:$J$33,MATCH($F65,Multipliers!$H$2:$H$33,0))</f>
        <v>123.50372865564339</v>
      </c>
      <c r="CD65" s="24">
        <f t="shared" si="18"/>
        <v>227.46429162604846</v>
      </c>
      <c r="CE65" s="24">
        <f t="shared" si="19"/>
        <v>13.380252448591087</v>
      </c>
      <c r="CF65" s="25">
        <f t="shared" ref="CF65:CF95" si="20">(CD65-AVERAGE($CD$64:$CD$95))/STDEV($CD$64:$CD$95)</f>
        <v>1.8798951205378664</v>
      </c>
    </row>
    <row r="66" spans="2:84" x14ac:dyDescent="0.3">
      <c r="B66" s="45" t="str">
        <f>IF(INDEX(Picks!$H$2:$H$300,MATCH($C66,Picks!$B$2:$B$300,0))=0,"",INDEX(Picks!$H$2:$H$300,MATCH($C66,Picks!$B$2:$B$300,0)))</f>
        <v/>
      </c>
      <c r="C66" s="5" t="s">
        <v>295</v>
      </c>
      <c r="D66" s="5" t="s">
        <v>296</v>
      </c>
      <c r="E66" s="5" t="s">
        <v>103</v>
      </c>
      <c r="F66" s="5" t="s">
        <v>76</v>
      </c>
      <c r="G66" s="7" t="s">
        <v>104</v>
      </c>
      <c r="H66" s="5" t="s">
        <v>44</v>
      </c>
      <c r="I66" s="22">
        <v>434.66249999999997</v>
      </c>
      <c r="J66" s="22">
        <v>2.5124999999999997</v>
      </c>
      <c r="K66" s="22">
        <v>0</v>
      </c>
      <c r="L66" s="22">
        <v>0</v>
      </c>
      <c r="M66" s="22">
        <v>0</v>
      </c>
      <c r="N66" s="22">
        <v>0</v>
      </c>
      <c r="O66" s="22">
        <v>432.5</v>
      </c>
      <c r="P66" s="22">
        <v>2.5</v>
      </c>
      <c r="Q66" s="22"/>
      <c r="R66" s="23">
        <f>Rookies!R54</f>
        <v>0</v>
      </c>
      <c r="S66" s="23">
        <f>Rookies!S54</f>
        <v>0</v>
      </c>
      <c r="T66" s="23">
        <f>Rookies!T54</f>
        <v>0</v>
      </c>
      <c r="U66" s="23">
        <f>Rookies!U54</f>
        <v>0</v>
      </c>
      <c r="V66" s="23">
        <f>Rookies!V54</f>
        <v>0</v>
      </c>
      <c r="W66" s="23">
        <f>Rookies!W54</f>
        <v>0</v>
      </c>
      <c r="X66" s="23">
        <f>Rookies!X54</f>
        <v>0</v>
      </c>
      <c r="Y66" s="23">
        <f>Rookies!Y54</f>
        <v>0</v>
      </c>
      <c r="Z66" s="23">
        <f>Rookies!Z54</f>
        <v>0</v>
      </c>
      <c r="AA66" s="23">
        <f>Rookies!AA54</f>
        <v>0</v>
      </c>
      <c r="AB66" s="23">
        <f>Rookies!AB54</f>
        <v>0</v>
      </c>
      <c r="AC66" s="23">
        <f>Rookies!AC54</f>
        <v>0</v>
      </c>
      <c r="AD66" s="23">
        <f>Rookies!AD54</f>
        <v>0</v>
      </c>
      <c r="AE66" s="23">
        <f>Rookies!AE54</f>
        <v>0</v>
      </c>
      <c r="AF66" s="23">
        <f>Rookies!AF54</f>
        <v>0</v>
      </c>
      <c r="AG66" s="23">
        <f>Rookies!AG54</f>
        <v>0</v>
      </c>
      <c r="AH66" s="23">
        <f>Rookies!AH54</f>
        <v>0</v>
      </c>
      <c r="AI66" s="23">
        <f>Rookies!AI54</f>
        <v>0</v>
      </c>
      <c r="AK66" s="23">
        <f>Rookies!AK54</f>
        <v>0</v>
      </c>
      <c r="AL66" s="23">
        <f>Rookies!AL54</f>
        <v>0</v>
      </c>
      <c r="AM66" s="23">
        <f>Rookies!AM54</f>
        <v>0</v>
      </c>
      <c r="AN66" s="23">
        <f>Rookies!AN54</f>
        <v>0</v>
      </c>
      <c r="AO66" s="23">
        <f>Rookies!AO54</f>
        <v>0</v>
      </c>
      <c r="AP66" s="23">
        <f>Rookies!AP54</f>
        <v>0</v>
      </c>
      <c r="AQ66" s="23">
        <f>Rookies!AQ54</f>
        <v>0</v>
      </c>
      <c r="AR66" s="23">
        <f>Rookies!AR54</f>
        <v>0</v>
      </c>
      <c r="AS66" s="23">
        <f>Rookies!AS54</f>
        <v>0</v>
      </c>
      <c r="AT66" s="23">
        <f>Rookies!AT54</f>
        <v>0</v>
      </c>
      <c r="AU66" s="23">
        <f>Rookies!AU54</f>
        <v>0</v>
      </c>
      <c r="AV66" s="23">
        <f>Rookies!AV54</f>
        <v>0</v>
      </c>
      <c r="AW66" s="23">
        <f>Rookies!AW54</f>
        <v>0</v>
      </c>
      <c r="AX66" s="23">
        <f>Rookies!AX54</f>
        <v>0</v>
      </c>
      <c r="AY66" s="23">
        <f>Rookies!AY54</f>
        <v>0</v>
      </c>
      <c r="AZ66" s="23">
        <f>Rookies!AZ54</f>
        <v>0</v>
      </c>
      <c r="BA66" s="23">
        <f>Rookies!BA54</f>
        <v>0</v>
      </c>
      <c r="BB66" s="23">
        <f>Rookies!BB54</f>
        <v>0</v>
      </c>
      <c r="BC66" s="23"/>
      <c r="BD66" s="23">
        <f>Rookies!BD54</f>
        <v>26.343116544292709</v>
      </c>
      <c r="BE66" s="23">
        <f>Rookies!BE54</f>
        <v>26.080378300617237</v>
      </c>
      <c r="BF66" s="23">
        <f>Rookies!BF54</f>
        <v>26.107554919944228</v>
      </c>
      <c r="BG66" s="23">
        <f>Rookies!BG54</f>
        <v>24.103146227638938</v>
      </c>
      <c r="BH66" s="23">
        <f>Rookies!BH54</f>
        <v>24.503791062458745</v>
      </c>
      <c r="BI66" s="23">
        <f>Rookies!BI54</f>
        <v>28.096814089966287</v>
      </c>
      <c r="BJ66" s="23">
        <f>Rookies!BJ54</f>
        <v>29.28359437171914</v>
      </c>
      <c r="BK66" s="23">
        <f>Rookies!BK54</f>
        <v>25.364762097108606</v>
      </c>
      <c r="BL66" s="23">
        <f>Rookies!BL54</f>
        <v>25.389607386148963</v>
      </c>
      <c r="BM66" s="23">
        <f>Rookies!BM54</f>
        <v>25.722032801588075</v>
      </c>
      <c r="BN66" s="23">
        <f>Rookies!BN54</f>
        <v>27.776429872787368</v>
      </c>
      <c r="BO66" s="23">
        <f>Rookies!BO54</f>
        <v>24.12628781711016</v>
      </c>
      <c r="BP66" s="23">
        <f>Rookies!BP54</f>
        <v>0</v>
      </c>
      <c r="BQ66" s="23">
        <f>Rookies!BQ54</f>
        <v>25.326304952341925</v>
      </c>
      <c r="BR66" s="23">
        <f>Rookies!BR54</f>
        <v>25.326511345475417</v>
      </c>
      <c r="BS66" s="23">
        <f>Rookies!BS54</f>
        <v>24.732371120578239</v>
      </c>
      <c r="BT66" s="23">
        <f>Rookies!BT54</f>
        <v>25.258616106218419</v>
      </c>
      <c r="BU66" s="23">
        <f>Rookies!BU54</f>
        <v>26.357742841916284</v>
      </c>
      <c r="BV66" s="23"/>
      <c r="BW66" s="23">
        <f t="shared" si="12"/>
        <v>0</v>
      </c>
      <c r="BX66" s="23">
        <f t="shared" si="13"/>
        <v>0</v>
      </c>
      <c r="BY66" s="23">
        <f t="shared" si="14"/>
        <v>439.89906185791074</v>
      </c>
      <c r="BZ66" s="23">
        <f t="shared" si="15"/>
        <v>0</v>
      </c>
      <c r="CA66" s="23">
        <f t="shared" si="16"/>
        <v>0</v>
      </c>
      <c r="CB66" s="23">
        <f t="shared" si="17"/>
        <v>2.5427691436873454</v>
      </c>
      <c r="CC66" s="23">
        <f>SUM(BD66:BU66)/INDEX(Multipliers!$J$2:$J$33,MATCH($F66,Multipliers!$H$2:$H$33,0))</f>
        <v>74.827493450453588</v>
      </c>
      <c r="CD66" s="24">
        <f t="shared" si="18"/>
        <v>134.07401449836874</v>
      </c>
      <c r="CE66" s="24">
        <f t="shared" si="19"/>
        <v>7.8867067351981612</v>
      </c>
      <c r="CF66" s="25">
        <f t="shared" si="20"/>
        <v>0.26342590973940061</v>
      </c>
    </row>
    <row r="67" spans="2:84" x14ac:dyDescent="0.3">
      <c r="B67" s="45" t="str">
        <f>IF(INDEX(Picks!$H$2:$H$300,MATCH($C67,Picks!$B$2:$B$300,0))=0,"",INDEX(Picks!$H$2:$H$300,MATCH($C67,Picks!$B$2:$B$300,0)))</f>
        <v/>
      </c>
      <c r="C67" s="5" t="s">
        <v>297</v>
      </c>
      <c r="D67" s="5" t="s">
        <v>298</v>
      </c>
      <c r="E67" s="5" t="s">
        <v>103</v>
      </c>
      <c r="F67" s="5" t="s">
        <v>52</v>
      </c>
      <c r="G67" s="7" t="s">
        <v>104</v>
      </c>
      <c r="H67" s="5" t="s">
        <v>44</v>
      </c>
      <c r="I67" s="22">
        <v>826.36124999999993</v>
      </c>
      <c r="J67" s="22">
        <v>5.0249999999999995</v>
      </c>
      <c r="K67" s="22">
        <v>0</v>
      </c>
      <c r="L67" s="22">
        <v>0</v>
      </c>
      <c r="M67" s="22">
        <v>0</v>
      </c>
      <c r="N67" s="22">
        <v>0</v>
      </c>
      <c r="O67" s="22">
        <v>822.25</v>
      </c>
      <c r="P67" s="22">
        <v>5</v>
      </c>
      <c r="Q67" s="22"/>
      <c r="R67" s="23">
        <f>Rookies!R55</f>
        <v>0</v>
      </c>
      <c r="S67" s="23">
        <f>Rookies!S55</f>
        <v>0</v>
      </c>
      <c r="T67" s="23">
        <f>Rookies!T55</f>
        <v>0</v>
      </c>
      <c r="U67" s="23">
        <f>Rookies!U55</f>
        <v>0</v>
      </c>
      <c r="V67" s="23">
        <f>Rookies!V55</f>
        <v>0</v>
      </c>
      <c r="W67" s="23">
        <f>Rookies!W55</f>
        <v>0</v>
      </c>
      <c r="X67" s="23">
        <f>Rookies!X55</f>
        <v>0</v>
      </c>
      <c r="Y67" s="23">
        <f>Rookies!Y55</f>
        <v>0</v>
      </c>
      <c r="Z67" s="23">
        <f>Rookies!Z55</f>
        <v>0</v>
      </c>
      <c r="AA67" s="23">
        <f>Rookies!AA55</f>
        <v>0</v>
      </c>
      <c r="AB67" s="23">
        <f>Rookies!AB55</f>
        <v>0</v>
      </c>
      <c r="AC67" s="23">
        <f>Rookies!AC55</f>
        <v>0</v>
      </c>
      <c r="AD67" s="23">
        <f>Rookies!AD55</f>
        <v>0</v>
      </c>
      <c r="AE67" s="23">
        <f>Rookies!AE55</f>
        <v>0</v>
      </c>
      <c r="AF67" s="23">
        <f>Rookies!AF55</f>
        <v>0</v>
      </c>
      <c r="AG67" s="23">
        <f>Rookies!AG55</f>
        <v>0</v>
      </c>
      <c r="AH67" s="23">
        <f>Rookies!AH55</f>
        <v>0</v>
      </c>
      <c r="AI67" s="23">
        <f>Rookies!AI55</f>
        <v>0</v>
      </c>
      <c r="AK67" s="23">
        <f>Rookies!AK55</f>
        <v>0</v>
      </c>
      <c r="AL67" s="23">
        <f>Rookies!AL55</f>
        <v>0</v>
      </c>
      <c r="AM67" s="23">
        <f>Rookies!AM55</f>
        <v>0</v>
      </c>
      <c r="AN67" s="23">
        <f>Rookies!AN55</f>
        <v>0</v>
      </c>
      <c r="AO67" s="23">
        <f>Rookies!AO55</f>
        <v>0</v>
      </c>
      <c r="AP67" s="23">
        <f>Rookies!AP55</f>
        <v>0</v>
      </c>
      <c r="AQ67" s="23">
        <f>Rookies!AQ55</f>
        <v>0</v>
      </c>
      <c r="AR67" s="23">
        <f>Rookies!AR55</f>
        <v>0</v>
      </c>
      <c r="AS67" s="23">
        <f>Rookies!AS55</f>
        <v>0</v>
      </c>
      <c r="AT67" s="23">
        <f>Rookies!AT55</f>
        <v>0</v>
      </c>
      <c r="AU67" s="23">
        <f>Rookies!AU55</f>
        <v>0</v>
      </c>
      <c r="AV67" s="23">
        <f>Rookies!AV55</f>
        <v>0</v>
      </c>
      <c r="AW67" s="23">
        <f>Rookies!AW55</f>
        <v>0</v>
      </c>
      <c r="AX67" s="23">
        <f>Rookies!AX55</f>
        <v>0</v>
      </c>
      <c r="AY67" s="23">
        <f>Rookies!AY55</f>
        <v>0</v>
      </c>
      <c r="AZ67" s="23">
        <f>Rookies!AZ55</f>
        <v>0</v>
      </c>
      <c r="BA67" s="23">
        <f>Rookies!BA55</f>
        <v>0</v>
      </c>
      <c r="BB67" s="23">
        <f>Rookies!BB55</f>
        <v>0</v>
      </c>
      <c r="BC67" s="23"/>
      <c r="BD67" s="23">
        <f>Rookies!BD55</f>
        <v>49.603458751986288</v>
      </c>
      <c r="BE67" s="23">
        <f>Rookies!BE55</f>
        <v>49.032194221699982</v>
      </c>
      <c r="BF67" s="23">
        <f>Rookies!BF55</f>
        <v>48.41482564710693</v>
      </c>
      <c r="BG67" s="23">
        <f>Rookies!BG55</f>
        <v>44.667879568456904</v>
      </c>
      <c r="BH67" s="23">
        <f>Rookies!BH55</f>
        <v>48.633852658934465</v>
      </c>
      <c r="BI67" s="23">
        <f>Rookies!BI55</f>
        <v>47.048829677785321</v>
      </c>
      <c r="BJ67" s="23">
        <f>Rookies!BJ55</f>
        <v>49.484089235321932</v>
      </c>
      <c r="BK67" s="23">
        <f>Rookies!BK55</f>
        <v>45.937116658461036</v>
      </c>
      <c r="BL67" s="23">
        <f>Rookies!BL55</f>
        <v>49.621611393320144</v>
      </c>
      <c r="BM67" s="23">
        <f>Rookies!BM55</f>
        <v>51.538070266914197</v>
      </c>
      <c r="BN67" s="23">
        <f>Rookies!BN55</f>
        <v>48.542432530772935</v>
      </c>
      <c r="BO67" s="23">
        <f>Rookies!BO55</f>
        <v>50.258521509516953</v>
      </c>
      <c r="BP67" s="23">
        <f>Rookies!BP55</f>
        <v>0</v>
      </c>
      <c r="BQ67" s="23">
        <f>Rookies!BQ55</f>
        <v>46.344920360643059</v>
      </c>
      <c r="BR67" s="23">
        <f>Rookies!BR55</f>
        <v>49.928911458132717</v>
      </c>
      <c r="BS67" s="23">
        <f>Rookies!BS55</f>
        <v>56.172737213064387</v>
      </c>
      <c r="BT67" s="23">
        <f>Rookies!BT55</f>
        <v>49.216281999479307</v>
      </c>
      <c r="BU67" s="23">
        <f>Rookies!BU55</f>
        <v>53.00518885745074</v>
      </c>
      <c r="BV67" s="23"/>
      <c r="BW67" s="23">
        <f t="shared" si="12"/>
        <v>0</v>
      </c>
      <c r="BX67" s="23">
        <f t="shared" si="13"/>
        <v>0</v>
      </c>
      <c r="BY67" s="23">
        <f t="shared" si="14"/>
        <v>837.4509220090473</v>
      </c>
      <c r="BZ67" s="23">
        <f t="shared" si="15"/>
        <v>0</v>
      </c>
      <c r="CA67" s="23">
        <f t="shared" si="16"/>
        <v>0</v>
      </c>
      <c r="CB67" s="23">
        <f t="shared" si="17"/>
        <v>5.0924349164429756</v>
      </c>
      <c r="CC67" s="23">
        <f>SUM(BD67:BU67)/INDEX(Multipliers!$J$2:$J$33,MATCH($F67,Multipliers!$H$2:$H$33,0))</f>
        <v>133.68256684034361</v>
      </c>
      <c r="CD67" s="24">
        <f t="shared" si="18"/>
        <v>247.98226853990622</v>
      </c>
      <c r="CE67" s="24">
        <f t="shared" si="19"/>
        <v>14.587192267053307</v>
      </c>
      <c r="CF67" s="25">
        <f t="shared" si="20"/>
        <v>2.2350357087147334</v>
      </c>
    </row>
    <row r="68" spans="2:84" x14ac:dyDescent="0.3">
      <c r="B68" s="45" t="str">
        <f>IF(INDEX(Picks!$H$2:$H$300,MATCH($C68,Picks!$B$2:$B$300,0))=0,"",INDEX(Picks!$H$2:$H$300,MATCH($C68,Picks!$B$2:$B$300,0)))</f>
        <v/>
      </c>
      <c r="C68" s="5" t="s">
        <v>299</v>
      </c>
      <c r="D68" s="5" t="s">
        <v>300</v>
      </c>
      <c r="E68" s="5" t="s">
        <v>103</v>
      </c>
      <c r="F68" s="5" t="s">
        <v>72</v>
      </c>
      <c r="G68" s="7" t="s">
        <v>104</v>
      </c>
      <c r="H68" s="5" t="s">
        <v>44</v>
      </c>
      <c r="I68" s="22">
        <v>451.2</v>
      </c>
      <c r="J68" s="22">
        <v>3</v>
      </c>
      <c r="K68" s="22">
        <v>0</v>
      </c>
      <c r="L68" s="22">
        <v>0</v>
      </c>
      <c r="M68" s="22">
        <v>53</v>
      </c>
      <c r="N68" s="22">
        <v>0</v>
      </c>
      <c r="O68" s="22">
        <v>451.2</v>
      </c>
      <c r="P68" s="22">
        <v>3</v>
      </c>
      <c r="Q68" s="22"/>
      <c r="R68" s="23">
        <f>Rookies!R56</f>
        <v>0</v>
      </c>
      <c r="S68" s="23">
        <f>Rookies!S56</f>
        <v>0</v>
      </c>
      <c r="T68" s="23">
        <f>Rookies!T56</f>
        <v>0</v>
      </c>
      <c r="U68" s="23">
        <f>Rookies!U56</f>
        <v>0</v>
      </c>
      <c r="V68" s="23">
        <f>Rookies!V56</f>
        <v>0</v>
      </c>
      <c r="W68" s="23">
        <f>Rookies!W56</f>
        <v>0</v>
      </c>
      <c r="X68" s="23">
        <f>Rookies!X56</f>
        <v>0</v>
      </c>
      <c r="Y68" s="23">
        <f>Rookies!Y56</f>
        <v>0</v>
      </c>
      <c r="Z68" s="23">
        <f>Rookies!Z56</f>
        <v>0</v>
      </c>
      <c r="AA68" s="23">
        <f>Rookies!AA56</f>
        <v>0</v>
      </c>
      <c r="AB68" s="23">
        <f>Rookies!AB56</f>
        <v>0</v>
      </c>
      <c r="AC68" s="23">
        <f>Rookies!AC56</f>
        <v>0</v>
      </c>
      <c r="AD68" s="23">
        <f>Rookies!AD56</f>
        <v>0</v>
      </c>
      <c r="AE68" s="23">
        <f>Rookies!AE56</f>
        <v>0</v>
      </c>
      <c r="AF68" s="23">
        <f>Rookies!AF56</f>
        <v>0</v>
      </c>
      <c r="AG68" s="23">
        <f>Rookies!AG56</f>
        <v>0</v>
      </c>
      <c r="AH68" s="23">
        <f>Rookies!AH56</f>
        <v>0</v>
      </c>
      <c r="AI68" s="23">
        <f>Rookies!AI56</f>
        <v>0</v>
      </c>
      <c r="AK68" s="23">
        <f>Rookies!AK56</f>
        <v>3.0622791346399412</v>
      </c>
      <c r="AL68" s="23">
        <f>Rookies!AL56</f>
        <v>3.56127235380223</v>
      </c>
      <c r="AM68" s="23">
        <f>Rookies!AM56</f>
        <v>2.9386623627275594</v>
      </c>
      <c r="AN68" s="23">
        <f>Rookies!AN56</f>
        <v>3.249998462588755</v>
      </c>
      <c r="AO68" s="23">
        <f>Rookies!AO56</f>
        <v>3.119501238238886</v>
      </c>
      <c r="AP68" s="23">
        <f>Rookies!AP56</f>
        <v>2.9188264207737649</v>
      </c>
      <c r="AQ68" s="23">
        <f>Rookies!AQ56</f>
        <v>0</v>
      </c>
      <c r="AR68" s="23">
        <f>Rookies!AR56</f>
        <v>3.1421874225157107</v>
      </c>
      <c r="AS68" s="23">
        <f>Rookies!AS56</f>
        <v>3.3488274754738399</v>
      </c>
      <c r="AT68" s="23">
        <f>Rookies!AT56</f>
        <v>2.9061149946709803</v>
      </c>
      <c r="AU68" s="23">
        <f>Rookies!AU56</f>
        <v>3.2793611937967566</v>
      </c>
      <c r="AV68" s="23">
        <f>Rookies!AV56</f>
        <v>3.6431175199357622</v>
      </c>
      <c r="AW68" s="23">
        <f>Rookies!AW56</f>
        <v>3.0972967551925841</v>
      </c>
      <c r="AX68" s="23">
        <f>Rookies!AX56</f>
        <v>3.3738823247121283</v>
      </c>
      <c r="AY68" s="23">
        <f>Rookies!AY56</f>
        <v>3.2613857469527003</v>
      </c>
      <c r="AZ68" s="23">
        <f>Rookies!AZ56</f>
        <v>3.1361953540242351</v>
      </c>
      <c r="BA68" s="23">
        <f>Rookies!BA56</f>
        <v>3.0164469915342456</v>
      </c>
      <c r="BB68" s="23">
        <f>Rookies!BB56</f>
        <v>3.3051960209053228</v>
      </c>
      <c r="BC68" s="23"/>
      <c r="BD68" s="23">
        <f>Rookies!BD56</f>
        <v>27.174763183775529</v>
      </c>
      <c r="BE68" s="23">
        <f>Rookies!BE56</f>
        <v>28.08420740043363</v>
      </c>
      <c r="BF68" s="23">
        <f>Rookies!BF56</f>
        <v>24.746157734408442</v>
      </c>
      <c r="BG68" s="23">
        <f>Rookies!BG56</f>
        <v>30.525783578222551</v>
      </c>
      <c r="BH68" s="23">
        <f>Rookies!BH56</f>
        <v>28.569858402434701</v>
      </c>
      <c r="BI68" s="23">
        <f>Rookies!BI56</f>
        <v>24.423873631877008</v>
      </c>
      <c r="BJ68" s="23">
        <f>Rookies!BJ56</f>
        <v>0</v>
      </c>
      <c r="BK68" s="23">
        <f>Rookies!BK56</f>
        <v>27.236765589344319</v>
      </c>
      <c r="BL68" s="23">
        <f>Rookies!BL56</f>
        <v>27.182084174125929</v>
      </c>
      <c r="BM68" s="23">
        <f>Rookies!BM56</f>
        <v>25.791699271378338</v>
      </c>
      <c r="BN68" s="23">
        <f>Rookies!BN56</f>
        <v>30.004087904967534</v>
      </c>
      <c r="BO68" s="23">
        <f>Rookies!BO56</f>
        <v>29.340626865187915</v>
      </c>
      <c r="BP68" s="23">
        <f>Rookies!BP56</f>
        <v>25.531520426708056</v>
      </c>
      <c r="BQ68" s="23">
        <f>Rookies!BQ56</f>
        <v>26.606448914447316</v>
      </c>
      <c r="BR68" s="23">
        <f>Rookies!BR56</f>
        <v>28.941641642606555</v>
      </c>
      <c r="BS68" s="23">
        <f>Rookies!BS56</f>
        <v>26.845938587466605</v>
      </c>
      <c r="BT68" s="23">
        <f>Rookies!BT56</f>
        <v>26.342162664859071</v>
      </c>
      <c r="BU68" s="23">
        <f>Rookies!BU56</f>
        <v>27.245267855120794</v>
      </c>
      <c r="BV68" s="23"/>
      <c r="BW68" s="23">
        <f t="shared" si="12"/>
        <v>0</v>
      </c>
      <c r="BX68" s="23">
        <f t="shared" si="13"/>
        <v>54.360551772485394</v>
      </c>
      <c r="BY68" s="23">
        <f t="shared" si="14"/>
        <v>464.59288782736428</v>
      </c>
      <c r="BZ68" s="23">
        <f t="shared" si="15"/>
        <v>0</v>
      </c>
      <c r="CA68" s="23">
        <f t="shared" si="16"/>
        <v>0</v>
      </c>
      <c r="CB68" s="23">
        <f t="shared" si="17"/>
        <v>3.0890484562989644</v>
      </c>
      <c r="CC68" s="23">
        <f>SUM(BD68:BU68)/INDEX(Multipliers!$J$2:$J$33,MATCH($F68,Multipliers!$H$2:$H$33,0))</f>
        <v>76.139889159958571</v>
      </c>
      <c r="CD68" s="24">
        <f t="shared" si="18"/>
        <v>146.56952385773732</v>
      </c>
      <c r="CE68" s="24">
        <f t="shared" si="19"/>
        <v>8.6217366975139598</v>
      </c>
      <c r="CF68" s="25">
        <f t="shared" si="20"/>
        <v>0.47970759102243815</v>
      </c>
    </row>
    <row r="69" spans="2:84" x14ac:dyDescent="0.3">
      <c r="B69" s="45" t="str">
        <f>IF(INDEX(Picks!$H$2:$H$300,MATCH($C69,Picks!$B$2:$B$300,0))=0,"",INDEX(Picks!$H$2:$H$300,MATCH($C69,Picks!$B$2:$B$300,0)))</f>
        <v/>
      </c>
      <c r="C69" s="5" t="s">
        <v>301</v>
      </c>
      <c r="D69" s="5" t="s">
        <v>302</v>
      </c>
      <c r="E69" s="5" t="s">
        <v>103</v>
      </c>
      <c r="F69" s="5" t="s">
        <v>62</v>
      </c>
      <c r="G69" s="7" t="s">
        <v>104</v>
      </c>
      <c r="H69" s="5" t="s">
        <v>44</v>
      </c>
      <c r="I69" s="22">
        <v>424.43857142857144</v>
      </c>
      <c r="J69" s="22">
        <v>2.4164285714285714</v>
      </c>
      <c r="K69" s="22">
        <v>0</v>
      </c>
      <c r="L69" s="22">
        <v>0</v>
      </c>
      <c r="M69" s="22">
        <v>0</v>
      </c>
      <c r="N69" s="22">
        <v>0</v>
      </c>
      <c r="O69" s="22">
        <v>426.57142857142856</v>
      </c>
      <c r="P69" s="22">
        <v>2.4285714285714284</v>
      </c>
      <c r="Q69" s="22"/>
      <c r="R69" s="23">
        <f>Rookies!R57</f>
        <v>0</v>
      </c>
      <c r="S69" s="23">
        <f>Rookies!S57</f>
        <v>0</v>
      </c>
      <c r="T69" s="23">
        <f>Rookies!T57</f>
        <v>0</v>
      </c>
      <c r="U69" s="23">
        <f>Rookies!U57</f>
        <v>0</v>
      </c>
      <c r="V69" s="23">
        <f>Rookies!V57</f>
        <v>0</v>
      </c>
      <c r="W69" s="23">
        <f>Rookies!W57</f>
        <v>0</v>
      </c>
      <c r="X69" s="23">
        <f>Rookies!X57</f>
        <v>0</v>
      </c>
      <c r="Y69" s="23">
        <f>Rookies!Y57</f>
        <v>0</v>
      </c>
      <c r="Z69" s="23">
        <f>Rookies!Z57</f>
        <v>0</v>
      </c>
      <c r="AA69" s="23">
        <f>Rookies!AA57</f>
        <v>0</v>
      </c>
      <c r="AB69" s="23">
        <f>Rookies!AB57</f>
        <v>0</v>
      </c>
      <c r="AC69" s="23">
        <f>Rookies!AC57</f>
        <v>0</v>
      </c>
      <c r="AD69" s="23">
        <f>Rookies!AD57</f>
        <v>0</v>
      </c>
      <c r="AE69" s="23">
        <f>Rookies!AE57</f>
        <v>0</v>
      </c>
      <c r="AF69" s="23">
        <f>Rookies!AF57</f>
        <v>0</v>
      </c>
      <c r="AG69" s="23">
        <f>Rookies!AG57</f>
        <v>0</v>
      </c>
      <c r="AH69" s="23">
        <f>Rookies!AH57</f>
        <v>0</v>
      </c>
      <c r="AI69" s="23">
        <f>Rookies!AI57</f>
        <v>0</v>
      </c>
      <c r="AK69" s="23">
        <f>Rookies!AK57</f>
        <v>0</v>
      </c>
      <c r="AL69" s="23">
        <f>Rookies!AL57</f>
        <v>0</v>
      </c>
      <c r="AM69" s="23">
        <f>Rookies!AM57</f>
        <v>0</v>
      </c>
      <c r="AN69" s="23">
        <f>Rookies!AN57</f>
        <v>0</v>
      </c>
      <c r="AO69" s="23">
        <f>Rookies!AO57</f>
        <v>0</v>
      </c>
      <c r="AP69" s="23">
        <f>Rookies!AP57</f>
        <v>0</v>
      </c>
      <c r="AQ69" s="23">
        <f>Rookies!AQ57</f>
        <v>0</v>
      </c>
      <c r="AR69" s="23">
        <f>Rookies!AR57</f>
        <v>0</v>
      </c>
      <c r="AS69" s="23">
        <f>Rookies!AS57</f>
        <v>0</v>
      </c>
      <c r="AT69" s="23">
        <f>Rookies!AT57</f>
        <v>0</v>
      </c>
      <c r="AU69" s="23">
        <f>Rookies!AU57</f>
        <v>0</v>
      </c>
      <c r="AV69" s="23">
        <f>Rookies!AV57</f>
        <v>0</v>
      </c>
      <c r="AW69" s="23">
        <f>Rookies!AW57</f>
        <v>0</v>
      </c>
      <c r="AX69" s="23">
        <f>Rookies!AX57</f>
        <v>0</v>
      </c>
      <c r="AY69" s="23">
        <f>Rookies!AY57</f>
        <v>0</v>
      </c>
      <c r="AZ69" s="23">
        <f>Rookies!AZ57</f>
        <v>0</v>
      </c>
      <c r="BA69" s="23">
        <f>Rookies!BA57</f>
        <v>0</v>
      </c>
      <c r="BB69" s="23">
        <f>Rookies!BB57</f>
        <v>0</v>
      </c>
      <c r="BC69" s="23"/>
      <c r="BD69" s="23">
        <f>Rookies!BD57</f>
        <v>24.310232828352405</v>
      </c>
      <c r="BE69" s="23">
        <f>Rookies!BE57</f>
        <v>25.461441271087576</v>
      </c>
      <c r="BF69" s="23">
        <f>Rookies!BF57</f>
        <v>26.365807032829942</v>
      </c>
      <c r="BG69" s="23">
        <f>Rookies!BG57</f>
        <v>28.537723876840072</v>
      </c>
      <c r="BH69" s="23">
        <f>Rookies!BH57</f>
        <v>23.5915173286506</v>
      </c>
      <c r="BI69" s="23">
        <f>Rookies!BI57</f>
        <v>0</v>
      </c>
      <c r="BJ69" s="23">
        <f>Rookies!BJ57</f>
        <v>24.833399586102107</v>
      </c>
      <c r="BK69" s="23">
        <f>Rookies!BK57</f>
        <v>28.801393913119586</v>
      </c>
      <c r="BL69" s="23">
        <f>Rookies!BL57</f>
        <v>24.608041413972011</v>
      </c>
      <c r="BM69" s="23">
        <f>Rookies!BM57</f>
        <v>24.04706144077268</v>
      </c>
      <c r="BN69" s="23">
        <f>Rookies!BN57</f>
        <v>24.991203771758794</v>
      </c>
      <c r="BO69" s="23">
        <f>Rookies!BO57</f>
        <v>27.063459520056885</v>
      </c>
      <c r="BP69" s="23">
        <f>Rookies!BP57</f>
        <v>25.179326365062209</v>
      </c>
      <c r="BQ69" s="23">
        <f>Rookies!BQ57</f>
        <v>24.92490938861139</v>
      </c>
      <c r="BR69" s="23">
        <f>Rookies!BR57</f>
        <v>25.553404133416329</v>
      </c>
      <c r="BS69" s="23">
        <f>Rookies!BS57</f>
        <v>23.194840602339323</v>
      </c>
      <c r="BT69" s="23">
        <f>Rookies!BT57</f>
        <v>27.367025448774726</v>
      </c>
      <c r="BU69" s="23">
        <f>Rookies!BU57</f>
        <v>25.967765672022217</v>
      </c>
      <c r="BV69" s="23"/>
      <c r="BW69" s="23">
        <f t="shared" si="12"/>
        <v>0</v>
      </c>
      <c r="BX69" s="23">
        <f t="shared" si="13"/>
        <v>0</v>
      </c>
      <c r="BY69" s="23">
        <f t="shared" si="14"/>
        <v>434.79855359376887</v>
      </c>
      <c r="BZ69" s="23">
        <f t="shared" si="15"/>
        <v>0</v>
      </c>
      <c r="CA69" s="23">
        <f t="shared" si="16"/>
        <v>0</v>
      </c>
      <c r="CB69" s="23">
        <f t="shared" si="17"/>
        <v>2.4754103854970095</v>
      </c>
      <c r="CC69" s="23">
        <f>SUM(BD69:BU69)/INDEX(Multipliers!$J$2:$J$33,MATCH($F69,Multipliers!$H$2:$H$33,0))</f>
        <v>71.151028434623896</v>
      </c>
      <c r="CD69" s="24">
        <f t="shared" si="18"/>
        <v>129.48334610698285</v>
      </c>
      <c r="CE69" s="24">
        <f t="shared" si="19"/>
        <v>7.6166674180578147</v>
      </c>
      <c r="CF69" s="25">
        <f t="shared" si="20"/>
        <v>0.1839671658541486</v>
      </c>
    </row>
    <row r="70" spans="2:84" x14ac:dyDescent="0.3">
      <c r="B70" s="45" t="str">
        <f>IF(INDEX(Picks!$H$2:$H$300,MATCH($C70,Picks!$B$2:$B$300,0))=0,"",INDEX(Picks!$H$2:$H$300,MATCH($C70,Picks!$B$2:$B$300,0)))</f>
        <v/>
      </c>
      <c r="C70" s="5" t="s">
        <v>303</v>
      </c>
      <c r="D70" s="5" t="s">
        <v>304</v>
      </c>
      <c r="E70" s="5" t="s">
        <v>103</v>
      </c>
      <c r="F70" s="5" t="s">
        <v>43</v>
      </c>
      <c r="G70" s="7" t="s">
        <v>104</v>
      </c>
      <c r="H70" s="5" t="s">
        <v>44</v>
      </c>
      <c r="I70" s="22">
        <v>471.58</v>
      </c>
      <c r="J70" s="22">
        <v>3.23</v>
      </c>
      <c r="K70" s="22">
        <v>0</v>
      </c>
      <c r="L70" s="22">
        <v>0</v>
      </c>
      <c r="M70" s="22">
        <v>0</v>
      </c>
      <c r="N70" s="22">
        <v>0</v>
      </c>
      <c r="O70" s="22">
        <v>496.4</v>
      </c>
      <c r="P70" s="22">
        <v>3.4</v>
      </c>
      <c r="Q70" s="22"/>
      <c r="R70" s="23">
        <f>Rookies!R58</f>
        <v>0</v>
      </c>
      <c r="S70" s="23">
        <f>Rookies!S58</f>
        <v>0</v>
      </c>
      <c r="T70" s="23">
        <f>Rookies!T58</f>
        <v>0</v>
      </c>
      <c r="U70" s="23">
        <f>Rookies!U58</f>
        <v>0</v>
      </c>
      <c r="V70" s="23">
        <f>Rookies!V58</f>
        <v>0</v>
      </c>
      <c r="W70" s="23">
        <f>Rookies!W58</f>
        <v>0</v>
      </c>
      <c r="X70" s="23">
        <f>Rookies!X58</f>
        <v>0</v>
      </c>
      <c r="Y70" s="23">
        <f>Rookies!Y58</f>
        <v>0</v>
      </c>
      <c r="Z70" s="23">
        <f>Rookies!Z58</f>
        <v>0</v>
      </c>
      <c r="AA70" s="23">
        <f>Rookies!AA58</f>
        <v>0</v>
      </c>
      <c r="AB70" s="23">
        <f>Rookies!AB58</f>
        <v>0</v>
      </c>
      <c r="AC70" s="23">
        <f>Rookies!AC58</f>
        <v>0</v>
      </c>
      <c r="AD70" s="23">
        <f>Rookies!AD58</f>
        <v>0</v>
      </c>
      <c r="AE70" s="23">
        <f>Rookies!AE58</f>
        <v>0</v>
      </c>
      <c r="AF70" s="23">
        <f>Rookies!AF58</f>
        <v>0</v>
      </c>
      <c r="AG70" s="23">
        <f>Rookies!AG58</f>
        <v>0</v>
      </c>
      <c r="AH70" s="23">
        <f>Rookies!AH58</f>
        <v>0</v>
      </c>
      <c r="AI70" s="23">
        <f>Rookies!AI58</f>
        <v>0</v>
      </c>
      <c r="AK70" s="23">
        <f>Rookies!AK58</f>
        <v>0</v>
      </c>
      <c r="AL70" s="23">
        <f>Rookies!AL58</f>
        <v>0</v>
      </c>
      <c r="AM70" s="23">
        <f>Rookies!AM58</f>
        <v>0</v>
      </c>
      <c r="AN70" s="23">
        <f>Rookies!AN58</f>
        <v>0</v>
      </c>
      <c r="AO70" s="23">
        <f>Rookies!AO58</f>
        <v>0</v>
      </c>
      <c r="AP70" s="23">
        <f>Rookies!AP58</f>
        <v>0</v>
      </c>
      <c r="AQ70" s="23">
        <f>Rookies!AQ58</f>
        <v>0</v>
      </c>
      <c r="AR70" s="23">
        <f>Rookies!AR58</f>
        <v>0</v>
      </c>
      <c r="AS70" s="23">
        <f>Rookies!AS58</f>
        <v>0</v>
      </c>
      <c r="AT70" s="23">
        <f>Rookies!AT58</f>
        <v>0</v>
      </c>
      <c r="AU70" s="23">
        <f>Rookies!AU58</f>
        <v>0</v>
      </c>
      <c r="AV70" s="23">
        <f>Rookies!AV58</f>
        <v>0</v>
      </c>
      <c r="AW70" s="23">
        <f>Rookies!AW58</f>
        <v>0</v>
      </c>
      <c r="AX70" s="23">
        <f>Rookies!AX58</f>
        <v>0</v>
      </c>
      <c r="AY70" s="23">
        <f>Rookies!AY58</f>
        <v>0</v>
      </c>
      <c r="AZ70" s="23">
        <f>Rookies!AZ58</f>
        <v>0</v>
      </c>
      <c r="BA70" s="23">
        <f>Rookies!BA58</f>
        <v>0</v>
      </c>
      <c r="BB70" s="23">
        <f>Rookies!BB58</f>
        <v>0</v>
      </c>
      <c r="BC70" s="23"/>
      <c r="BD70" s="23">
        <f>Rookies!BD58</f>
        <v>31.929295490294017</v>
      </c>
      <c r="BE70" s="23">
        <f>Rookies!BE58</f>
        <v>27.287147275037185</v>
      </c>
      <c r="BF70" s="23">
        <f>Rookies!BF58</f>
        <v>28.510166238743878</v>
      </c>
      <c r="BG70" s="23">
        <f>Rookies!BG58</f>
        <v>23.735258685731903</v>
      </c>
      <c r="BH70" s="23">
        <f>Rookies!BH58</f>
        <v>30.046066044428763</v>
      </c>
      <c r="BI70" s="23">
        <f>Rookies!BI58</f>
        <v>29.269045316742506</v>
      </c>
      <c r="BJ70" s="23">
        <f>Rookies!BJ58</f>
        <v>27.656514791184271</v>
      </c>
      <c r="BK70" s="23">
        <f>Rookies!BK58</f>
        <v>27.61912541740972</v>
      </c>
      <c r="BL70" s="23">
        <f>Rookies!BL58</f>
        <v>27.187292344291873</v>
      </c>
      <c r="BM70" s="23">
        <f>Rookies!BM58</f>
        <v>0</v>
      </c>
      <c r="BN70" s="23">
        <f>Rookies!BN58</f>
        <v>29.800894566879272</v>
      </c>
      <c r="BO70" s="23">
        <f>Rookies!BO58</f>
        <v>26.39525601627215</v>
      </c>
      <c r="BP70" s="23">
        <f>Rookies!BP58</f>
        <v>26.345640756635561</v>
      </c>
      <c r="BQ70" s="23">
        <f>Rookies!BQ58</f>
        <v>30.116991752798143</v>
      </c>
      <c r="BR70" s="23">
        <f>Rookies!BR58</f>
        <v>27.930057238778581</v>
      </c>
      <c r="BS70" s="23">
        <f>Rookies!BS58</f>
        <v>28.139284746388338</v>
      </c>
      <c r="BT70" s="23">
        <f>Rookies!BT58</f>
        <v>30.315320294611634</v>
      </c>
      <c r="BU70" s="23">
        <f>Rookies!BU58</f>
        <v>26.331383833270881</v>
      </c>
      <c r="BV70" s="23"/>
      <c r="BW70" s="23">
        <f t="shared" si="12"/>
        <v>0</v>
      </c>
      <c r="BX70" s="23">
        <f t="shared" si="13"/>
        <v>0</v>
      </c>
      <c r="BY70" s="23">
        <f t="shared" si="14"/>
        <v>478.6147408094987</v>
      </c>
      <c r="BZ70" s="23">
        <f t="shared" si="15"/>
        <v>0</v>
      </c>
      <c r="CA70" s="23">
        <f t="shared" si="16"/>
        <v>0</v>
      </c>
      <c r="CB70" s="23">
        <f t="shared" si="17"/>
        <v>3.278183156229443</v>
      </c>
      <c r="CC70" s="23">
        <f>SUM(BD70:BU70)/INDEX(Multipliers!$J$2:$J$33,MATCH($F70,Multipliers!$H$2:$H$33,0))</f>
        <v>65.40488587433039</v>
      </c>
      <c r="CD70" s="24">
        <f t="shared" si="18"/>
        <v>132.93545889265692</v>
      </c>
      <c r="CE70" s="24">
        <f t="shared" si="19"/>
        <v>7.8197328760386426</v>
      </c>
      <c r="CF70" s="25">
        <f t="shared" si="20"/>
        <v>0.24371893233211692</v>
      </c>
    </row>
    <row r="71" spans="2:84" x14ac:dyDescent="0.3">
      <c r="B71" s="45" t="str">
        <f>IF(INDEX(Picks!$H$2:$H$300,MATCH($C71,Picks!$B$2:$B$300,0))=0,"",INDEX(Picks!$H$2:$H$300,MATCH($C71,Picks!$B$2:$B$300,0)))</f>
        <v/>
      </c>
      <c r="C71" s="5" t="s">
        <v>305</v>
      </c>
      <c r="D71" s="5" t="s">
        <v>306</v>
      </c>
      <c r="E71" s="5" t="s">
        <v>103</v>
      </c>
      <c r="F71" s="5" t="s">
        <v>82</v>
      </c>
      <c r="G71" s="7" t="s">
        <v>104</v>
      </c>
      <c r="H71" s="5" t="s">
        <v>44</v>
      </c>
      <c r="I71" s="22">
        <v>633.6</v>
      </c>
      <c r="J71" s="22">
        <v>3.3</v>
      </c>
      <c r="K71" s="22">
        <v>0</v>
      </c>
      <c r="L71" s="22">
        <v>0</v>
      </c>
      <c r="M71" s="22">
        <v>0</v>
      </c>
      <c r="N71" s="22">
        <v>0</v>
      </c>
      <c r="O71" s="22">
        <v>704</v>
      </c>
      <c r="P71" s="22">
        <v>3.6666666666666665</v>
      </c>
      <c r="Q71" s="22"/>
      <c r="R71" s="23">
        <f>Rookies!R59</f>
        <v>0</v>
      </c>
      <c r="S71" s="23">
        <f>Rookies!S59</f>
        <v>0</v>
      </c>
      <c r="T71" s="23">
        <f>Rookies!T59</f>
        <v>0</v>
      </c>
      <c r="U71" s="23">
        <f>Rookies!U59</f>
        <v>0</v>
      </c>
      <c r="V71" s="23">
        <f>Rookies!V59</f>
        <v>0</v>
      </c>
      <c r="W71" s="23">
        <f>Rookies!W59</f>
        <v>0</v>
      </c>
      <c r="X71" s="23">
        <f>Rookies!X59</f>
        <v>0</v>
      </c>
      <c r="Y71" s="23">
        <f>Rookies!Y59</f>
        <v>0</v>
      </c>
      <c r="Z71" s="23">
        <f>Rookies!Z59</f>
        <v>0</v>
      </c>
      <c r="AA71" s="23">
        <f>Rookies!AA59</f>
        <v>0</v>
      </c>
      <c r="AB71" s="23">
        <f>Rookies!AB59</f>
        <v>0</v>
      </c>
      <c r="AC71" s="23">
        <f>Rookies!AC59</f>
        <v>0</v>
      </c>
      <c r="AD71" s="23">
        <f>Rookies!AD59</f>
        <v>0</v>
      </c>
      <c r="AE71" s="23">
        <f>Rookies!AE59</f>
        <v>0</v>
      </c>
      <c r="AF71" s="23">
        <f>Rookies!AF59</f>
        <v>0</v>
      </c>
      <c r="AG71" s="23">
        <f>Rookies!AG59</f>
        <v>0</v>
      </c>
      <c r="AH71" s="23">
        <f>Rookies!AH59</f>
        <v>0</v>
      </c>
      <c r="AI71" s="23">
        <f>Rookies!AI59</f>
        <v>0</v>
      </c>
      <c r="AK71" s="23">
        <f>Rookies!AK59</f>
        <v>0</v>
      </c>
      <c r="AL71" s="23">
        <f>Rookies!AL59</f>
        <v>0</v>
      </c>
      <c r="AM71" s="23">
        <f>Rookies!AM59</f>
        <v>0</v>
      </c>
      <c r="AN71" s="23">
        <f>Rookies!AN59</f>
        <v>0</v>
      </c>
      <c r="AO71" s="23">
        <f>Rookies!AO59</f>
        <v>0</v>
      </c>
      <c r="AP71" s="23">
        <f>Rookies!AP59</f>
        <v>0</v>
      </c>
      <c r="AQ71" s="23">
        <f>Rookies!AQ59</f>
        <v>0</v>
      </c>
      <c r="AR71" s="23">
        <f>Rookies!AR59</f>
        <v>0</v>
      </c>
      <c r="AS71" s="23">
        <f>Rookies!AS59</f>
        <v>0</v>
      </c>
      <c r="AT71" s="23">
        <f>Rookies!AT59</f>
        <v>0</v>
      </c>
      <c r="AU71" s="23">
        <f>Rookies!AU59</f>
        <v>0</v>
      </c>
      <c r="AV71" s="23">
        <f>Rookies!AV59</f>
        <v>0</v>
      </c>
      <c r="AW71" s="23">
        <f>Rookies!AW59</f>
        <v>0</v>
      </c>
      <c r="AX71" s="23">
        <f>Rookies!AX59</f>
        <v>0</v>
      </c>
      <c r="AY71" s="23">
        <f>Rookies!AY59</f>
        <v>0</v>
      </c>
      <c r="AZ71" s="23">
        <f>Rookies!AZ59</f>
        <v>0</v>
      </c>
      <c r="BA71" s="23">
        <f>Rookies!BA59</f>
        <v>0</v>
      </c>
      <c r="BB71" s="23">
        <f>Rookies!BB59</f>
        <v>0</v>
      </c>
      <c r="BC71" s="23"/>
      <c r="BD71" s="23">
        <f>Rookies!BD59</f>
        <v>37.657471807359919</v>
      </c>
      <c r="BE71" s="23">
        <f>Rookies!BE59</f>
        <v>36.716961041351183</v>
      </c>
      <c r="BF71" s="23">
        <f>Rookies!BF59</f>
        <v>34.297354461784735</v>
      </c>
      <c r="BG71" s="23">
        <f>Rookies!BG59</f>
        <v>36.037941185793819</v>
      </c>
      <c r="BH71" s="23">
        <f>Rookies!BH59</f>
        <v>33.862518107319261</v>
      </c>
      <c r="BI71" s="23">
        <f>Rookies!BI59</f>
        <v>35.152198049603221</v>
      </c>
      <c r="BJ71" s="23">
        <f>Rookies!BJ59</f>
        <v>37.362956640072881</v>
      </c>
      <c r="BK71" s="23">
        <f>Rookies!BK59</f>
        <v>37.401139358646077</v>
      </c>
      <c r="BL71" s="23">
        <f>Rookies!BL59</f>
        <v>0</v>
      </c>
      <c r="BM71" s="23">
        <f>Rookies!BM59</f>
        <v>37.956030379911866</v>
      </c>
      <c r="BN71" s="23">
        <f>Rookies!BN59</f>
        <v>43.123189924673682</v>
      </c>
      <c r="BO71" s="23">
        <f>Rookies!BO59</f>
        <v>37.569177877255214</v>
      </c>
      <c r="BP71" s="23">
        <f>Rookies!BP59</f>
        <v>36.19892882587645</v>
      </c>
      <c r="BQ71" s="23">
        <f>Rookies!BQ59</f>
        <v>35.238320008453826</v>
      </c>
      <c r="BR71" s="23">
        <f>Rookies!BR59</f>
        <v>40.520569385240321</v>
      </c>
      <c r="BS71" s="23">
        <f>Rookies!BS59</f>
        <v>39.886588109772497</v>
      </c>
      <c r="BT71" s="23">
        <f>Rookies!BT59</f>
        <v>37.529262660807291</v>
      </c>
      <c r="BU71" s="23">
        <f>Rookies!BU59</f>
        <v>35.675136541905573</v>
      </c>
      <c r="BV71" s="23"/>
      <c r="BW71" s="23">
        <f t="shared" si="12"/>
        <v>0</v>
      </c>
      <c r="BX71" s="23">
        <f t="shared" si="13"/>
        <v>0</v>
      </c>
      <c r="BY71" s="23">
        <f t="shared" si="14"/>
        <v>632.18574436582765</v>
      </c>
      <c r="BZ71" s="23">
        <f t="shared" si="15"/>
        <v>0</v>
      </c>
      <c r="CA71" s="23">
        <f t="shared" si="16"/>
        <v>0</v>
      </c>
      <c r="CB71" s="23">
        <f t="shared" si="17"/>
        <v>3.2926340852386855</v>
      </c>
      <c r="CC71" s="23">
        <f>SUM(BD71:BU71)/INDEX(Multipliers!$J$2:$J$33,MATCH($F71,Multipliers!$H$2:$H$33,0))</f>
        <v>111.58289585967002</v>
      </c>
      <c r="CD71" s="24">
        <f t="shared" si="18"/>
        <v>194.55727480768491</v>
      </c>
      <c r="CE71" s="24">
        <f t="shared" si="19"/>
        <v>11.444545576922641</v>
      </c>
      <c r="CF71" s="25">
        <f t="shared" si="20"/>
        <v>1.3103157045416141</v>
      </c>
    </row>
    <row r="72" spans="2:84" x14ac:dyDescent="0.3">
      <c r="B72" s="45" t="str">
        <f>IF(INDEX(Picks!$H$2:$H$300,MATCH($C72,Picks!$B$2:$B$300,0))=0,"",INDEX(Picks!$H$2:$H$300,MATCH($C72,Picks!$B$2:$B$300,0)))</f>
        <v/>
      </c>
      <c r="C72" s="5" t="s">
        <v>307</v>
      </c>
      <c r="D72" s="5" t="s">
        <v>308</v>
      </c>
      <c r="E72" s="5" t="s">
        <v>103</v>
      </c>
      <c r="F72" s="5" t="s">
        <v>74</v>
      </c>
      <c r="G72" s="7" t="s">
        <v>104</v>
      </c>
      <c r="H72" s="5" t="s">
        <v>44</v>
      </c>
      <c r="I72" s="22">
        <v>446.625</v>
      </c>
      <c r="J72" s="22">
        <v>2.7</v>
      </c>
      <c r="K72" s="22">
        <v>0</v>
      </c>
      <c r="L72" s="22">
        <v>0</v>
      </c>
      <c r="M72" s="22">
        <v>0</v>
      </c>
      <c r="N72" s="22">
        <v>0</v>
      </c>
      <c r="O72" s="22">
        <v>496.25</v>
      </c>
      <c r="P72" s="22">
        <v>3</v>
      </c>
      <c r="Q72" s="22"/>
      <c r="R72" s="23">
        <f>Rookies!R60</f>
        <v>0</v>
      </c>
      <c r="S72" s="23">
        <f>Rookies!S60</f>
        <v>0</v>
      </c>
      <c r="T72" s="23">
        <f>Rookies!T60</f>
        <v>0</v>
      </c>
      <c r="U72" s="23">
        <f>Rookies!U60</f>
        <v>0</v>
      </c>
      <c r="V72" s="23">
        <f>Rookies!V60</f>
        <v>0</v>
      </c>
      <c r="W72" s="23">
        <f>Rookies!W60</f>
        <v>0</v>
      </c>
      <c r="X72" s="23">
        <f>Rookies!X60</f>
        <v>0</v>
      </c>
      <c r="Y72" s="23">
        <f>Rookies!Y60</f>
        <v>0</v>
      </c>
      <c r="Z72" s="23">
        <f>Rookies!Z60</f>
        <v>0</v>
      </c>
      <c r="AA72" s="23">
        <f>Rookies!AA60</f>
        <v>0</v>
      </c>
      <c r="AB72" s="23">
        <f>Rookies!AB60</f>
        <v>0</v>
      </c>
      <c r="AC72" s="23">
        <f>Rookies!AC60</f>
        <v>0</v>
      </c>
      <c r="AD72" s="23">
        <f>Rookies!AD60</f>
        <v>0</v>
      </c>
      <c r="AE72" s="23">
        <f>Rookies!AE60</f>
        <v>0</v>
      </c>
      <c r="AF72" s="23">
        <f>Rookies!AF60</f>
        <v>0</v>
      </c>
      <c r="AG72" s="23">
        <f>Rookies!AG60</f>
        <v>0</v>
      </c>
      <c r="AH72" s="23">
        <f>Rookies!AH60</f>
        <v>0</v>
      </c>
      <c r="AI72" s="23">
        <f>Rookies!AI60</f>
        <v>0</v>
      </c>
      <c r="AK72" s="23">
        <f>Rookies!AK60</f>
        <v>0</v>
      </c>
      <c r="AL72" s="23">
        <f>Rookies!AL60</f>
        <v>0</v>
      </c>
      <c r="AM72" s="23">
        <f>Rookies!AM60</f>
        <v>0</v>
      </c>
      <c r="AN72" s="23">
        <f>Rookies!AN60</f>
        <v>0</v>
      </c>
      <c r="AO72" s="23">
        <f>Rookies!AO60</f>
        <v>0</v>
      </c>
      <c r="AP72" s="23">
        <f>Rookies!AP60</f>
        <v>0</v>
      </c>
      <c r="AQ72" s="23">
        <f>Rookies!AQ60</f>
        <v>0</v>
      </c>
      <c r="AR72" s="23">
        <f>Rookies!AR60</f>
        <v>0</v>
      </c>
      <c r="AS72" s="23">
        <f>Rookies!AS60</f>
        <v>0</v>
      </c>
      <c r="AT72" s="23">
        <f>Rookies!AT60</f>
        <v>0</v>
      </c>
      <c r="AU72" s="23">
        <f>Rookies!AU60</f>
        <v>0</v>
      </c>
      <c r="AV72" s="23">
        <f>Rookies!AV60</f>
        <v>0</v>
      </c>
      <c r="AW72" s="23">
        <f>Rookies!AW60</f>
        <v>0</v>
      </c>
      <c r="AX72" s="23">
        <f>Rookies!AX60</f>
        <v>0</v>
      </c>
      <c r="AY72" s="23">
        <f>Rookies!AY60</f>
        <v>0</v>
      </c>
      <c r="AZ72" s="23">
        <f>Rookies!AZ60</f>
        <v>0</v>
      </c>
      <c r="BA72" s="23">
        <f>Rookies!BA60</f>
        <v>0</v>
      </c>
      <c r="BB72" s="23">
        <f>Rookies!BB60</f>
        <v>0</v>
      </c>
      <c r="BC72" s="23"/>
      <c r="BD72" s="23">
        <f>Rookies!BD60</f>
        <v>26.536739406330344</v>
      </c>
      <c r="BE72" s="23">
        <f>Rookies!BE60</f>
        <v>26.879668690711011</v>
      </c>
      <c r="BF72" s="23">
        <f>Rookies!BF60</f>
        <v>25.791638346475466</v>
      </c>
      <c r="BG72" s="23">
        <f>Rookies!BG60</f>
        <v>26.735581027628101</v>
      </c>
      <c r="BH72" s="23">
        <f>Rookies!BH60</f>
        <v>26.712235554473615</v>
      </c>
      <c r="BI72" s="23">
        <f>Rookies!BI60</f>
        <v>27.744011404061062</v>
      </c>
      <c r="BJ72" s="23">
        <f>Rookies!BJ60</f>
        <v>0</v>
      </c>
      <c r="BK72" s="23">
        <f>Rookies!BK60</f>
        <v>24.214157049836068</v>
      </c>
      <c r="BL72" s="23">
        <f>Rookies!BL60</f>
        <v>26.729404765566493</v>
      </c>
      <c r="BM72" s="23">
        <f>Rookies!BM60</f>
        <v>26.851581575535057</v>
      </c>
      <c r="BN72" s="23">
        <f>Rookies!BN60</f>
        <v>27.757745342225334</v>
      </c>
      <c r="BO72" s="23">
        <f>Rookies!BO60</f>
        <v>27.551155246143345</v>
      </c>
      <c r="BP72" s="23">
        <f>Rookies!BP60</f>
        <v>27.914037833549529</v>
      </c>
      <c r="BQ72" s="23">
        <f>Rookies!BQ60</f>
        <v>22.681552970248177</v>
      </c>
      <c r="BR72" s="23">
        <f>Rookies!BR60</f>
        <v>29.129647539037887</v>
      </c>
      <c r="BS72" s="23">
        <f>Rookies!BS60</f>
        <v>26.587728614648256</v>
      </c>
      <c r="BT72" s="23">
        <f>Rookies!BT60</f>
        <v>30.992731865664521</v>
      </c>
      <c r="BU72" s="23">
        <f>Rookies!BU60</f>
        <v>25.566244230589312</v>
      </c>
      <c r="BV72" s="23"/>
      <c r="BW72" s="23">
        <f t="shared" si="12"/>
        <v>0</v>
      </c>
      <c r="BX72" s="23">
        <f t="shared" si="13"/>
        <v>0</v>
      </c>
      <c r="BY72" s="23">
        <f t="shared" si="14"/>
        <v>456.37586146272355</v>
      </c>
      <c r="BZ72" s="23">
        <f t="shared" si="15"/>
        <v>0</v>
      </c>
      <c r="CA72" s="23">
        <f t="shared" si="16"/>
        <v>0</v>
      </c>
      <c r="CB72" s="23">
        <f t="shared" si="17"/>
        <v>2.7589472733262888</v>
      </c>
      <c r="CC72" s="23">
        <f>SUM(BD72:BU72)/INDEX(Multipliers!$J$2:$J$33,MATCH($F72,Multipliers!$H$2:$H$33,0))</f>
        <v>84.564564885501682</v>
      </c>
      <c r="CD72" s="24">
        <f t="shared" si="18"/>
        <v>146.75583467173178</v>
      </c>
      <c r="CE72" s="24">
        <f t="shared" si="19"/>
        <v>8.6326961571606926</v>
      </c>
      <c r="CF72" s="25">
        <f t="shared" si="20"/>
        <v>0.48293239882602879</v>
      </c>
    </row>
    <row r="73" spans="2:84" x14ac:dyDescent="0.3">
      <c r="B73" s="45" t="str">
        <f>IF(INDEX(Picks!$H$2:$H$300,MATCH($C73,Picks!$B$2:$B$300,0))=0,"",INDEX(Picks!$H$2:$H$300,MATCH($C73,Picks!$B$2:$B$300,0)))</f>
        <v/>
      </c>
      <c r="C73" s="5" t="s">
        <v>309</v>
      </c>
      <c r="D73" s="5" t="s">
        <v>310</v>
      </c>
      <c r="E73" s="5" t="s">
        <v>103</v>
      </c>
      <c r="F73" s="5" t="s">
        <v>80</v>
      </c>
      <c r="G73" s="7" t="s">
        <v>104</v>
      </c>
      <c r="H73" s="5" t="s">
        <v>44</v>
      </c>
      <c r="I73" s="22">
        <v>396.38333333333333</v>
      </c>
      <c r="J73" s="22">
        <v>2.5499999999999998</v>
      </c>
      <c r="K73" s="22">
        <v>0</v>
      </c>
      <c r="L73" s="22">
        <v>0</v>
      </c>
      <c r="M73" s="22">
        <v>0</v>
      </c>
      <c r="N73" s="22">
        <v>0</v>
      </c>
      <c r="O73" s="22">
        <v>466.33333333333331</v>
      </c>
      <c r="P73" s="22">
        <v>3</v>
      </c>
      <c r="Q73" s="22"/>
      <c r="R73" s="23">
        <f>Rookies!R61</f>
        <v>0</v>
      </c>
      <c r="S73" s="23">
        <f>Rookies!S61</f>
        <v>0</v>
      </c>
      <c r="T73" s="23">
        <f>Rookies!T61</f>
        <v>0</v>
      </c>
      <c r="U73" s="23">
        <f>Rookies!U61</f>
        <v>0</v>
      </c>
      <c r="V73" s="23">
        <f>Rookies!V61</f>
        <v>0</v>
      </c>
      <c r="W73" s="23">
        <f>Rookies!W61</f>
        <v>0</v>
      </c>
      <c r="X73" s="23">
        <f>Rookies!X61</f>
        <v>0</v>
      </c>
      <c r="Y73" s="23">
        <f>Rookies!Y61</f>
        <v>0</v>
      </c>
      <c r="Z73" s="23">
        <f>Rookies!Z61</f>
        <v>0</v>
      </c>
      <c r="AA73" s="23">
        <f>Rookies!AA61</f>
        <v>0</v>
      </c>
      <c r="AB73" s="23">
        <f>Rookies!AB61</f>
        <v>0</v>
      </c>
      <c r="AC73" s="23">
        <f>Rookies!AC61</f>
        <v>0</v>
      </c>
      <c r="AD73" s="23">
        <f>Rookies!AD61</f>
        <v>0</v>
      </c>
      <c r="AE73" s="23">
        <f>Rookies!AE61</f>
        <v>0</v>
      </c>
      <c r="AF73" s="23">
        <f>Rookies!AF61</f>
        <v>0</v>
      </c>
      <c r="AG73" s="23">
        <f>Rookies!AG61</f>
        <v>0</v>
      </c>
      <c r="AH73" s="23">
        <f>Rookies!AH61</f>
        <v>0</v>
      </c>
      <c r="AI73" s="23">
        <f>Rookies!AI61</f>
        <v>0</v>
      </c>
      <c r="AK73" s="23">
        <f>Rookies!AK61</f>
        <v>0</v>
      </c>
      <c r="AL73" s="23">
        <f>Rookies!AL61</f>
        <v>0</v>
      </c>
      <c r="AM73" s="23">
        <f>Rookies!AM61</f>
        <v>0</v>
      </c>
      <c r="AN73" s="23">
        <f>Rookies!AN61</f>
        <v>0</v>
      </c>
      <c r="AO73" s="23">
        <f>Rookies!AO61</f>
        <v>0</v>
      </c>
      <c r="AP73" s="23">
        <f>Rookies!AP61</f>
        <v>0</v>
      </c>
      <c r="AQ73" s="23">
        <f>Rookies!AQ61</f>
        <v>0</v>
      </c>
      <c r="AR73" s="23">
        <f>Rookies!AR61</f>
        <v>0</v>
      </c>
      <c r="AS73" s="23">
        <f>Rookies!AS61</f>
        <v>0</v>
      </c>
      <c r="AT73" s="23">
        <f>Rookies!AT61</f>
        <v>0</v>
      </c>
      <c r="AU73" s="23">
        <f>Rookies!AU61</f>
        <v>0</v>
      </c>
      <c r="AV73" s="23">
        <f>Rookies!AV61</f>
        <v>0</v>
      </c>
      <c r="AW73" s="23">
        <f>Rookies!AW61</f>
        <v>0</v>
      </c>
      <c r="AX73" s="23">
        <f>Rookies!AX61</f>
        <v>0</v>
      </c>
      <c r="AY73" s="23">
        <f>Rookies!AY61</f>
        <v>0</v>
      </c>
      <c r="AZ73" s="23">
        <f>Rookies!AZ61</f>
        <v>0</v>
      </c>
      <c r="BA73" s="23">
        <f>Rookies!BA61</f>
        <v>0</v>
      </c>
      <c r="BB73" s="23">
        <f>Rookies!BB61</f>
        <v>0</v>
      </c>
      <c r="BC73" s="23"/>
      <c r="BD73" s="23">
        <f>Rookies!BD61</f>
        <v>26.385067740805102</v>
      </c>
      <c r="BE73" s="23">
        <f>Rookies!BE61</f>
        <v>23.130978516110549</v>
      </c>
      <c r="BF73" s="23">
        <f>Rookies!BF61</f>
        <v>22.331191121271445</v>
      </c>
      <c r="BG73" s="23">
        <f>Rookies!BG61</f>
        <v>23.061390208862537</v>
      </c>
      <c r="BH73" s="23">
        <f>Rookies!BH61</f>
        <v>21.435161565197909</v>
      </c>
      <c r="BI73" s="23">
        <f>Rookies!BI61</f>
        <v>23.650973321418206</v>
      </c>
      <c r="BJ73" s="23">
        <f>Rookies!BJ61</f>
        <v>22.947413111448164</v>
      </c>
      <c r="BK73" s="23">
        <f>Rookies!BK61</f>
        <v>21.248114608344192</v>
      </c>
      <c r="BL73" s="23">
        <f>Rookies!BL61</f>
        <v>22.120254958520235</v>
      </c>
      <c r="BM73" s="23">
        <f>Rookies!BM61</f>
        <v>24.798722811314821</v>
      </c>
      <c r="BN73" s="23">
        <f>Rookies!BN61</f>
        <v>21.696940742217834</v>
      </c>
      <c r="BO73" s="23">
        <f>Rookies!BO61</f>
        <v>24.854522290001032</v>
      </c>
      <c r="BP73" s="23">
        <f>Rookies!BP61</f>
        <v>0</v>
      </c>
      <c r="BQ73" s="23">
        <f>Rookies!BQ61</f>
        <v>23.537747383778065</v>
      </c>
      <c r="BR73" s="23">
        <f>Rookies!BR61</f>
        <v>23.397174625973491</v>
      </c>
      <c r="BS73" s="23">
        <f>Rookies!BS61</f>
        <v>23.707021457066627</v>
      </c>
      <c r="BT73" s="23">
        <f>Rookies!BT61</f>
        <v>23.164577851274476</v>
      </c>
      <c r="BU73" s="23">
        <f>Rookies!BU61</f>
        <v>25.22323423586808</v>
      </c>
      <c r="BV73" s="23"/>
      <c r="BW73" s="23">
        <f t="shared" si="12"/>
        <v>0</v>
      </c>
      <c r="BX73" s="23">
        <f t="shared" si="13"/>
        <v>0</v>
      </c>
      <c r="BY73" s="23">
        <f t="shared" si="14"/>
        <v>396.69048654947278</v>
      </c>
      <c r="BZ73" s="23">
        <f t="shared" si="15"/>
        <v>0</v>
      </c>
      <c r="CA73" s="23">
        <f t="shared" si="16"/>
        <v>0</v>
      </c>
      <c r="CB73" s="23">
        <f t="shared" si="17"/>
        <v>2.5519759677950362</v>
      </c>
      <c r="CC73" s="23">
        <f>SUM(BD73:BU73)/INDEX(Multipliers!$J$2:$J$33,MATCH($F73,Multipliers!$H$2:$H$33,0))</f>
        <v>71.183718310899494</v>
      </c>
      <c r="CD73" s="24">
        <f t="shared" si="18"/>
        <v>126.16462277261699</v>
      </c>
      <c r="CE73" s="24">
        <f t="shared" si="19"/>
        <v>7.4214483983892352</v>
      </c>
      <c r="CF73" s="25">
        <f t="shared" si="20"/>
        <v>0.12652420440082165</v>
      </c>
    </row>
    <row r="74" spans="2:84" x14ac:dyDescent="0.3">
      <c r="B74" s="45" t="str">
        <f>IF(INDEX(Picks!$H$2:$H$300,MATCH($C74,Picks!$B$2:$B$300,0))=0,"",INDEX(Picks!$H$2:$H$300,MATCH($C74,Picks!$B$2:$B$300,0)))</f>
        <v/>
      </c>
      <c r="C74" s="5" t="s">
        <v>311</v>
      </c>
      <c r="D74" s="5" t="s">
        <v>312</v>
      </c>
      <c r="E74" s="5" t="s">
        <v>103</v>
      </c>
      <c r="F74" s="5" t="s">
        <v>94</v>
      </c>
      <c r="G74" s="7" t="s">
        <v>104</v>
      </c>
      <c r="H74" s="5" t="s">
        <v>44</v>
      </c>
      <c r="I74" s="22">
        <v>627.01666666666665</v>
      </c>
      <c r="J74" s="22">
        <v>3.6833333333333331</v>
      </c>
      <c r="K74" s="22">
        <v>0</v>
      </c>
      <c r="L74" s="22">
        <v>0</v>
      </c>
      <c r="M74" s="22">
        <v>0</v>
      </c>
      <c r="N74" s="22">
        <v>0</v>
      </c>
      <c r="O74" s="22">
        <v>737.66666666666663</v>
      </c>
      <c r="P74" s="22">
        <v>4.333333333333333</v>
      </c>
      <c r="Q74" s="22"/>
      <c r="R74" s="23">
        <f>Rookies!R62</f>
        <v>0</v>
      </c>
      <c r="S74" s="23">
        <f>Rookies!S62</f>
        <v>0</v>
      </c>
      <c r="T74" s="23">
        <f>Rookies!T62</f>
        <v>0</v>
      </c>
      <c r="U74" s="23">
        <f>Rookies!U62</f>
        <v>0</v>
      </c>
      <c r="V74" s="23">
        <f>Rookies!V62</f>
        <v>0</v>
      </c>
      <c r="W74" s="23">
        <f>Rookies!W62</f>
        <v>0</v>
      </c>
      <c r="X74" s="23">
        <f>Rookies!X62</f>
        <v>0</v>
      </c>
      <c r="Y74" s="23">
        <f>Rookies!Y62</f>
        <v>0</v>
      </c>
      <c r="Z74" s="23">
        <f>Rookies!Z62</f>
        <v>0</v>
      </c>
      <c r="AA74" s="23">
        <f>Rookies!AA62</f>
        <v>0</v>
      </c>
      <c r="AB74" s="23">
        <f>Rookies!AB62</f>
        <v>0</v>
      </c>
      <c r="AC74" s="23">
        <f>Rookies!AC62</f>
        <v>0</v>
      </c>
      <c r="AD74" s="23">
        <f>Rookies!AD62</f>
        <v>0</v>
      </c>
      <c r="AE74" s="23">
        <f>Rookies!AE62</f>
        <v>0</v>
      </c>
      <c r="AF74" s="23">
        <f>Rookies!AF62</f>
        <v>0</v>
      </c>
      <c r="AG74" s="23">
        <f>Rookies!AG62</f>
        <v>0</v>
      </c>
      <c r="AH74" s="23">
        <f>Rookies!AH62</f>
        <v>0</v>
      </c>
      <c r="AI74" s="23">
        <f>Rookies!AI62</f>
        <v>0</v>
      </c>
      <c r="AK74" s="23">
        <f>Rookies!AK62</f>
        <v>0</v>
      </c>
      <c r="AL74" s="23">
        <f>Rookies!AL62</f>
        <v>0</v>
      </c>
      <c r="AM74" s="23">
        <f>Rookies!AM62</f>
        <v>0</v>
      </c>
      <c r="AN74" s="23">
        <f>Rookies!AN62</f>
        <v>0</v>
      </c>
      <c r="AO74" s="23">
        <f>Rookies!AO62</f>
        <v>0</v>
      </c>
      <c r="AP74" s="23">
        <f>Rookies!AP62</f>
        <v>0</v>
      </c>
      <c r="AQ74" s="23">
        <f>Rookies!AQ62</f>
        <v>0</v>
      </c>
      <c r="AR74" s="23">
        <f>Rookies!AR62</f>
        <v>0</v>
      </c>
      <c r="AS74" s="23">
        <f>Rookies!AS62</f>
        <v>0</v>
      </c>
      <c r="AT74" s="23">
        <f>Rookies!AT62</f>
        <v>0</v>
      </c>
      <c r="AU74" s="23">
        <f>Rookies!AU62</f>
        <v>0</v>
      </c>
      <c r="AV74" s="23">
        <f>Rookies!AV62</f>
        <v>0</v>
      </c>
      <c r="AW74" s="23">
        <f>Rookies!AW62</f>
        <v>0</v>
      </c>
      <c r="AX74" s="23">
        <f>Rookies!AX62</f>
        <v>0</v>
      </c>
      <c r="AY74" s="23">
        <f>Rookies!AY62</f>
        <v>0</v>
      </c>
      <c r="AZ74" s="23">
        <f>Rookies!AZ62</f>
        <v>0</v>
      </c>
      <c r="BA74" s="23">
        <f>Rookies!BA62</f>
        <v>0</v>
      </c>
      <c r="BB74" s="23">
        <f>Rookies!BB62</f>
        <v>0</v>
      </c>
      <c r="BC74" s="23"/>
      <c r="BD74" s="23">
        <f>Rookies!BD62</f>
        <v>40.108352758165807</v>
      </c>
      <c r="BE74" s="23">
        <f>Rookies!BE62</f>
        <v>35.453664047064976</v>
      </c>
      <c r="BF74" s="23">
        <f>Rookies!BF62</f>
        <v>43.037742189672592</v>
      </c>
      <c r="BG74" s="23">
        <f>Rookies!BG62</f>
        <v>39.284355748273732</v>
      </c>
      <c r="BH74" s="23">
        <f>Rookies!BH62</f>
        <v>0</v>
      </c>
      <c r="BI74" s="23">
        <f>Rookies!BI62</f>
        <v>37.509483010629772</v>
      </c>
      <c r="BJ74" s="23">
        <f>Rookies!BJ62</f>
        <v>35.50269040204369</v>
      </c>
      <c r="BK74" s="23">
        <f>Rookies!BK62</f>
        <v>34.457568352398127</v>
      </c>
      <c r="BL74" s="23">
        <f>Rookies!BL62</f>
        <v>38.891614732537285</v>
      </c>
      <c r="BM74" s="23">
        <f>Rookies!BM62</f>
        <v>37.180926408936536</v>
      </c>
      <c r="BN74" s="23">
        <f>Rookies!BN62</f>
        <v>37.759276410241199</v>
      </c>
      <c r="BO74" s="23">
        <f>Rookies!BO62</f>
        <v>36.869068605627945</v>
      </c>
      <c r="BP74" s="23">
        <f>Rookies!BP62</f>
        <v>34.371827113970383</v>
      </c>
      <c r="BQ74" s="23">
        <f>Rookies!BQ62</f>
        <v>38.75587668182208</v>
      </c>
      <c r="BR74" s="23">
        <f>Rookies!BR62</f>
        <v>38.248178080753384</v>
      </c>
      <c r="BS74" s="23">
        <f>Rookies!BS62</f>
        <v>35.929424355608589</v>
      </c>
      <c r="BT74" s="23">
        <f>Rookies!BT62</f>
        <v>33.912802378999416</v>
      </c>
      <c r="BU74" s="23">
        <f>Rookies!BU62</f>
        <v>37.997000128904695</v>
      </c>
      <c r="BV74" s="23"/>
      <c r="BW74" s="23">
        <f t="shared" si="12"/>
        <v>0</v>
      </c>
      <c r="BX74" s="23">
        <f t="shared" si="13"/>
        <v>0</v>
      </c>
      <c r="BY74" s="23">
        <f t="shared" si="14"/>
        <v>635.26985140565023</v>
      </c>
      <c r="BZ74" s="23">
        <f t="shared" si="15"/>
        <v>0</v>
      </c>
      <c r="CA74" s="23">
        <f t="shared" si="16"/>
        <v>0</v>
      </c>
      <c r="CB74" s="23">
        <f t="shared" si="17"/>
        <v>3.7318156657358577</v>
      </c>
      <c r="CC74" s="23">
        <f>SUM(BD74:BU74)/INDEX(Multipliers!$J$2:$J$33,MATCH($F74,Multipliers!$H$2:$H$33,0))</f>
        <v>106.98505046901194</v>
      </c>
      <c r="CD74" s="24">
        <f t="shared" si="18"/>
        <v>192.90292960399211</v>
      </c>
      <c r="CE74" s="24">
        <f t="shared" si="19"/>
        <v>11.347231153176006</v>
      </c>
      <c r="CF74" s="25">
        <f t="shared" si="20"/>
        <v>1.2816810525408981</v>
      </c>
    </row>
    <row r="75" spans="2:84" x14ac:dyDescent="0.3">
      <c r="B75" s="45" t="str">
        <f>IF(INDEX(Picks!$H$2:$H$300,MATCH($C75,Picks!$B$2:$B$300,0))=0,"",INDEX(Picks!$H$2:$H$300,MATCH($C75,Picks!$B$2:$B$300,0)))</f>
        <v/>
      </c>
      <c r="C75" s="5" t="s">
        <v>313</v>
      </c>
      <c r="D75" s="5" t="s">
        <v>314</v>
      </c>
      <c r="E75" s="5" t="s">
        <v>103</v>
      </c>
      <c r="F75" s="5" t="s">
        <v>109</v>
      </c>
      <c r="G75" s="7" t="s">
        <v>104</v>
      </c>
      <c r="H75" s="5" t="s">
        <v>44</v>
      </c>
      <c r="I75" s="22">
        <v>498.95</v>
      </c>
      <c r="J75" s="22">
        <v>3.1875</v>
      </c>
      <c r="K75" s="22">
        <v>0</v>
      </c>
      <c r="L75" s="22">
        <v>0</v>
      </c>
      <c r="M75" s="22">
        <v>0</v>
      </c>
      <c r="N75" s="22">
        <v>0</v>
      </c>
      <c r="O75" s="22">
        <v>587</v>
      </c>
      <c r="P75" s="22">
        <v>3.75</v>
      </c>
      <c r="Q75" s="22"/>
      <c r="R75" s="23">
        <f>Rookies!R63</f>
        <v>0</v>
      </c>
      <c r="S75" s="23">
        <f>Rookies!S63</f>
        <v>0</v>
      </c>
      <c r="T75" s="23">
        <f>Rookies!T63</f>
        <v>0</v>
      </c>
      <c r="U75" s="23">
        <f>Rookies!U63</f>
        <v>0</v>
      </c>
      <c r="V75" s="23">
        <f>Rookies!V63</f>
        <v>0</v>
      </c>
      <c r="W75" s="23">
        <f>Rookies!W63</f>
        <v>0</v>
      </c>
      <c r="X75" s="23">
        <f>Rookies!X63</f>
        <v>0</v>
      </c>
      <c r="Y75" s="23">
        <f>Rookies!Y63</f>
        <v>0</v>
      </c>
      <c r="Z75" s="23">
        <f>Rookies!Z63</f>
        <v>0</v>
      </c>
      <c r="AA75" s="23">
        <f>Rookies!AA63</f>
        <v>0</v>
      </c>
      <c r="AB75" s="23">
        <f>Rookies!AB63</f>
        <v>0</v>
      </c>
      <c r="AC75" s="23">
        <f>Rookies!AC63</f>
        <v>0</v>
      </c>
      <c r="AD75" s="23">
        <f>Rookies!AD63</f>
        <v>0</v>
      </c>
      <c r="AE75" s="23">
        <f>Rookies!AE63</f>
        <v>0</v>
      </c>
      <c r="AF75" s="23">
        <f>Rookies!AF63</f>
        <v>0</v>
      </c>
      <c r="AG75" s="23">
        <f>Rookies!AG63</f>
        <v>0</v>
      </c>
      <c r="AH75" s="23">
        <f>Rookies!AH63</f>
        <v>0</v>
      </c>
      <c r="AI75" s="23">
        <f>Rookies!AI63</f>
        <v>0</v>
      </c>
      <c r="AK75" s="23">
        <f>Rookies!AK63</f>
        <v>0</v>
      </c>
      <c r="AL75" s="23">
        <f>Rookies!AL63</f>
        <v>0</v>
      </c>
      <c r="AM75" s="23">
        <f>Rookies!AM63</f>
        <v>0</v>
      </c>
      <c r="AN75" s="23">
        <f>Rookies!AN63</f>
        <v>0</v>
      </c>
      <c r="AO75" s="23">
        <f>Rookies!AO63</f>
        <v>0</v>
      </c>
      <c r="AP75" s="23">
        <f>Rookies!AP63</f>
        <v>0</v>
      </c>
      <c r="AQ75" s="23">
        <f>Rookies!AQ63</f>
        <v>0</v>
      </c>
      <c r="AR75" s="23">
        <f>Rookies!AR63</f>
        <v>0</v>
      </c>
      <c r="AS75" s="23">
        <f>Rookies!AS63</f>
        <v>0</v>
      </c>
      <c r="AT75" s="23">
        <f>Rookies!AT63</f>
        <v>0</v>
      </c>
      <c r="AU75" s="23">
        <f>Rookies!AU63</f>
        <v>0</v>
      </c>
      <c r="AV75" s="23">
        <f>Rookies!AV63</f>
        <v>0</v>
      </c>
      <c r="AW75" s="23">
        <f>Rookies!AW63</f>
        <v>0</v>
      </c>
      <c r="AX75" s="23">
        <f>Rookies!AX63</f>
        <v>0</v>
      </c>
      <c r="AY75" s="23">
        <f>Rookies!AY63</f>
        <v>0</v>
      </c>
      <c r="AZ75" s="23">
        <f>Rookies!AZ63</f>
        <v>0</v>
      </c>
      <c r="BA75" s="23">
        <f>Rookies!BA63</f>
        <v>0</v>
      </c>
      <c r="BB75" s="23">
        <f>Rookies!BB63</f>
        <v>0</v>
      </c>
      <c r="BC75" s="23"/>
      <c r="BD75" s="23">
        <f>Rookies!BD63</f>
        <v>30.778950820180761</v>
      </c>
      <c r="BE75" s="23">
        <f>Rookies!BE63</f>
        <v>28.364685897109865</v>
      </c>
      <c r="BF75" s="23">
        <f>Rookies!BF63</f>
        <v>29.469051946567841</v>
      </c>
      <c r="BG75" s="23">
        <f>Rookies!BG63</f>
        <v>28.812803609081588</v>
      </c>
      <c r="BH75" s="23">
        <f>Rookies!BH63</f>
        <v>34.213172275538945</v>
      </c>
      <c r="BI75" s="23">
        <f>Rookies!BI63</f>
        <v>28.813295164789107</v>
      </c>
      <c r="BJ75" s="23">
        <f>Rookies!BJ63</f>
        <v>29.438237239042945</v>
      </c>
      <c r="BK75" s="23">
        <f>Rookies!BK63</f>
        <v>31.056328196911252</v>
      </c>
      <c r="BL75" s="23">
        <f>Rookies!BL63</f>
        <v>27.077971849145019</v>
      </c>
      <c r="BM75" s="23">
        <f>Rookies!BM63</f>
        <v>29.404795443472359</v>
      </c>
      <c r="BN75" s="23">
        <f>Rookies!BN63</f>
        <v>0</v>
      </c>
      <c r="BO75" s="23">
        <f>Rookies!BO63</f>
        <v>29.950152846958328</v>
      </c>
      <c r="BP75" s="23">
        <f>Rookies!BP63</f>
        <v>32.477933324398961</v>
      </c>
      <c r="BQ75" s="23">
        <f>Rookies!BQ63</f>
        <v>30.116810287787995</v>
      </c>
      <c r="BR75" s="23">
        <f>Rookies!BR63</f>
        <v>30.166505088771064</v>
      </c>
      <c r="BS75" s="23">
        <f>Rookies!BS63</f>
        <v>30.170005483646335</v>
      </c>
      <c r="BT75" s="23">
        <f>Rookies!BT63</f>
        <v>29.801907332043115</v>
      </c>
      <c r="BU75" s="23">
        <f>Rookies!BU63</f>
        <v>30.419493702588547</v>
      </c>
      <c r="BV75" s="23"/>
      <c r="BW75" s="23">
        <f t="shared" si="12"/>
        <v>0</v>
      </c>
      <c r="BX75" s="23">
        <f t="shared" si="13"/>
        <v>0</v>
      </c>
      <c r="BY75" s="23">
        <f t="shared" si="14"/>
        <v>510.53210050803403</v>
      </c>
      <c r="BZ75" s="23">
        <f t="shared" si="15"/>
        <v>0</v>
      </c>
      <c r="CA75" s="23">
        <f t="shared" si="16"/>
        <v>0</v>
      </c>
      <c r="CB75" s="23">
        <f t="shared" si="17"/>
        <v>3.2614912724107796</v>
      </c>
      <c r="CC75" s="23">
        <f>SUM(BD75:BU75)/INDEX(Multipliers!$J$2:$J$33,MATCH($F75,Multipliers!$H$2:$H$33,0))</f>
        <v>99.220545174492628</v>
      </c>
      <c r="CD75" s="24">
        <f t="shared" si="18"/>
        <v>169.84270285976072</v>
      </c>
      <c r="CE75" s="24">
        <f t="shared" si="19"/>
        <v>9.9907472270447482</v>
      </c>
      <c r="CF75" s="25">
        <f t="shared" si="20"/>
        <v>0.88253729076451093</v>
      </c>
    </row>
    <row r="76" spans="2:84" x14ac:dyDescent="0.3">
      <c r="B76" s="45" t="str">
        <f>IF(INDEX(Picks!$H$2:$H$300,MATCH($C76,Picks!$B$2:$B$300,0))=0,"",INDEX(Picks!$H$2:$H$300,MATCH($C76,Picks!$B$2:$B$300,0)))</f>
        <v/>
      </c>
      <c r="C76" s="5" t="s">
        <v>315</v>
      </c>
      <c r="D76" s="5" t="s">
        <v>316</v>
      </c>
      <c r="E76" s="5" t="s">
        <v>103</v>
      </c>
      <c r="F76" s="5" t="s">
        <v>89</v>
      </c>
      <c r="G76" s="7" t="s">
        <v>104</v>
      </c>
      <c r="H76" s="5" t="s">
        <v>44</v>
      </c>
      <c r="I76" s="22">
        <v>381.45000000000005</v>
      </c>
      <c r="J76" s="22">
        <v>2.25</v>
      </c>
      <c r="K76" s="22">
        <v>0</v>
      </c>
      <c r="L76" s="22">
        <v>0</v>
      </c>
      <c r="M76" s="22">
        <v>0</v>
      </c>
      <c r="N76" s="22">
        <v>0</v>
      </c>
      <c r="O76" s="22">
        <v>508.6</v>
      </c>
      <c r="P76" s="22">
        <v>3</v>
      </c>
      <c r="Q76" s="22"/>
      <c r="R76" s="23">
        <f>Rookies!R64</f>
        <v>0</v>
      </c>
      <c r="S76" s="23">
        <f>Rookies!S64</f>
        <v>0</v>
      </c>
      <c r="T76" s="23">
        <f>Rookies!T64</f>
        <v>0</v>
      </c>
      <c r="U76" s="23">
        <f>Rookies!U64</f>
        <v>0</v>
      </c>
      <c r="V76" s="23">
        <f>Rookies!V64</f>
        <v>0</v>
      </c>
      <c r="W76" s="23">
        <f>Rookies!W64</f>
        <v>0</v>
      </c>
      <c r="X76" s="23">
        <f>Rookies!X64</f>
        <v>0</v>
      </c>
      <c r="Y76" s="23">
        <f>Rookies!Y64</f>
        <v>0</v>
      </c>
      <c r="Z76" s="23">
        <f>Rookies!Z64</f>
        <v>0</v>
      </c>
      <c r="AA76" s="23">
        <f>Rookies!AA64</f>
        <v>0</v>
      </c>
      <c r="AB76" s="23">
        <f>Rookies!AB64</f>
        <v>0</v>
      </c>
      <c r="AC76" s="23">
        <f>Rookies!AC64</f>
        <v>0</v>
      </c>
      <c r="AD76" s="23">
        <f>Rookies!AD64</f>
        <v>0</v>
      </c>
      <c r="AE76" s="23">
        <f>Rookies!AE64</f>
        <v>0</v>
      </c>
      <c r="AF76" s="23">
        <f>Rookies!AF64</f>
        <v>0</v>
      </c>
      <c r="AG76" s="23">
        <f>Rookies!AG64</f>
        <v>0</v>
      </c>
      <c r="AH76" s="23">
        <f>Rookies!AH64</f>
        <v>0</v>
      </c>
      <c r="AI76" s="23">
        <f>Rookies!AI64</f>
        <v>0</v>
      </c>
      <c r="AK76" s="23">
        <f>Rookies!AK64</f>
        <v>0</v>
      </c>
      <c r="AL76" s="23">
        <f>Rookies!AL64</f>
        <v>0</v>
      </c>
      <c r="AM76" s="23">
        <f>Rookies!AM64</f>
        <v>0</v>
      </c>
      <c r="AN76" s="23">
        <f>Rookies!AN64</f>
        <v>0</v>
      </c>
      <c r="AO76" s="23">
        <f>Rookies!AO64</f>
        <v>0</v>
      </c>
      <c r="AP76" s="23">
        <f>Rookies!AP64</f>
        <v>0</v>
      </c>
      <c r="AQ76" s="23">
        <f>Rookies!AQ64</f>
        <v>0</v>
      </c>
      <c r="AR76" s="23">
        <f>Rookies!AR64</f>
        <v>0</v>
      </c>
      <c r="AS76" s="23">
        <f>Rookies!AS64</f>
        <v>0</v>
      </c>
      <c r="AT76" s="23">
        <f>Rookies!AT64</f>
        <v>0</v>
      </c>
      <c r="AU76" s="23">
        <f>Rookies!AU64</f>
        <v>0</v>
      </c>
      <c r="AV76" s="23">
        <f>Rookies!AV64</f>
        <v>0</v>
      </c>
      <c r="AW76" s="23">
        <f>Rookies!AW64</f>
        <v>0</v>
      </c>
      <c r="AX76" s="23">
        <f>Rookies!AX64</f>
        <v>0</v>
      </c>
      <c r="AY76" s="23">
        <f>Rookies!AY64</f>
        <v>0</v>
      </c>
      <c r="AZ76" s="23">
        <f>Rookies!AZ64</f>
        <v>0</v>
      </c>
      <c r="BA76" s="23">
        <f>Rookies!BA64</f>
        <v>0</v>
      </c>
      <c r="BB76" s="23">
        <f>Rookies!BB64</f>
        <v>0</v>
      </c>
      <c r="BC76" s="23"/>
      <c r="BD76" s="23">
        <f>Rookies!BD64</f>
        <v>20.900285874481483</v>
      </c>
      <c r="BE76" s="23">
        <f>Rookies!BE64</f>
        <v>23.6445808969019</v>
      </c>
      <c r="BF76" s="23">
        <f>Rookies!BF64</f>
        <v>25.239750307290176</v>
      </c>
      <c r="BG76" s="23">
        <f>Rookies!BG64</f>
        <v>21.468418105568468</v>
      </c>
      <c r="BH76" s="23">
        <f>Rookies!BH64</f>
        <v>24.230584456850764</v>
      </c>
      <c r="BI76" s="23">
        <f>Rookies!BI64</f>
        <v>20.765132104024726</v>
      </c>
      <c r="BJ76" s="23">
        <f>Rookies!BJ64</f>
        <v>20.941604298905172</v>
      </c>
      <c r="BK76" s="23">
        <f>Rookies!BK64</f>
        <v>23.970610913074427</v>
      </c>
      <c r="BL76" s="23">
        <f>Rookies!BL64</f>
        <v>21.236986648369719</v>
      </c>
      <c r="BM76" s="23">
        <f>Rookies!BM64</f>
        <v>24.346491096559095</v>
      </c>
      <c r="BN76" s="23">
        <f>Rookies!BN64</f>
        <v>21.749817572166293</v>
      </c>
      <c r="BO76" s="23">
        <f>Rookies!BO64</f>
        <v>22.181738539414678</v>
      </c>
      <c r="BP76" s="23">
        <f>Rookies!BP64</f>
        <v>21.67600579663781</v>
      </c>
      <c r="BQ76" s="23">
        <f>Rookies!BQ64</f>
        <v>0</v>
      </c>
      <c r="BR76" s="23">
        <f>Rookies!BR64</f>
        <v>23.024325108477171</v>
      </c>
      <c r="BS76" s="23">
        <f>Rookies!BS64</f>
        <v>21.934794925251847</v>
      </c>
      <c r="BT76" s="23">
        <f>Rookies!BT64</f>
        <v>22.836449531915466</v>
      </c>
      <c r="BU76" s="23">
        <f>Rookies!BU64</f>
        <v>22.481079603097559</v>
      </c>
      <c r="BV76" s="23"/>
      <c r="BW76" s="23">
        <f t="shared" si="12"/>
        <v>0</v>
      </c>
      <c r="BX76" s="23">
        <f t="shared" si="13"/>
        <v>0</v>
      </c>
      <c r="BY76" s="23">
        <f t="shared" si="14"/>
        <v>382.62865577898674</v>
      </c>
      <c r="BZ76" s="23">
        <f t="shared" si="15"/>
        <v>0</v>
      </c>
      <c r="CA76" s="23">
        <f t="shared" si="16"/>
        <v>0</v>
      </c>
      <c r="CB76" s="23">
        <f t="shared" si="17"/>
        <v>2.25695235418199</v>
      </c>
      <c r="CC76" s="23">
        <f>SUM(BD76:BU76)/INDEX(Multipliers!$J$2:$J$33,MATCH($F76,Multipliers!$H$2:$H$33,0))</f>
        <v>75.114050542515841</v>
      </c>
      <c r="CD76" s="24">
        <f t="shared" si="18"/>
        <v>126.91863024550645</v>
      </c>
      <c r="CE76" s="24">
        <f t="shared" si="19"/>
        <v>7.465801779147438</v>
      </c>
      <c r="CF76" s="25">
        <f t="shared" si="20"/>
        <v>0.13957513327826168</v>
      </c>
    </row>
    <row r="77" spans="2:84" x14ac:dyDescent="0.3">
      <c r="B77" s="45" t="str">
        <f>IF(INDEX(Picks!$H$2:$H$300,MATCH($C77,Picks!$B$2:$B$300,0))=0,"",INDEX(Picks!$H$2:$H$300,MATCH($C77,Picks!$B$2:$B$300,0)))</f>
        <v/>
      </c>
      <c r="C77" s="5" t="s">
        <v>317</v>
      </c>
      <c r="D77" s="5" t="s">
        <v>318</v>
      </c>
      <c r="E77" s="5" t="s">
        <v>103</v>
      </c>
      <c r="F77" s="5" t="s">
        <v>69</v>
      </c>
      <c r="G77" s="7" t="s">
        <v>104</v>
      </c>
      <c r="H77" s="5" t="s">
        <v>44</v>
      </c>
      <c r="I77" s="22">
        <v>501.9375</v>
      </c>
      <c r="J77" s="22">
        <v>2.8125</v>
      </c>
      <c r="K77" s="22">
        <v>0</v>
      </c>
      <c r="L77" s="22">
        <v>0</v>
      </c>
      <c r="M77" s="22">
        <v>0</v>
      </c>
      <c r="N77" s="22">
        <v>0</v>
      </c>
      <c r="O77" s="22">
        <v>669.25</v>
      </c>
      <c r="P77" s="22">
        <v>3.75</v>
      </c>
      <c r="Q77" s="22"/>
      <c r="R77" s="23">
        <f>Rookies!R65</f>
        <v>0</v>
      </c>
      <c r="S77" s="23">
        <f>Rookies!S65</f>
        <v>0</v>
      </c>
      <c r="T77" s="23">
        <f>Rookies!T65</f>
        <v>0</v>
      </c>
      <c r="U77" s="23">
        <f>Rookies!U65</f>
        <v>0</v>
      </c>
      <c r="V77" s="23">
        <f>Rookies!V65</f>
        <v>0</v>
      </c>
      <c r="W77" s="23">
        <f>Rookies!W65</f>
        <v>0</v>
      </c>
      <c r="X77" s="23">
        <f>Rookies!X65</f>
        <v>0</v>
      </c>
      <c r="Y77" s="23">
        <f>Rookies!Y65</f>
        <v>0</v>
      </c>
      <c r="Z77" s="23">
        <f>Rookies!Z65</f>
        <v>0</v>
      </c>
      <c r="AA77" s="23">
        <f>Rookies!AA65</f>
        <v>0</v>
      </c>
      <c r="AB77" s="23">
        <f>Rookies!AB65</f>
        <v>0</v>
      </c>
      <c r="AC77" s="23">
        <f>Rookies!AC65</f>
        <v>0</v>
      </c>
      <c r="AD77" s="23">
        <f>Rookies!AD65</f>
        <v>0</v>
      </c>
      <c r="AE77" s="23">
        <f>Rookies!AE65</f>
        <v>0</v>
      </c>
      <c r="AF77" s="23">
        <f>Rookies!AF65</f>
        <v>0</v>
      </c>
      <c r="AG77" s="23">
        <f>Rookies!AG65</f>
        <v>0</v>
      </c>
      <c r="AH77" s="23">
        <f>Rookies!AH65</f>
        <v>0</v>
      </c>
      <c r="AI77" s="23">
        <f>Rookies!AI65</f>
        <v>0</v>
      </c>
      <c r="AK77" s="23">
        <f>Rookies!AK65</f>
        <v>0</v>
      </c>
      <c r="AL77" s="23">
        <f>Rookies!AL65</f>
        <v>0</v>
      </c>
      <c r="AM77" s="23">
        <f>Rookies!AM65</f>
        <v>0</v>
      </c>
      <c r="AN77" s="23">
        <f>Rookies!AN65</f>
        <v>0</v>
      </c>
      <c r="AO77" s="23">
        <f>Rookies!AO65</f>
        <v>0</v>
      </c>
      <c r="AP77" s="23">
        <f>Rookies!AP65</f>
        <v>0</v>
      </c>
      <c r="AQ77" s="23">
        <f>Rookies!AQ65</f>
        <v>0</v>
      </c>
      <c r="AR77" s="23">
        <f>Rookies!AR65</f>
        <v>0</v>
      </c>
      <c r="AS77" s="23">
        <f>Rookies!AS65</f>
        <v>0</v>
      </c>
      <c r="AT77" s="23">
        <f>Rookies!AT65</f>
        <v>0</v>
      </c>
      <c r="AU77" s="23">
        <f>Rookies!AU65</f>
        <v>0</v>
      </c>
      <c r="AV77" s="23">
        <f>Rookies!AV65</f>
        <v>0</v>
      </c>
      <c r="AW77" s="23">
        <f>Rookies!AW65</f>
        <v>0</v>
      </c>
      <c r="AX77" s="23">
        <f>Rookies!AX65</f>
        <v>0</v>
      </c>
      <c r="AY77" s="23">
        <f>Rookies!AY65</f>
        <v>0</v>
      </c>
      <c r="AZ77" s="23">
        <f>Rookies!AZ65</f>
        <v>0</v>
      </c>
      <c r="BA77" s="23">
        <f>Rookies!BA65</f>
        <v>0</v>
      </c>
      <c r="BB77" s="23">
        <f>Rookies!BB65</f>
        <v>0</v>
      </c>
      <c r="BC77" s="23"/>
      <c r="BD77" s="23">
        <f>Rookies!BD65</f>
        <v>29.023914102106453</v>
      </c>
      <c r="BE77" s="23">
        <f>Rookies!BE65</f>
        <v>32.510331887419056</v>
      </c>
      <c r="BF77" s="23">
        <f>Rookies!BF65</f>
        <v>32.012232330570924</v>
      </c>
      <c r="BG77" s="23">
        <f>Rookies!BG65</f>
        <v>29.624850251689438</v>
      </c>
      <c r="BH77" s="23">
        <f>Rookies!BH65</f>
        <v>0</v>
      </c>
      <c r="BI77" s="23">
        <f>Rookies!BI65</f>
        <v>33.212156691218937</v>
      </c>
      <c r="BJ77" s="23">
        <f>Rookies!BJ65</f>
        <v>27.875367721514216</v>
      </c>
      <c r="BK77" s="23">
        <f>Rookies!BK65</f>
        <v>30.406110559271678</v>
      </c>
      <c r="BL77" s="23">
        <f>Rookies!BL65</f>
        <v>25.36424545611737</v>
      </c>
      <c r="BM77" s="23">
        <f>Rookies!BM65</f>
        <v>33.917215626446001</v>
      </c>
      <c r="BN77" s="23">
        <f>Rookies!BN65</f>
        <v>27.985977415897949</v>
      </c>
      <c r="BO77" s="23">
        <f>Rookies!BO65</f>
        <v>31.667929112877793</v>
      </c>
      <c r="BP77" s="23">
        <f>Rookies!BP65</f>
        <v>29.669159900489866</v>
      </c>
      <c r="BQ77" s="23">
        <f>Rookies!BQ65</f>
        <v>31.402188118034644</v>
      </c>
      <c r="BR77" s="23">
        <f>Rookies!BR65</f>
        <v>28.178122127747677</v>
      </c>
      <c r="BS77" s="23">
        <f>Rookies!BS65</f>
        <v>32.119283190223555</v>
      </c>
      <c r="BT77" s="23">
        <f>Rookies!BT65</f>
        <v>29.660861897473726</v>
      </c>
      <c r="BU77" s="23">
        <f>Rookies!BU65</f>
        <v>29.924563169486476</v>
      </c>
      <c r="BV77" s="23"/>
      <c r="BW77" s="23">
        <f t="shared" si="12"/>
        <v>0</v>
      </c>
      <c r="BX77" s="23">
        <f t="shared" si="13"/>
        <v>0</v>
      </c>
      <c r="BY77" s="23">
        <f t="shared" si="14"/>
        <v>514.55450955858578</v>
      </c>
      <c r="BZ77" s="23">
        <f t="shared" si="15"/>
        <v>0</v>
      </c>
      <c r="CA77" s="23">
        <f t="shared" si="16"/>
        <v>0</v>
      </c>
      <c r="CB77" s="23">
        <f t="shared" si="17"/>
        <v>2.883196728942393</v>
      </c>
      <c r="CC77" s="23">
        <f>SUM(BD77:BU77)/INDEX(Multipliers!$J$2:$J$33,MATCH($F77,Multipliers!$H$2:$H$33,0))</f>
        <v>81.617187077925138</v>
      </c>
      <c r="CD77" s="24">
        <f t="shared" si="18"/>
        <v>150.37181840743807</v>
      </c>
      <c r="CE77" s="24">
        <f t="shared" si="19"/>
        <v>8.8454010827904739</v>
      </c>
      <c r="CF77" s="25">
        <f t="shared" si="20"/>
        <v>0.54552056705178531</v>
      </c>
    </row>
    <row r="78" spans="2:84" x14ac:dyDescent="0.3">
      <c r="B78" s="45" t="str">
        <f>IF(INDEX(Picks!$H$2:$H$300,MATCH($C78,Picks!$B$2:$B$300,0))=0,"",INDEX(Picks!$H$2:$H$300,MATCH($C78,Picks!$B$2:$B$300,0)))</f>
        <v/>
      </c>
      <c r="C78" s="5" t="s">
        <v>319</v>
      </c>
      <c r="D78" s="5" t="s">
        <v>320</v>
      </c>
      <c r="E78" s="5" t="s">
        <v>103</v>
      </c>
      <c r="F78" s="5" t="s">
        <v>60</v>
      </c>
      <c r="G78" s="7" t="s">
        <v>104</v>
      </c>
      <c r="H78" s="5" t="s">
        <v>44</v>
      </c>
      <c r="I78" s="22">
        <v>445.2</v>
      </c>
      <c r="J78" s="22">
        <v>2.85</v>
      </c>
      <c r="K78" s="22">
        <v>0</v>
      </c>
      <c r="L78" s="22">
        <v>0</v>
      </c>
      <c r="M78" s="22">
        <v>0</v>
      </c>
      <c r="N78" s="22">
        <v>0</v>
      </c>
      <c r="O78" s="22">
        <v>742</v>
      </c>
      <c r="P78" s="22">
        <v>4.75</v>
      </c>
      <c r="Q78" s="22"/>
      <c r="R78" s="23">
        <f>Rookies!R66</f>
        <v>0</v>
      </c>
      <c r="S78" s="23">
        <f>Rookies!S66</f>
        <v>0</v>
      </c>
      <c r="T78" s="23">
        <f>Rookies!T66</f>
        <v>0</v>
      </c>
      <c r="U78" s="23">
        <f>Rookies!U66</f>
        <v>0</v>
      </c>
      <c r="V78" s="23">
        <f>Rookies!V66</f>
        <v>0</v>
      </c>
      <c r="W78" s="23">
        <f>Rookies!W66</f>
        <v>0</v>
      </c>
      <c r="X78" s="23">
        <f>Rookies!X66</f>
        <v>0</v>
      </c>
      <c r="Y78" s="23">
        <f>Rookies!Y66</f>
        <v>0</v>
      </c>
      <c r="Z78" s="23">
        <f>Rookies!Z66</f>
        <v>0</v>
      </c>
      <c r="AA78" s="23">
        <f>Rookies!AA66</f>
        <v>0</v>
      </c>
      <c r="AB78" s="23">
        <f>Rookies!AB66</f>
        <v>0</v>
      </c>
      <c r="AC78" s="23">
        <f>Rookies!AC66</f>
        <v>0</v>
      </c>
      <c r="AD78" s="23">
        <f>Rookies!AD66</f>
        <v>0</v>
      </c>
      <c r="AE78" s="23">
        <f>Rookies!AE66</f>
        <v>0</v>
      </c>
      <c r="AF78" s="23">
        <f>Rookies!AF66</f>
        <v>0</v>
      </c>
      <c r="AG78" s="23">
        <f>Rookies!AG66</f>
        <v>0</v>
      </c>
      <c r="AH78" s="23">
        <f>Rookies!AH66</f>
        <v>0</v>
      </c>
      <c r="AI78" s="23">
        <f>Rookies!AI66</f>
        <v>0</v>
      </c>
      <c r="AK78" s="23">
        <f>Rookies!AK66</f>
        <v>0</v>
      </c>
      <c r="AL78" s="23">
        <f>Rookies!AL66</f>
        <v>0</v>
      </c>
      <c r="AM78" s="23">
        <f>Rookies!AM66</f>
        <v>0</v>
      </c>
      <c r="AN78" s="23">
        <f>Rookies!AN66</f>
        <v>0</v>
      </c>
      <c r="AO78" s="23">
        <f>Rookies!AO66</f>
        <v>0</v>
      </c>
      <c r="AP78" s="23">
        <f>Rookies!AP66</f>
        <v>0</v>
      </c>
      <c r="AQ78" s="23">
        <f>Rookies!AQ66</f>
        <v>0</v>
      </c>
      <c r="AR78" s="23">
        <f>Rookies!AR66</f>
        <v>0</v>
      </c>
      <c r="AS78" s="23">
        <f>Rookies!AS66</f>
        <v>0</v>
      </c>
      <c r="AT78" s="23">
        <f>Rookies!AT66</f>
        <v>0</v>
      </c>
      <c r="AU78" s="23">
        <f>Rookies!AU66</f>
        <v>0</v>
      </c>
      <c r="AV78" s="23">
        <f>Rookies!AV66</f>
        <v>0</v>
      </c>
      <c r="AW78" s="23">
        <f>Rookies!AW66</f>
        <v>0</v>
      </c>
      <c r="AX78" s="23">
        <f>Rookies!AX66</f>
        <v>0</v>
      </c>
      <c r="AY78" s="23">
        <f>Rookies!AY66</f>
        <v>0</v>
      </c>
      <c r="AZ78" s="23">
        <f>Rookies!AZ66</f>
        <v>0</v>
      </c>
      <c r="BA78" s="23">
        <f>Rookies!BA66</f>
        <v>0</v>
      </c>
      <c r="BB78" s="23">
        <f>Rookies!BB66</f>
        <v>0</v>
      </c>
      <c r="BC78" s="23"/>
      <c r="BD78" s="23">
        <f>Rookies!BD66</f>
        <v>24.563442650705117</v>
      </c>
      <c r="BE78" s="23">
        <f>Rookies!BE66</f>
        <v>26.686032133531448</v>
      </c>
      <c r="BF78" s="23">
        <f>Rookies!BF66</f>
        <v>26.659378041882704</v>
      </c>
      <c r="BG78" s="23">
        <f>Rookies!BG66</f>
        <v>25.157623564157699</v>
      </c>
      <c r="BH78" s="23">
        <f>Rookies!BH66</f>
        <v>27.966047940641197</v>
      </c>
      <c r="BI78" s="23">
        <f>Rookies!BI66</f>
        <v>27.531660803908892</v>
      </c>
      <c r="BJ78" s="23">
        <f>Rookies!BJ66</f>
        <v>26.703579143234322</v>
      </c>
      <c r="BK78" s="23">
        <f>Rookies!BK66</f>
        <v>27.797385865820758</v>
      </c>
      <c r="BL78" s="23">
        <f>Rookies!BL66</f>
        <v>24.773178038757866</v>
      </c>
      <c r="BM78" s="23">
        <f>Rookies!BM66</f>
        <v>0</v>
      </c>
      <c r="BN78" s="23">
        <f>Rookies!BN66</f>
        <v>26.056929335688956</v>
      </c>
      <c r="BO78" s="23">
        <f>Rookies!BO66</f>
        <v>26.083286574251137</v>
      </c>
      <c r="BP78" s="23">
        <f>Rookies!BP66</f>
        <v>26.424254296442658</v>
      </c>
      <c r="BQ78" s="23">
        <f>Rookies!BQ66</f>
        <v>26.504607776133074</v>
      </c>
      <c r="BR78" s="23">
        <f>Rookies!BR66</f>
        <v>25.97928274231224</v>
      </c>
      <c r="BS78" s="23">
        <f>Rookies!BS66</f>
        <v>27.931770104479206</v>
      </c>
      <c r="BT78" s="23">
        <f>Rookies!BT66</f>
        <v>26.221845004244827</v>
      </c>
      <c r="BU78" s="23">
        <f>Rookies!BU66</f>
        <v>25.382069359619493</v>
      </c>
      <c r="BV78" s="23"/>
      <c r="BW78" s="23">
        <f t="shared" si="12"/>
        <v>0</v>
      </c>
      <c r="BX78" s="23">
        <f t="shared" si="13"/>
        <v>0</v>
      </c>
      <c r="BY78" s="23">
        <f t="shared" si="14"/>
        <v>448.42237337581156</v>
      </c>
      <c r="BZ78" s="23">
        <f t="shared" si="15"/>
        <v>0</v>
      </c>
      <c r="CA78" s="23">
        <f t="shared" si="16"/>
        <v>0</v>
      </c>
      <c r="CB78" s="23">
        <f t="shared" si="17"/>
        <v>2.8706284009907073</v>
      </c>
      <c r="CC78" s="23">
        <f>SUM(BD78:BU78)/INDEX(Multipliers!$J$2:$J$33,MATCH($F78,Multipliers!$H$2:$H$33,0))</f>
        <v>73.733569346652757</v>
      </c>
      <c r="CD78" s="24">
        <f t="shared" si="18"/>
        <v>135.79957709017816</v>
      </c>
      <c r="CE78" s="24">
        <f t="shared" si="19"/>
        <v>7.988210417069304</v>
      </c>
      <c r="CF78" s="25">
        <f t="shared" si="20"/>
        <v>0.29329324589851785</v>
      </c>
    </row>
    <row r="79" spans="2:84" x14ac:dyDescent="0.3">
      <c r="B79" s="45" t="str">
        <f>IF(INDEX(Picks!$H$2:$H$300,MATCH($C79,Picks!$B$2:$B$300,0))=0,"",INDEX(Picks!$H$2:$H$300,MATCH($C79,Picks!$B$2:$B$300,0)))</f>
        <v/>
      </c>
      <c r="C79" s="5" t="s">
        <v>321</v>
      </c>
      <c r="D79" s="5" t="s">
        <v>322</v>
      </c>
      <c r="E79" s="5" t="s">
        <v>103</v>
      </c>
      <c r="F79" s="5" t="s">
        <v>46</v>
      </c>
      <c r="G79" s="7" t="s">
        <v>104</v>
      </c>
      <c r="H79" s="5" t="s">
        <v>44</v>
      </c>
      <c r="I79" s="22">
        <v>460.2</v>
      </c>
      <c r="J79" s="22">
        <v>3.3</v>
      </c>
      <c r="K79" s="22">
        <v>0</v>
      </c>
      <c r="L79" s="22">
        <v>0</v>
      </c>
      <c r="M79" s="22">
        <v>0</v>
      </c>
      <c r="N79" s="22">
        <v>0</v>
      </c>
      <c r="O79" s="22">
        <v>767</v>
      </c>
      <c r="P79" s="22">
        <v>5.5</v>
      </c>
      <c r="Q79" s="22"/>
      <c r="R79" s="23">
        <f>Rookies!R67</f>
        <v>0</v>
      </c>
      <c r="S79" s="23">
        <f>Rookies!S67</f>
        <v>0</v>
      </c>
      <c r="T79" s="23">
        <f>Rookies!T67</f>
        <v>0</v>
      </c>
      <c r="U79" s="23">
        <f>Rookies!U67</f>
        <v>0</v>
      </c>
      <c r="V79" s="23">
        <f>Rookies!V67</f>
        <v>0</v>
      </c>
      <c r="W79" s="23">
        <f>Rookies!W67</f>
        <v>0</v>
      </c>
      <c r="X79" s="23">
        <f>Rookies!X67</f>
        <v>0</v>
      </c>
      <c r="Y79" s="23">
        <f>Rookies!Y67</f>
        <v>0</v>
      </c>
      <c r="Z79" s="23">
        <f>Rookies!Z67</f>
        <v>0</v>
      </c>
      <c r="AA79" s="23">
        <f>Rookies!AA67</f>
        <v>0</v>
      </c>
      <c r="AB79" s="23">
        <f>Rookies!AB67</f>
        <v>0</v>
      </c>
      <c r="AC79" s="23">
        <f>Rookies!AC67</f>
        <v>0</v>
      </c>
      <c r="AD79" s="23">
        <f>Rookies!AD67</f>
        <v>0</v>
      </c>
      <c r="AE79" s="23">
        <f>Rookies!AE67</f>
        <v>0</v>
      </c>
      <c r="AF79" s="23">
        <f>Rookies!AF67</f>
        <v>0</v>
      </c>
      <c r="AG79" s="23">
        <f>Rookies!AG67</f>
        <v>0</v>
      </c>
      <c r="AH79" s="23">
        <f>Rookies!AH67</f>
        <v>0</v>
      </c>
      <c r="AI79" s="23">
        <f>Rookies!AI67</f>
        <v>0</v>
      </c>
      <c r="AK79" s="23">
        <f>Rookies!AK67</f>
        <v>0</v>
      </c>
      <c r="AL79" s="23">
        <f>Rookies!AL67</f>
        <v>0</v>
      </c>
      <c r="AM79" s="23">
        <f>Rookies!AM67</f>
        <v>0</v>
      </c>
      <c r="AN79" s="23">
        <f>Rookies!AN67</f>
        <v>0</v>
      </c>
      <c r="AO79" s="23">
        <f>Rookies!AO67</f>
        <v>0</v>
      </c>
      <c r="AP79" s="23">
        <f>Rookies!AP67</f>
        <v>0</v>
      </c>
      <c r="AQ79" s="23">
        <f>Rookies!AQ67</f>
        <v>0</v>
      </c>
      <c r="AR79" s="23">
        <f>Rookies!AR67</f>
        <v>0</v>
      </c>
      <c r="AS79" s="23">
        <f>Rookies!AS67</f>
        <v>0</v>
      </c>
      <c r="AT79" s="23">
        <f>Rookies!AT67</f>
        <v>0</v>
      </c>
      <c r="AU79" s="23">
        <f>Rookies!AU67</f>
        <v>0</v>
      </c>
      <c r="AV79" s="23">
        <f>Rookies!AV67</f>
        <v>0</v>
      </c>
      <c r="AW79" s="23">
        <f>Rookies!AW67</f>
        <v>0</v>
      </c>
      <c r="AX79" s="23">
        <f>Rookies!AX67</f>
        <v>0</v>
      </c>
      <c r="AY79" s="23">
        <f>Rookies!AY67</f>
        <v>0</v>
      </c>
      <c r="AZ79" s="23">
        <f>Rookies!AZ67</f>
        <v>0</v>
      </c>
      <c r="BA79" s="23">
        <f>Rookies!BA67</f>
        <v>0</v>
      </c>
      <c r="BB79" s="23">
        <f>Rookies!BB67</f>
        <v>0</v>
      </c>
      <c r="BC79" s="23"/>
      <c r="BD79" s="23">
        <f>Rookies!BD67</f>
        <v>25.697900714271775</v>
      </c>
      <c r="BE79" s="23">
        <f>Rookies!BE67</f>
        <v>28.91932138470796</v>
      </c>
      <c r="BF79" s="23">
        <f>Rookies!BF67</f>
        <v>26.601687289548543</v>
      </c>
      <c r="BG79" s="23">
        <f>Rookies!BG67</f>
        <v>29.717853754567951</v>
      </c>
      <c r="BH79" s="23">
        <f>Rookies!BH67</f>
        <v>26.774680742150817</v>
      </c>
      <c r="BI79" s="23">
        <f>Rookies!BI67</f>
        <v>26.800987156942327</v>
      </c>
      <c r="BJ79" s="23">
        <f>Rookies!BJ67</f>
        <v>0</v>
      </c>
      <c r="BK79" s="23">
        <f>Rookies!BK67</f>
        <v>25.978254843935385</v>
      </c>
      <c r="BL79" s="23">
        <f>Rookies!BL67</f>
        <v>29.244578939374424</v>
      </c>
      <c r="BM79" s="23">
        <f>Rookies!BM67</f>
        <v>27.835446059510595</v>
      </c>
      <c r="BN79" s="23">
        <f>Rookies!BN67</f>
        <v>27.316160444516655</v>
      </c>
      <c r="BO79" s="23">
        <f>Rookies!BO67</f>
        <v>27.741036416763155</v>
      </c>
      <c r="BP79" s="23">
        <f>Rookies!BP67</f>
        <v>26.761408673127907</v>
      </c>
      <c r="BQ79" s="23">
        <f>Rookies!BQ67</f>
        <v>27.862349125583524</v>
      </c>
      <c r="BR79" s="23">
        <f>Rookies!BR67</f>
        <v>31.446022293273451</v>
      </c>
      <c r="BS79" s="23">
        <f>Rookies!BS67</f>
        <v>26.228827511137677</v>
      </c>
      <c r="BT79" s="23">
        <f>Rookies!BT67</f>
        <v>25.812517723653411</v>
      </c>
      <c r="BU79" s="23">
        <f>Rookies!BU67</f>
        <v>27.450048246054926</v>
      </c>
      <c r="BV79" s="23"/>
      <c r="BW79" s="23">
        <f t="shared" si="12"/>
        <v>0</v>
      </c>
      <c r="BX79" s="23">
        <f t="shared" si="13"/>
        <v>0</v>
      </c>
      <c r="BY79" s="23">
        <f t="shared" si="14"/>
        <v>468.18908131912053</v>
      </c>
      <c r="BZ79" s="23">
        <f t="shared" si="15"/>
        <v>0</v>
      </c>
      <c r="CA79" s="23">
        <f t="shared" si="16"/>
        <v>0</v>
      </c>
      <c r="CB79" s="23">
        <f t="shared" si="17"/>
        <v>3.3572880668255056</v>
      </c>
      <c r="CC79" s="23">
        <f>SUM(BD79:BU79)/INDEX(Multipliers!$J$2:$J$33,MATCH($F79,Multipliers!$H$2:$H$33,0))</f>
        <v>74.105299691374341</v>
      </c>
      <c r="CD79" s="24">
        <f t="shared" si="18"/>
        <v>141.06793622423942</v>
      </c>
      <c r="CE79" s="24">
        <f t="shared" si="19"/>
        <v>8.2981138955434943</v>
      </c>
      <c r="CF79" s="25">
        <f t="shared" si="20"/>
        <v>0.38448197125154299</v>
      </c>
    </row>
    <row r="80" spans="2:84" x14ac:dyDescent="0.3">
      <c r="B80" s="45" t="str">
        <f>IF(INDEX(Picks!$H$2:$H$300,MATCH($C80,Picks!$B$2:$B$300,0))=0,"",INDEX(Picks!$H$2:$H$300,MATCH($C80,Picks!$B$2:$B$300,0)))</f>
        <v/>
      </c>
      <c r="C80" s="5" t="s">
        <v>323</v>
      </c>
      <c r="D80" s="5" t="s">
        <v>324</v>
      </c>
      <c r="E80" s="5" t="s">
        <v>103</v>
      </c>
      <c r="F80" s="5" t="s">
        <v>78</v>
      </c>
      <c r="G80" s="7" t="s">
        <v>104</v>
      </c>
      <c r="H80" s="5" t="s">
        <v>44</v>
      </c>
      <c r="I80" s="22">
        <v>179.7</v>
      </c>
      <c r="J80" s="22">
        <v>1.05</v>
      </c>
      <c r="K80" s="22">
        <v>0</v>
      </c>
      <c r="L80" s="22">
        <v>0</v>
      </c>
      <c r="M80" s="22">
        <v>0</v>
      </c>
      <c r="N80" s="22">
        <v>0</v>
      </c>
      <c r="O80" s="22">
        <v>299.5</v>
      </c>
      <c r="P80" s="22">
        <v>1.75</v>
      </c>
      <c r="Q80" s="22"/>
      <c r="R80" s="23">
        <f>Rookies!R68</f>
        <v>0</v>
      </c>
      <c r="S80" s="23">
        <f>Rookies!S68</f>
        <v>0</v>
      </c>
      <c r="T80" s="23">
        <f>Rookies!T68</f>
        <v>0</v>
      </c>
      <c r="U80" s="23">
        <f>Rookies!U68</f>
        <v>0</v>
      </c>
      <c r="V80" s="23">
        <f>Rookies!V68</f>
        <v>0</v>
      </c>
      <c r="W80" s="23">
        <f>Rookies!W68</f>
        <v>0</v>
      </c>
      <c r="X80" s="23">
        <f>Rookies!X68</f>
        <v>0</v>
      </c>
      <c r="Y80" s="23">
        <f>Rookies!Y68</f>
        <v>0</v>
      </c>
      <c r="Z80" s="23">
        <f>Rookies!Z68</f>
        <v>0</v>
      </c>
      <c r="AA80" s="23">
        <f>Rookies!AA68</f>
        <v>0</v>
      </c>
      <c r="AB80" s="23">
        <f>Rookies!AB68</f>
        <v>0</v>
      </c>
      <c r="AC80" s="23">
        <f>Rookies!AC68</f>
        <v>0</v>
      </c>
      <c r="AD80" s="23">
        <f>Rookies!AD68</f>
        <v>0</v>
      </c>
      <c r="AE80" s="23">
        <f>Rookies!AE68</f>
        <v>0</v>
      </c>
      <c r="AF80" s="23">
        <f>Rookies!AF68</f>
        <v>0</v>
      </c>
      <c r="AG80" s="23">
        <f>Rookies!AG68</f>
        <v>0</v>
      </c>
      <c r="AH80" s="23">
        <f>Rookies!AH68</f>
        <v>0</v>
      </c>
      <c r="AI80" s="23">
        <f>Rookies!AI68</f>
        <v>0</v>
      </c>
      <c r="AK80" s="23">
        <f>Rookies!AK68</f>
        <v>0</v>
      </c>
      <c r="AL80" s="23">
        <f>Rookies!AL68</f>
        <v>0</v>
      </c>
      <c r="AM80" s="23">
        <f>Rookies!AM68</f>
        <v>0</v>
      </c>
      <c r="AN80" s="23">
        <f>Rookies!AN68</f>
        <v>0</v>
      </c>
      <c r="AO80" s="23">
        <f>Rookies!AO68</f>
        <v>0</v>
      </c>
      <c r="AP80" s="23">
        <f>Rookies!AP68</f>
        <v>0</v>
      </c>
      <c r="AQ80" s="23">
        <f>Rookies!AQ68</f>
        <v>0</v>
      </c>
      <c r="AR80" s="23">
        <f>Rookies!AR68</f>
        <v>0</v>
      </c>
      <c r="AS80" s="23">
        <f>Rookies!AS68</f>
        <v>0</v>
      </c>
      <c r="AT80" s="23">
        <f>Rookies!AT68</f>
        <v>0</v>
      </c>
      <c r="AU80" s="23">
        <f>Rookies!AU68</f>
        <v>0</v>
      </c>
      <c r="AV80" s="23">
        <f>Rookies!AV68</f>
        <v>0</v>
      </c>
      <c r="AW80" s="23">
        <f>Rookies!AW68</f>
        <v>0</v>
      </c>
      <c r="AX80" s="23">
        <f>Rookies!AX68</f>
        <v>0</v>
      </c>
      <c r="AY80" s="23">
        <f>Rookies!AY68</f>
        <v>0</v>
      </c>
      <c r="AZ80" s="23">
        <f>Rookies!AZ68</f>
        <v>0</v>
      </c>
      <c r="BA80" s="23">
        <f>Rookies!BA68</f>
        <v>0</v>
      </c>
      <c r="BB80" s="23">
        <f>Rookies!BB68</f>
        <v>0</v>
      </c>
      <c r="BC80" s="23"/>
      <c r="BD80" s="23">
        <f>Rookies!BD68</f>
        <v>10.649663695617988</v>
      </c>
      <c r="BE80" s="23">
        <f>Rookies!BE68</f>
        <v>10.118032388369723</v>
      </c>
      <c r="BF80" s="23">
        <f>Rookies!BF68</f>
        <v>9.9697758672880319</v>
      </c>
      <c r="BG80" s="23">
        <f>Rookies!BG68</f>
        <v>11.142103249434369</v>
      </c>
      <c r="BH80" s="23">
        <f>Rookies!BH68</f>
        <v>9.7776213292750249</v>
      </c>
      <c r="BI80" s="23">
        <f>Rookies!BI68</f>
        <v>12.169700337578895</v>
      </c>
      <c r="BJ80" s="23">
        <f>Rookies!BJ68</f>
        <v>10.627284794240413</v>
      </c>
      <c r="BK80" s="23">
        <f>Rookies!BK68</f>
        <v>9.934771219122144</v>
      </c>
      <c r="BL80" s="23">
        <f>Rookies!BL68</f>
        <v>10.544074045922446</v>
      </c>
      <c r="BM80" s="23">
        <f>Rookies!BM68</f>
        <v>10.365852431823985</v>
      </c>
      <c r="BN80" s="23">
        <f>Rookies!BN68</f>
        <v>11.446825301965905</v>
      </c>
      <c r="BO80" s="23">
        <f>Rookies!BO68</f>
        <v>11.529481773317636</v>
      </c>
      <c r="BP80" s="23">
        <f>Rookies!BP68</f>
        <v>0</v>
      </c>
      <c r="BQ80" s="23">
        <f>Rookies!BQ68</f>
        <v>12.191123497749691</v>
      </c>
      <c r="BR80" s="23">
        <f>Rookies!BR68</f>
        <v>10.06447239151705</v>
      </c>
      <c r="BS80" s="23">
        <f>Rookies!BS68</f>
        <v>11.223864366481472</v>
      </c>
      <c r="BT80" s="23">
        <f>Rookies!BT68</f>
        <v>11.549449562913667</v>
      </c>
      <c r="BU80" s="23">
        <f>Rookies!BU68</f>
        <v>10.089052403998394</v>
      </c>
      <c r="BV80" s="23"/>
      <c r="BW80" s="23">
        <f t="shared" si="12"/>
        <v>0</v>
      </c>
      <c r="BX80" s="23">
        <f t="shared" si="13"/>
        <v>0</v>
      </c>
      <c r="BY80" s="23">
        <f t="shared" si="14"/>
        <v>183.39314865661686</v>
      </c>
      <c r="BZ80" s="23">
        <f t="shared" si="15"/>
        <v>0</v>
      </c>
      <c r="CA80" s="23">
        <f t="shared" si="16"/>
        <v>0</v>
      </c>
      <c r="CB80" s="23">
        <f t="shared" si="17"/>
        <v>1.0715793327181287</v>
      </c>
      <c r="CC80" s="23">
        <f>SUM(BD80:BU80)/INDEX(Multipliers!$J$2:$J$33,MATCH($F80,Multipliers!$H$2:$H$33,0))</f>
        <v>36.249253606598295</v>
      </c>
      <c r="CD80" s="24">
        <f t="shared" si="18"/>
        <v>61.018044468568753</v>
      </c>
      <c r="CE80" s="24">
        <f t="shared" si="19"/>
        <v>3.5892967334452206</v>
      </c>
      <c r="CF80" s="25">
        <f t="shared" si="20"/>
        <v>-1.0010818083042579</v>
      </c>
    </row>
    <row r="81" spans="2:84" x14ac:dyDescent="0.3">
      <c r="B81" s="45" t="str">
        <f>IF(INDEX(Picks!$H$2:$H$300,MATCH($C81,Picks!$B$2:$B$300,0))=0,"",INDEX(Picks!$H$2:$H$300,MATCH($C81,Picks!$B$2:$B$300,0)))</f>
        <v/>
      </c>
      <c r="C81" s="5" t="s">
        <v>325</v>
      </c>
      <c r="D81" s="5" t="s">
        <v>326</v>
      </c>
      <c r="E81" s="5" t="s">
        <v>103</v>
      </c>
      <c r="F81" s="5" t="s">
        <v>48</v>
      </c>
      <c r="G81" s="7" t="s">
        <v>104</v>
      </c>
      <c r="H81" s="5" t="s">
        <v>44</v>
      </c>
      <c r="I81" s="22">
        <v>356.51000000000005</v>
      </c>
      <c r="J81" s="22">
        <v>2.64</v>
      </c>
      <c r="K81" s="22">
        <v>0</v>
      </c>
      <c r="L81" s="22">
        <v>0</v>
      </c>
      <c r="M81" s="22">
        <v>30.250000000000004</v>
      </c>
      <c r="N81" s="22">
        <v>0</v>
      </c>
      <c r="O81" s="22">
        <v>648.20000000000005</v>
      </c>
      <c r="P81" s="22">
        <v>4.8</v>
      </c>
      <c r="Q81" s="22"/>
      <c r="R81" s="23">
        <f>Rookies!R69</f>
        <v>0</v>
      </c>
      <c r="S81" s="23">
        <f>Rookies!S69</f>
        <v>0</v>
      </c>
      <c r="T81" s="23">
        <f>Rookies!T69</f>
        <v>0</v>
      </c>
      <c r="U81" s="23">
        <f>Rookies!U69</f>
        <v>0</v>
      </c>
      <c r="V81" s="23">
        <f>Rookies!V69</f>
        <v>0</v>
      </c>
      <c r="W81" s="23">
        <f>Rookies!W69</f>
        <v>0</v>
      </c>
      <c r="X81" s="23">
        <f>Rookies!X69</f>
        <v>0</v>
      </c>
      <c r="Y81" s="23">
        <f>Rookies!Y69</f>
        <v>0</v>
      </c>
      <c r="Z81" s="23">
        <f>Rookies!Z69</f>
        <v>0</v>
      </c>
      <c r="AA81" s="23">
        <f>Rookies!AA69</f>
        <v>0</v>
      </c>
      <c r="AB81" s="23">
        <f>Rookies!AB69</f>
        <v>0</v>
      </c>
      <c r="AC81" s="23">
        <f>Rookies!AC69</f>
        <v>0</v>
      </c>
      <c r="AD81" s="23">
        <f>Rookies!AD69</f>
        <v>0</v>
      </c>
      <c r="AE81" s="23">
        <f>Rookies!AE69</f>
        <v>0</v>
      </c>
      <c r="AF81" s="23">
        <f>Rookies!AF69</f>
        <v>0</v>
      </c>
      <c r="AG81" s="23">
        <f>Rookies!AG69</f>
        <v>0</v>
      </c>
      <c r="AH81" s="23">
        <f>Rookies!AH69</f>
        <v>0</v>
      </c>
      <c r="AI81" s="23">
        <f>Rookies!AI69</f>
        <v>0</v>
      </c>
      <c r="AK81" s="23">
        <f>Rookies!AK69</f>
        <v>0.88403044175968037</v>
      </c>
      <c r="AL81" s="23">
        <f>Rookies!AL69</f>
        <v>0.96738472856032853</v>
      </c>
      <c r="AM81" s="23">
        <f>Rookies!AM69</f>
        <v>0.9299145996084095</v>
      </c>
      <c r="AN81" s="23">
        <f>Rookies!AN69</f>
        <v>0.97196780680693018</v>
      </c>
      <c r="AO81" s="23">
        <f>Rookies!AO69</f>
        <v>0.9935571993556529</v>
      </c>
      <c r="AP81" s="23">
        <f>Rookies!AP69</f>
        <v>0.98486548305184674</v>
      </c>
      <c r="AQ81" s="23">
        <f>Rookies!AQ69</f>
        <v>0.9630595444536757</v>
      </c>
      <c r="AR81" s="23">
        <f>Rookies!AR69</f>
        <v>1.027308562167405</v>
      </c>
      <c r="AS81" s="23">
        <f>Rookies!AS69</f>
        <v>0.93114745878288319</v>
      </c>
      <c r="AT81" s="23">
        <f>Rookies!AT69</f>
        <v>1.009508581455526</v>
      </c>
      <c r="AU81" s="23">
        <f>Rookies!AU69</f>
        <v>0.93778054970110791</v>
      </c>
      <c r="AV81" s="23">
        <f>Rookies!AV69</f>
        <v>1.0059674159870815</v>
      </c>
      <c r="AW81" s="23">
        <f>Rookies!AW69</f>
        <v>0</v>
      </c>
      <c r="AX81" s="23">
        <f>Rookies!AX69</f>
        <v>0.9159809930000794</v>
      </c>
      <c r="AY81" s="23">
        <f>Rookies!AY69</f>
        <v>1.0335341832103879</v>
      </c>
      <c r="AZ81" s="23">
        <f>Rookies!AZ69</f>
        <v>0.97906459480885821</v>
      </c>
      <c r="BA81" s="23">
        <f>Rookies!BA69</f>
        <v>1.0328361285230903</v>
      </c>
      <c r="BB81" s="23">
        <f>Rookies!BB69</f>
        <v>0.92724785111316155</v>
      </c>
      <c r="BC81" s="23"/>
      <c r="BD81" s="23">
        <f>Rookies!BD69</f>
        <v>18.069235492532833</v>
      </c>
      <c r="BE81" s="23">
        <f>Rookies!BE69</f>
        <v>21.104699348662916</v>
      </c>
      <c r="BF81" s="23">
        <f>Rookies!BF69</f>
        <v>19.417393432832167</v>
      </c>
      <c r="BG81" s="23">
        <f>Rookies!BG69</f>
        <v>20.471448937832584</v>
      </c>
      <c r="BH81" s="23">
        <f>Rookies!BH69</f>
        <v>21.83931590382036</v>
      </c>
      <c r="BI81" s="23">
        <f>Rookies!BI69</f>
        <v>22.054583568968155</v>
      </c>
      <c r="BJ81" s="23">
        <f>Rookies!BJ69</f>
        <v>20.947611538059661</v>
      </c>
      <c r="BK81" s="23">
        <f>Rookies!BK69</f>
        <v>21.314993021479225</v>
      </c>
      <c r="BL81" s="23">
        <f>Rookies!BL69</f>
        <v>21.412442465832569</v>
      </c>
      <c r="BM81" s="23">
        <f>Rookies!BM69</f>
        <v>22.215540264903314</v>
      </c>
      <c r="BN81" s="23">
        <f>Rookies!BN69</f>
        <v>19.167866616829272</v>
      </c>
      <c r="BO81" s="23">
        <f>Rookies!BO69</f>
        <v>21.237903270549062</v>
      </c>
      <c r="BP81" s="23">
        <f>Rookies!BP69</f>
        <v>0</v>
      </c>
      <c r="BQ81" s="23">
        <f>Rookies!BQ69</f>
        <v>19.937289853145607</v>
      </c>
      <c r="BR81" s="23">
        <f>Rookies!BR69</f>
        <v>23.801616173504129</v>
      </c>
      <c r="BS81" s="23">
        <f>Rookies!BS69</f>
        <v>19.866974399505189</v>
      </c>
      <c r="BT81" s="23">
        <f>Rookies!BT69</f>
        <v>22.465329508829601</v>
      </c>
      <c r="BU81" s="23">
        <f>Rookies!BU69</f>
        <v>19.529563534760822</v>
      </c>
      <c r="BV81" s="23"/>
      <c r="BW81" s="23">
        <f t="shared" si="12"/>
        <v>0</v>
      </c>
      <c r="BX81" s="23">
        <f t="shared" si="13"/>
        <v>16.495156122346103</v>
      </c>
      <c r="BY81" s="23">
        <f t="shared" si="14"/>
        <v>354.85380733204744</v>
      </c>
      <c r="BZ81" s="23">
        <f t="shared" si="15"/>
        <v>0</v>
      </c>
      <c r="CA81" s="23">
        <f t="shared" si="16"/>
        <v>0</v>
      </c>
      <c r="CB81" s="23">
        <f t="shared" si="17"/>
        <v>2.6277356914437324</v>
      </c>
      <c r="CC81" s="23">
        <f>SUM(BD81:BU81)/INDEX(Multipliers!$J$2:$J$33,MATCH($F81,Multipliers!$H$2:$H$33,0))</f>
        <v>52.448131217478242</v>
      </c>
      <c r="CD81" s="24">
        <f t="shared" si="18"/>
        <v>105.34944171158</v>
      </c>
      <c r="CE81" s="24">
        <f t="shared" si="19"/>
        <v>6.1970259830341172</v>
      </c>
      <c r="CF81" s="25">
        <f t="shared" si="20"/>
        <v>-0.23376061685911076</v>
      </c>
    </row>
    <row r="82" spans="2:84" x14ac:dyDescent="0.3">
      <c r="B82" s="45" t="str">
        <f>IF(INDEX(Picks!$H$2:$H$300,MATCH($C82,Picks!$B$2:$B$300,0))=0,"",INDEX(Picks!$H$2:$H$300,MATCH($C82,Picks!$B$2:$B$300,0)))</f>
        <v/>
      </c>
      <c r="C82" s="5" t="s">
        <v>327</v>
      </c>
      <c r="D82" s="5" t="s">
        <v>328</v>
      </c>
      <c r="E82" s="5" t="s">
        <v>103</v>
      </c>
      <c r="F82" s="5" t="s">
        <v>62</v>
      </c>
      <c r="G82" s="7" t="s">
        <v>104</v>
      </c>
      <c r="H82" s="5" t="s">
        <v>44</v>
      </c>
      <c r="I82" s="22">
        <v>234.61428571428573</v>
      </c>
      <c r="J82" s="22">
        <v>1.3357142857142856</v>
      </c>
      <c r="K82" s="22">
        <v>0</v>
      </c>
      <c r="L82" s="22">
        <v>0</v>
      </c>
      <c r="M82" s="22">
        <v>0</v>
      </c>
      <c r="N82" s="22">
        <v>0</v>
      </c>
      <c r="O82" s="22">
        <v>426.57142857142856</v>
      </c>
      <c r="P82" s="22">
        <v>2.4285714285714284</v>
      </c>
      <c r="Q82" s="22"/>
      <c r="R82" s="23">
        <f>Rookies!R70</f>
        <v>0</v>
      </c>
      <c r="S82" s="23">
        <f>Rookies!S70</f>
        <v>0</v>
      </c>
      <c r="T82" s="23">
        <f>Rookies!T70</f>
        <v>0</v>
      </c>
      <c r="U82" s="23">
        <f>Rookies!U70</f>
        <v>0</v>
      </c>
      <c r="V82" s="23">
        <f>Rookies!V70</f>
        <v>0</v>
      </c>
      <c r="W82" s="23">
        <f>Rookies!W70</f>
        <v>0</v>
      </c>
      <c r="X82" s="23">
        <f>Rookies!X70</f>
        <v>0</v>
      </c>
      <c r="Y82" s="23">
        <f>Rookies!Y70</f>
        <v>0</v>
      </c>
      <c r="Z82" s="23">
        <f>Rookies!Z70</f>
        <v>0</v>
      </c>
      <c r="AA82" s="23">
        <f>Rookies!AA70</f>
        <v>0</v>
      </c>
      <c r="AB82" s="23">
        <f>Rookies!AB70</f>
        <v>0</v>
      </c>
      <c r="AC82" s="23">
        <f>Rookies!AC70</f>
        <v>0</v>
      </c>
      <c r="AD82" s="23">
        <f>Rookies!AD70</f>
        <v>0</v>
      </c>
      <c r="AE82" s="23">
        <f>Rookies!AE70</f>
        <v>0</v>
      </c>
      <c r="AF82" s="23">
        <f>Rookies!AF70</f>
        <v>0</v>
      </c>
      <c r="AG82" s="23">
        <f>Rookies!AG70</f>
        <v>0</v>
      </c>
      <c r="AH82" s="23">
        <f>Rookies!AH70</f>
        <v>0</v>
      </c>
      <c r="AI82" s="23">
        <f>Rookies!AI70</f>
        <v>0</v>
      </c>
      <c r="AK82" s="23">
        <f>Rookies!AK70</f>
        <v>0</v>
      </c>
      <c r="AL82" s="23">
        <f>Rookies!AL70</f>
        <v>0</v>
      </c>
      <c r="AM82" s="23">
        <f>Rookies!AM70</f>
        <v>0</v>
      </c>
      <c r="AN82" s="23">
        <f>Rookies!AN70</f>
        <v>0</v>
      </c>
      <c r="AO82" s="23">
        <f>Rookies!AO70</f>
        <v>0</v>
      </c>
      <c r="AP82" s="23">
        <f>Rookies!AP70</f>
        <v>0</v>
      </c>
      <c r="AQ82" s="23">
        <f>Rookies!AQ70</f>
        <v>0</v>
      </c>
      <c r="AR82" s="23">
        <f>Rookies!AR70</f>
        <v>0</v>
      </c>
      <c r="AS82" s="23">
        <f>Rookies!AS70</f>
        <v>0</v>
      </c>
      <c r="AT82" s="23">
        <f>Rookies!AT70</f>
        <v>0</v>
      </c>
      <c r="AU82" s="23">
        <f>Rookies!AU70</f>
        <v>0</v>
      </c>
      <c r="AV82" s="23">
        <f>Rookies!AV70</f>
        <v>0</v>
      </c>
      <c r="AW82" s="23">
        <f>Rookies!AW70</f>
        <v>0</v>
      </c>
      <c r="AX82" s="23">
        <f>Rookies!AX70</f>
        <v>0</v>
      </c>
      <c r="AY82" s="23">
        <f>Rookies!AY70</f>
        <v>0</v>
      </c>
      <c r="AZ82" s="23">
        <f>Rookies!AZ70</f>
        <v>0</v>
      </c>
      <c r="BA82" s="23">
        <f>Rookies!BA70</f>
        <v>0</v>
      </c>
      <c r="BB82" s="23">
        <f>Rookies!BB70</f>
        <v>0</v>
      </c>
      <c r="BC82" s="23"/>
      <c r="BD82" s="23">
        <f>Rookies!BD70</f>
        <v>13.437817141300323</v>
      </c>
      <c r="BE82" s="23">
        <f>Rookies!BE70</f>
        <v>14.074163516681573</v>
      </c>
      <c r="BF82" s="23">
        <f>Rookies!BF70</f>
        <v>14.574064189001476</v>
      </c>
      <c r="BG82" s="23">
        <f>Rookies!BG70</f>
        <v>15.77462123845431</v>
      </c>
      <c r="BH82" s="23">
        <f>Rookies!BH70</f>
        <v>13.04053721684204</v>
      </c>
      <c r="BI82" s="23">
        <f>Rookies!BI70</f>
        <v>0</v>
      </c>
      <c r="BJ82" s="23">
        <f>Rookies!BJ70</f>
        <v>13.727004796337848</v>
      </c>
      <c r="BK82" s="23">
        <f>Rookies!BK70</f>
        <v>15.920368494689219</v>
      </c>
      <c r="BL82" s="23">
        <f>Rookies!BL70</f>
        <v>13.60243495244684</v>
      </c>
      <c r="BM82" s="23">
        <f>Rookies!BM70</f>
        <v>13.292345520025098</v>
      </c>
      <c r="BN82" s="23">
        <f>Rookies!BN70</f>
        <v>13.81423324067069</v>
      </c>
      <c r="BO82" s="23">
        <f>Rookies!BO70</f>
        <v>14.959701242242499</v>
      </c>
      <c r="BP82" s="23">
        <f>Rookies!BP70</f>
        <v>13.918220603803233</v>
      </c>
      <c r="BQ82" s="23">
        <f>Rookies!BQ70</f>
        <v>13.777588104257552</v>
      </c>
      <c r="BR82" s="23">
        <f>Rookies!BR70</f>
        <v>14.124997259677368</v>
      </c>
      <c r="BS82" s="23">
        <f>Rookies!BS70</f>
        <v>12.821268674659928</v>
      </c>
      <c r="BT82" s="23">
        <f>Rookies!BT70</f>
        <v>15.12750150434784</v>
      </c>
      <c r="BU82" s="23">
        <f>Rookies!BU70</f>
        <v>14.354041326243436</v>
      </c>
      <c r="BV82" s="23"/>
      <c r="BW82" s="23">
        <f t="shared" si="12"/>
        <v>0</v>
      </c>
      <c r="BX82" s="23">
        <f t="shared" si="13"/>
        <v>0</v>
      </c>
      <c r="BY82" s="23">
        <f t="shared" si="14"/>
        <v>240.34090902168128</v>
      </c>
      <c r="BZ82" s="23">
        <f t="shared" si="15"/>
        <v>0</v>
      </c>
      <c r="CA82" s="23">
        <f t="shared" si="16"/>
        <v>0</v>
      </c>
      <c r="CB82" s="23">
        <f t="shared" si="17"/>
        <v>1.3683172985159349</v>
      </c>
      <c r="CC82" s="23">
        <f>SUM(BD82:BU82)/INDEX(Multipliers!$J$2:$J$33,MATCH($F82,Multipliers!$H$2:$H$33,0))</f>
        <v>39.329714210093613</v>
      </c>
      <c r="CD82" s="24">
        <f t="shared" si="18"/>
        <v>71.573708903357357</v>
      </c>
      <c r="CE82" s="24">
        <f t="shared" si="19"/>
        <v>4.2102181707857271</v>
      </c>
      <c r="CF82" s="25">
        <f t="shared" si="20"/>
        <v>-0.81837642308489078</v>
      </c>
    </row>
    <row r="83" spans="2:84" x14ac:dyDescent="0.3">
      <c r="B83" s="45" t="str">
        <f>IF(INDEX(Picks!$H$2:$H$300,MATCH($C83,Picks!$B$2:$B$300,0))=0,"",INDEX(Picks!$H$2:$H$300,MATCH($C83,Picks!$B$2:$B$300,0)))</f>
        <v/>
      </c>
      <c r="C83" s="5" t="s">
        <v>329</v>
      </c>
      <c r="D83" s="5" t="s">
        <v>330</v>
      </c>
      <c r="E83" s="5" t="s">
        <v>103</v>
      </c>
      <c r="F83" s="5" t="s">
        <v>118</v>
      </c>
      <c r="G83" s="7" t="s">
        <v>104</v>
      </c>
      <c r="H83" s="5" t="s">
        <v>44</v>
      </c>
      <c r="I83" s="22">
        <v>195.83333333333334</v>
      </c>
      <c r="J83" s="22">
        <v>1.1666666666666667</v>
      </c>
      <c r="K83" s="22">
        <v>0</v>
      </c>
      <c r="L83" s="22">
        <v>0</v>
      </c>
      <c r="M83" s="22">
        <v>40</v>
      </c>
      <c r="N83" s="22">
        <v>0.5</v>
      </c>
      <c r="O83" s="22">
        <v>391.66666666666669</v>
      </c>
      <c r="P83" s="22">
        <v>2.3333333333333335</v>
      </c>
      <c r="Q83" s="22"/>
      <c r="R83" s="23">
        <f>Rookies!R71</f>
        <v>0</v>
      </c>
      <c r="S83" s="23">
        <f>Rookies!S71</f>
        <v>0</v>
      </c>
      <c r="T83" s="23">
        <f>Rookies!T71</f>
        <v>0</v>
      </c>
      <c r="U83" s="23">
        <f>Rookies!U71</f>
        <v>0</v>
      </c>
      <c r="V83" s="23">
        <f>Rookies!V71</f>
        <v>0</v>
      </c>
      <c r="W83" s="23">
        <f>Rookies!W71</f>
        <v>0</v>
      </c>
      <c r="X83" s="23">
        <f>Rookies!X71</f>
        <v>0</v>
      </c>
      <c r="Y83" s="23">
        <f>Rookies!Y71</f>
        <v>0</v>
      </c>
      <c r="Z83" s="23">
        <f>Rookies!Z71</f>
        <v>0</v>
      </c>
      <c r="AA83" s="23">
        <f>Rookies!AA71</f>
        <v>0</v>
      </c>
      <c r="AB83" s="23">
        <f>Rookies!AB71</f>
        <v>0</v>
      </c>
      <c r="AC83" s="23">
        <f>Rookies!AC71</f>
        <v>0</v>
      </c>
      <c r="AD83" s="23">
        <f>Rookies!AD71</f>
        <v>0</v>
      </c>
      <c r="AE83" s="23">
        <f>Rookies!AE71</f>
        <v>0</v>
      </c>
      <c r="AF83" s="23">
        <f>Rookies!AF71</f>
        <v>0</v>
      </c>
      <c r="AG83" s="23">
        <f>Rookies!AG71</f>
        <v>0</v>
      </c>
      <c r="AH83" s="23">
        <f>Rookies!AH71</f>
        <v>0</v>
      </c>
      <c r="AI83" s="23">
        <f>Rookies!AI71</f>
        <v>0</v>
      </c>
      <c r="AK83" s="23">
        <f>Rookies!AK71</f>
        <v>1.145116996076208</v>
      </c>
      <c r="AL83" s="23">
        <f>Rookies!AL71</f>
        <v>1.1765767014895623</v>
      </c>
      <c r="AM83" s="23">
        <f>Rookies!AM71</f>
        <v>1.1492124468876004</v>
      </c>
      <c r="AN83" s="23">
        <f>Rookies!AN71</f>
        <v>1.1641317050343851</v>
      </c>
      <c r="AO83" s="23">
        <f>Rookies!AO71</f>
        <v>1.1705934173242405</v>
      </c>
      <c r="AP83" s="23">
        <f>Rookies!AP71</f>
        <v>1.2280807198980996</v>
      </c>
      <c r="AQ83" s="23">
        <f>Rookies!AQ71</f>
        <v>1.0933735941651452</v>
      </c>
      <c r="AR83" s="23">
        <f>Rookies!AR71</f>
        <v>1.1807017894164533</v>
      </c>
      <c r="AS83" s="23">
        <f>Rookies!AS71</f>
        <v>1.1874586059879155</v>
      </c>
      <c r="AT83" s="23">
        <f>Rookies!AT71</f>
        <v>1.1261888652453285</v>
      </c>
      <c r="AU83" s="23">
        <f>Rookies!AU71</f>
        <v>1.1069456503113513</v>
      </c>
      <c r="AV83" s="23">
        <f>Rookies!AV71</f>
        <v>1.1668960880569685</v>
      </c>
      <c r="AW83" s="23">
        <f>Rookies!AW71</f>
        <v>0</v>
      </c>
      <c r="AX83" s="23">
        <f>Rookies!AX71</f>
        <v>1.2374522448120946</v>
      </c>
      <c r="AY83" s="23">
        <f>Rookies!AY71</f>
        <v>1.2485012502549169</v>
      </c>
      <c r="AZ83" s="23">
        <f>Rookies!AZ71</f>
        <v>1.1032866889779569</v>
      </c>
      <c r="BA83" s="23">
        <f>Rookies!BA71</f>
        <v>1.1995772188856357</v>
      </c>
      <c r="BB83" s="23">
        <f>Rookies!BB71</f>
        <v>1.2231939542132424</v>
      </c>
      <c r="BC83" s="23"/>
      <c r="BD83" s="23">
        <f>Rookies!BD71</f>
        <v>11.515152604027771</v>
      </c>
      <c r="BE83" s="23">
        <f>Rookies!BE71</f>
        <v>11.708118368460113</v>
      </c>
      <c r="BF83" s="23">
        <f>Rookies!BF71</f>
        <v>11.734573006873957</v>
      </c>
      <c r="BG83" s="23">
        <f>Rookies!BG71</f>
        <v>10.794324670644464</v>
      </c>
      <c r="BH83" s="23">
        <f>Rookies!BH71</f>
        <v>11.525106891668486</v>
      </c>
      <c r="BI83" s="23">
        <f>Rookies!BI71</f>
        <v>12.206221819354662</v>
      </c>
      <c r="BJ83" s="23">
        <f>Rookies!BJ71</f>
        <v>11.160898057421704</v>
      </c>
      <c r="BK83" s="23">
        <f>Rookies!BK71</f>
        <v>12.437312490296007</v>
      </c>
      <c r="BL83" s="23">
        <f>Rookies!BL71</f>
        <v>12.151038510315674</v>
      </c>
      <c r="BM83" s="23">
        <f>Rookies!BM71</f>
        <v>10.518571409401465</v>
      </c>
      <c r="BN83" s="23">
        <f>Rookies!BN71</f>
        <v>10.653589844906941</v>
      </c>
      <c r="BO83" s="23">
        <f>Rookies!BO71</f>
        <v>11.606060164842695</v>
      </c>
      <c r="BP83" s="23">
        <f>Rookies!BP71</f>
        <v>0</v>
      </c>
      <c r="BQ83" s="23">
        <f>Rookies!BQ71</f>
        <v>13.368279353483736</v>
      </c>
      <c r="BR83" s="23">
        <f>Rookies!BR71</f>
        <v>11.576635005022085</v>
      </c>
      <c r="BS83" s="23">
        <f>Rookies!BS71</f>
        <v>10.973394994124893</v>
      </c>
      <c r="BT83" s="23">
        <f>Rookies!BT71</f>
        <v>11.199060414847217</v>
      </c>
      <c r="BU83" s="23">
        <f>Rookies!BU71</f>
        <v>12.300284683009162</v>
      </c>
      <c r="BV83" s="23"/>
      <c r="BW83" s="23">
        <f t="shared" si="12"/>
        <v>0</v>
      </c>
      <c r="BX83" s="23">
        <f t="shared" si="13"/>
        <v>19.907287937037108</v>
      </c>
      <c r="BY83" s="23">
        <f t="shared" si="14"/>
        <v>197.42862228870104</v>
      </c>
      <c r="BZ83" s="23">
        <f t="shared" si="15"/>
        <v>0</v>
      </c>
      <c r="CA83" s="23">
        <f t="shared" si="16"/>
        <v>0.24884109921296385</v>
      </c>
      <c r="CB83" s="23">
        <f t="shared" si="17"/>
        <v>1.1761705157624742</v>
      </c>
      <c r="CC83" s="23">
        <f>SUM(BD83:BU83)/INDEX(Multipliers!$J$2:$J$33,MATCH($F83,Multipliers!$H$2:$H$33,0))</f>
        <v>37.351360973538036</v>
      </c>
      <c r="CD83" s="24">
        <f t="shared" si="18"/>
        <v>67.635021685964489</v>
      </c>
      <c r="CE83" s="24">
        <f t="shared" si="19"/>
        <v>3.978530687409676</v>
      </c>
      <c r="CF83" s="25">
        <f t="shared" si="20"/>
        <v>-0.88655018606855385</v>
      </c>
    </row>
    <row r="84" spans="2:84" x14ac:dyDescent="0.3">
      <c r="B84" s="45" t="str">
        <f>IF(INDEX(Picks!$H$2:$H$300,MATCH($C84,Picks!$B$2:$B$300,0))=0,"",INDEX(Picks!$H$2:$H$300,MATCH($C84,Picks!$B$2:$B$300,0)))</f>
        <v/>
      </c>
      <c r="C84" s="5" t="s">
        <v>331</v>
      </c>
      <c r="D84" s="5" t="s">
        <v>332</v>
      </c>
      <c r="E84" s="5" t="s">
        <v>103</v>
      </c>
      <c r="F84" s="5" t="s">
        <v>54</v>
      </c>
      <c r="G84" s="7" t="s">
        <v>104</v>
      </c>
      <c r="H84" s="5" t="s">
        <v>44</v>
      </c>
      <c r="I84" s="22">
        <v>298.01249999999999</v>
      </c>
      <c r="J84" s="22">
        <v>2.3625000000000003</v>
      </c>
      <c r="K84" s="22">
        <v>0</v>
      </c>
      <c r="L84" s="22">
        <v>0</v>
      </c>
      <c r="M84" s="22">
        <v>38.700000000000003</v>
      </c>
      <c r="N84" s="22">
        <v>0.45</v>
      </c>
      <c r="O84" s="22">
        <v>662.25</v>
      </c>
      <c r="P84" s="22">
        <v>5.25</v>
      </c>
      <c r="Q84" s="22"/>
      <c r="R84" s="23">
        <f>Rookies!R72</f>
        <v>0</v>
      </c>
      <c r="S84" s="23">
        <f>Rookies!S72</f>
        <v>0</v>
      </c>
      <c r="T84" s="23">
        <f>Rookies!T72</f>
        <v>0</v>
      </c>
      <c r="U84" s="23">
        <f>Rookies!U72</f>
        <v>0</v>
      </c>
      <c r="V84" s="23">
        <f>Rookies!V72</f>
        <v>0</v>
      </c>
      <c r="W84" s="23">
        <f>Rookies!W72</f>
        <v>0</v>
      </c>
      <c r="X84" s="23">
        <f>Rookies!X72</f>
        <v>0</v>
      </c>
      <c r="Y84" s="23">
        <f>Rookies!Y72</f>
        <v>0</v>
      </c>
      <c r="Z84" s="23">
        <f>Rookies!Z72</f>
        <v>0</v>
      </c>
      <c r="AA84" s="23">
        <f>Rookies!AA72</f>
        <v>0</v>
      </c>
      <c r="AB84" s="23">
        <f>Rookies!AB72</f>
        <v>0</v>
      </c>
      <c r="AC84" s="23">
        <f>Rookies!AC72</f>
        <v>0</v>
      </c>
      <c r="AD84" s="23">
        <f>Rookies!AD72</f>
        <v>0</v>
      </c>
      <c r="AE84" s="23">
        <f>Rookies!AE72</f>
        <v>0</v>
      </c>
      <c r="AF84" s="23">
        <f>Rookies!AF72</f>
        <v>0</v>
      </c>
      <c r="AG84" s="23">
        <f>Rookies!AG72</f>
        <v>0</v>
      </c>
      <c r="AH84" s="23">
        <f>Rookies!AH72</f>
        <v>0</v>
      </c>
      <c r="AI84" s="23">
        <f>Rookies!AI72</f>
        <v>0</v>
      </c>
      <c r="AK84" s="23">
        <f>Rookies!AK72</f>
        <v>1.039371132794547</v>
      </c>
      <c r="AL84" s="23">
        <f>Rookies!AL72</f>
        <v>1.0120387219281362</v>
      </c>
      <c r="AM84" s="23">
        <f>Rookies!AM72</f>
        <v>1.0304165834021377</v>
      </c>
      <c r="AN84" s="23">
        <f>Rookies!AN72</f>
        <v>1.0610318098856968</v>
      </c>
      <c r="AO84" s="23">
        <f>Rookies!AO72</f>
        <v>1.0214398432921601</v>
      </c>
      <c r="AP84" s="23">
        <f>Rookies!AP72</f>
        <v>1.0970861895035393</v>
      </c>
      <c r="AQ84" s="23">
        <f>Rookies!AQ72</f>
        <v>1.1009157769925668</v>
      </c>
      <c r="AR84" s="23">
        <f>Rookies!AR72</f>
        <v>0.944267776196141</v>
      </c>
      <c r="AS84" s="23">
        <f>Rookies!AS72</f>
        <v>0</v>
      </c>
      <c r="AT84" s="23">
        <f>Rookies!AT72</f>
        <v>1.1679347944522018</v>
      </c>
      <c r="AU84" s="23">
        <f>Rookies!AU72</f>
        <v>1.2698569223395693</v>
      </c>
      <c r="AV84" s="23">
        <f>Rookies!AV72</f>
        <v>0.97620885376892363</v>
      </c>
      <c r="AW84" s="23">
        <f>Rookies!AW72</f>
        <v>1.0390732929804254</v>
      </c>
      <c r="AX84" s="23">
        <f>Rookies!AX72</f>
        <v>1.0038683167174431</v>
      </c>
      <c r="AY84" s="23">
        <f>Rookies!AY72</f>
        <v>1.0995862779640195</v>
      </c>
      <c r="AZ84" s="23">
        <f>Rookies!AZ72</f>
        <v>1.0207539054467525</v>
      </c>
      <c r="BA84" s="23">
        <f>Rookies!BA72</f>
        <v>0.97360009028746353</v>
      </c>
      <c r="BB84" s="23">
        <f>Rookies!BB72</f>
        <v>1.2042059395665647</v>
      </c>
      <c r="BC84" s="23"/>
      <c r="BD84" s="23">
        <f>Rookies!BD72</f>
        <v>16.958147566173498</v>
      </c>
      <c r="BE84" s="23">
        <f>Rookies!BE72</f>
        <v>17.591551520073416</v>
      </c>
      <c r="BF84" s="23">
        <f>Rookies!BF72</f>
        <v>17.953704272377173</v>
      </c>
      <c r="BG84" s="23">
        <f>Rookies!BG72</f>
        <v>18.926363536657572</v>
      </c>
      <c r="BH84" s="23">
        <f>Rookies!BH72</f>
        <v>17.763724784526687</v>
      </c>
      <c r="BI84" s="23">
        <f>Rookies!BI72</f>
        <v>17.899813557829074</v>
      </c>
      <c r="BJ84" s="23">
        <f>Rookies!BJ72</f>
        <v>17.45134319895535</v>
      </c>
      <c r="BK84" s="23">
        <f>Rookies!BK72</f>
        <v>16.850644677429013</v>
      </c>
      <c r="BL84" s="23">
        <f>Rookies!BL72</f>
        <v>0</v>
      </c>
      <c r="BM84" s="23">
        <f>Rookies!BM72</f>
        <v>17.898987240770968</v>
      </c>
      <c r="BN84" s="23">
        <f>Rookies!BN72</f>
        <v>20.557428040446194</v>
      </c>
      <c r="BO84" s="23">
        <f>Rookies!BO72</f>
        <v>17.009203220289699</v>
      </c>
      <c r="BP84" s="23">
        <f>Rookies!BP72</f>
        <v>19.081885402676132</v>
      </c>
      <c r="BQ84" s="23">
        <f>Rookies!BQ72</f>
        <v>16.674284565497878</v>
      </c>
      <c r="BR84" s="23">
        <f>Rookies!BR72</f>
        <v>18.858033584604456</v>
      </c>
      <c r="BS84" s="23">
        <f>Rookies!BS72</f>
        <v>16.913468989456554</v>
      </c>
      <c r="BT84" s="23">
        <f>Rookies!BT72</f>
        <v>17.310351088259377</v>
      </c>
      <c r="BU84" s="23">
        <f>Rookies!BU72</f>
        <v>19.494619049608001</v>
      </c>
      <c r="BV84" s="23"/>
      <c r="BW84" s="23">
        <f t="shared" si="12"/>
        <v>0</v>
      </c>
      <c r="BX84" s="23">
        <f t="shared" si="13"/>
        <v>18.061656227518288</v>
      </c>
      <c r="BY84" s="23">
        <f t="shared" si="14"/>
        <v>305.19355429563103</v>
      </c>
      <c r="BZ84" s="23">
        <f t="shared" si="15"/>
        <v>0</v>
      </c>
      <c r="CA84" s="23">
        <f t="shared" si="16"/>
        <v>0.21001925845951497</v>
      </c>
      <c r="CB84" s="23">
        <f t="shared" si="17"/>
        <v>2.4194279502484908</v>
      </c>
      <c r="CC84" s="23">
        <f>SUM(BD84:BU84)/INDEX(Multipliers!$J$2:$J$33,MATCH($F84,Multipliers!$H$2:$H$33,0))</f>
        <v>49.251356837714937</v>
      </c>
      <c r="CD84" s="24">
        <f t="shared" si="18"/>
        <v>97.353561142277897</v>
      </c>
      <c r="CE84" s="24">
        <f t="shared" si="19"/>
        <v>5.7266800671928175</v>
      </c>
      <c r="CF84" s="25">
        <f t="shared" si="20"/>
        <v>-0.37215933620146635</v>
      </c>
    </row>
    <row r="85" spans="2:84" x14ac:dyDescent="0.3">
      <c r="B85" s="45" t="str">
        <f>IF(INDEX(Picks!$H$2:$H$300,MATCH($C85,Picks!$B$2:$B$300,0))=0,"",INDEX(Picks!$H$2:$H$300,MATCH($C85,Picks!$B$2:$B$300,0)))</f>
        <v/>
      </c>
      <c r="C85" s="5" t="s">
        <v>333</v>
      </c>
      <c r="D85" s="5" t="s">
        <v>334</v>
      </c>
      <c r="E85" s="5" t="s">
        <v>103</v>
      </c>
      <c r="F85" s="5" t="s">
        <v>92</v>
      </c>
      <c r="G85" s="7" t="s">
        <v>104</v>
      </c>
      <c r="H85" s="5" t="s">
        <v>44</v>
      </c>
      <c r="I85" s="22">
        <v>214.74</v>
      </c>
      <c r="J85" s="22">
        <v>0.9900000000000001</v>
      </c>
      <c r="K85" s="22">
        <v>0</v>
      </c>
      <c r="L85" s="22">
        <v>0</v>
      </c>
      <c r="M85" s="22">
        <v>0</v>
      </c>
      <c r="N85" s="22">
        <v>0</v>
      </c>
      <c r="O85" s="22">
        <v>477.2</v>
      </c>
      <c r="P85" s="22">
        <v>2.2000000000000002</v>
      </c>
      <c r="Q85" s="22"/>
      <c r="R85" s="23">
        <f>Rookies!R73</f>
        <v>0</v>
      </c>
      <c r="S85" s="23">
        <f>Rookies!S73</f>
        <v>0</v>
      </c>
      <c r="T85" s="23">
        <f>Rookies!T73</f>
        <v>0</v>
      </c>
      <c r="U85" s="23">
        <f>Rookies!U73</f>
        <v>0</v>
      </c>
      <c r="V85" s="23">
        <f>Rookies!V73</f>
        <v>0</v>
      </c>
      <c r="W85" s="23">
        <f>Rookies!W73</f>
        <v>0</v>
      </c>
      <c r="X85" s="23">
        <f>Rookies!X73</f>
        <v>0</v>
      </c>
      <c r="Y85" s="23">
        <f>Rookies!Y73</f>
        <v>0</v>
      </c>
      <c r="Z85" s="23">
        <f>Rookies!Z73</f>
        <v>0</v>
      </c>
      <c r="AA85" s="23">
        <f>Rookies!AA73</f>
        <v>0</v>
      </c>
      <c r="AB85" s="23">
        <f>Rookies!AB73</f>
        <v>0</v>
      </c>
      <c r="AC85" s="23">
        <f>Rookies!AC73</f>
        <v>0</v>
      </c>
      <c r="AD85" s="23">
        <f>Rookies!AD73</f>
        <v>0</v>
      </c>
      <c r="AE85" s="23">
        <f>Rookies!AE73</f>
        <v>0</v>
      </c>
      <c r="AF85" s="23">
        <f>Rookies!AF73</f>
        <v>0</v>
      </c>
      <c r="AG85" s="23">
        <f>Rookies!AG73</f>
        <v>0</v>
      </c>
      <c r="AH85" s="23">
        <f>Rookies!AH73</f>
        <v>0</v>
      </c>
      <c r="AI85" s="23">
        <f>Rookies!AI73</f>
        <v>0</v>
      </c>
      <c r="AK85" s="23">
        <f>Rookies!AK73</f>
        <v>0</v>
      </c>
      <c r="AL85" s="23">
        <f>Rookies!AL73</f>
        <v>0</v>
      </c>
      <c r="AM85" s="23">
        <f>Rookies!AM73</f>
        <v>0</v>
      </c>
      <c r="AN85" s="23">
        <f>Rookies!AN73</f>
        <v>0</v>
      </c>
      <c r="AO85" s="23">
        <f>Rookies!AO73</f>
        <v>0</v>
      </c>
      <c r="AP85" s="23">
        <f>Rookies!AP73</f>
        <v>0</v>
      </c>
      <c r="AQ85" s="23">
        <f>Rookies!AQ73</f>
        <v>0</v>
      </c>
      <c r="AR85" s="23">
        <f>Rookies!AR73</f>
        <v>0</v>
      </c>
      <c r="AS85" s="23">
        <f>Rookies!AS73</f>
        <v>0</v>
      </c>
      <c r="AT85" s="23">
        <f>Rookies!AT73</f>
        <v>0</v>
      </c>
      <c r="AU85" s="23">
        <f>Rookies!AU73</f>
        <v>0</v>
      </c>
      <c r="AV85" s="23">
        <f>Rookies!AV73</f>
        <v>0</v>
      </c>
      <c r="AW85" s="23">
        <f>Rookies!AW73</f>
        <v>0</v>
      </c>
      <c r="AX85" s="23">
        <f>Rookies!AX73</f>
        <v>0</v>
      </c>
      <c r="AY85" s="23">
        <f>Rookies!AY73</f>
        <v>0</v>
      </c>
      <c r="AZ85" s="23">
        <f>Rookies!AZ73</f>
        <v>0</v>
      </c>
      <c r="BA85" s="23">
        <f>Rookies!BA73</f>
        <v>0</v>
      </c>
      <c r="BB85" s="23">
        <f>Rookies!BB73</f>
        <v>0</v>
      </c>
      <c r="BC85" s="23"/>
      <c r="BD85" s="23">
        <f>Rookies!BD73</f>
        <v>13.583708757225297</v>
      </c>
      <c r="BE85" s="23">
        <f>Rookies!BE73</f>
        <v>12.36775142841687</v>
      </c>
      <c r="BF85" s="23">
        <f>Rookies!BF73</f>
        <v>10.81896255062607</v>
      </c>
      <c r="BG85" s="23">
        <f>Rookies!BG73</f>
        <v>13.367826979139741</v>
      </c>
      <c r="BH85" s="23">
        <f>Rookies!BH73</f>
        <v>13.326162242813046</v>
      </c>
      <c r="BI85" s="23">
        <f>Rookies!BI73</f>
        <v>11.94780308612691</v>
      </c>
      <c r="BJ85" s="23">
        <f>Rookies!BJ73</f>
        <v>13.619015557076665</v>
      </c>
      <c r="BK85" s="23">
        <f>Rookies!BK73</f>
        <v>11.647299888897438</v>
      </c>
      <c r="BL85" s="23">
        <f>Rookies!BL73</f>
        <v>12.456536034062944</v>
      </c>
      <c r="BM85" s="23">
        <f>Rookies!BM73</f>
        <v>12.949677706129295</v>
      </c>
      <c r="BN85" s="23">
        <f>Rookies!BN73</f>
        <v>0</v>
      </c>
      <c r="BO85" s="23">
        <f>Rookies!BO73</f>
        <v>12.585486181067569</v>
      </c>
      <c r="BP85" s="23">
        <f>Rookies!BP73</f>
        <v>12.669160314065829</v>
      </c>
      <c r="BQ85" s="23">
        <f>Rookies!BQ73</f>
        <v>12.214767985706514</v>
      </c>
      <c r="BR85" s="23">
        <f>Rookies!BR73</f>
        <v>12.764477829979771</v>
      </c>
      <c r="BS85" s="23">
        <f>Rookies!BS73</f>
        <v>12.67703575952671</v>
      </c>
      <c r="BT85" s="23">
        <f>Rookies!BT73</f>
        <v>12.953675591970159</v>
      </c>
      <c r="BU85" s="23">
        <f>Rookies!BU73</f>
        <v>11.625897129363135</v>
      </c>
      <c r="BV85" s="23"/>
      <c r="BW85" s="23">
        <f t="shared" si="12"/>
        <v>0</v>
      </c>
      <c r="BX85" s="23">
        <f t="shared" si="13"/>
        <v>0</v>
      </c>
      <c r="BY85" s="23">
        <f t="shared" si="14"/>
        <v>213.57524502219397</v>
      </c>
      <c r="BZ85" s="23">
        <f t="shared" si="15"/>
        <v>0</v>
      </c>
      <c r="CA85" s="23">
        <f t="shared" si="16"/>
        <v>0</v>
      </c>
      <c r="CB85" s="23">
        <f t="shared" si="17"/>
        <v>0.98463021594473343</v>
      </c>
      <c r="CC85" s="23">
        <f>SUM(BD85:BU85)/INDEX(Multipliers!$J$2:$J$33,MATCH($F85,Multipliers!$H$2:$H$33,0))</f>
        <v>35.193433535313474</v>
      </c>
      <c r="CD85" s="24">
        <f t="shared" si="18"/>
        <v>62.458739333201272</v>
      </c>
      <c r="CE85" s="24">
        <f t="shared" si="19"/>
        <v>3.6740434901883101</v>
      </c>
      <c r="CF85" s="25">
        <f t="shared" si="20"/>
        <v>-0.97614517718525995</v>
      </c>
    </row>
    <row r="86" spans="2:84" x14ac:dyDescent="0.3">
      <c r="B86" s="45" t="str">
        <f>IF(INDEX(Picks!$H$2:$H$300,MATCH($C86,Picks!$B$2:$B$300,0))=0,"",INDEX(Picks!$H$2:$H$300,MATCH($C86,Picks!$B$2:$B$300,0)))</f>
        <v/>
      </c>
      <c r="C86" s="5" t="s">
        <v>335</v>
      </c>
      <c r="D86" s="5" t="s">
        <v>336</v>
      </c>
      <c r="E86" s="5" t="s">
        <v>103</v>
      </c>
      <c r="F86" s="5" t="s">
        <v>174</v>
      </c>
      <c r="G86" s="7" t="s">
        <v>104</v>
      </c>
      <c r="H86" s="5" t="s">
        <v>44</v>
      </c>
      <c r="I86" s="22">
        <v>276.02999999999997</v>
      </c>
      <c r="J86" s="22">
        <v>1.8</v>
      </c>
      <c r="K86" s="22">
        <v>0</v>
      </c>
      <c r="L86" s="22">
        <v>0</v>
      </c>
      <c r="M86" s="22">
        <v>0</v>
      </c>
      <c r="N86" s="22">
        <v>0</v>
      </c>
      <c r="O86" s="22">
        <v>613.4</v>
      </c>
      <c r="P86" s="22">
        <v>4</v>
      </c>
      <c r="Q86" s="22"/>
      <c r="R86" s="23">
        <f>Rookies!R74</f>
        <v>0</v>
      </c>
      <c r="S86" s="23">
        <f>Rookies!S74</f>
        <v>0</v>
      </c>
      <c r="T86" s="23">
        <f>Rookies!T74</f>
        <v>0</v>
      </c>
      <c r="U86" s="23">
        <f>Rookies!U74</f>
        <v>0</v>
      </c>
      <c r="V86" s="23">
        <f>Rookies!V74</f>
        <v>0</v>
      </c>
      <c r="W86" s="23">
        <f>Rookies!W74</f>
        <v>0</v>
      </c>
      <c r="X86" s="23">
        <f>Rookies!X74</f>
        <v>0</v>
      </c>
      <c r="Y86" s="23">
        <f>Rookies!Y74</f>
        <v>0</v>
      </c>
      <c r="Z86" s="23">
        <f>Rookies!Z74</f>
        <v>0</v>
      </c>
      <c r="AA86" s="23">
        <f>Rookies!AA74</f>
        <v>0</v>
      </c>
      <c r="AB86" s="23">
        <f>Rookies!AB74</f>
        <v>0</v>
      </c>
      <c r="AC86" s="23">
        <f>Rookies!AC74</f>
        <v>0</v>
      </c>
      <c r="AD86" s="23">
        <f>Rookies!AD74</f>
        <v>0</v>
      </c>
      <c r="AE86" s="23">
        <f>Rookies!AE74</f>
        <v>0</v>
      </c>
      <c r="AF86" s="23">
        <f>Rookies!AF74</f>
        <v>0</v>
      </c>
      <c r="AG86" s="23">
        <f>Rookies!AG74</f>
        <v>0</v>
      </c>
      <c r="AH86" s="23">
        <f>Rookies!AH74</f>
        <v>0</v>
      </c>
      <c r="AI86" s="23">
        <f>Rookies!AI74</f>
        <v>0</v>
      </c>
      <c r="AK86" s="23">
        <f>Rookies!AK74</f>
        <v>0</v>
      </c>
      <c r="AL86" s="23">
        <f>Rookies!AL74</f>
        <v>0</v>
      </c>
      <c r="AM86" s="23">
        <f>Rookies!AM74</f>
        <v>0</v>
      </c>
      <c r="AN86" s="23">
        <f>Rookies!AN74</f>
        <v>0</v>
      </c>
      <c r="AO86" s="23">
        <f>Rookies!AO74</f>
        <v>0</v>
      </c>
      <c r="AP86" s="23">
        <f>Rookies!AP74</f>
        <v>0</v>
      </c>
      <c r="AQ86" s="23">
        <f>Rookies!AQ74</f>
        <v>0</v>
      </c>
      <c r="AR86" s="23">
        <f>Rookies!AR74</f>
        <v>0</v>
      </c>
      <c r="AS86" s="23">
        <f>Rookies!AS74</f>
        <v>0</v>
      </c>
      <c r="AT86" s="23">
        <f>Rookies!AT74</f>
        <v>0</v>
      </c>
      <c r="AU86" s="23">
        <f>Rookies!AU74</f>
        <v>0</v>
      </c>
      <c r="AV86" s="23">
        <f>Rookies!AV74</f>
        <v>0</v>
      </c>
      <c r="AW86" s="23">
        <f>Rookies!AW74</f>
        <v>0</v>
      </c>
      <c r="AX86" s="23">
        <f>Rookies!AX74</f>
        <v>0</v>
      </c>
      <c r="AY86" s="23">
        <f>Rookies!AY74</f>
        <v>0</v>
      </c>
      <c r="AZ86" s="23">
        <f>Rookies!AZ74</f>
        <v>0</v>
      </c>
      <c r="BA86" s="23">
        <f>Rookies!BA74</f>
        <v>0</v>
      </c>
      <c r="BB86" s="23">
        <f>Rookies!BB74</f>
        <v>0</v>
      </c>
      <c r="BC86" s="23"/>
      <c r="BD86" s="23">
        <f>Rookies!BD74</f>
        <v>17.709976927595271</v>
      </c>
      <c r="BE86" s="23">
        <f>Rookies!BE74</f>
        <v>16.721202734754357</v>
      </c>
      <c r="BF86" s="23">
        <f>Rookies!BF74</f>
        <v>17.356665950737295</v>
      </c>
      <c r="BG86" s="23">
        <f>Rookies!BG74</f>
        <v>16.13180421827423</v>
      </c>
      <c r="BH86" s="23">
        <f>Rookies!BH74</f>
        <v>0</v>
      </c>
      <c r="BI86" s="23">
        <f>Rookies!BI74</f>
        <v>18.577824261131923</v>
      </c>
      <c r="BJ86" s="23">
        <f>Rookies!BJ74</f>
        <v>17.56534580018501</v>
      </c>
      <c r="BK86" s="23">
        <f>Rookies!BK74</f>
        <v>16.502767216575542</v>
      </c>
      <c r="BL86" s="23">
        <f>Rookies!BL74</f>
        <v>15.70760664228769</v>
      </c>
      <c r="BM86" s="23">
        <f>Rookies!BM74</f>
        <v>19.022108934628914</v>
      </c>
      <c r="BN86" s="23">
        <f>Rookies!BN74</f>
        <v>15.628478213076788</v>
      </c>
      <c r="BO86" s="23">
        <f>Rookies!BO74</f>
        <v>15.707252120937437</v>
      </c>
      <c r="BP86" s="23">
        <f>Rookies!BP74</f>
        <v>15.970102391384343</v>
      </c>
      <c r="BQ86" s="23">
        <f>Rookies!BQ74</f>
        <v>16.657685497950762</v>
      </c>
      <c r="BR86" s="23">
        <f>Rookies!BR74</f>
        <v>15.45149531563484</v>
      </c>
      <c r="BS86" s="23">
        <f>Rookies!BS74</f>
        <v>17.095222403269958</v>
      </c>
      <c r="BT86" s="23">
        <f>Rookies!BT74</f>
        <v>17.335203551505472</v>
      </c>
      <c r="BU86" s="23">
        <f>Rookies!BU74</f>
        <v>15.114407372859992</v>
      </c>
      <c r="BV86" s="23"/>
      <c r="BW86" s="23">
        <f t="shared" si="12"/>
        <v>0</v>
      </c>
      <c r="BX86" s="23">
        <f t="shared" si="13"/>
        <v>0</v>
      </c>
      <c r="BY86" s="23">
        <f t="shared" si="14"/>
        <v>284.25514955278982</v>
      </c>
      <c r="BZ86" s="23">
        <f t="shared" si="15"/>
        <v>0</v>
      </c>
      <c r="CA86" s="23">
        <f t="shared" si="16"/>
        <v>0</v>
      </c>
      <c r="CB86" s="23">
        <f t="shared" si="17"/>
        <v>1.8536364496432334</v>
      </c>
      <c r="CC86" s="23">
        <f>SUM(BD86:BU86)/INDEX(Multipliers!$J$2:$J$33,MATCH($F86,Multipliers!$H$2:$H$33,0))</f>
        <v>48.818484880564391</v>
      </c>
      <c r="CD86" s="24">
        <f t="shared" si="18"/>
        <v>88.365818533702765</v>
      </c>
      <c r="CE86" s="24">
        <f t="shared" si="19"/>
        <v>5.1979893255119274</v>
      </c>
      <c r="CF86" s="25">
        <f t="shared" si="20"/>
        <v>-0.52772595028786085</v>
      </c>
    </row>
    <row r="87" spans="2:84" x14ac:dyDescent="0.3">
      <c r="B87" s="45" t="str">
        <f>IF(INDEX(Picks!$H$2:$H$300,MATCH($C87,Picks!$B$2:$B$300,0))=0,"",INDEX(Picks!$H$2:$H$300,MATCH($C87,Picks!$B$2:$B$300,0)))</f>
        <v/>
      </c>
      <c r="C87" s="5" t="s">
        <v>337</v>
      </c>
      <c r="D87" s="5" t="s">
        <v>338</v>
      </c>
      <c r="E87" s="5" t="s">
        <v>103</v>
      </c>
      <c r="F87" s="5" t="s">
        <v>70</v>
      </c>
      <c r="G87" s="7" t="s">
        <v>104</v>
      </c>
      <c r="H87" s="5" t="s">
        <v>44</v>
      </c>
      <c r="I87" s="22">
        <v>201.42000000000002</v>
      </c>
      <c r="J87" s="22">
        <v>1.26</v>
      </c>
      <c r="K87" s="22">
        <v>0</v>
      </c>
      <c r="L87" s="22">
        <v>0</v>
      </c>
      <c r="M87" s="22">
        <v>0</v>
      </c>
      <c r="N87" s="22">
        <v>0</v>
      </c>
      <c r="O87" s="22">
        <v>447.6</v>
      </c>
      <c r="P87" s="22">
        <v>2.8</v>
      </c>
      <c r="Q87" s="22"/>
      <c r="R87" s="23">
        <f>Rookies!R75</f>
        <v>0</v>
      </c>
      <c r="S87" s="23">
        <f>Rookies!S75</f>
        <v>0</v>
      </c>
      <c r="T87" s="23">
        <f>Rookies!T75</f>
        <v>0</v>
      </c>
      <c r="U87" s="23">
        <f>Rookies!U75</f>
        <v>0</v>
      </c>
      <c r="V87" s="23">
        <f>Rookies!V75</f>
        <v>0</v>
      </c>
      <c r="W87" s="23">
        <f>Rookies!W75</f>
        <v>0</v>
      </c>
      <c r="X87" s="23">
        <f>Rookies!X75</f>
        <v>0</v>
      </c>
      <c r="Y87" s="23">
        <f>Rookies!Y75</f>
        <v>0</v>
      </c>
      <c r="Z87" s="23">
        <f>Rookies!Z75</f>
        <v>0</v>
      </c>
      <c r="AA87" s="23">
        <f>Rookies!AA75</f>
        <v>0</v>
      </c>
      <c r="AB87" s="23">
        <f>Rookies!AB75</f>
        <v>0</v>
      </c>
      <c r="AC87" s="23">
        <f>Rookies!AC75</f>
        <v>0</v>
      </c>
      <c r="AD87" s="23">
        <f>Rookies!AD75</f>
        <v>0</v>
      </c>
      <c r="AE87" s="23">
        <f>Rookies!AE75</f>
        <v>0</v>
      </c>
      <c r="AF87" s="23">
        <f>Rookies!AF75</f>
        <v>0</v>
      </c>
      <c r="AG87" s="23">
        <f>Rookies!AG75</f>
        <v>0</v>
      </c>
      <c r="AH87" s="23">
        <f>Rookies!AH75</f>
        <v>0</v>
      </c>
      <c r="AI87" s="23">
        <f>Rookies!AI75</f>
        <v>0</v>
      </c>
      <c r="AK87" s="23">
        <f>Rookies!AK75</f>
        <v>0</v>
      </c>
      <c r="AL87" s="23">
        <f>Rookies!AL75</f>
        <v>0</v>
      </c>
      <c r="AM87" s="23">
        <f>Rookies!AM75</f>
        <v>0</v>
      </c>
      <c r="AN87" s="23">
        <f>Rookies!AN75</f>
        <v>0</v>
      </c>
      <c r="AO87" s="23">
        <f>Rookies!AO75</f>
        <v>0</v>
      </c>
      <c r="AP87" s="23">
        <f>Rookies!AP75</f>
        <v>0</v>
      </c>
      <c r="AQ87" s="23">
        <f>Rookies!AQ75</f>
        <v>0</v>
      </c>
      <c r="AR87" s="23">
        <f>Rookies!AR75</f>
        <v>0</v>
      </c>
      <c r="AS87" s="23">
        <f>Rookies!AS75</f>
        <v>0</v>
      </c>
      <c r="AT87" s="23">
        <f>Rookies!AT75</f>
        <v>0</v>
      </c>
      <c r="AU87" s="23">
        <f>Rookies!AU75</f>
        <v>0</v>
      </c>
      <c r="AV87" s="23">
        <f>Rookies!AV75</f>
        <v>0</v>
      </c>
      <c r="AW87" s="23">
        <f>Rookies!AW75</f>
        <v>0</v>
      </c>
      <c r="AX87" s="23">
        <f>Rookies!AX75</f>
        <v>0</v>
      </c>
      <c r="AY87" s="23">
        <f>Rookies!AY75</f>
        <v>0</v>
      </c>
      <c r="AZ87" s="23">
        <f>Rookies!AZ75</f>
        <v>0</v>
      </c>
      <c r="BA87" s="23">
        <f>Rookies!BA75</f>
        <v>0</v>
      </c>
      <c r="BB87" s="23">
        <f>Rookies!BB75</f>
        <v>0</v>
      </c>
      <c r="BC87" s="23"/>
      <c r="BD87" s="23">
        <f>Rookies!BD75</f>
        <v>13.908118408372038</v>
      </c>
      <c r="BE87" s="23">
        <f>Rookies!BE75</f>
        <v>10.920157879603657</v>
      </c>
      <c r="BF87" s="23">
        <f>Rookies!BF75</f>
        <v>11.174536655908215</v>
      </c>
      <c r="BG87" s="23">
        <f>Rookies!BG75</f>
        <v>12.006464392372648</v>
      </c>
      <c r="BH87" s="23">
        <f>Rookies!BH75</f>
        <v>11.811299047849653</v>
      </c>
      <c r="BI87" s="23">
        <f>Rookies!BI75</f>
        <v>11.427643611762699</v>
      </c>
      <c r="BJ87" s="23">
        <f>Rookies!BJ75</f>
        <v>12.363391656240193</v>
      </c>
      <c r="BK87" s="23">
        <f>Rookies!BK75</f>
        <v>11.416105759001621</v>
      </c>
      <c r="BL87" s="23">
        <f>Rookies!BL75</f>
        <v>12.21368172211821</v>
      </c>
      <c r="BM87" s="23">
        <f>Rookies!BM75</f>
        <v>12.897362092926297</v>
      </c>
      <c r="BN87" s="23">
        <f>Rookies!BN75</f>
        <v>0</v>
      </c>
      <c r="BO87" s="23">
        <f>Rookies!BO75</f>
        <v>12.131074469140213</v>
      </c>
      <c r="BP87" s="23">
        <f>Rookies!BP75</f>
        <v>13.65109883985741</v>
      </c>
      <c r="BQ87" s="23">
        <f>Rookies!BQ75</f>
        <v>11.664997255178468</v>
      </c>
      <c r="BR87" s="23">
        <f>Rookies!BR75</f>
        <v>12.572366526313095</v>
      </c>
      <c r="BS87" s="23">
        <f>Rookies!BS75</f>
        <v>11.074311847243006</v>
      </c>
      <c r="BT87" s="23">
        <f>Rookies!BT75</f>
        <v>11.442743404008416</v>
      </c>
      <c r="BU87" s="23">
        <f>Rookies!BU75</f>
        <v>12.958201650668208</v>
      </c>
      <c r="BV87" s="23"/>
      <c r="BW87" s="23">
        <f t="shared" si="12"/>
        <v>0</v>
      </c>
      <c r="BX87" s="23">
        <f t="shared" si="13"/>
        <v>0</v>
      </c>
      <c r="BY87" s="23">
        <f t="shared" si="14"/>
        <v>205.63355521856403</v>
      </c>
      <c r="BZ87" s="23">
        <f t="shared" si="15"/>
        <v>0</v>
      </c>
      <c r="CA87" s="23">
        <f t="shared" si="16"/>
        <v>0</v>
      </c>
      <c r="CB87" s="23">
        <f t="shared" si="17"/>
        <v>1.2863582542716248</v>
      </c>
      <c r="CC87" s="23">
        <f>SUM(BD87:BU87)/INDEX(Multipliers!$J$2:$J$33,MATCH($F87,Multipliers!$H$2:$H$33,0))</f>
        <v>30.600231431333935</v>
      </c>
      <c r="CD87" s="24">
        <f t="shared" si="18"/>
        <v>58.881736478820088</v>
      </c>
      <c r="CE87" s="24">
        <f t="shared" si="19"/>
        <v>3.4636315575776524</v>
      </c>
      <c r="CF87" s="25">
        <f t="shared" si="20"/>
        <v>-1.0380586349763778</v>
      </c>
    </row>
    <row r="88" spans="2:84" x14ac:dyDescent="0.3">
      <c r="B88" s="45" t="str">
        <f>IF(INDEX(Picks!$H$2:$H$300,MATCH($C88,Picks!$B$2:$B$300,0))=0,"",INDEX(Picks!$H$2:$H$300,MATCH($C88,Picks!$B$2:$B$300,0)))</f>
        <v/>
      </c>
      <c r="C88" s="5" t="s">
        <v>339</v>
      </c>
      <c r="D88" s="5" t="s">
        <v>340</v>
      </c>
      <c r="E88" s="5" t="s">
        <v>103</v>
      </c>
      <c r="F88" s="5" t="s">
        <v>74</v>
      </c>
      <c r="G88" s="7" t="s">
        <v>104</v>
      </c>
      <c r="H88" s="5" t="s">
        <v>44</v>
      </c>
      <c r="I88" s="22">
        <v>198.5</v>
      </c>
      <c r="J88" s="22">
        <v>1.2000000000000002</v>
      </c>
      <c r="K88" s="22">
        <v>0</v>
      </c>
      <c r="L88" s="22">
        <v>0</v>
      </c>
      <c r="M88" s="22">
        <v>0</v>
      </c>
      <c r="N88" s="22">
        <v>0</v>
      </c>
      <c r="O88" s="22">
        <v>496.25</v>
      </c>
      <c r="P88" s="22">
        <v>3</v>
      </c>
      <c r="Q88" s="22"/>
      <c r="R88" s="23">
        <f>Rookies!R76</f>
        <v>0</v>
      </c>
      <c r="S88" s="23">
        <f>Rookies!S76</f>
        <v>0</v>
      </c>
      <c r="T88" s="23">
        <f>Rookies!T76</f>
        <v>0</v>
      </c>
      <c r="U88" s="23">
        <f>Rookies!U76</f>
        <v>0</v>
      </c>
      <c r="V88" s="23">
        <f>Rookies!V76</f>
        <v>0</v>
      </c>
      <c r="W88" s="23">
        <f>Rookies!W76</f>
        <v>0</v>
      </c>
      <c r="X88" s="23">
        <f>Rookies!X76</f>
        <v>0</v>
      </c>
      <c r="Y88" s="23">
        <f>Rookies!Y76</f>
        <v>0</v>
      </c>
      <c r="Z88" s="23">
        <f>Rookies!Z76</f>
        <v>0</v>
      </c>
      <c r="AA88" s="23">
        <f>Rookies!AA76</f>
        <v>0</v>
      </c>
      <c r="AB88" s="23">
        <f>Rookies!AB76</f>
        <v>0</v>
      </c>
      <c r="AC88" s="23">
        <f>Rookies!AC76</f>
        <v>0</v>
      </c>
      <c r="AD88" s="23">
        <f>Rookies!AD76</f>
        <v>0</v>
      </c>
      <c r="AE88" s="23">
        <f>Rookies!AE76</f>
        <v>0</v>
      </c>
      <c r="AF88" s="23">
        <f>Rookies!AF76</f>
        <v>0</v>
      </c>
      <c r="AG88" s="23">
        <f>Rookies!AG76</f>
        <v>0</v>
      </c>
      <c r="AH88" s="23">
        <f>Rookies!AH76</f>
        <v>0</v>
      </c>
      <c r="AI88" s="23">
        <f>Rookies!AI76</f>
        <v>0</v>
      </c>
      <c r="AK88" s="23">
        <f>Rookies!AK76</f>
        <v>0</v>
      </c>
      <c r="AL88" s="23">
        <f>Rookies!AL76</f>
        <v>0</v>
      </c>
      <c r="AM88" s="23">
        <f>Rookies!AM76</f>
        <v>0</v>
      </c>
      <c r="AN88" s="23">
        <f>Rookies!AN76</f>
        <v>0</v>
      </c>
      <c r="AO88" s="23">
        <f>Rookies!AO76</f>
        <v>0</v>
      </c>
      <c r="AP88" s="23">
        <f>Rookies!AP76</f>
        <v>0</v>
      </c>
      <c r="AQ88" s="23">
        <f>Rookies!AQ76</f>
        <v>0</v>
      </c>
      <c r="AR88" s="23">
        <f>Rookies!AR76</f>
        <v>0</v>
      </c>
      <c r="AS88" s="23">
        <f>Rookies!AS76</f>
        <v>0</v>
      </c>
      <c r="AT88" s="23">
        <f>Rookies!AT76</f>
        <v>0</v>
      </c>
      <c r="AU88" s="23">
        <f>Rookies!AU76</f>
        <v>0</v>
      </c>
      <c r="AV88" s="23">
        <f>Rookies!AV76</f>
        <v>0</v>
      </c>
      <c r="AW88" s="23">
        <f>Rookies!AW76</f>
        <v>0</v>
      </c>
      <c r="AX88" s="23">
        <f>Rookies!AX76</f>
        <v>0</v>
      </c>
      <c r="AY88" s="23">
        <f>Rookies!AY76</f>
        <v>0</v>
      </c>
      <c r="AZ88" s="23">
        <f>Rookies!AZ76</f>
        <v>0</v>
      </c>
      <c r="BA88" s="23">
        <f>Rookies!BA76</f>
        <v>0</v>
      </c>
      <c r="BB88" s="23">
        <f>Rookies!BB76</f>
        <v>0</v>
      </c>
      <c r="BC88" s="23"/>
      <c r="BD88" s="23">
        <f>Rookies!BD76</f>
        <v>11.794106402813487</v>
      </c>
      <c r="BE88" s="23">
        <f>Rookies!BE76</f>
        <v>11.946519418093784</v>
      </c>
      <c r="BF88" s="23">
        <f>Rookies!BF76</f>
        <v>11.462950376211321</v>
      </c>
      <c r="BG88" s="23">
        <f>Rookies!BG76</f>
        <v>11.882480456723602</v>
      </c>
      <c r="BH88" s="23">
        <f>Rookies!BH76</f>
        <v>11.872104690877164</v>
      </c>
      <c r="BI88" s="23">
        <f>Rookies!BI76</f>
        <v>12.33067173513825</v>
      </c>
      <c r="BJ88" s="23">
        <f>Rookies!BJ76</f>
        <v>0</v>
      </c>
      <c r="BK88" s="23">
        <f>Rookies!BK76</f>
        <v>10.76184757770492</v>
      </c>
      <c r="BL88" s="23">
        <f>Rookies!BL76</f>
        <v>11.879735451362889</v>
      </c>
      <c r="BM88" s="23">
        <f>Rookies!BM76</f>
        <v>11.934036255793359</v>
      </c>
      <c r="BN88" s="23">
        <f>Rookies!BN76</f>
        <v>12.336775707655704</v>
      </c>
      <c r="BO88" s="23">
        <f>Rookies!BO76</f>
        <v>12.244957887174822</v>
      </c>
      <c r="BP88" s="23">
        <f>Rookies!BP76</f>
        <v>12.406239037133126</v>
      </c>
      <c r="BQ88" s="23">
        <f>Rookies!BQ76</f>
        <v>10.080690208999192</v>
      </c>
      <c r="BR88" s="23">
        <f>Rookies!BR76</f>
        <v>12.946510017350175</v>
      </c>
      <c r="BS88" s="23">
        <f>Rookies!BS76</f>
        <v>11.816768273177003</v>
      </c>
      <c r="BT88" s="23">
        <f>Rookies!BT76</f>
        <v>13.7745474958509</v>
      </c>
      <c r="BU88" s="23">
        <f>Rookies!BU76</f>
        <v>11.362775213595251</v>
      </c>
      <c r="BV88" s="23"/>
      <c r="BW88" s="23">
        <f t="shared" si="12"/>
        <v>0</v>
      </c>
      <c r="BX88" s="23">
        <f t="shared" si="13"/>
        <v>0</v>
      </c>
      <c r="BY88" s="23">
        <f t="shared" si="14"/>
        <v>202.83371620565495</v>
      </c>
      <c r="BZ88" s="23">
        <f t="shared" si="15"/>
        <v>0</v>
      </c>
      <c r="CA88" s="23">
        <f t="shared" si="16"/>
        <v>0</v>
      </c>
      <c r="CB88" s="23">
        <f t="shared" si="17"/>
        <v>1.2261987881450174</v>
      </c>
      <c r="CC88" s="23">
        <f>SUM(BD88:BU88)/INDEX(Multipliers!$J$2:$J$33,MATCH($F88,Multipliers!$H$2:$H$33,0))</f>
        <v>37.584251060222975</v>
      </c>
      <c r="CD88" s="24">
        <f t="shared" si="18"/>
        <v>65.224815409658575</v>
      </c>
      <c r="CE88" s="24">
        <f t="shared" si="19"/>
        <v>3.8367538476269751</v>
      </c>
      <c r="CF88" s="25">
        <f t="shared" si="20"/>
        <v>-0.92826785044591975</v>
      </c>
    </row>
    <row r="89" spans="2:84" x14ac:dyDescent="0.3">
      <c r="B89" s="45" t="str">
        <f>IF(INDEX(Picks!$H$2:$H$300,MATCH($C89,Picks!$B$2:$B$300,0))=0,"",INDEX(Picks!$H$2:$H$300,MATCH($C89,Picks!$B$2:$B$300,0)))</f>
        <v/>
      </c>
      <c r="C89" s="5" t="s">
        <v>341</v>
      </c>
      <c r="D89" s="5" t="s">
        <v>342</v>
      </c>
      <c r="E89" s="5" t="s">
        <v>103</v>
      </c>
      <c r="F89" s="5" t="s">
        <v>46</v>
      </c>
      <c r="G89" s="7" t="s">
        <v>104</v>
      </c>
      <c r="H89" s="5" t="s">
        <v>44</v>
      </c>
      <c r="I89" s="22">
        <v>306.8</v>
      </c>
      <c r="J89" s="22">
        <v>2.2000000000000002</v>
      </c>
      <c r="K89" s="22">
        <v>0</v>
      </c>
      <c r="L89" s="22">
        <v>0</v>
      </c>
      <c r="M89" s="22">
        <v>0</v>
      </c>
      <c r="N89" s="22">
        <v>0</v>
      </c>
      <c r="O89" s="22">
        <v>767</v>
      </c>
      <c r="P89" s="22">
        <v>5.5</v>
      </c>
      <c r="Q89" s="22"/>
      <c r="R89" s="23">
        <f>Rookies!R77</f>
        <v>0</v>
      </c>
      <c r="S89" s="23">
        <f>Rookies!S77</f>
        <v>0</v>
      </c>
      <c r="T89" s="23">
        <f>Rookies!T77</f>
        <v>0</v>
      </c>
      <c r="U89" s="23">
        <f>Rookies!U77</f>
        <v>0</v>
      </c>
      <c r="V89" s="23">
        <f>Rookies!V77</f>
        <v>0</v>
      </c>
      <c r="W89" s="23">
        <f>Rookies!W77</f>
        <v>0</v>
      </c>
      <c r="X89" s="23">
        <f>Rookies!X77</f>
        <v>0</v>
      </c>
      <c r="Y89" s="23">
        <f>Rookies!Y77</f>
        <v>0</v>
      </c>
      <c r="Z89" s="23">
        <f>Rookies!Z77</f>
        <v>0</v>
      </c>
      <c r="AA89" s="23">
        <f>Rookies!AA77</f>
        <v>0</v>
      </c>
      <c r="AB89" s="23">
        <f>Rookies!AB77</f>
        <v>0</v>
      </c>
      <c r="AC89" s="23">
        <f>Rookies!AC77</f>
        <v>0</v>
      </c>
      <c r="AD89" s="23">
        <f>Rookies!AD77</f>
        <v>0</v>
      </c>
      <c r="AE89" s="23">
        <f>Rookies!AE77</f>
        <v>0</v>
      </c>
      <c r="AF89" s="23">
        <f>Rookies!AF77</f>
        <v>0</v>
      </c>
      <c r="AG89" s="23">
        <f>Rookies!AG77</f>
        <v>0</v>
      </c>
      <c r="AH89" s="23">
        <f>Rookies!AH77</f>
        <v>0</v>
      </c>
      <c r="AI89" s="23">
        <f>Rookies!AI77</f>
        <v>0</v>
      </c>
      <c r="AK89" s="23">
        <f>Rookies!AK77</f>
        <v>0</v>
      </c>
      <c r="AL89" s="23">
        <f>Rookies!AL77</f>
        <v>0</v>
      </c>
      <c r="AM89" s="23">
        <f>Rookies!AM77</f>
        <v>0</v>
      </c>
      <c r="AN89" s="23">
        <f>Rookies!AN77</f>
        <v>0</v>
      </c>
      <c r="AO89" s="23">
        <f>Rookies!AO77</f>
        <v>0</v>
      </c>
      <c r="AP89" s="23">
        <f>Rookies!AP77</f>
        <v>0</v>
      </c>
      <c r="AQ89" s="23">
        <f>Rookies!AQ77</f>
        <v>0</v>
      </c>
      <c r="AR89" s="23">
        <f>Rookies!AR77</f>
        <v>0</v>
      </c>
      <c r="AS89" s="23">
        <f>Rookies!AS77</f>
        <v>0</v>
      </c>
      <c r="AT89" s="23">
        <f>Rookies!AT77</f>
        <v>0</v>
      </c>
      <c r="AU89" s="23">
        <f>Rookies!AU77</f>
        <v>0</v>
      </c>
      <c r="AV89" s="23">
        <f>Rookies!AV77</f>
        <v>0</v>
      </c>
      <c r="AW89" s="23">
        <f>Rookies!AW77</f>
        <v>0</v>
      </c>
      <c r="AX89" s="23">
        <f>Rookies!AX77</f>
        <v>0</v>
      </c>
      <c r="AY89" s="23">
        <f>Rookies!AY77</f>
        <v>0</v>
      </c>
      <c r="AZ89" s="23">
        <f>Rookies!AZ77</f>
        <v>0</v>
      </c>
      <c r="BA89" s="23">
        <f>Rookies!BA77</f>
        <v>0</v>
      </c>
      <c r="BB89" s="23">
        <f>Rookies!BB77</f>
        <v>0</v>
      </c>
      <c r="BC89" s="23"/>
      <c r="BD89" s="23">
        <f>Rookies!BD77</f>
        <v>17.131933809514518</v>
      </c>
      <c r="BE89" s="23">
        <f>Rookies!BE77</f>
        <v>19.279547589805308</v>
      </c>
      <c r="BF89" s="23">
        <f>Rookies!BF77</f>
        <v>17.734458193032363</v>
      </c>
      <c r="BG89" s="23">
        <f>Rookies!BG77</f>
        <v>19.811902503045303</v>
      </c>
      <c r="BH89" s="23">
        <f>Rookies!BH77</f>
        <v>17.849787161433881</v>
      </c>
      <c r="BI89" s="23">
        <f>Rookies!BI77</f>
        <v>17.867324771294886</v>
      </c>
      <c r="BJ89" s="23">
        <f>Rookies!BJ77</f>
        <v>0</v>
      </c>
      <c r="BK89" s="23">
        <f>Rookies!BK77</f>
        <v>17.318836562623591</v>
      </c>
      <c r="BL89" s="23">
        <f>Rookies!BL77</f>
        <v>19.496385959582948</v>
      </c>
      <c r="BM89" s="23">
        <f>Rookies!BM77</f>
        <v>18.55696403967373</v>
      </c>
      <c r="BN89" s="23">
        <f>Rookies!BN77</f>
        <v>18.210773629677771</v>
      </c>
      <c r="BO89" s="23">
        <f>Rookies!BO77</f>
        <v>18.494024277842104</v>
      </c>
      <c r="BP89" s="23">
        <f>Rookies!BP77</f>
        <v>17.840939115418603</v>
      </c>
      <c r="BQ89" s="23">
        <f>Rookies!BQ77</f>
        <v>18.574899417055686</v>
      </c>
      <c r="BR89" s="23">
        <f>Rookies!BR77</f>
        <v>20.964014862182303</v>
      </c>
      <c r="BS89" s="23">
        <f>Rookies!BS77</f>
        <v>17.485885007425118</v>
      </c>
      <c r="BT89" s="23">
        <f>Rookies!BT77</f>
        <v>17.208345149102275</v>
      </c>
      <c r="BU89" s="23">
        <f>Rookies!BU77</f>
        <v>18.300032164036619</v>
      </c>
      <c r="BV89" s="23"/>
      <c r="BW89" s="23">
        <f t="shared" si="12"/>
        <v>0</v>
      </c>
      <c r="BX89" s="23">
        <f t="shared" si="13"/>
        <v>0</v>
      </c>
      <c r="BY89" s="23">
        <f t="shared" si="14"/>
        <v>312.12605421274696</v>
      </c>
      <c r="BZ89" s="23">
        <f t="shared" si="15"/>
        <v>0</v>
      </c>
      <c r="CA89" s="23">
        <f t="shared" si="16"/>
        <v>0</v>
      </c>
      <c r="CB89" s="23">
        <f t="shared" si="17"/>
        <v>2.2381920445503365</v>
      </c>
      <c r="CC89" s="23">
        <f>SUM(BD89:BU89)/INDEX(Multipliers!$J$2:$J$33,MATCH($F89,Multipliers!$H$2:$H$33,0))</f>
        <v>49.40353312758289</v>
      </c>
      <c r="CD89" s="24">
        <f t="shared" si="18"/>
        <v>94.045290816159607</v>
      </c>
      <c r="CE89" s="24">
        <f t="shared" si="19"/>
        <v>5.5320759303623301</v>
      </c>
      <c r="CF89" s="25">
        <f t="shared" si="20"/>
        <v>-0.42942136912013101</v>
      </c>
    </row>
    <row r="90" spans="2:84" x14ac:dyDescent="0.3">
      <c r="B90" s="45" t="str">
        <f>IF(INDEX(Picks!$H$2:$H$300,MATCH($C90,Picks!$B$2:$B$300,0))=0,"",INDEX(Picks!$H$2:$H$300,MATCH($C90,Picks!$B$2:$B$300,0)))</f>
        <v/>
      </c>
      <c r="C90" s="5" t="s">
        <v>343</v>
      </c>
      <c r="D90" s="5" t="s">
        <v>344</v>
      </c>
      <c r="E90" s="5" t="s">
        <v>103</v>
      </c>
      <c r="F90" s="5" t="s">
        <v>92</v>
      </c>
      <c r="G90" s="7" t="s">
        <v>104</v>
      </c>
      <c r="H90" s="5" t="s">
        <v>44</v>
      </c>
      <c r="I90" s="22">
        <v>190.88</v>
      </c>
      <c r="J90" s="22">
        <v>0.88000000000000012</v>
      </c>
      <c r="K90" s="22">
        <v>0</v>
      </c>
      <c r="L90" s="22">
        <v>0</v>
      </c>
      <c r="M90" s="22">
        <v>0</v>
      </c>
      <c r="N90" s="22">
        <v>0</v>
      </c>
      <c r="O90" s="22">
        <v>477.2</v>
      </c>
      <c r="P90" s="22">
        <v>2.2000000000000002</v>
      </c>
      <c r="Q90" s="22"/>
      <c r="R90" s="23">
        <f>Rookies!R78</f>
        <v>0</v>
      </c>
      <c r="S90" s="23">
        <f>Rookies!S78</f>
        <v>0</v>
      </c>
      <c r="T90" s="23">
        <f>Rookies!T78</f>
        <v>0</v>
      </c>
      <c r="U90" s="23">
        <f>Rookies!U78</f>
        <v>0</v>
      </c>
      <c r="V90" s="23">
        <f>Rookies!V78</f>
        <v>0</v>
      </c>
      <c r="W90" s="23">
        <f>Rookies!W78</f>
        <v>0</v>
      </c>
      <c r="X90" s="23">
        <f>Rookies!X78</f>
        <v>0</v>
      </c>
      <c r="Y90" s="23">
        <f>Rookies!Y78</f>
        <v>0</v>
      </c>
      <c r="Z90" s="23">
        <f>Rookies!Z78</f>
        <v>0</v>
      </c>
      <c r="AA90" s="23">
        <f>Rookies!AA78</f>
        <v>0</v>
      </c>
      <c r="AB90" s="23">
        <f>Rookies!AB78</f>
        <v>0</v>
      </c>
      <c r="AC90" s="23">
        <f>Rookies!AC78</f>
        <v>0</v>
      </c>
      <c r="AD90" s="23">
        <f>Rookies!AD78</f>
        <v>0</v>
      </c>
      <c r="AE90" s="23">
        <f>Rookies!AE78</f>
        <v>0</v>
      </c>
      <c r="AF90" s="23">
        <f>Rookies!AF78</f>
        <v>0</v>
      </c>
      <c r="AG90" s="23">
        <f>Rookies!AG78</f>
        <v>0</v>
      </c>
      <c r="AH90" s="23">
        <f>Rookies!AH78</f>
        <v>0</v>
      </c>
      <c r="AI90" s="23">
        <f>Rookies!AI78</f>
        <v>0</v>
      </c>
      <c r="AK90" s="23">
        <f>Rookies!AK78</f>
        <v>0</v>
      </c>
      <c r="AL90" s="23">
        <f>Rookies!AL78</f>
        <v>0</v>
      </c>
      <c r="AM90" s="23">
        <f>Rookies!AM78</f>
        <v>0</v>
      </c>
      <c r="AN90" s="23">
        <f>Rookies!AN78</f>
        <v>0</v>
      </c>
      <c r="AO90" s="23">
        <f>Rookies!AO78</f>
        <v>0</v>
      </c>
      <c r="AP90" s="23">
        <f>Rookies!AP78</f>
        <v>0</v>
      </c>
      <c r="AQ90" s="23">
        <f>Rookies!AQ78</f>
        <v>0</v>
      </c>
      <c r="AR90" s="23">
        <f>Rookies!AR78</f>
        <v>0</v>
      </c>
      <c r="AS90" s="23">
        <f>Rookies!AS78</f>
        <v>0</v>
      </c>
      <c r="AT90" s="23">
        <f>Rookies!AT78</f>
        <v>0</v>
      </c>
      <c r="AU90" s="23">
        <f>Rookies!AU78</f>
        <v>0</v>
      </c>
      <c r="AV90" s="23">
        <f>Rookies!AV78</f>
        <v>0</v>
      </c>
      <c r="AW90" s="23">
        <f>Rookies!AW78</f>
        <v>0</v>
      </c>
      <c r="AX90" s="23">
        <f>Rookies!AX78</f>
        <v>0</v>
      </c>
      <c r="AY90" s="23">
        <f>Rookies!AY78</f>
        <v>0</v>
      </c>
      <c r="AZ90" s="23">
        <f>Rookies!AZ78</f>
        <v>0</v>
      </c>
      <c r="BA90" s="23">
        <f>Rookies!BA78</f>
        <v>0</v>
      </c>
      <c r="BB90" s="23">
        <f>Rookies!BB78</f>
        <v>0</v>
      </c>
      <c r="BC90" s="23"/>
      <c r="BD90" s="23">
        <f>Rookies!BD78</f>
        <v>12.074407784200268</v>
      </c>
      <c r="BE90" s="23">
        <f>Rookies!BE78</f>
        <v>10.993556825259441</v>
      </c>
      <c r="BF90" s="23">
        <f>Rookies!BF78</f>
        <v>9.6168556005565087</v>
      </c>
      <c r="BG90" s="23">
        <f>Rookies!BG78</f>
        <v>11.882512870346439</v>
      </c>
      <c r="BH90" s="23">
        <f>Rookies!BH78</f>
        <v>11.845477549167155</v>
      </c>
      <c r="BI90" s="23">
        <f>Rookies!BI78</f>
        <v>10.620269409890589</v>
      </c>
      <c r="BJ90" s="23">
        <f>Rookies!BJ78</f>
        <v>12.105791606290369</v>
      </c>
      <c r="BK90" s="23">
        <f>Rookies!BK78</f>
        <v>10.353155456797726</v>
      </c>
      <c r="BL90" s="23">
        <f>Rookies!BL78</f>
        <v>11.072476474722619</v>
      </c>
      <c r="BM90" s="23">
        <f>Rookies!BM78</f>
        <v>11.510824627670486</v>
      </c>
      <c r="BN90" s="23">
        <f>Rookies!BN78</f>
        <v>0</v>
      </c>
      <c r="BO90" s="23">
        <f>Rookies!BO78</f>
        <v>11.187098827615619</v>
      </c>
      <c r="BP90" s="23">
        <f>Rookies!BP78</f>
        <v>11.261475834725184</v>
      </c>
      <c r="BQ90" s="23">
        <f>Rookies!BQ78</f>
        <v>10.857571542850236</v>
      </c>
      <c r="BR90" s="23">
        <f>Rookies!BR78</f>
        <v>11.346202515537577</v>
      </c>
      <c r="BS90" s="23">
        <f>Rookies!BS78</f>
        <v>11.26847623069041</v>
      </c>
      <c r="BT90" s="23">
        <f>Rookies!BT78</f>
        <v>11.514378303973476</v>
      </c>
      <c r="BU90" s="23">
        <f>Rookies!BU78</f>
        <v>10.334130781656121</v>
      </c>
      <c r="BV90" s="23"/>
      <c r="BW90" s="23">
        <f t="shared" si="12"/>
        <v>0</v>
      </c>
      <c r="BX90" s="23">
        <f t="shared" si="13"/>
        <v>0</v>
      </c>
      <c r="BY90" s="23">
        <f t="shared" si="14"/>
        <v>189.84466224195018</v>
      </c>
      <c r="BZ90" s="23">
        <f t="shared" si="15"/>
        <v>0</v>
      </c>
      <c r="CA90" s="23">
        <f t="shared" si="16"/>
        <v>0</v>
      </c>
      <c r="CB90" s="23">
        <f t="shared" si="17"/>
        <v>0.87522685861754079</v>
      </c>
      <c r="CC90" s="23">
        <f>SUM(BD90:BU90)/INDEX(Multipliers!$J$2:$J$33,MATCH($F90,Multipliers!$H$2:$H$33,0))</f>
        <v>31.283052031389754</v>
      </c>
      <c r="CD90" s="24">
        <f t="shared" si="18"/>
        <v>55.518879407290015</v>
      </c>
      <c r="CE90" s="24">
        <f t="shared" si="19"/>
        <v>3.2658164357229422</v>
      </c>
      <c r="CF90" s="25">
        <f t="shared" si="20"/>
        <v>-1.0962654963717289</v>
      </c>
    </row>
    <row r="91" spans="2:84" x14ac:dyDescent="0.3">
      <c r="B91" s="45" t="str">
        <f>IF(INDEX(Picks!$H$2:$H$300,MATCH($C91,Picks!$B$2:$B$300,0))=0,"",INDEX(Picks!$H$2:$H$300,MATCH($C91,Picks!$B$2:$B$300,0)))</f>
        <v/>
      </c>
      <c r="C91" s="5" t="s">
        <v>345</v>
      </c>
      <c r="D91" s="5" t="s">
        <v>346</v>
      </c>
      <c r="E91" s="5" t="s">
        <v>103</v>
      </c>
      <c r="F91" s="5" t="s">
        <v>56</v>
      </c>
      <c r="G91" s="7" t="s">
        <v>104</v>
      </c>
      <c r="H91" s="5" t="s">
        <v>44</v>
      </c>
      <c r="I91" s="22">
        <v>277.2</v>
      </c>
      <c r="J91" s="22">
        <v>1.5</v>
      </c>
      <c r="K91" s="22">
        <v>0</v>
      </c>
      <c r="L91" s="22">
        <v>0</v>
      </c>
      <c r="M91" s="22">
        <v>38</v>
      </c>
      <c r="N91" s="22">
        <v>0.4</v>
      </c>
      <c r="O91" s="22">
        <v>693</v>
      </c>
      <c r="P91" s="22">
        <v>3.75</v>
      </c>
      <c r="Q91" s="22"/>
      <c r="R91" s="23">
        <f>Rookies!R79</f>
        <v>0</v>
      </c>
      <c r="S91" s="23">
        <f>Rookies!S79</f>
        <v>0</v>
      </c>
      <c r="T91" s="23">
        <f>Rookies!T79</f>
        <v>0</v>
      </c>
      <c r="U91" s="23">
        <f>Rookies!U79</f>
        <v>0</v>
      </c>
      <c r="V91" s="23">
        <f>Rookies!V79</f>
        <v>0</v>
      </c>
      <c r="W91" s="23">
        <f>Rookies!W79</f>
        <v>0</v>
      </c>
      <c r="X91" s="23">
        <f>Rookies!X79</f>
        <v>0</v>
      </c>
      <c r="Y91" s="23">
        <f>Rookies!Y79</f>
        <v>0</v>
      </c>
      <c r="Z91" s="23">
        <f>Rookies!Z79</f>
        <v>0</v>
      </c>
      <c r="AA91" s="23">
        <f>Rookies!AA79</f>
        <v>0</v>
      </c>
      <c r="AB91" s="23">
        <f>Rookies!AB79</f>
        <v>0</v>
      </c>
      <c r="AC91" s="23">
        <f>Rookies!AC79</f>
        <v>0</v>
      </c>
      <c r="AD91" s="23">
        <f>Rookies!AD79</f>
        <v>0</v>
      </c>
      <c r="AE91" s="23">
        <f>Rookies!AE79</f>
        <v>0</v>
      </c>
      <c r="AF91" s="23">
        <f>Rookies!AF79</f>
        <v>0</v>
      </c>
      <c r="AG91" s="23">
        <f>Rookies!AG79</f>
        <v>0</v>
      </c>
      <c r="AH91" s="23">
        <f>Rookies!AH79</f>
        <v>0</v>
      </c>
      <c r="AI91" s="23">
        <f>Rookies!AI79</f>
        <v>0</v>
      </c>
      <c r="AK91" s="23">
        <f>Rookies!AK79</f>
        <v>0.83518038457825039</v>
      </c>
      <c r="AL91" s="23">
        <f>Rookies!AL79</f>
        <v>0.89670533793604301</v>
      </c>
      <c r="AM91" s="23">
        <f>Rookies!AM79</f>
        <v>0.92700609783364052</v>
      </c>
      <c r="AN91" s="23">
        <f>Rookies!AN79</f>
        <v>0.83782666723439814</v>
      </c>
      <c r="AO91" s="23">
        <f>Rookies!AO79</f>
        <v>0.8396923607703517</v>
      </c>
      <c r="AP91" s="23">
        <f>Rookies!AP79</f>
        <v>0.88211271319268936</v>
      </c>
      <c r="AQ91" s="23">
        <f>Rookies!AQ79</f>
        <v>0.89666512376195495</v>
      </c>
      <c r="AR91" s="23">
        <f>Rookies!AR79</f>
        <v>0.88380152511597254</v>
      </c>
      <c r="AS91" s="23">
        <f>Rookies!AS79</f>
        <v>0</v>
      </c>
      <c r="AT91" s="23">
        <f>Rookies!AT79</f>
        <v>0.88916379630526299</v>
      </c>
      <c r="AU91" s="23">
        <f>Rookies!AU79</f>
        <v>0.88588617261307323</v>
      </c>
      <c r="AV91" s="23">
        <f>Rookies!AV79</f>
        <v>0.89587855414658701</v>
      </c>
      <c r="AW91" s="23">
        <f>Rookies!AW79</f>
        <v>0.96664501423620175</v>
      </c>
      <c r="AX91" s="23">
        <f>Rookies!AX79</f>
        <v>0.83676906881197555</v>
      </c>
      <c r="AY91" s="23">
        <f>Rookies!AY79</f>
        <v>0.92687431318270996</v>
      </c>
      <c r="AZ91" s="23">
        <f>Rookies!AZ79</f>
        <v>0.88743497129630056</v>
      </c>
      <c r="BA91" s="23">
        <f>Rookies!BA79</f>
        <v>0.89099242716690208</v>
      </c>
      <c r="BB91" s="23">
        <f>Rookies!BB79</f>
        <v>0.94419200618031229</v>
      </c>
      <c r="BC91" s="23"/>
      <c r="BD91" s="23">
        <f>Rookies!BD79</f>
        <v>15.471268984244075</v>
      </c>
      <c r="BE91" s="23">
        <f>Rookies!BE79</f>
        <v>16.175743727858688</v>
      </c>
      <c r="BF91" s="23">
        <f>Rookies!BF79</f>
        <v>17.622194909051938</v>
      </c>
      <c r="BG91" s="23">
        <f>Rookies!BG79</f>
        <v>15.363355545347103</v>
      </c>
      <c r="BH91" s="23">
        <f>Rookies!BH79</f>
        <v>15.91051029826721</v>
      </c>
      <c r="BI91" s="23">
        <f>Rookies!BI79</f>
        <v>15.576660650403516</v>
      </c>
      <c r="BJ91" s="23">
        <f>Rookies!BJ79</f>
        <v>16.388379316820636</v>
      </c>
      <c r="BK91" s="23">
        <f>Rookies!BK79</f>
        <v>16.409701437405285</v>
      </c>
      <c r="BL91" s="23">
        <f>Rookies!BL79</f>
        <v>0</v>
      </c>
      <c r="BM91" s="23">
        <f>Rookies!BM79</f>
        <v>15.355647996746333</v>
      </c>
      <c r="BN91" s="23">
        <f>Rookies!BN79</f>
        <v>16.842303948793219</v>
      </c>
      <c r="BO91" s="23">
        <f>Rookies!BO79</f>
        <v>16.427861861020062</v>
      </c>
      <c r="BP91" s="23">
        <f>Rookies!BP79</f>
        <v>16.329783061044299</v>
      </c>
      <c r="BQ91" s="23">
        <f>Rookies!BQ79</f>
        <v>15.908498662203845</v>
      </c>
      <c r="BR91" s="23">
        <f>Rookies!BR79</f>
        <v>17.359359660270655</v>
      </c>
      <c r="BS91" s="23">
        <f>Rookies!BS79</f>
        <v>17.855689325455522</v>
      </c>
      <c r="BT91" s="23">
        <f>Rookies!BT79</f>
        <v>17.463110637426386</v>
      </c>
      <c r="BU91" s="23">
        <f>Rookies!BU79</f>
        <v>18.997672698550009</v>
      </c>
      <c r="BV91" s="23"/>
      <c r="BW91" s="23">
        <f t="shared" si="12"/>
        <v>0</v>
      </c>
      <c r="BX91" s="23">
        <f t="shared" si="13"/>
        <v>15.122826534362625</v>
      </c>
      <c r="BY91" s="23">
        <f t="shared" si="14"/>
        <v>281.45774272090881</v>
      </c>
      <c r="BZ91" s="23">
        <f t="shared" si="15"/>
        <v>0</v>
      </c>
      <c r="CA91" s="23">
        <f t="shared" si="16"/>
        <v>0.15918764773013289</v>
      </c>
      <c r="CB91" s="23">
        <f t="shared" si="17"/>
        <v>1.523039733338251</v>
      </c>
      <c r="CC91" s="23">
        <f>SUM(BD91:BU91)/INDEX(Multipliers!$J$2:$J$33,MATCH($F91,Multipliers!$H$2:$H$33,0))</f>
        <v>40.217636830538453</v>
      </c>
      <c r="CD91" s="24">
        <f t="shared" si="18"/>
        <v>79.969058042475893</v>
      </c>
      <c r="CE91" s="24">
        <f t="shared" si="19"/>
        <v>4.7040622377926997</v>
      </c>
      <c r="CF91" s="25">
        <f t="shared" si="20"/>
        <v>-0.67306340105867923</v>
      </c>
    </row>
    <row r="92" spans="2:84" x14ac:dyDescent="0.3">
      <c r="B92" s="45" t="str">
        <f>IF(INDEX(Picks!$H$2:$H$300,MATCH($C92,Picks!$B$2:$B$300,0))=0,"",INDEX(Picks!$H$2:$H$300,MATCH($C92,Picks!$B$2:$B$300,0)))</f>
        <v/>
      </c>
      <c r="C92" s="5" t="s">
        <v>347</v>
      </c>
      <c r="D92" s="5" t="s">
        <v>348</v>
      </c>
      <c r="E92" s="5" t="s">
        <v>103</v>
      </c>
      <c r="F92" s="5" t="s">
        <v>97</v>
      </c>
      <c r="G92" s="7" t="s">
        <v>104</v>
      </c>
      <c r="H92" s="5" t="s">
        <v>44</v>
      </c>
      <c r="I92" s="22">
        <v>171</v>
      </c>
      <c r="J92" s="22">
        <v>1</v>
      </c>
      <c r="K92" s="22">
        <v>0</v>
      </c>
      <c r="L92" s="22">
        <v>0</v>
      </c>
      <c r="M92" s="22">
        <v>0</v>
      </c>
      <c r="N92" s="22">
        <v>0</v>
      </c>
      <c r="O92" s="22">
        <v>456</v>
      </c>
      <c r="P92" s="22">
        <v>2.6666666666666665</v>
      </c>
      <c r="Q92" s="22"/>
      <c r="R92" s="23">
        <f>Rookies!R80</f>
        <v>0</v>
      </c>
      <c r="S92" s="23">
        <f>Rookies!S80</f>
        <v>0</v>
      </c>
      <c r="T92" s="23">
        <f>Rookies!T80</f>
        <v>0</v>
      </c>
      <c r="U92" s="23">
        <f>Rookies!U80</f>
        <v>0</v>
      </c>
      <c r="V92" s="23">
        <f>Rookies!V80</f>
        <v>0</v>
      </c>
      <c r="W92" s="23">
        <f>Rookies!W80</f>
        <v>0</v>
      </c>
      <c r="X92" s="23">
        <f>Rookies!X80</f>
        <v>0</v>
      </c>
      <c r="Y92" s="23">
        <f>Rookies!Y80</f>
        <v>0</v>
      </c>
      <c r="Z92" s="23">
        <f>Rookies!Z80</f>
        <v>0</v>
      </c>
      <c r="AA92" s="23">
        <f>Rookies!AA80</f>
        <v>0</v>
      </c>
      <c r="AB92" s="23">
        <f>Rookies!AB80</f>
        <v>0</v>
      </c>
      <c r="AC92" s="23">
        <f>Rookies!AC80</f>
        <v>0</v>
      </c>
      <c r="AD92" s="23">
        <f>Rookies!AD80</f>
        <v>0</v>
      </c>
      <c r="AE92" s="23">
        <f>Rookies!AE80</f>
        <v>0</v>
      </c>
      <c r="AF92" s="23">
        <f>Rookies!AF80</f>
        <v>0</v>
      </c>
      <c r="AG92" s="23">
        <f>Rookies!AG80</f>
        <v>0</v>
      </c>
      <c r="AH92" s="23">
        <f>Rookies!AH80</f>
        <v>0</v>
      </c>
      <c r="AI92" s="23">
        <f>Rookies!AI80</f>
        <v>0</v>
      </c>
      <c r="AK92" s="23">
        <f>Rookies!AK80</f>
        <v>0</v>
      </c>
      <c r="AL92" s="23">
        <f>Rookies!AL80</f>
        <v>0</v>
      </c>
      <c r="AM92" s="23">
        <f>Rookies!AM80</f>
        <v>0</v>
      </c>
      <c r="AN92" s="23">
        <f>Rookies!AN80</f>
        <v>0</v>
      </c>
      <c r="AO92" s="23">
        <f>Rookies!AO80</f>
        <v>0</v>
      </c>
      <c r="AP92" s="23">
        <f>Rookies!AP80</f>
        <v>0</v>
      </c>
      <c r="AQ92" s="23">
        <f>Rookies!AQ80</f>
        <v>0</v>
      </c>
      <c r="AR92" s="23">
        <f>Rookies!AR80</f>
        <v>0</v>
      </c>
      <c r="AS92" s="23">
        <f>Rookies!AS80</f>
        <v>0</v>
      </c>
      <c r="AT92" s="23">
        <f>Rookies!AT80</f>
        <v>0</v>
      </c>
      <c r="AU92" s="23">
        <f>Rookies!AU80</f>
        <v>0</v>
      </c>
      <c r="AV92" s="23">
        <f>Rookies!AV80</f>
        <v>0</v>
      </c>
      <c r="AW92" s="23">
        <f>Rookies!AW80</f>
        <v>0</v>
      </c>
      <c r="AX92" s="23">
        <f>Rookies!AX80</f>
        <v>0</v>
      </c>
      <c r="AY92" s="23">
        <f>Rookies!AY80</f>
        <v>0</v>
      </c>
      <c r="AZ92" s="23">
        <f>Rookies!AZ80</f>
        <v>0</v>
      </c>
      <c r="BA92" s="23">
        <f>Rookies!BA80</f>
        <v>0</v>
      </c>
      <c r="BB92" s="23">
        <f>Rookies!BB80</f>
        <v>0</v>
      </c>
      <c r="BC92" s="23"/>
      <c r="BD92" s="23">
        <f>Rookies!BD80</f>
        <v>10.063573854197614</v>
      </c>
      <c r="BE92" s="23">
        <f>Rookies!BE80</f>
        <v>10.038559425066888</v>
      </c>
      <c r="BF92" s="23">
        <f>Rookies!BF80</f>
        <v>9.4918693076379608</v>
      </c>
      <c r="BG92" s="23">
        <f>Rookies!BG80</f>
        <v>10.862314699492673</v>
      </c>
      <c r="BH92" s="23">
        <f>Rookies!BH80</f>
        <v>9.6629686196562599</v>
      </c>
      <c r="BI92" s="23">
        <f>Rookies!BI80</f>
        <v>10.724344048995661</v>
      </c>
      <c r="BJ92" s="23">
        <f>Rookies!BJ80</f>
        <v>0</v>
      </c>
      <c r="BK92" s="23">
        <f>Rookies!BK80</f>
        <v>10.892554470912291</v>
      </c>
      <c r="BL92" s="23">
        <f>Rookies!BL80</f>
        <v>9.6785640922949785</v>
      </c>
      <c r="BM92" s="23">
        <f>Rookies!BM80</f>
        <v>9.6473764910237492</v>
      </c>
      <c r="BN92" s="23">
        <f>Rookies!BN80</f>
        <v>9.924209299104561</v>
      </c>
      <c r="BO92" s="23">
        <f>Rookies!BO80</f>
        <v>9.8836296602839688</v>
      </c>
      <c r="BP92" s="23">
        <f>Rookies!BP80</f>
        <v>10.342763442960727</v>
      </c>
      <c r="BQ92" s="23">
        <f>Rookies!BQ80</f>
        <v>9.3303654071336961</v>
      </c>
      <c r="BR92" s="23">
        <f>Rookies!BR80</f>
        <v>10.394485393411196</v>
      </c>
      <c r="BS92" s="23">
        <f>Rookies!BS80</f>
        <v>10.058132785683117</v>
      </c>
      <c r="BT92" s="23">
        <f>Rookies!BT80</f>
        <v>9.8083655114756958</v>
      </c>
      <c r="BU92" s="23">
        <f>Rookies!BU80</f>
        <v>10.611404501437457</v>
      </c>
      <c r="BV92" s="23"/>
      <c r="BW92" s="23">
        <f t="shared" si="12"/>
        <v>0</v>
      </c>
      <c r="BX92" s="23">
        <f t="shared" si="13"/>
        <v>0</v>
      </c>
      <c r="BY92" s="23">
        <f t="shared" si="14"/>
        <v>171.4154810107685</v>
      </c>
      <c r="BZ92" s="23">
        <f t="shared" si="15"/>
        <v>0</v>
      </c>
      <c r="CA92" s="23">
        <f t="shared" si="16"/>
        <v>0</v>
      </c>
      <c r="CB92" s="23">
        <f t="shared" si="17"/>
        <v>1.002429713513266</v>
      </c>
      <c r="CC92" s="23">
        <f>SUM(BD92:BU92)/INDEX(Multipliers!$J$2:$J$33,MATCH($F92,Multipliers!$H$2:$H$33,0))</f>
        <v>29.686151546789471</v>
      </c>
      <c r="CD92" s="24">
        <f t="shared" si="18"/>
        <v>52.842277928945919</v>
      </c>
      <c r="CE92" s="24">
        <f t="shared" si="19"/>
        <v>3.1083692899379951</v>
      </c>
      <c r="CF92" s="25">
        <f t="shared" si="20"/>
        <v>-1.14259412941996</v>
      </c>
    </row>
    <row r="93" spans="2:84" x14ac:dyDescent="0.3">
      <c r="B93" s="45" t="str">
        <f>IF(INDEX(Picks!$H$2:$H$300,MATCH($C93,Picks!$B$2:$B$300,0))=0,"",INDEX(Picks!$H$2:$H$300,MATCH($C93,Picks!$B$2:$B$300,0)))</f>
        <v/>
      </c>
      <c r="C93" s="5" t="s">
        <v>349</v>
      </c>
      <c r="D93" s="5" t="s">
        <v>350</v>
      </c>
      <c r="E93" s="5" t="s">
        <v>103</v>
      </c>
      <c r="F93" s="5" t="s">
        <v>58</v>
      </c>
      <c r="G93" s="7" t="s">
        <v>104</v>
      </c>
      <c r="H93" s="5" t="s">
        <v>44</v>
      </c>
      <c r="I93" s="22">
        <v>272.76666666666665</v>
      </c>
      <c r="J93" s="22">
        <v>2.0999999999999996</v>
      </c>
      <c r="K93" s="22">
        <v>0</v>
      </c>
      <c r="L93" s="22">
        <v>0</v>
      </c>
      <c r="M93" s="22">
        <v>0</v>
      </c>
      <c r="N93" s="22">
        <v>0</v>
      </c>
      <c r="O93" s="22">
        <v>779.33333333333337</v>
      </c>
      <c r="P93" s="22">
        <v>6</v>
      </c>
      <c r="Q93" s="22"/>
      <c r="R93" s="23">
        <f>Rookies!R81</f>
        <v>0</v>
      </c>
      <c r="S93" s="23">
        <f>Rookies!S81</f>
        <v>0</v>
      </c>
      <c r="T93" s="23">
        <f>Rookies!T81</f>
        <v>0</v>
      </c>
      <c r="U93" s="23">
        <f>Rookies!U81</f>
        <v>0</v>
      </c>
      <c r="V93" s="23">
        <f>Rookies!V81</f>
        <v>0</v>
      </c>
      <c r="W93" s="23">
        <f>Rookies!W81</f>
        <v>0</v>
      </c>
      <c r="X93" s="23">
        <f>Rookies!X81</f>
        <v>0</v>
      </c>
      <c r="Y93" s="23">
        <f>Rookies!Y81</f>
        <v>0</v>
      </c>
      <c r="Z93" s="23">
        <f>Rookies!Z81</f>
        <v>0</v>
      </c>
      <c r="AA93" s="23">
        <f>Rookies!AA81</f>
        <v>0</v>
      </c>
      <c r="AB93" s="23">
        <f>Rookies!AB81</f>
        <v>0</v>
      </c>
      <c r="AC93" s="23">
        <f>Rookies!AC81</f>
        <v>0</v>
      </c>
      <c r="AD93" s="23">
        <f>Rookies!AD81</f>
        <v>0</v>
      </c>
      <c r="AE93" s="23">
        <f>Rookies!AE81</f>
        <v>0</v>
      </c>
      <c r="AF93" s="23">
        <f>Rookies!AF81</f>
        <v>0</v>
      </c>
      <c r="AG93" s="23">
        <f>Rookies!AG81</f>
        <v>0</v>
      </c>
      <c r="AH93" s="23">
        <f>Rookies!AH81</f>
        <v>0</v>
      </c>
      <c r="AI93" s="23">
        <f>Rookies!AI81</f>
        <v>0</v>
      </c>
      <c r="AK93" s="23">
        <f>Rookies!AK81</f>
        <v>0</v>
      </c>
      <c r="AL93" s="23">
        <f>Rookies!AL81</f>
        <v>0</v>
      </c>
      <c r="AM93" s="23">
        <f>Rookies!AM81</f>
        <v>0</v>
      </c>
      <c r="AN93" s="23">
        <f>Rookies!AN81</f>
        <v>0</v>
      </c>
      <c r="AO93" s="23">
        <f>Rookies!AO81</f>
        <v>0</v>
      </c>
      <c r="AP93" s="23">
        <f>Rookies!AP81</f>
        <v>0</v>
      </c>
      <c r="AQ93" s="23">
        <f>Rookies!AQ81</f>
        <v>0</v>
      </c>
      <c r="AR93" s="23">
        <f>Rookies!AR81</f>
        <v>0</v>
      </c>
      <c r="AS93" s="23">
        <f>Rookies!AS81</f>
        <v>0</v>
      </c>
      <c r="AT93" s="23">
        <f>Rookies!AT81</f>
        <v>0</v>
      </c>
      <c r="AU93" s="23">
        <f>Rookies!AU81</f>
        <v>0</v>
      </c>
      <c r="AV93" s="23">
        <f>Rookies!AV81</f>
        <v>0</v>
      </c>
      <c r="AW93" s="23">
        <f>Rookies!AW81</f>
        <v>0</v>
      </c>
      <c r="AX93" s="23">
        <f>Rookies!AX81</f>
        <v>0</v>
      </c>
      <c r="AY93" s="23">
        <f>Rookies!AY81</f>
        <v>0</v>
      </c>
      <c r="AZ93" s="23">
        <f>Rookies!AZ81</f>
        <v>0</v>
      </c>
      <c r="BA93" s="23">
        <f>Rookies!BA81</f>
        <v>0</v>
      </c>
      <c r="BB93" s="23">
        <f>Rookies!BB81</f>
        <v>0</v>
      </c>
      <c r="BC93" s="23"/>
      <c r="BD93" s="23">
        <f>Rookies!BD81</f>
        <v>15.986314212485796</v>
      </c>
      <c r="BE93" s="23">
        <f>Rookies!BE81</f>
        <v>14.6216475499374</v>
      </c>
      <c r="BF93" s="23">
        <f>Rookies!BF81</f>
        <v>15.885579438326321</v>
      </c>
      <c r="BG93" s="23">
        <f>Rookies!BG81</f>
        <v>16.984464581848655</v>
      </c>
      <c r="BH93" s="23">
        <f>Rookies!BH81</f>
        <v>15.351602687802401</v>
      </c>
      <c r="BI93" s="23">
        <f>Rookies!BI81</f>
        <v>15.049921487432089</v>
      </c>
      <c r="BJ93" s="23">
        <f>Rookies!BJ81</f>
        <v>0</v>
      </c>
      <c r="BK93" s="23">
        <f>Rookies!BK81</f>
        <v>15.798677051736243</v>
      </c>
      <c r="BL93" s="23">
        <f>Rookies!BL81</f>
        <v>16.200762708013571</v>
      </c>
      <c r="BM93" s="23">
        <f>Rookies!BM81</f>
        <v>16.941444074012498</v>
      </c>
      <c r="BN93" s="23">
        <f>Rookies!BN81</f>
        <v>14.832510683018869</v>
      </c>
      <c r="BO93" s="23">
        <f>Rookies!BO81</f>
        <v>15.869797826993882</v>
      </c>
      <c r="BP93" s="23">
        <f>Rookies!BP81</f>
        <v>15.996387918072152</v>
      </c>
      <c r="BQ93" s="23">
        <f>Rookies!BQ81</f>
        <v>17.288543413518351</v>
      </c>
      <c r="BR93" s="23">
        <f>Rookies!BR81</f>
        <v>16.421477344171755</v>
      </c>
      <c r="BS93" s="23">
        <f>Rookies!BS81</f>
        <v>14.912615757976916</v>
      </c>
      <c r="BT93" s="23">
        <f>Rookies!BT81</f>
        <v>18.559928395336197</v>
      </c>
      <c r="BU93" s="23">
        <f>Rookies!BU81</f>
        <v>15.034392305109328</v>
      </c>
      <c r="BV93" s="23"/>
      <c r="BW93" s="23">
        <f t="shared" si="12"/>
        <v>0</v>
      </c>
      <c r="BX93" s="23">
        <f t="shared" si="13"/>
        <v>0</v>
      </c>
      <c r="BY93" s="23">
        <f t="shared" si="14"/>
        <v>271.73606743579245</v>
      </c>
      <c r="BZ93" s="23">
        <f t="shared" si="15"/>
        <v>0</v>
      </c>
      <c r="CA93" s="23">
        <f t="shared" si="16"/>
        <v>0</v>
      </c>
      <c r="CB93" s="23">
        <f t="shared" si="17"/>
        <v>2.0920655320120889</v>
      </c>
      <c r="CC93" s="23">
        <f>SUM(BD93:BU93)/INDEX(Multipliers!$J$2:$J$33,MATCH($F93,Multipliers!$H$2:$H$33,0))</f>
        <v>41.987998152970995</v>
      </c>
      <c r="CD93" s="24">
        <f t="shared" si="18"/>
        <v>81.713998088622773</v>
      </c>
      <c r="CE93" s="24">
        <f t="shared" si="19"/>
        <v>4.8067057699189863</v>
      </c>
      <c r="CF93" s="25">
        <f t="shared" si="20"/>
        <v>-0.64286066533460162</v>
      </c>
    </row>
    <row r="94" spans="2:84" x14ac:dyDescent="0.3">
      <c r="B94" s="45" t="str">
        <f>IF(INDEX(Picks!$H$2:$H$300,MATCH($C94,Picks!$B$2:$B$300,0))=0,"",INDEX(Picks!$H$2:$H$300,MATCH($C94,Picks!$B$2:$B$300,0)))</f>
        <v/>
      </c>
      <c r="C94" s="5" t="s">
        <v>351</v>
      </c>
      <c r="D94" s="5" t="s">
        <v>352</v>
      </c>
      <c r="E94" s="5" t="s">
        <v>103</v>
      </c>
      <c r="F94" s="5" t="s">
        <v>84</v>
      </c>
      <c r="G94" s="7" t="s">
        <v>104</v>
      </c>
      <c r="H94" s="5" t="s">
        <v>44</v>
      </c>
      <c r="I94" s="22">
        <v>201.77499999999998</v>
      </c>
      <c r="J94" s="22">
        <v>1.4</v>
      </c>
      <c r="K94" s="22">
        <v>0</v>
      </c>
      <c r="L94" s="22">
        <v>0</v>
      </c>
      <c r="M94" s="22">
        <v>81.199999999999989</v>
      </c>
      <c r="N94" s="22">
        <v>0.7</v>
      </c>
      <c r="O94" s="22">
        <v>576.5</v>
      </c>
      <c r="P94" s="22">
        <v>4</v>
      </c>
      <c r="Q94" s="22"/>
      <c r="R94" s="23">
        <f>Rookies!R82</f>
        <v>0</v>
      </c>
      <c r="S94" s="23">
        <f>Rookies!S82</f>
        <v>0</v>
      </c>
      <c r="T94" s="23">
        <f>Rookies!T82</f>
        <v>0</v>
      </c>
      <c r="U94" s="23">
        <f>Rookies!U82</f>
        <v>0</v>
      </c>
      <c r="V94" s="23">
        <f>Rookies!V82</f>
        <v>0</v>
      </c>
      <c r="W94" s="23">
        <f>Rookies!W82</f>
        <v>0</v>
      </c>
      <c r="X94" s="23">
        <f>Rookies!X82</f>
        <v>0</v>
      </c>
      <c r="Y94" s="23">
        <f>Rookies!Y82</f>
        <v>0</v>
      </c>
      <c r="Z94" s="23">
        <f>Rookies!Z82</f>
        <v>0</v>
      </c>
      <c r="AA94" s="23">
        <f>Rookies!AA82</f>
        <v>0</v>
      </c>
      <c r="AB94" s="23">
        <f>Rookies!AB82</f>
        <v>0</v>
      </c>
      <c r="AC94" s="23">
        <f>Rookies!AC82</f>
        <v>0</v>
      </c>
      <c r="AD94" s="23">
        <f>Rookies!AD82</f>
        <v>0</v>
      </c>
      <c r="AE94" s="23">
        <f>Rookies!AE82</f>
        <v>0</v>
      </c>
      <c r="AF94" s="23">
        <f>Rookies!AF82</f>
        <v>0</v>
      </c>
      <c r="AG94" s="23">
        <f>Rookies!AG82</f>
        <v>0</v>
      </c>
      <c r="AH94" s="23">
        <f>Rookies!AH82</f>
        <v>0</v>
      </c>
      <c r="AI94" s="23">
        <f>Rookies!AI82</f>
        <v>0</v>
      </c>
      <c r="AK94" s="23">
        <f>Rookies!AK82</f>
        <v>1.8276611837242451</v>
      </c>
      <c r="AL94" s="23">
        <f>Rookies!AL82</f>
        <v>1.6777772427607807</v>
      </c>
      <c r="AM94" s="23">
        <f>Rookies!AM82</f>
        <v>1.5715737467096371</v>
      </c>
      <c r="AN94" s="23">
        <f>Rookies!AN82</f>
        <v>1.5827537604297024</v>
      </c>
      <c r="AO94" s="23">
        <f>Rookies!AO82</f>
        <v>0</v>
      </c>
      <c r="AP94" s="23">
        <f>Rookies!AP82</f>
        <v>1.5858234373932161</v>
      </c>
      <c r="AQ94" s="23">
        <f>Rookies!AQ82</f>
        <v>1.8409491270761291</v>
      </c>
      <c r="AR94" s="23">
        <f>Rookies!AR82</f>
        <v>1.7292293558292589</v>
      </c>
      <c r="AS94" s="23">
        <f>Rookies!AS82</f>
        <v>1.679874179836643</v>
      </c>
      <c r="AT94" s="23">
        <f>Rookies!AT82</f>
        <v>1.6934662508235161</v>
      </c>
      <c r="AU94" s="23">
        <f>Rookies!AU82</f>
        <v>1.7194862528338442</v>
      </c>
      <c r="AV94" s="23">
        <f>Rookies!AV82</f>
        <v>1.9097767439769215</v>
      </c>
      <c r="AW94" s="23">
        <f>Rookies!AW82</f>
        <v>1.6593366976755271</v>
      </c>
      <c r="AX94" s="23">
        <f>Rookies!AX82</f>
        <v>1.8020996641302451</v>
      </c>
      <c r="AY94" s="23">
        <f>Rookies!AY82</f>
        <v>1.8301104994963555</v>
      </c>
      <c r="AZ94" s="23">
        <f>Rookies!AZ82</f>
        <v>1.9612956721001407</v>
      </c>
      <c r="BA94" s="23">
        <f>Rookies!BA82</f>
        <v>1.6509762813902151</v>
      </c>
      <c r="BB94" s="23">
        <f>Rookies!BB82</f>
        <v>1.7527421097186917</v>
      </c>
      <c r="BC94" s="23"/>
      <c r="BD94" s="23">
        <f>Rookies!BD82</f>
        <v>11.733438966549741</v>
      </c>
      <c r="BE94" s="23">
        <f>Rookies!BE82</f>
        <v>12.814665843724987</v>
      </c>
      <c r="BF94" s="23">
        <f>Rookies!BF82</f>
        <v>11.592906055729792</v>
      </c>
      <c r="BG94" s="23">
        <f>Rookies!BG82</f>
        <v>11.743429199408325</v>
      </c>
      <c r="BH94" s="23">
        <f>Rookies!BH82</f>
        <v>0</v>
      </c>
      <c r="BI94" s="23">
        <f>Rookies!BI82</f>
        <v>12.082650504045107</v>
      </c>
      <c r="BJ94" s="23">
        <f>Rookies!BJ82</f>
        <v>12.490454874025644</v>
      </c>
      <c r="BK94" s="23">
        <f>Rookies!BK82</f>
        <v>11.916681757968403</v>
      </c>
      <c r="BL94" s="23">
        <f>Rookies!BL82</f>
        <v>11.952978234001291</v>
      </c>
      <c r="BM94" s="23">
        <f>Rookies!BM82</f>
        <v>11.716126302577782</v>
      </c>
      <c r="BN94" s="23">
        <f>Rookies!BN82</f>
        <v>11.038964541740402</v>
      </c>
      <c r="BO94" s="23">
        <f>Rookies!BO82</f>
        <v>12.142964979006168</v>
      </c>
      <c r="BP94" s="23">
        <f>Rookies!BP82</f>
        <v>12.661225831357203</v>
      </c>
      <c r="BQ94" s="23">
        <f>Rookies!BQ82</f>
        <v>11.458320025744742</v>
      </c>
      <c r="BR94" s="23">
        <f>Rookies!BR82</f>
        <v>12.801612346035713</v>
      </c>
      <c r="BS94" s="23">
        <f>Rookies!BS82</f>
        <v>13.17314094020545</v>
      </c>
      <c r="BT94" s="23">
        <f>Rookies!BT82</f>
        <v>12.223468735945925</v>
      </c>
      <c r="BU94" s="23">
        <f>Rookies!BU82</f>
        <v>11.891988705856562</v>
      </c>
      <c r="BV94" s="23"/>
      <c r="BW94" s="23">
        <f t="shared" si="12"/>
        <v>0</v>
      </c>
      <c r="BX94" s="23">
        <f t="shared" si="13"/>
        <v>29.474932205905073</v>
      </c>
      <c r="BY94" s="23">
        <f t="shared" si="14"/>
        <v>205.43501784392322</v>
      </c>
      <c r="BZ94" s="23">
        <f t="shared" si="15"/>
        <v>0</v>
      </c>
      <c r="CA94" s="23">
        <f t="shared" si="16"/>
        <v>0.25409424315435414</v>
      </c>
      <c r="CB94" s="23">
        <f t="shared" si="17"/>
        <v>1.4253947465319912</v>
      </c>
      <c r="CC94" s="23">
        <f>SUM(BD94:BU94)/INDEX(Multipliers!$J$2:$J$33,MATCH($F94,Multipliers!$H$2:$H$33,0))</f>
        <v>28.854784092325239</v>
      </c>
      <c r="CD94" s="24">
        <f t="shared" si="18"/>
        <v>62.422713035426142</v>
      </c>
      <c r="CE94" s="24">
        <f t="shared" si="19"/>
        <v>3.6719242962015377</v>
      </c>
      <c r="CF94" s="25">
        <f t="shared" si="20"/>
        <v>-0.97676874746391906</v>
      </c>
    </row>
    <row r="95" spans="2:84" x14ac:dyDescent="0.3">
      <c r="B95" s="45" t="str">
        <f>IF(INDEX(Picks!$H$2:$H$300,MATCH($C95,Picks!$B$2:$B$300,0))=0,"",INDEX(Picks!$H$2:$H$300,MATCH($C95,Picks!$B$2:$B$300,0)))</f>
        <v/>
      </c>
      <c r="C95" s="5" t="s">
        <v>353</v>
      </c>
      <c r="D95" s="5" t="s">
        <v>354</v>
      </c>
      <c r="E95" s="5" t="s">
        <v>103</v>
      </c>
      <c r="F95" s="5" t="s">
        <v>62</v>
      </c>
      <c r="G95" s="7" t="s">
        <v>104</v>
      </c>
      <c r="H95" s="5" t="s">
        <v>44</v>
      </c>
      <c r="I95" s="22">
        <v>149.29999999999998</v>
      </c>
      <c r="J95" s="22">
        <v>0.84999999999999987</v>
      </c>
      <c r="K95" s="22">
        <v>0</v>
      </c>
      <c r="L95" s="22">
        <v>0</v>
      </c>
      <c r="M95" s="22">
        <v>0</v>
      </c>
      <c r="N95" s="22">
        <v>0</v>
      </c>
      <c r="O95" s="22">
        <v>426.57142857142856</v>
      </c>
      <c r="P95" s="22">
        <v>2.4285714285714284</v>
      </c>
      <c r="Q95" s="22"/>
      <c r="R95" s="23">
        <f>Rookies!R83</f>
        <v>0</v>
      </c>
      <c r="S95" s="23">
        <f>Rookies!S83</f>
        <v>0</v>
      </c>
      <c r="T95" s="23">
        <f>Rookies!T83</f>
        <v>0</v>
      </c>
      <c r="U95" s="23">
        <f>Rookies!U83</f>
        <v>0</v>
      </c>
      <c r="V95" s="23">
        <f>Rookies!V83</f>
        <v>0</v>
      </c>
      <c r="W95" s="23">
        <f>Rookies!W83</f>
        <v>0</v>
      </c>
      <c r="X95" s="23">
        <f>Rookies!X83</f>
        <v>0</v>
      </c>
      <c r="Y95" s="23">
        <f>Rookies!Y83</f>
        <v>0</v>
      </c>
      <c r="Z95" s="23">
        <f>Rookies!Z83</f>
        <v>0</v>
      </c>
      <c r="AA95" s="23">
        <f>Rookies!AA83</f>
        <v>0</v>
      </c>
      <c r="AB95" s="23">
        <f>Rookies!AB83</f>
        <v>0</v>
      </c>
      <c r="AC95" s="23">
        <f>Rookies!AC83</f>
        <v>0</v>
      </c>
      <c r="AD95" s="23">
        <f>Rookies!AD83</f>
        <v>0</v>
      </c>
      <c r="AE95" s="23">
        <f>Rookies!AE83</f>
        <v>0</v>
      </c>
      <c r="AF95" s="23">
        <f>Rookies!AF83</f>
        <v>0</v>
      </c>
      <c r="AG95" s="23">
        <f>Rookies!AG83</f>
        <v>0</v>
      </c>
      <c r="AH95" s="23">
        <f>Rookies!AH83</f>
        <v>0</v>
      </c>
      <c r="AI95" s="23">
        <f>Rookies!AI83</f>
        <v>0</v>
      </c>
      <c r="AK95" s="23">
        <f>Rookies!AK83</f>
        <v>0</v>
      </c>
      <c r="AL95" s="23">
        <f>Rookies!AL83</f>
        <v>0</v>
      </c>
      <c r="AM95" s="23">
        <f>Rookies!AM83</f>
        <v>0</v>
      </c>
      <c r="AN95" s="23">
        <f>Rookies!AN83</f>
        <v>0</v>
      </c>
      <c r="AO95" s="23">
        <f>Rookies!AO83</f>
        <v>0</v>
      </c>
      <c r="AP95" s="23">
        <f>Rookies!AP83</f>
        <v>0</v>
      </c>
      <c r="AQ95" s="23">
        <f>Rookies!AQ83</f>
        <v>0</v>
      </c>
      <c r="AR95" s="23">
        <f>Rookies!AR83</f>
        <v>0</v>
      </c>
      <c r="AS95" s="23">
        <f>Rookies!AS83</f>
        <v>0</v>
      </c>
      <c r="AT95" s="23">
        <f>Rookies!AT83</f>
        <v>0</v>
      </c>
      <c r="AU95" s="23">
        <f>Rookies!AU83</f>
        <v>0</v>
      </c>
      <c r="AV95" s="23">
        <f>Rookies!AV83</f>
        <v>0</v>
      </c>
      <c r="AW95" s="23">
        <f>Rookies!AW83</f>
        <v>0</v>
      </c>
      <c r="AX95" s="23">
        <f>Rookies!AX83</f>
        <v>0</v>
      </c>
      <c r="AY95" s="23">
        <f>Rookies!AY83</f>
        <v>0</v>
      </c>
      <c r="AZ95" s="23">
        <f>Rookies!AZ83</f>
        <v>0</v>
      </c>
      <c r="BA95" s="23">
        <f>Rookies!BA83</f>
        <v>0</v>
      </c>
      <c r="BB95" s="23">
        <f>Rookies!BB83</f>
        <v>0</v>
      </c>
      <c r="BC95" s="23"/>
      <c r="BD95" s="23">
        <f>Rookies!BD83</f>
        <v>8.5513381808274751</v>
      </c>
      <c r="BE95" s="23">
        <f>Rookies!BE83</f>
        <v>8.9562858742519094</v>
      </c>
      <c r="BF95" s="23">
        <f>Rookies!BF83</f>
        <v>9.274404483910029</v>
      </c>
      <c r="BG95" s="23">
        <f>Rookies!BG83</f>
        <v>10.038395333561832</v>
      </c>
      <c r="BH95" s="23">
        <f>Rookies!BH83</f>
        <v>8.2985236834449321</v>
      </c>
      <c r="BI95" s="23">
        <f>Rookies!BI83</f>
        <v>0</v>
      </c>
      <c r="BJ95" s="23">
        <f>Rookies!BJ83</f>
        <v>8.7353666885786296</v>
      </c>
      <c r="BK95" s="23">
        <f>Rookies!BK83</f>
        <v>10.1311435875295</v>
      </c>
      <c r="BL95" s="23">
        <f>Rookies!BL83</f>
        <v>8.6560949697388967</v>
      </c>
      <c r="BM95" s="23">
        <f>Rookies!BM83</f>
        <v>8.4587653309250612</v>
      </c>
      <c r="BN95" s="23">
        <f>Rookies!BN83</f>
        <v>8.7908756986086196</v>
      </c>
      <c r="BO95" s="23">
        <f>Rookies!BO83</f>
        <v>9.519809881427042</v>
      </c>
      <c r="BP95" s="23">
        <f>Rookies!BP83</f>
        <v>8.8570494751475088</v>
      </c>
      <c r="BQ95" s="23">
        <f>Rookies!BQ83</f>
        <v>8.7675560663457119</v>
      </c>
      <c r="BR95" s="23">
        <f>Rookies!BR83</f>
        <v>8.988634619794686</v>
      </c>
      <c r="BS95" s="23">
        <f>Rookies!BS83</f>
        <v>8.1589891566017698</v>
      </c>
      <c r="BT95" s="23">
        <f>Rookies!BT83</f>
        <v>9.6265918664031691</v>
      </c>
      <c r="BU95" s="23">
        <f>Rookies!BU83</f>
        <v>9.1343899348821846</v>
      </c>
      <c r="BV95" s="23"/>
      <c r="BW95" s="23">
        <f t="shared" si="12"/>
        <v>0</v>
      </c>
      <c r="BX95" s="23">
        <f t="shared" si="13"/>
        <v>0</v>
      </c>
      <c r="BY95" s="23">
        <f t="shared" si="14"/>
        <v>152.94421483197894</v>
      </c>
      <c r="BZ95" s="23">
        <f t="shared" si="15"/>
        <v>0</v>
      </c>
      <c r="CA95" s="23">
        <f t="shared" si="16"/>
        <v>0</v>
      </c>
      <c r="CB95" s="23">
        <f t="shared" si="17"/>
        <v>0.87074737178286732</v>
      </c>
      <c r="CC95" s="23">
        <f>SUM(BD95:BU95)/INDEX(Multipliers!$J$2:$J$33,MATCH($F95,Multipliers!$H$2:$H$33,0))</f>
        <v>25.027999951877742</v>
      </c>
      <c r="CD95" s="24">
        <f t="shared" si="18"/>
        <v>45.54690566577284</v>
      </c>
      <c r="CE95" s="24">
        <f t="shared" si="19"/>
        <v>2.6792297450454612</v>
      </c>
      <c r="CF95" s="25">
        <f t="shared" si="20"/>
        <v>-1.2688679237316505</v>
      </c>
    </row>
    <row r="97" spans="1:1" x14ac:dyDescent="0.3">
      <c r="A97" s="5" t="s">
        <v>708</v>
      </c>
    </row>
  </sheetData>
  <autoFilter ref="B2:H95" xr:uid="{0E744786-0208-4668-A745-7438CED9A55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78A56-A48E-4857-AE73-CAEEB575F969}">
  <dimension ref="A1:CF61"/>
  <sheetViews>
    <sheetView showGridLines="0" workbookViewId="0">
      <pane xSplit="4" ySplit="2" topLeftCell="E17" activePane="bottomRight" state="frozen"/>
      <selection activeCell="B1" sqref="B1"/>
      <selection pane="topRight" activeCell="B1" sqref="B1"/>
      <selection pane="bottomLeft" activeCell="B1" sqref="B1"/>
      <selection pane="bottomRight" activeCell="A61" sqref="A61"/>
    </sheetView>
  </sheetViews>
  <sheetFormatPr defaultColWidth="8.85546875" defaultRowHeight="13.5" outlineLevelCol="1" x14ac:dyDescent="0.3"/>
  <cols>
    <col min="1" max="1" width="3.28515625" style="5" customWidth="1"/>
    <col min="2" max="2" width="8.85546875" style="6"/>
    <col min="3" max="3" width="11.7109375" style="5" customWidth="1"/>
    <col min="4" max="4" width="13.7109375" style="5" customWidth="1"/>
    <col min="5" max="5" width="8.85546875" style="5" hidden="1" customWidth="1" outlineLevel="1"/>
    <col min="6" max="6" width="8.85546875" style="5" collapsed="1"/>
    <col min="7" max="7" width="10.7109375" style="7" customWidth="1"/>
    <col min="8" max="8" width="11.7109375" style="5" customWidth="1"/>
    <col min="9" max="11" width="13.7109375" style="26" hidden="1" customWidth="1" outlineLevel="1"/>
    <col min="12" max="16" width="13.7109375" style="11" hidden="1" customWidth="1" outlineLevel="1"/>
    <col min="17" max="17" width="3.28515625" style="11" customWidth="1" collapsed="1"/>
    <col min="18" max="18" width="8.85546875" style="5"/>
    <col min="19" max="34" width="8.85546875" style="5" hidden="1" customWidth="1" outlineLevel="1"/>
    <col min="35" max="35" width="8.85546875" style="5" collapsed="1"/>
    <col min="36" max="36" width="3.28515625" style="5" customWidth="1"/>
    <col min="37" max="37" width="8.85546875" style="5"/>
    <col min="38" max="42" width="8.85546875" style="23" hidden="1" customWidth="1" outlineLevel="1"/>
    <col min="43" max="53" width="8.85546875" style="5" hidden="1" customWidth="1" outlineLevel="1"/>
    <col min="54" max="54" width="8.85546875" style="5" collapsed="1"/>
    <col min="55" max="55" width="3.28515625" style="5" customWidth="1"/>
    <col min="56" max="56" width="8.85546875" style="5"/>
    <col min="57" max="72" width="8.85546875" style="5" hidden="1" customWidth="1" outlineLevel="1"/>
    <col min="73" max="73" width="8.85546875" style="5" collapsed="1"/>
    <col min="74" max="74" width="3.28515625" style="5" customWidth="1"/>
    <col min="75" max="16384" width="8.85546875" style="5"/>
  </cols>
  <sheetData>
    <row r="1" spans="2:84" x14ac:dyDescent="0.3">
      <c r="I1" s="9" t="s">
        <v>15</v>
      </c>
      <c r="J1" s="9"/>
      <c r="K1" s="9" t="s">
        <v>16</v>
      </c>
      <c r="L1" s="10"/>
      <c r="M1" s="10"/>
      <c r="N1" s="10"/>
      <c r="O1" s="10"/>
      <c r="P1" s="10"/>
      <c r="R1" s="12" t="s">
        <v>17</v>
      </c>
      <c r="S1" s="12"/>
      <c r="T1" s="12"/>
      <c r="U1" s="12"/>
      <c r="V1" s="12"/>
      <c r="W1" s="12"/>
      <c r="X1" s="12"/>
      <c r="Y1" s="12"/>
      <c r="Z1" s="12"/>
      <c r="AA1" s="12"/>
      <c r="AB1" s="12"/>
      <c r="AC1" s="12"/>
      <c r="AD1" s="12"/>
      <c r="AE1" s="12"/>
      <c r="AF1" s="12"/>
      <c r="AG1" s="12"/>
      <c r="AH1" s="12"/>
      <c r="AI1" s="12"/>
      <c r="AK1" s="42" t="s">
        <v>18</v>
      </c>
      <c r="AL1" s="42"/>
      <c r="AM1" s="42"/>
      <c r="AN1" s="42"/>
      <c r="AO1" s="42"/>
      <c r="AP1" s="42"/>
      <c r="AQ1" s="42"/>
      <c r="AR1" s="42"/>
      <c r="AS1" s="42"/>
      <c r="AT1" s="42"/>
      <c r="AU1" s="42"/>
      <c r="AV1" s="42"/>
      <c r="AW1" s="42"/>
      <c r="AX1" s="42"/>
      <c r="AY1" s="42"/>
      <c r="AZ1" s="42"/>
      <c r="BA1" s="42"/>
      <c r="BB1" s="42"/>
      <c r="BD1" s="43" t="s">
        <v>19</v>
      </c>
      <c r="BE1" s="43"/>
      <c r="BF1" s="43"/>
      <c r="BG1" s="43"/>
      <c r="BH1" s="43"/>
      <c r="BI1" s="43"/>
      <c r="BJ1" s="43"/>
      <c r="BK1" s="43"/>
      <c r="BL1" s="43"/>
      <c r="BM1" s="43"/>
      <c r="BN1" s="43"/>
      <c r="BO1" s="43"/>
      <c r="BP1" s="43"/>
      <c r="BQ1" s="43"/>
      <c r="BR1" s="43"/>
      <c r="BS1" s="43"/>
      <c r="BT1" s="43"/>
      <c r="BU1" s="43"/>
      <c r="BW1" s="13" t="s">
        <v>20</v>
      </c>
      <c r="BX1" s="14"/>
      <c r="BY1" s="14"/>
      <c r="BZ1" s="14"/>
      <c r="CA1" s="14"/>
      <c r="CB1" s="14"/>
      <c r="CC1" s="14"/>
      <c r="CD1" s="13"/>
      <c r="CE1" s="13"/>
      <c r="CF1" s="13"/>
    </row>
    <row r="2" spans="2:84" x14ac:dyDescent="0.3">
      <c r="B2" s="15" t="s">
        <v>14</v>
      </c>
      <c r="C2" s="16" t="s">
        <v>2</v>
      </c>
      <c r="D2" s="16" t="s">
        <v>3</v>
      </c>
      <c r="E2" s="16" t="s">
        <v>21</v>
      </c>
      <c r="F2" s="16" t="s">
        <v>22</v>
      </c>
      <c r="G2" s="17" t="s">
        <v>23</v>
      </c>
      <c r="H2" s="16" t="s">
        <v>24</v>
      </c>
      <c r="I2" s="18" t="s">
        <v>229</v>
      </c>
      <c r="J2" s="19" t="s">
        <v>230</v>
      </c>
      <c r="K2" s="18" t="s">
        <v>27</v>
      </c>
      <c r="L2" s="19" t="s">
        <v>28</v>
      </c>
      <c r="M2" s="19" t="s">
        <v>29</v>
      </c>
      <c r="N2" s="19" t="s">
        <v>30</v>
      </c>
      <c r="O2" s="19" t="s">
        <v>31</v>
      </c>
      <c r="P2" s="19" t="s">
        <v>32</v>
      </c>
      <c r="Q2" s="20"/>
      <c r="R2" s="15">
        <v>1</v>
      </c>
      <c r="S2" s="15">
        <f t="shared" ref="S2:AI2" si="0">R2+1</f>
        <v>2</v>
      </c>
      <c r="T2" s="15">
        <f t="shared" si="0"/>
        <v>3</v>
      </c>
      <c r="U2" s="15">
        <f t="shared" si="0"/>
        <v>4</v>
      </c>
      <c r="V2" s="15">
        <f t="shared" si="0"/>
        <v>5</v>
      </c>
      <c r="W2" s="15">
        <f t="shared" si="0"/>
        <v>6</v>
      </c>
      <c r="X2" s="15">
        <f t="shared" si="0"/>
        <v>7</v>
      </c>
      <c r="Y2" s="15">
        <f t="shared" si="0"/>
        <v>8</v>
      </c>
      <c r="Z2" s="15">
        <f t="shared" si="0"/>
        <v>9</v>
      </c>
      <c r="AA2" s="15">
        <f t="shared" si="0"/>
        <v>10</v>
      </c>
      <c r="AB2" s="15">
        <f t="shared" si="0"/>
        <v>11</v>
      </c>
      <c r="AC2" s="15">
        <f t="shared" si="0"/>
        <v>12</v>
      </c>
      <c r="AD2" s="15">
        <f t="shared" si="0"/>
        <v>13</v>
      </c>
      <c r="AE2" s="15">
        <f t="shared" si="0"/>
        <v>14</v>
      </c>
      <c r="AF2" s="15">
        <f t="shared" si="0"/>
        <v>15</v>
      </c>
      <c r="AG2" s="15">
        <f t="shared" si="0"/>
        <v>16</v>
      </c>
      <c r="AH2" s="15">
        <f t="shared" si="0"/>
        <v>17</v>
      </c>
      <c r="AI2" s="15">
        <f t="shared" si="0"/>
        <v>18</v>
      </c>
      <c r="AK2" s="15">
        <v>1</v>
      </c>
      <c r="AL2" s="15">
        <f t="shared" ref="AL2:BB2" si="1">AK2+1</f>
        <v>2</v>
      </c>
      <c r="AM2" s="15">
        <f t="shared" si="1"/>
        <v>3</v>
      </c>
      <c r="AN2" s="15">
        <f t="shared" si="1"/>
        <v>4</v>
      </c>
      <c r="AO2" s="15">
        <f t="shared" si="1"/>
        <v>5</v>
      </c>
      <c r="AP2" s="15">
        <f t="shared" si="1"/>
        <v>6</v>
      </c>
      <c r="AQ2" s="15">
        <f t="shared" si="1"/>
        <v>7</v>
      </c>
      <c r="AR2" s="15">
        <f t="shared" si="1"/>
        <v>8</v>
      </c>
      <c r="AS2" s="15">
        <f t="shared" si="1"/>
        <v>9</v>
      </c>
      <c r="AT2" s="15">
        <f t="shared" si="1"/>
        <v>10</v>
      </c>
      <c r="AU2" s="15">
        <f t="shared" si="1"/>
        <v>11</v>
      </c>
      <c r="AV2" s="15">
        <f t="shared" si="1"/>
        <v>12</v>
      </c>
      <c r="AW2" s="15">
        <f t="shared" si="1"/>
        <v>13</v>
      </c>
      <c r="AX2" s="15">
        <f t="shared" si="1"/>
        <v>14</v>
      </c>
      <c r="AY2" s="15">
        <f t="shared" si="1"/>
        <v>15</v>
      </c>
      <c r="AZ2" s="15">
        <f t="shared" si="1"/>
        <v>16</v>
      </c>
      <c r="BA2" s="15">
        <f t="shared" si="1"/>
        <v>17</v>
      </c>
      <c r="BB2" s="15">
        <f t="shared" si="1"/>
        <v>18</v>
      </c>
      <c r="BC2" s="15"/>
      <c r="BD2" s="15">
        <v>1</v>
      </c>
      <c r="BE2" s="15">
        <f t="shared" ref="BE2:BU2" si="2">BD2+1</f>
        <v>2</v>
      </c>
      <c r="BF2" s="15">
        <f t="shared" si="2"/>
        <v>3</v>
      </c>
      <c r="BG2" s="15">
        <f t="shared" si="2"/>
        <v>4</v>
      </c>
      <c r="BH2" s="15">
        <f t="shared" si="2"/>
        <v>5</v>
      </c>
      <c r="BI2" s="15">
        <f t="shared" si="2"/>
        <v>6</v>
      </c>
      <c r="BJ2" s="15">
        <f t="shared" si="2"/>
        <v>7</v>
      </c>
      <c r="BK2" s="15">
        <f t="shared" si="2"/>
        <v>8</v>
      </c>
      <c r="BL2" s="15">
        <f t="shared" si="2"/>
        <v>9</v>
      </c>
      <c r="BM2" s="15">
        <f t="shared" si="2"/>
        <v>10</v>
      </c>
      <c r="BN2" s="15">
        <f t="shared" si="2"/>
        <v>11</v>
      </c>
      <c r="BO2" s="15">
        <f t="shared" si="2"/>
        <v>12</v>
      </c>
      <c r="BP2" s="15">
        <f t="shared" si="2"/>
        <v>13</v>
      </c>
      <c r="BQ2" s="15">
        <f t="shared" si="2"/>
        <v>14</v>
      </c>
      <c r="BR2" s="15">
        <f t="shared" si="2"/>
        <v>15</v>
      </c>
      <c r="BS2" s="15">
        <f t="shared" si="2"/>
        <v>16</v>
      </c>
      <c r="BT2" s="15">
        <f t="shared" si="2"/>
        <v>17</v>
      </c>
      <c r="BU2" s="15">
        <f t="shared" si="2"/>
        <v>18</v>
      </c>
      <c r="BV2" s="15"/>
      <c r="BW2" s="15" t="s">
        <v>33</v>
      </c>
      <c r="BX2" s="21" t="s">
        <v>34</v>
      </c>
      <c r="BY2" s="21" t="s">
        <v>35</v>
      </c>
      <c r="BZ2" s="21" t="s">
        <v>36</v>
      </c>
      <c r="CA2" s="21" t="s">
        <v>37</v>
      </c>
      <c r="CB2" s="21" t="s">
        <v>38</v>
      </c>
      <c r="CC2" s="21" t="s">
        <v>39</v>
      </c>
      <c r="CD2" s="15" t="s">
        <v>40</v>
      </c>
      <c r="CE2" s="15" t="s">
        <v>41</v>
      </c>
      <c r="CF2" s="15" t="s">
        <v>6</v>
      </c>
    </row>
    <row r="3" spans="2:84" x14ac:dyDescent="0.3">
      <c r="B3" s="45" t="str">
        <f>IF(INDEX(Picks!$H$2:$H$300,MATCH($C3,Picks!$B$2:$B$300,0))=0,"",INDEX(Picks!$H$2:$H$300,MATCH($C3,Picks!$B$2:$B$300,0)))</f>
        <v/>
      </c>
      <c r="C3" s="5" t="s">
        <v>355</v>
      </c>
      <c r="D3" s="5" t="s">
        <v>666</v>
      </c>
      <c r="E3" s="5" t="s">
        <v>43</v>
      </c>
      <c r="F3" s="5" t="s">
        <v>43</v>
      </c>
      <c r="G3" s="7">
        <v>10</v>
      </c>
      <c r="H3" s="5" t="s">
        <v>44</v>
      </c>
      <c r="I3" s="22">
        <v>1338</v>
      </c>
      <c r="J3" s="22">
        <v>12</v>
      </c>
      <c r="K3" s="22">
        <v>0</v>
      </c>
      <c r="L3" s="22">
        <v>0</v>
      </c>
      <c r="M3" s="22">
        <v>42.5</v>
      </c>
      <c r="N3" s="22">
        <v>0</v>
      </c>
      <c r="O3" s="22">
        <v>1338</v>
      </c>
      <c r="P3" s="22">
        <v>12</v>
      </c>
      <c r="Q3" s="22"/>
      <c r="R3" s="23">
        <v>0</v>
      </c>
      <c r="S3" s="23">
        <v>0</v>
      </c>
      <c r="T3" s="23">
        <v>0</v>
      </c>
      <c r="U3" s="23">
        <v>0</v>
      </c>
      <c r="V3" s="23">
        <v>0</v>
      </c>
      <c r="W3" s="23">
        <v>0</v>
      </c>
      <c r="X3" s="23">
        <v>0</v>
      </c>
      <c r="Y3" s="23">
        <v>0</v>
      </c>
      <c r="Z3" s="23">
        <v>0</v>
      </c>
      <c r="AA3" s="23">
        <v>0</v>
      </c>
      <c r="AB3" s="23">
        <v>0</v>
      </c>
      <c r="AC3" s="23">
        <v>0</v>
      </c>
      <c r="AD3" s="23">
        <v>0</v>
      </c>
      <c r="AE3" s="23">
        <v>0</v>
      </c>
      <c r="AF3" s="23">
        <v>0</v>
      </c>
      <c r="AG3" s="23">
        <v>0</v>
      </c>
      <c r="AH3" s="23">
        <v>0</v>
      </c>
      <c r="AI3" s="23">
        <v>0</v>
      </c>
      <c r="AK3" s="23">
        <v>2.4391288200245156</v>
      </c>
      <c r="AL3" s="23">
        <v>2.1861035661211856</v>
      </c>
      <c r="AM3" s="23">
        <v>2.2475062899152181</v>
      </c>
      <c r="AN3" s="23">
        <v>2.0449380939872319</v>
      </c>
      <c r="AO3" s="23">
        <v>2.238062855754579</v>
      </c>
      <c r="AP3" s="23">
        <v>2.3421809605009178</v>
      </c>
      <c r="AQ3" s="23">
        <v>2.4001358155406018</v>
      </c>
      <c r="AR3" s="23">
        <v>2.2101503140363978</v>
      </c>
      <c r="AS3" s="23">
        <v>2.2731495505940855</v>
      </c>
      <c r="AT3" s="23">
        <v>0</v>
      </c>
      <c r="AU3" s="23">
        <v>2.4857664947689639</v>
      </c>
      <c r="AV3" s="23">
        <v>2.130613575148236</v>
      </c>
      <c r="AW3" s="23">
        <v>2.1532854586545525</v>
      </c>
      <c r="AX3" s="23">
        <v>2.4354345131080719</v>
      </c>
      <c r="AY3" s="23">
        <v>2.2612532676356349</v>
      </c>
      <c r="AZ3" s="23">
        <v>2.2713908150258622</v>
      </c>
      <c r="BA3" s="23">
        <v>2.3215239476978682</v>
      </c>
      <c r="BB3" s="23">
        <v>2.2851359937487623</v>
      </c>
      <c r="BC3" s="23"/>
      <c r="BD3" s="23">
        <v>82.609810384909693</v>
      </c>
      <c r="BE3" s="23">
        <v>70.599304736340414</v>
      </c>
      <c r="BF3" s="23">
        <v>73.763588919174055</v>
      </c>
      <c r="BG3" s="23">
        <v>61.409598594530031</v>
      </c>
      <c r="BH3" s="23">
        <v>77.737381317957727</v>
      </c>
      <c r="BI3" s="23">
        <v>75.727016416583098</v>
      </c>
      <c r="BJ3" s="23">
        <v>71.554959410291232</v>
      </c>
      <c r="BK3" s="23">
        <v>71.458222885714136</v>
      </c>
      <c r="BL3" s="23">
        <v>70.34095275054807</v>
      </c>
      <c r="BM3" s="23">
        <v>0</v>
      </c>
      <c r="BN3" s="23">
        <v>77.103055725703172</v>
      </c>
      <c r="BO3" s="23">
        <v>68.291738388910815</v>
      </c>
      <c r="BP3" s="23">
        <v>68.163370157547178</v>
      </c>
      <c r="BQ3" s="23">
        <v>77.920885502119603</v>
      </c>
      <c r="BR3" s="23">
        <v>72.262688452883452</v>
      </c>
      <c r="BS3" s="23">
        <v>72.804017175159956</v>
      </c>
      <c r="BT3" s="23">
        <v>78.434015622328758</v>
      </c>
      <c r="BU3" s="23">
        <v>68.12648360187022</v>
      </c>
      <c r="BV3" s="23"/>
      <c r="BW3" s="23">
        <f>SUM(R3:AI3)</f>
        <v>0</v>
      </c>
      <c r="BX3" s="23">
        <f>SUM(AK3:BB3)</f>
        <v>38.725760332262681</v>
      </c>
      <c r="BY3" s="23">
        <f>SUM(BD3:BU3)</f>
        <v>1238.3070900425716</v>
      </c>
      <c r="BZ3" s="23">
        <f>IFERROR(BW3/(K3/L3),0)</f>
        <v>0</v>
      </c>
      <c r="CA3" s="23">
        <f>IFERROR(BX3/(M3/N3),0)</f>
        <v>0</v>
      </c>
      <c r="CB3" s="23">
        <f>IFERROR(BY3/(O3/P3),0)</f>
        <v>11.10589318423831</v>
      </c>
      <c r="CC3" s="23">
        <f>SUM(BD3:BU3)/INDEX(Multipliers!$J$2:$J$33,MATCH($F3,Multipliers!$H$2:$H$33,0))</f>
        <v>169.22030810130283</v>
      </c>
      <c r="CD3" s="24">
        <f>(BW3*0.025)+((BX3+BY3)*0.1)+(BZ3*4)+((CA3+CB3)*6)+(CC3*1)</f>
        <v>363.55895224421613</v>
      </c>
      <c r="CE3" s="24">
        <f>CD3/17</f>
        <v>21.385820720248006</v>
      </c>
      <c r="CF3" s="25">
        <f>(CD3-AVERAGE($CD$3:$CD$41))/STDEV($CD$3:$CD$41)</f>
        <v>2.615659349408137</v>
      </c>
    </row>
    <row r="4" spans="2:84" x14ac:dyDescent="0.3">
      <c r="B4" s="45" t="str">
        <f>IF(INDEX(Picks!$H$2:$H$300,MATCH($C4,Picks!$B$2:$B$300,0))=0,"",INDEX(Picks!$H$2:$H$300,MATCH($C4,Picks!$B$2:$B$300,0)))</f>
        <v/>
      </c>
      <c r="C4" s="5" t="s">
        <v>356</v>
      </c>
      <c r="D4" s="5" t="s">
        <v>667</v>
      </c>
      <c r="E4" s="5" t="s">
        <v>84</v>
      </c>
      <c r="F4" s="5" t="s">
        <v>84</v>
      </c>
      <c r="G4" s="7">
        <v>6</v>
      </c>
      <c r="H4" s="5" t="s">
        <v>44</v>
      </c>
      <c r="I4" s="22">
        <v>765</v>
      </c>
      <c r="J4" s="22">
        <v>11</v>
      </c>
      <c r="K4" s="22">
        <v>0</v>
      </c>
      <c r="L4" s="22">
        <v>0</v>
      </c>
      <c r="M4" s="22">
        <v>0</v>
      </c>
      <c r="N4" s="22">
        <v>0</v>
      </c>
      <c r="O4" s="22">
        <v>867</v>
      </c>
      <c r="P4" s="22">
        <v>12.466666666666667</v>
      </c>
      <c r="Q4" s="22"/>
      <c r="R4" s="23">
        <v>0</v>
      </c>
      <c r="S4" s="23">
        <v>0</v>
      </c>
      <c r="T4" s="23">
        <v>0</v>
      </c>
      <c r="U4" s="23">
        <v>0</v>
      </c>
      <c r="V4" s="23">
        <v>0</v>
      </c>
      <c r="W4" s="23">
        <v>0</v>
      </c>
      <c r="X4" s="23">
        <v>0</v>
      </c>
      <c r="Y4" s="23">
        <v>0</v>
      </c>
      <c r="Z4" s="23">
        <v>0</v>
      </c>
      <c r="AA4" s="23">
        <v>0</v>
      </c>
      <c r="AB4" s="23">
        <v>0</v>
      </c>
      <c r="AC4" s="23">
        <v>0</v>
      </c>
      <c r="AD4" s="23">
        <v>0</v>
      </c>
      <c r="AE4" s="23">
        <v>0</v>
      </c>
      <c r="AF4" s="23">
        <v>0</v>
      </c>
      <c r="AG4" s="23">
        <v>0</v>
      </c>
      <c r="AH4" s="23">
        <v>0</v>
      </c>
      <c r="AI4" s="23">
        <v>0</v>
      </c>
      <c r="AK4" s="23">
        <v>0</v>
      </c>
      <c r="AL4" s="23">
        <v>0</v>
      </c>
      <c r="AM4" s="23">
        <v>0</v>
      </c>
      <c r="AN4" s="23">
        <v>0</v>
      </c>
      <c r="AO4" s="23">
        <v>0</v>
      </c>
      <c r="AP4" s="23">
        <v>0</v>
      </c>
      <c r="AQ4" s="23">
        <v>0</v>
      </c>
      <c r="AR4" s="23">
        <v>0</v>
      </c>
      <c r="AS4" s="23">
        <v>0</v>
      </c>
      <c r="AT4" s="23">
        <v>0</v>
      </c>
      <c r="AU4" s="23">
        <v>0</v>
      </c>
      <c r="AV4" s="23">
        <v>0</v>
      </c>
      <c r="AW4" s="23">
        <v>0</v>
      </c>
      <c r="AX4" s="23">
        <v>0</v>
      </c>
      <c r="AY4" s="23">
        <v>0</v>
      </c>
      <c r="AZ4" s="23">
        <v>0</v>
      </c>
      <c r="BA4" s="23">
        <v>0</v>
      </c>
      <c r="BB4" s="23">
        <v>0</v>
      </c>
      <c r="BC4" s="23"/>
      <c r="BD4" s="23">
        <v>50.921932552454159</v>
      </c>
      <c r="BE4" s="23">
        <v>55.614347305740125</v>
      </c>
      <c r="BF4" s="23">
        <v>50.312034002968808</v>
      </c>
      <c r="BG4" s="23">
        <v>50.965289147673893</v>
      </c>
      <c r="BH4" s="23">
        <v>0</v>
      </c>
      <c r="BI4" s="23">
        <v>52.437475132048526</v>
      </c>
      <c r="BJ4" s="23">
        <v>54.207304649374706</v>
      </c>
      <c r="BK4" s="23">
        <v>51.717187642794343</v>
      </c>
      <c r="BL4" s="23">
        <v>51.874710659678613</v>
      </c>
      <c r="BM4" s="23">
        <v>50.846797350439076</v>
      </c>
      <c r="BN4" s="23">
        <v>47.907984133720063</v>
      </c>
      <c r="BO4" s="23">
        <v>52.69923382314154</v>
      </c>
      <c r="BP4" s="23">
        <v>54.948433247388181</v>
      </c>
      <c r="BQ4" s="23">
        <v>49.727944311878318</v>
      </c>
      <c r="BR4" s="23">
        <v>55.557696452499073</v>
      </c>
      <c r="BS4" s="23">
        <v>57.170092789800911</v>
      </c>
      <c r="BT4" s="23">
        <v>53.048611946025396</v>
      </c>
      <c r="BU4" s="23">
        <v>51.610022306379491</v>
      </c>
      <c r="BV4" s="23"/>
      <c r="BW4" s="23">
        <f t="shared" ref="BW4:BW41" si="3">SUM(R4:AI4)</f>
        <v>0</v>
      </c>
      <c r="BX4" s="23">
        <f t="shared" ref="BX4:BX41" si="4">SUM(AK4:BB4)</f>
        <v>0</v>
      </c>
      <c r="BY4" s="23">
        <f t="shared" ref="BY4:BY41" si="5">SUM(BD4:BU4)</f>
        <v>891.56709745400519</v>
      </c>
      <c r="BZ4" s="23">
        <f t="shared" ref="BZ4:BZ41" si="6">IFERROR(BW4/(K4/L4),0)</f>
        <v>0</v>
      </c>
      <c r="CA4" s="23">
        <f t="shared" ref="CA4:CA41" si="7">IFERROR(BX4/(M4/N4),0)</f>
        <v>0</v>
      </c>
      <c r="CB4" s="23">
        <f t="shared" ref="CB4:CB41" si="8">IFERROR(BY4/(O4/P4),0)</f>
        <v>12.819919048358244</v>
      </c>
      <c r="CC4" s="23">
        <f>SUM(BD4:BU4)/INDEX(Multipliers!$J$2:$J$33,MATCH($F4,Multipliers!$H$2:$H$33,0))</f>
        <v>125.22683022035423</v>
      </c>
      <c r="CD4" s="24">
        <f t="shared" ref="CD4:CD41" si="9">(BW4*0.025)+((BX4+BY4)*0.1)+(BZ4*4)+((CA4+CB4)*6)+(CC4*1)</f>
        <v>291.30305425590421</v>
      </c>
      <c r="CE4" s="24">
        <f t="shared" ref="CE4:CE41" si="10">CD4/17</f>
        <v>17.135473779759071</v>
      </c>
      <c r="CF4" s="25">
        <f t="shared" ref="CF4:CF41" si="11">(CD4-AVERAGE($CD$3:$CD$41))/STDEV($CD$3:$CD$41)</f>
        <v>1.460379723355435</v>
      </c>
    </row>
    <row r="5" spans="2:84" x14ac:dyDescent="0.3">
      <c r="B5" s="45" t="str">
        <f>IF(INDEX(Picks!$H$2:$H$300,MATCH($C5,Picks!$B$2:$B$300,0))=0,"",INDEX(Picks!$H$2:$H$300,MATCH($C5,Picks!$B$2:$B$300,0)))</f>
        <v/>
      </c>
      <c r="C5" s="5" t="s">
        <v>357</v>
      </c>
      <c r="D5" s="5" t="s">
        <v>668</v>
      </c>
      <c r="E5" s="5" t="s">
        <v>58</v>
      </c>
      <c r="F5" s="5" t="s">
        <v>74</v>
      </c>
      <c r="G5" s="7">
        <v>5</v>
      </c>
      <c r="H5" s="5" t="s">
        <v>44</v>
      </c>
      <c r="I5" s="22">
        <v>577</v>
      </c>
      <c r="J5" s="22">
        <v>5</v>
      </c>
      <c r="K5" s="22">
        <v>0</v>
      </c>
      <c r="L5" s="22">
        <v>0</v>
      </c>
      <c r="M5" s="22">
        <v>0</v>
      </c>
      <c r="N5" s="22">
        <v>0</v>
      </c>
      <c r="O5" s="22">
        <v>754.53846153846155</v>
      </c>
      <c r="P5" s="22">
        <v>6.5384615384615383</v>
      </c>
      <c r="Q5" s="22"/>
      <c r="R5" s="23">
        <v>0</v>
      </c>
      <c r="S5" s="23">
        <v>0</v>
      </c>
      <c r="T5" s="23">
        <v>0</v>
      </c>
      <c r="U5" s="23">
        <v>0</v>
      </c>
      <c r="V5" s="23">
        <v>0</v>
      </c>
      <c r="W5" s="23">
        <v>0</v>
      </c>
      <c r="X5" s="23">
        <v>0</v>
      </c>
      <c r="Y5" s="23">
        <v>0</v>
      </c>
      <c r="Z5" s="23">
        <v>0</v>
      </c>
      <c r="AA5" s="23">
        <v>0</v>
      </c>
      <c r="AB5" s="23">
        <v>0</v>
      </c>
      <c r="AC5" s="23">
        <v>0</v>
      </c>
      <c r="AD5" s="23">
        <v>0</v>
      </c>
      <c r="AE5" s="23">
        <v>0</v>
      </c>
      <c r="AF5" s="23">
        <v>0</v>
      </c>
      <c r="AG5" s="23">
        <v>0</v>
      </c>
      <c r="AH5" s="23">
        <v>0</v>
      </c>
      <c r="AI5" s="23">
        <v>0</v>
      </c>
      <c r="AK5" s="23">
        <v>0</v>
      </c>
      <c r="AL5" s="23">
        <v>0</v>
      </c>
      <c r="AM5" s="23">
        <v>0</v>
      </c>
      <c r="AN5" s="23">
        <v>0</v>
      </c>
      <c r="AO5" s="23">
        <v>0</v>
      </c>
      <c r="AP5" s="23">
        <v>0</v>
      </c>
      <c r="AQ5" s="23">
        <v>0</v>
      </c>
      <c r="AR5" s="23">
        <v>0</v>
      </c>
      <c r="AS5" s="23">
        <v>0</v>
      </c>
      <c r="AT5" s="23">
        <v>0</v>
      </c>
      <c r="AU5" s="23">
        <v>0</v>
      </c>
      <c r="AV5" s="23">
        <v>0</v>
      </c>
      <c r="AW5" s="23">
        <v>0</v>
      </c>
      <c r="AX5" s="23">
        <v>0</v>
      </c>
      <c r="AY5" s="23">
        <v>0</v>
      </c>
      <c r="AZ5" s="23">
        <v>0</v>
      </c>
      <c r="BA5" s="23">
        <v>0</v>
      </c>
      <c r="BB5" s="23">
        <v>0</v>
      </c>
      <c r="BC5" s="23"/>
      <c r="BD5" s="23">
        <v>45.505816934457094</v>
      </c>
      <c r="BE5" s="23">
        <v>46.09388003435582</v>
      </c>
      <c r="BF5" s="23">
        <v>44.228100335282996</v>
      </c>
      <c r="BG5" s="23">
        <v>45.846795163891272</v>
      </c>
      <c r="BH5" s="23">
        <v>45.806761804428767</v>
      </c>
      <c r="BI5" s="23">
        <v>47.576074989812803</v>
      </c>
      <c r="BJ5" s="23">
        <v>0</v>
      </c>
      <c r="BK5" s="23">
        <v>41.52299877765612</v>
      </c>
      <c r="BL5" s="23">
        <v>45.83620396629118</v>
      </c>
      <c r="BM5" s="23">
        <v>46.045715597050865</v>
      </c>
      <c r="BN5" s="23">
        <v>47.599626265887942</v>
      </c>
      <c r="BO5" s="23">
        <v>47.245360771969111</v>
      </c>
      <c r="BP5" s="23">
        <v>47.86764025922475</v>
      </c>
      <c r="BQ5" s="23">
        <v>38.89485371390758</v>
      </c>
      <c r="BR5" s="23">
        <v>49.95219600945029</v>
      </c>
      <c r="BS5" s="23">
        <v>45.593254412883489</v>
      </c>
      <c r="BT5" s="23">
        <v>53.147056274788817</v>
      </c>
      <c r="BU5" s="23">
        <v>43.841589271562313</v>
      </c>
      <c r="BV5" s="23"/>
      <c r="BW5" s="23">
        <f t="shared" si="3"/>
        <v>0</v>
      </c>
      <c r="BX5" s="23">
        <f t="shared" si="4"/>
        <v>0</v>
      </c>
      <c r="BY5" s="23">
        <f t="shared" si="5"/>
        <v>782.60392458290119</v>
      </c>
      <c r="BZ5" s="23">
        <f t="shared" si="6"/>
        <v>0</v>
      </c>
      <c r="CA5" s="23">
        <f t="shared" si="7"/>
        <v>0</v>
      </c>
      <c r="CB5" s="23">
        <f t="shared" si="8"/>
        <v>6.7816631246351919</v>
      </c>
      <c r="CC5" s="23">
        <f>SUM(BD5:BU5)/INDEX(Multipliers!$J$2:$J$33,MATCH($F5,Multipliers!$H$2:$H$33,0))</f>
        <v>145.01327951028057</v>
      </c>
      <c r="CD5" s="24">
        <f t="shared" si="9"/>
        <v>263.96365071638184</v>
      </c>
      <c r="CE5" s="24">
        <f t="shared" si="10"/>
        <v>15.527273571551873</v>
      </c>
      <c r="CF5" s="25">
        <f t="shared" si="11"/>
        <v>1.0232575398798043</v>
      </c>
    </row>
    <row r="6" spans="2:84" x14ac:dyDescent="0.3">
      <c r="B6" s="45" t="str">
        <f>IF(INDEX(Picks!$H$2:$H$300,MATCH($C6,Picks!$B$2:$B$300,0))=0,"",INDEX(Picks!$H$2:$H$300,MATCH($C6,Picks!$B$2:$B$300,0)))</f>
        <v/>
      </c>
      <c r="C6" s="5" t="s">
        <v>358</v>
      </c>
      <c r="D6" s="5" t="s">
        <v>669</v>
      </c>
      <c r="E6" s="5" t="s">
        <v>70</v>
      </c>
      <c r="F6" s="5" t="s">
        <v>70</v>
      </c>
      <c r="G6" s="7">
        <v>3</v>
      </c>
      <c r="H6" s="5" t="s">
        <v>44</v>
      </c>
      <c r="I6" s="22">
        <v>508</v>
      </c>
      <c r="J6" s="22">
        <v>7</v>
      </c>
      <c r="K6" s="22">
        <v>0</v>
      </c>
      <c r="L6" s="22">
        <v>0</v>
      </c>
      <c r="M6" s="22">
        <v>0</v>
      </c>
      <c r="N6" s="22">
        <v>0</v>
      </c>
      <c r="O6" s="22">
        <v>616.85714285714278</v>
      </c>
      <c r="P6" s="22">
        <v>8.5</v>
      </c>
      <c r="Q6" s="22"/>
      <c r="R6" s="23">
        <v>0</v>
      </c>
      <c r="S6" s="23">
        <v>0</v>
      </c>
      <c r="T6" s="23">
        <v>0</v>
      </c>
      <c r="U6" s="23">
        <v>0</v>
      </c>
      <c r="V6" s="23">
        <v>0</v>
      </c>
      <c r="W6" s="23">
        <v>0</v>
      </c>
      <c r="X6" s="23">
        <v>0</v>
      </c>
      <c r="Y6" s="23">
        <v>0</v>
      </c>
      <c r="Z6" s="23">
        <v>0</v>
      </c>
      <c r="AA6" s="23">
        <v>0</v>
      </c>
      <c r="AB6" s="23">
        <v>0</v>
      </c>
      <c r="AC6" s="23">
        <v>0</v>
      </c>
      <c r="AD6" s="23">
        <v>0</v>
      </c>
      <c r="AE6" s="23">
        <v>0</v>
      </c>
      <c r="AF6" s="23">
        <v>0</v>
      </c>
      <c r="AG6" s="23">
        <v>0</v>
      </c>
      <c r="AH6" s="23">
        <v>0</v>
      </c>
      <c r="AI6" s="23">
        <v>0</v>
      </c>
      <c r="AK6" s="23">
        <v>0</v>
      </c>
      <c r="AL6" s="23">
        <v>0</v>
      </c>
      <c r="AM6" s="23">
        <v>0</v>
      </c>
      <c r="AN6" s="23">
        <v>0</v>
      </c>
      <c r="AO6" s="23">
        <v>0</v>
      </c>
      <c r="AP6" s="23">
        <v>0</v>
      </c>
      <c r="AQ6" s="23">
        <v>0</v>
      </c>
      <c r="AR6" s="23">
        <v>0</v>
      </c>
      <c r="AS6" s="23">
        <v>0</v>
      </c>
      <c r="AT6" s="23">
        <v>0</v>
      </c>
      <c r="AU6" s="23">
        <v>0</v>
      </c>
      <c r="AV6" s="23">
        <v>0</v>
      </c>
      <c r="AW6" s="23">
        <v>0</v>
      </c>
      <c r="AX6" s="23">
        <v>0</v>
      </c>
      <c r="AY6" s="23">
        <v>0</v>
      </c>
      <c r="AZ6" s="23">
        <v>0</v>
      </c>
      <c r="BA6" s="23">
        <v>0</v>
      </c>
      <c r="BB6" s="23">
        <v>0</v>
      </c>
      <c r="BC6" s="23"/>
      <c r="BD6" s="23">
        <v>43.020772351393916</v>
      </c>
      <c r="BE6" s="23">
        <v>33.778374067977126</v>
      </c>
      <c r="BF6" s="23">
        <v>34.565221800006576</v>
      </c>
      <c r="BG6" s="23">
        <v>37.138551470661575</v>
      </c>
      <c r="BH6" s="23">
        <v>36.534863494252704</v>
      </c>
      <c r="BI6" s="23">
        <v>35.348135520514987</v>
      </c>
      <c r="BJ6" s="23">
        <v>38.242603515229185</v>
      </c>
      <c r="BK6" s="23">
        <v>35.312446484623585</v>
      </c>
      <c r="BL6" s="23">
        <v>37.779518804163814</v>
      </c>
      <c r="BM6" s="23">
        <v>39.894287799511616</v>
      </c>
      <c r="BN6" s="23">
        <v>0</v>
      </c>
      <c r="BO6" s="23">
        <v>37.523996977228464</v>
      </c>
      <c r="BP6" s="23">
        <v>42.225756086629779</v>
      </c>
      <c r="BQ6" s="23">
        <v>36.082320890551607</v>
      </c>
      <c r="BR6" s="23">
        <v>38.88900729528018</v>
      </c>
      <c r="BS6" s="23">
        <v>34.25520512119023</v>
      </c>
      <c r="BT6" s="23">
        <v>35.394842393844833</v>
      </c>
      <c r="BU6" s="23">
        <v>40.082477509055558</v>
      </c>
      <c r="BV6" s="23"/>
      <c r="BW6" s="23">
        <f t="shared" si="3"/>
        <v>0</v>
      </c>
      <c r="BX6" s="23">
        <f t="shared" si="4"/>
        <v>0</v>
      </c>
      <c r="BY6" s="23">
        <f t="shared" si="5"/>
        <v>636.06838158211576</v>
      </c>
      <c r="BZ6" s="23">
        <f t="shared" si="6"/>
        <v>0</v>
      </c>
      <c r="CA6" s="23">
        <f t="shared" si="7"/>
        <v>0</v>
      </c>
      <c r="CB6" s="23">
        <f t="shared" si="8"/>
        <v>8.7647217934543526</v>
      </c>
      <c r="CC6" s="23">
        <f>SUM(BD6:BU6)/INDEX(Multipliers!$J$2:$J$33,MATCH($F6,Multipliers!$H$2:$H$33,0))</f>
        <v>94.653032973529136</v>
      </c>
      <c r="CD6" s="24">
        <f t="shared" si="9"/>
        <v>210.84820189246682</v>
      </c>
      <c r="CE6" s="24">
        <f t="shared" si="10"/>
        <v>12.402835405439225</v>
      </c>
      <c r="CF6" s="25">
        <f t="shared" si="11"/>
        <v>0.17400927692360865</v>
      </c>
    </row>
    <row r="7" spans="2:84" x14ac:dyDescent="0.3">
      <c r="B7" s="45" t="str">
        <f>IF(INDEX(Picks!$H$2:$H$300,MATCH($C7,Picks!$B$2:$B$300,0))=0,"",INDEX(Picks!$H$2:$H$300,MATCH($C7,Picks!$B$2:$B$300,0)))</f>
        <v/>
      </c>
      <c r="C7" s="5" t="s">
        <v>359</v>
      </c>
      <c r="D7" s="5" t="s">
        <v>670</v>
      </c>
      <c r="E7" s="5" t="s">
        <v>78</v>
      </c>
      <c r="F7" s="5" t="s">
        <v>78</v>
      </c>
      <c r="G7" s="7">
        <v>3</v>
      </c>
      <c r="H7" s="5" t="s">
        <v>44</v>
      </c>
      <c r="I7" s="22">
        <v>544</v>
      </c>
      <c r="J7" s="22">
        <v>7</v>
      </c>
      <c r="K7" s="22">
        <v>0</v>
      </c>
      <c r="L7" s="22">
        <v>0</v>
      </c>
      <c r="M7" s="22">
        <v>153</v>
      </c>
      <c r="N7" s="22">
        <v>0</v>
      </c>
      <c r="O7" s="22">
        <v>616.5333333333333</v>
      </c>
      <c r="P7" s="22">
        <v>7.9333333333333336</v>
      </c>
      <c r="Q7" s="22"/>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23">
        <v>0</v>
      </c>
      <c r="AK7" s="23">
        <v>9.1080372999714889</v>
      </c>
      <c r="AL7" s="23">
        <v>8.9860037788464506</v>
      </c>
      <c r="AM7" s="23">
        <v>8.4403518784749174</v>
      </c>
      <c r="AN7" s="23">
        <v>9.3298601268643537</v>
      </c>
      <c r="AO7" s="23">
        <v>8.6285966535025658</v>
      </c>
      <c r="AP7" s="23">
        <v>9.4855083666553881</v>
      </c>
      <c r="AQ7" s="23">
        <v>8.9762966184552848</v>
      </c>
      <c r="AR7" s="23">
        <v>9.0217814608194935</v>
      </c>
      <c r="AS7" s="23">
        <v>9.7884934840440838</v>
      </c>
      <c r="AT7" s="23">
        <v>8.5794989215154427</v>
      </c>
      <c r="AU7" s="23">
        <v>9.1501143494147712</v>
      </c>
      <c r="AV7" s="23">
        <v>8.9864986639237561</v>
      </c>
      <c r="AW7" s="23">
        <v>0</v>
      </c>
      <c r="AX7" s="23">
        <v>9.7450752596957297</v>
      </c>
      <c r="AY7" s="23">
        <v>8.9166706238252882</v>
      </c>
      <c r="AZ7" s="23">
        <v>10.099977256871663</v>
      </c>
      <c r="BA7" s="23">
        <v>9.5280644476375986</v>
      </c>
      <c r="BB7" s="23">
        <v>8.6285791029058458</v>
      </c>
      <c r="BC7" s="23"/>
      <c r="BD7" s="23">
        <v>36.90389412025533</v>
      </c>
      <c r="BE7" s="23">
        <v>35.06165139462113</v>
      </c>
      <c r="BF7" s="23">
        <v>34.54790343853427</v>
      </c>
      <c r="BG7" s="23">
        <v>38.610327081339641</v>
      </c>
      <c r="BH7" s="23">
        <v>33.882037273344807</v>
      </c>
      <c r="BI7" s="23">
        <v>42.171222075119786</v>
      </c>
      <c r="BJ7" s="23">
        <v>36.826345323357131</v>
      </c>
      <c r="BK7" s="23">
        <v>34.426603098302657</v>
      </c>
      <c r="BL7" s="23">
        <v>36.537998129176991</v>
      </c>
      <c r="BM7" s="23">
        <v>35.920413220900784</v>
      </c>
      <c r="BN7" s="23">
        <v>39.666269380001886</v>
      </c>
      <c r="BO7" s="23">
        <v>39.952695858273991</v>
      </c>
      <c r="BP7" s="23">
        <v>0</v>
      </c>
      <c r="BQ7" s="23">
        <v>42.245458976608951</v>
      </c>
      <c r="BR7" s="23">
        <v>34.876051876230179</v>
      </c>
      <c r="BS7" s="23">
        <v>38.893650920748918</v>
      </c>
      <c r="BT7" s="23">
        <v>40.021889516790239</v>
      </c>
      <c r="BU7" s="23">
        <v>34.961228103763013</v>
      </c>
      <c r="BV7" s="23"/>
      <c r="BW7" s="23">
        <f t="shared" si="3"/>
        <v>0</v>
      </c>
      <c r="BX7" s="23">
        <f t="shared" si="4"/>
        <v>155.39940829342413</v>
      </c>
      <c r="BY7" s="23">
        <f t="shared" si="5"/>
        <v>635.50563978736966</v>
      </c>
      <c r="BZ7" s="23">
        <f t="shared" si="6"/>
        <v>0</v>
      </c>
      <c r="CA7" s="23">
        <f t="shared" si="7"/>
        <v>0</v>
      </c>
      <c r="CB7" s="23">
        <f t="shared" si="8"/>
        <v>8.1774622766757137</v>
      </c>
      <c r="CC7" s="23">
        <f>SUM(BD7:BU7)/INDEX(Multipliers!$J$2:$J$33,MATCH($F7,Multipliers!$H$2:$H$33,0))</f>
        <v>125.61322641452287</v>
      </c>
      <c r="CD7" s="24">
        <f t="shared" si="9"/>
        <v>253.76850488265654</v>
      </c>
      <c r="CE7" s="24">
        <f t="shared" si="10"/>
        <v>14.927559110744502</v>
      </c>
      <c r="CF7" s="25">
        <f t="shared" si="11"/>
        <v>0.86025016478297611</v>
      </c>
    </row>
    <row r="8" spans="2:84" x14ac:dyDescent="0.3">
      <c r="B8" s="45" t="str">
        <f>IF(INDEX(Picks!$H$2:$H$300,MATCH($C8,Picks!$B$2:$B$300,0))=0,"",INDEX(Picks!$H$2:$H$300,MATCH($C8,Picks!$B$2:$B$300,0)))</f>
        <v/>
      </c>
      <c r="C8" s="5" t="s">
        <v>360</v>
      </c>
      <c r="D8" s="5" t="s">
        <v>671</v>
      </c>
      <c r="E8" s="5" t="s">
        <v>48</v>
      </c>
      <c r="F8" s="5" t="s">
        <v>48</v>
      </c>
      <c r="G8" s="7">
        <v>4</v>
      </c>
      <c r="H8" s="5" t="s">
        <v>44</v>
      </c>
      <c r="I8" s="22">
        <v>517</v>
      </c>
      <c r="J8" s="22">
        <v>6</v>
      </c>
      <c r="K8" s="22">
        <v>0</v>
      </c>
      <c r="L8" s="22">
        <v>0</v>
      </c>
      <c r="M8" s="22">
        <v>0</v>
      </c>
      <c r="N8" s="22">
        <v>0</v>
      </c>
      <c r="O8" s="22">
        <v>627.78571428571422</v>
      </c>
      <c r="P8" s="22">
        <v>7.2857142857142847</v>
      </c>
      <c r="Q8" s="22"/>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K8" s="23">
        <v>0</v>
      </c>
      <c r="AL8" s="23">
        <v>0</v>
      </c>
      <c r="AM8" s="23">
        <v>0</v>
      </c>
      <c r="AN8" s="23">
        <v>0</v>
      </c>
      <c r="AO8" s="23">
        <v>0</v>
      </c>
      <c r="AP8" s="23">
        <v>0</v>
      </c>
      <c r="AQ8" s="23">
        <v>0</v>
      </c>
      <c r="AR8" s="23">
        <v>0</v>
      </c>
      <c r="AS8" s="23">
        <v>0</v>
      </c>
      <c r="AT8" s="23">
        <v>0</v>
      </c>
      <c r="AU8" s="23">
        <v>0</v>
      </c>
      <c r="AV8" s="23">
        <v>0</v>
      </c>
      <c r="AW8" s="23">
        <v>0</v>
      </c>
      <c r="AX8" s="23">
        <v>0</v>
      </c>
      <c r="AY8" s="23">
        <v>0</v>
      </c>
      <c r="AZ8" s="23">
        <v>0</v>
      </c>
      <c r="BA8" s="23">
        <v>0</v>
      </c>
      <c r="BB8" s="23">
        <v>0</v>
      </c>
      <c r="BC8" s="23"/>
      <c r="BD8" s="23">
        <v>32.296874305286984</v>
      </c>
      <c r="BE8" s="23">
        <v>37.722449430487423</v>
      </c>
      <c r="BF8" s="23">
        <v>34.706566046784054</v>
      </c>
      <c r="BG8" s="23">
        <v>36.590580352196291</v>
      </c>
      <c r="BH8" s="23">
        <v>39.035499921987608</v>
      </c>
      <c r="BI8" s="23">
        <v>39.420268426783736</v>
      </c>
      <c r="BJ8" s="23">
        <v>37.441671349088089</v>
      </c>
      <c r="BK8" s="23">
        <v>38.098327442645278</v>
      </c>
      <c r="BL8" s="23">
        <v>38.272508163058191</v>
      </c>
      <c r="BM8" s="23">
        <v>39.707961737292663</v>
      </c>
      <c r="BN8" s="23">
        <v>34.260562882146878</v>
      </c>
      <c r="BO8" s="23">
        <v>37.960537551255229</v>
      </c>
      <c r="BP8" s="23">
        <v>0</v>
      </c>
      <c r="BQ8" s="23">
        <v>35.635826686813395</v>
      </c>
      <c r="BR8" s="23">
        <v>42.542907038652721</v>
      </c>
      <c r="BS8" s="23">
        <v>35.510145145450878</v>
      </c>
      <c r="BT8" s="23">
        <v>40.154433964478692</v>
      </c>
      <c r="BU8" s="23">
        <v>34.907058407642275</v>
      </c>
      <c r="BV8" s="23"/>
      <c r="BW8" s="23">
        <f t="shared" si="3"/>
        <v>0</v>
      </c>
      <c r="BX8" s="23">
        <f t="shared" si="4"/>
        <v>0</v>
      </c>
      <c r="BY8" s="23">
        <f t="shared" si="5"/>
        <v>634.26417885205035</v>
      </c>
      <c r="BZ8" s="23">
        <f t="shared" si="6"/>
        <v>0</v>
      </c>
      <c r="CA8" s="23">
        <f t="shared" si="7"/>
        <v>0</v>
      </c>
      <c r="CB8" s="23">
        <f t="shared" si="8"/>
        <v>7.3608995611456516</v>
      </c>
      <c r="CC8" s="23">
        <f>SUM(BD8:BU8)/INDEX(Multipliers!$J$2:$J$33,MATCH($F8,Multipliers!$H$2:$H$33,0))</f>
        <v>93.745565614998313</v>
      </c>
      <c r="CD8" s="24">
        <f t="shared" si="9"/>
        <v>201.33738086707729</v>
      </c>
      <c r="CE8" s="24">
        <f t="shared" si="10"/>
        <v>11.843375345122194</v>
      </c>
      <c r="CF8" s="25">
        <f t="shared" si="11"/>
        <v>2.1943382462736367E-2</v>
      </c>
    </row>
    <row r="9" spans="2:84" x14ac:dyDescent="0.3">
      <c r="B9" s="45" t="str">
        <f>IF(INDEX(Picks!$H$2:$H$300,MATCH($C9,Picks!$B$2:$B$300,0))=0,"",INDEX(Picks!$H$2:$H$300,MATCH($C9,Picks!$B$2:$B$300,0)))</f>
        <v/>
      </c>
      <c r="C9" s="5" t="s">
        <v>361</v>
      </c>
      <c r="D9" s="5" t="s">
        <v>672</v>
      </c>
      <c r="E9" s="5" t="s">
        <v>65</v>
      </c>
      <c r="F9" s="5" t="s">
        <v>92</v>
      </c>
      <c r="G9" s="7">
        <v>5</v>
      </c>
      <c r="H9" s="5" t="s">
        <v>44</v>
      </c>
      <c r="I9" s="22">
        <v>362</v>
      </c>
      <c r="J9" s="22">
        <v>5</v>
      </c>
      <c r="K9" s="22">
        <v>0</v>
      </c>
      <c r="L9" s="22">
        <v>0</v>
      </c>
      <c r="M9" s="22">
        <v>0</v>
      </c>
      <c r="N9" s="22">
        <v>0</v>
      </c>
      <c r="O9" s="22">
        <v>439.57142857142856</v>
      </c>
      <c r="P9" s="22">
        <v>6.0714285714285712</v>
      </c>
      <c r="Q9" s="22"/>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c r="BD9" s="23">
        <v>28.22382506403126</v>
      </c>
      <c r="BE9" s="23">
        <v>25.69734517941497</v>
      </c>
      <c r="BF9" s="23">
        <v>22.479317825535375</v>
      </c>
      <c r="BG9" s="23">
        <v>27.775272341936283</v>
      </c>
      <c r="BH9" s="23">
        <v>27.688702595010714</v>
      </c>
      <c r="BI9" s="23">
        <v>24.824789034362375</v>
      </c>
      <c r="BJ9" s="23">
        <v>28.297184480107202</v>
      </c>
      <c r="BK9" s="23">
        <v>24.200412450517007</v>
      </c>
      <c r="BL9" s="23">
        <v>25.881819185956147</v>
      </c>
      <c r="BM9" s="23">
        <v>26.906454249394272</v>
      </c>
      <c r="BN9" s="23">
        <v>0</v>
      </c>
      <c r="BO9" s="23">
        <v>26.149747956815858</v>
      </c>
      <c r="BP9" s="23">
        <v>26.323603575655682</v>
      </c>
      <c r="BQ9" s="23">
        <v>25.379480743279025</v>
      </c>
      <c r="BR9" s="23">
        <v>26.521651468375861</v>
      </c>
      <c r="BS9" s="23">
        <v>26.33996694143169</v>
      </c>
      <c r="BT9" s="23">
        <v>26.914760937399379</v>
      </c>
      <c r="BU9" s="23">
        <v>24.155942434869591</v>
      </c>
      <c r="BV9" s="23"/>
      <c r="BW9" s="23">
        <f t="shared" si="3"/>
        <v>0</v>
      </c>
      <c r="BX9" s="23">
        <f t="shared" si="4"/>
        <v>0</v>
      </c>
      <c r="BY9" s="23">
        <f t="shared" si="5"/>
        <v>443.76027646409267</v>
      </c>
      <c r="BZ9" s="23">
        <f t="shared" si="6"/>
        <v>0</v>
      </c>
      <c r="CA9" s="23">
        <f t="shared" si="7"/>
        <v>0</v>
      </c>
      <c r="CB9" s="23">
        <f t="shared" si="8"/>
        <v>6.1292855865206164</v>
      </c>
      <c r="CC9" s="23">
        <f>SUM(BD9:BU9)/INDEX(Multipliers!$J$2:$J$33,MATCH($F9,Multipliers!$H$2:$H$33,0))</f>
        <v>73.123866924410976</v>
      </c>
      <c r="CD9" s="24">
        <f t="shared" si="9"/>
        <v>154.27560808994394</v>
      </c>
      <c r="CE9" s="24">
        <f t="shared" si="10"/>
        <v>9.0750357699967026</v>
      </c>
      <c r="CF9" s="25">
        <f t="shared" si="11"/>
        <v>-0.7305143236768874</v>
      </c>
    </row>
    <row r="10" spans="2:84" x14ac:dyDescent="0.3">
      <c r="B10" s="45" t="str">
        <f>IF(INDEX(Picks!$H$2:$H$300,MATCH($C10,Picks!$B$2:$B$300,0))=0,"",INDEX(Picks!$H$2:$H$300,MATCH($C10,Picks!$B$2:$B$300,0)))</f>
        <v/>
      </c>
      <c r="C10" s="5" t="s">
        <v>362</v>
      </c>
      <c r="D10" s="5" t="s">
        <v>673</v>
      </c>
      <c r="E10" s="5" t="s">
        <v>52</v>
      </c>
      <c r="F10" s="5" t="s">
        <v>52</v>
      </c>
      <c r="G10" s="7">
        <v>4</v>
      </c>
      <c r="H10" s="5" t="s">
        <v>44</v>
      </c>
      <c r="I10" s="22">
        <v>904</v>
      </c>
      <c r="J10" s="22">
        <v>6</v>
      </c>
      <c r="K10" s="22">
        <v>0</v>
      </c>
      <c r="L10" s="22">
        <v>0</v>
      </c>
      <c r="M10" s="22">
        <v>0</v>
      </c>
      <c r="N10" s="22">
        <v>0</v>
      </c>
      <c r="O10" s="22">
        <v>904</v>
      </c>
      <c r="P10" s="22">
        <v>6</v>
      </c>
      <c r="Q10" s="22"/>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c r="BD10" s="23">
        <v>55.079685183715846</v>
      </c>
      <c r="BE10" s="23">
        <v>54.445352996476323</v>
      </c>
      <c r="BF10" s="23">
        <v>53.759826874176575</v>
      </c>
      <c r="BG10" s="23">
        <v>49.599217602063312</v>
      </c>
      <c r="BH10" s="23">
        <v>54.003034488357457</v>
      </c>
      <c r="BI10" s="23">
        <v>52.243024823564603</v>
      </c>
      <c r="BJ10" s="23">
        <v>54.947137261376831</v>
      </c>
      <c r="BK10" s="23">
        <v>51.008578584136437</v>
      </c>
      <c r="BL10" s="23">
        <v>55.099841878331048</v>
      </c>
      <c r="BM10" s="23">
        <v>57.227877988733781</v>
      </c>
      <c r="BN10" s="23">
        <v>53.901521569595715</v>
      </c>
      <c r="BO10" s="23">
        <v>55.807066930234107</v>
      </c>
      <c r="BP10" s="23">
        <v>0</v>
      </c>
      <c r="BQ10" s="23">
        <v>51.461403852738094</v>
      </c>
      <c r="BR10" s="23">
        <v>55.441067898706784</v>
      </c>
      <c r="BS10" s="23">
        <v>62.374212594183128</v>
      </c>
      <c r="BT10" s="23">
        <v>54.649764081940177</v>
      </c>
      <c r="BU10" s="23">
        <v>58.856966607290929</v>
      </c>
      <c r="BV10" s="23"/>
      <c r="BW10" s="23">
        <f t="shared" si="3"/>
        <v>0</v>
      </c>
      <c r="BX10" s="23">
        <f t="shared" si="4"/>
        <v>0</v>
      </c>
      <c r="BY10" s="23">
        <f t="shared" si="5"/>
        <v>929.90558121562117</v>
      </c>
      <c r="BZ10" s="23">
        <f t="shared" si="6"/>
        <v>0</v>
      </c>
      <c r="CA10" s="23">
        <f t="shared" si="7"/>
        <v>0</v>
      </c>
      <c r="CB10" s="23">
        <f t="shared" si="8"/>
        <v>6.1719396983337695</v>
      </c>
      <c r="CC10" s="23">
        <f>SUM(BD10:BU10)/INDEX(Multipliers!$J$2:$J$33,MATCH($F10,Multipliers!$H$2:$H$33,0))</f>
        <v>148.44113457758289</v>
      </c>
      <c r="CD10" s="24">
        <f t="shared" si="9"/>
        <v>278.46333088914764</v>
      </c>
      <c r="CE10" s="24">
        <f t="shared" si="10"/>
        <v>16.380195934655745</v>
      </c>
      <c r="CF10" s="25">
        <f t="shared" si="11"/>
        <v>1.2550889274100836</v>
      </c>
    </row>
    <row r="11" spans="2:84" x14ac:dyDescent="0.3">
      <c r="B11" s="45" t="str">
        <f>IF(INDEX(Picks!$H$2:$H$300,MATCH($C11,Picks!$B$2:$B$300,0))=0,"",INDEX(Picks!$H$2:$H$300,MATCH($C11,Picks!$B$2:$B$300,0)))</f>
        <v/>
      </c>
      <c r="C11" s="5" t="s">
        <v>363</v>
      </c>
      <c r="D11" s="5" t="s">
        <v>674</v>
      </c>
      <c r="E11" s="5" t="s">
        <v>60</v>
      </c>
      <c r="F11" s="5" t="s">
        <v>60</v>
      </c>
      <c r="G11" s="7">
        <v>6</v>
      </c>
      <c r="H11" s="5" t="s">
        <v>44</v>
      </c>
      <c r="I11" s="22">
        <v>555</v>
      </c>
      <c r="J11" s="22">
        <v>4</v>
      </c>
      <c r="K11" s="22">
        <v>0</v>
      </c>
      <c r="L11" s="22">
        <v>0</v>
      </c>
      <c r="M11" s="22">
        <v>0</v>
      </c>
      <c r="N11" s="22">
        <v>0</v>
      </c>
      <c r="O11" s="22">
        <v>629</v>
      </c>
      <c r="P11" s="22">
        <v>4.5333333333333332</v>
      </c>
      <c r="Q11" s="22"/>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c r="BD11" s="23">
        <v>35.051978899648027</v>
      </c>
      <c r="BE11" s="23">
        <v>38.080909445851724</v>
      </c>
      <c r="BF11" s="23">
        <v>38.042874115407756</v>
      </c>
      <c r="BG11" s="23">
        <v>35.899873762639302</v>
      </c>
      <c r="BH11" s="23">
        <v>39.907489200979775</v>
      </c>
      <c r="BI11" s="23">
        <v>39.287619707621836</v>
      </c>
      <c r="BJ11" s="23">
        <v>38.105948990291935</v>
      </c>
      <c r="BK11" s="23">
        <v>39.666808789367877</v>
      </c>
      <c r="BL11" s="23">
        <v>35.351270839343762</v>
      </c>
      <c r="BM11" s="23">
        <v>0</v>
      </c>
      <c r="BN11" s="23">
        <v>37.183181130270867</v>
      </c>
      <c r="BO11" s="23">
        <v>37.220792852010042</v>
      </c>
      <c r="BP11" s="23">
        <v>37.707353045288777</v>
      </c>
      <c r="BQ11" s="23">
        <v>37.822017284934397</v>
      </c>
      <c r="BR11" s="23">
        <v>37.07237961147024</v>
      </c>
      <c r="BS11" s="23">
        <v>39.858574803801773</v>
      </c>
      <c r="BT11" s="23">
        <v>37.418515428343113</v>
      </c>
      <c r="BU11" s="23">
        <v>36.220157421510528</v>
      </c>
      <c r="BV11" s="23"/>
      <c r="BW11" s="23">
        <f t="shared" si="3"/>
        <v>0</v>
      </c>
      <c r="BX11" s="23">
        <f t="shared" si="4"/>
        <v>0</v>
      </c>
      <c r="BY11" s="23">
        <f t="shared" si="5"/>
        <v>639.89774532878175</v>
      </c>
      <c r="BZ11" s="23">
        <f t="shared" si="6"/>
        <v>0</v>
      </c>
      <c r="CA11" s="23">
        <f t="shared" si="7"/>
        <v>0</v>
      </c>
      <c r="CB11" s="23">
        <f t="shared" si="8"/>
        <v>4.6118756420092382</v>
      </c>
      <c r="CC11" s="23">
        <f>SUM(BD11:BU11)/INDEX(Multipliers!$J$2:$J$33,MATCH($F11,Multipliers!$H$2:$H$33,0))</f>
        <v>105.21764207430495</v>
      </c>
      <c r="CD11" s="24">
        <f t="shared" si="9"/>
        <v>196.87867045923855</v>
      </c>
      <c r="CE11" s="24">
        <f t="shared" si="10"/>
        <v>11.581098262308149</v>
      </c>
      <c r="CF11" s="25">
        <f t="shared" si="11"/>
        <v>-4.9345708615731156E-2</v>
      </c>
    </row>
    <row r="12" spans="2:84" x14ac:dyDescent="0.3">
      <c r="B12" s="45" t="str">
        <f>IF(INDEX(Picks!$H$2:$H$300,MATCH($C12,Picks!$B$2:$B$300,0))=0,"",INDEX(Picks!$H$2:$H$300,MATCH($C12,Picks!$B$2:$B$300,0)))</f>
        <v/>
      </c>
      <c r="C12" s="5" t="s">
        <v>364</v>
      </c>
      <c r="D12" s="5" t="s">
        <v>675</v>
      </c>
      <c r="E12" s="5" t="s">
        <v>74</v>
      </c>
      <c r="F12" s="5" t="s">
        <v>94</v>
      </c>
      <c r="G12" s="7">
        <v>5</v>
      </c>
      <c r="H12" s="5" t="s">
        <v>44</v>
      </c>
      <c r="I12" s="22">
        <v>495</v>
      </c>
      <c r="J12" s="22">
        <v>5</v>
      </c>
      <c r="K12" s="22">
        <v>0</v>
      </c>
      <c r="L12" s="22">
        <v>0</v>
      </c>
      <c r="M12" s="22">
        <v>0</v>
      </c>
      <c r="N12" s="22">
        <v>0</v>
      </c>
      <c r="O12" s="22">
        <v>601.07142857142856</v>
      </c>
      <c r="P12" s="22">
        <v>6.0714285714285712</v>
      </c>
      <c r="Q12" s="22"/>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c r="BD12" s="23">
        <v>39.026789718320245</v>
      </c>
      <c r="BE12" s="23">
        <v>34.49761948219313</v>
      </c>
      <c r="BF12" s="23">
        <v>41.877185146818853</v>
      </c>
      <c r="BG12" s="23">
        <v>38.225012636437086</v>
      </c>
      <c r="BH12" s="23">
        <v>0</v>
      </c>
      <c r="BI12" s="23">
        <v>36.498001170110832</v>
      </c>
      <c r="BJ12" s="23">
        <v>34.545323791017452</v>
      </c>
      <c r="BK12" s="23">
        <v>33.528384533815142</v>
      </c>
      <c r="BL12" s="23">
        <v>37.842862286675206</v>
      </c>
      <c r="BM12" s="23">
        <v>36.17830443556376</v>
      </c>
      <c r="BN12" s="23">
        <v>36.741058633438719</v>
      </c>
      <c r="BO12" s="23">
        <v>35.874856199104741</v>
      </c>
      <c r="BP12" s="23">
        <v>33.444955396186785</v>
      </c>
      <c r="BQ12" s="23">
        <v>37.710784552294591</v>
      </c>
      <c r="BR12" s="23">
        <v>37.216776566884143</v>
      </c>
      <c r="BS12" s="23">
        <v>34.960550424029805</v>
      </c>
      <c r="BT12" s="23">
        <v>32.998308735945358</v>
      </c>
      <c r="BU12" s="23">
        <v>36.972371887196033</v>
      </c>
      <c r="BV12" s="23"/>
      <c r="BW12" s="23">
        <f t="shared" si="3"/>
        <v>0</v>
      </c>
      <c r="BX12" s="23">
        <f t="shared" si="4"/>
        <v>0</v>
      </c>
      <c r="BY12" s="23">
        <f t="shared" si="5"/>
        <v>618.13914559603177</v>
      </c>
      <c r="BZ12" s="23">
        <f t="shared" si="6"/>
        <v>0</v>
      </c>
      <c r="CA12" s="23">
        <f t="shared" si="7"/>
        <v>0</v>
      </c>
      <c r="CB12" s="23">
        <f t="shared" si="8"/>
        <v>6.2438297534952705</v>
      </c>
      <c r="CC12" s="23">
        <f>SUM(BD12:BU12)/INDEX(Multipliers!$J$2:$J$33,MATCH($F12,Multipliers!$H$2:$H$33,0))</f>
        <v>104.10008839886714</v>
      </c>
      <c r="CD12" s="24">
        <f t="shared" si="9"/>
        <v>203.37698147944195</v>
      </c>
      <c r="CE12" s="24">
        <f t="shared" si="10"/>
        <v>11.963351851731879</v>
      </c>
      <c r="CF12" s="25">
        <f t="shared" si="11"/>
        <v>5.455399416851945E-2</v>
      </c>
    </row>
    <row r="13" spans="2:84" x14ac:dyDescent="0.3">
      <c r="B13" s="45" t="str">
        <f>IF(INDEX(Picks!$H$2:$H$300,MATCH($C13,Picks!$B$2:$B$300,0))=0,"",INDEX(Picks!$H$2:$H$300,MATCH($C13,Picks!$B$2:$B$300,0)))</f>
        <v/>
      </c>
      <c r="C13" s="5" t="s">
        <v>365</v>
      </c>
      <c r="D13" s="5" t="s">
        <v>676</v>
      </c>
      <c r="E13" s="5" t="s">
        <v>76</v>
      </c>
      <c r="F13" s="5" t="s">
        <v>76</v>
      </c>
      <c r="G13" s="7">
        <v>5</v>
      </c>
      <c r="H13" s="5" t="s">
        <v>44</v>
      </c>
      <c r="I13" s="22">
        <v>847</v>
      </c>
      <c r="J13" s="22">
        <v>5</v>
      </c>
      <c r="K13" s="22">
        <v>0</v>
      </c>
      <c r="L13" s="22">
        <v>0</v>
      </c>
      <c r="M13" s="22">
        <v>45.333333333333336</v>
      </c>
      <c r="N13" s="22">
        <v>0</v>
      </c>
      <c r="O13" s="22">
        <v>1028.5</v>
      </c>
      <c r="P13" s="22">
        <v>6.0714285714285712</v>
      </c>
      <c r="Q13" s="22"/>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K13" s="23">
        <v>2.7389456230682172</v>
      </c>
      <c r="AL13" s="23">
        <v>2.5727422015138517</v>
      </c>
      <c r="AM13" s="23">
        <v>2.8987844676508225</v>
      </c>
      <c r="AN13" s="23">
        <v>2.6288194474293327</v>
      </c>
      <c r="AO13" s="23">
        <v>2.4875362247167128</v>
      </c>
      <c r="AP13" s="23">
        <v>3.1441305804886537</v>
      </c>
      <c r="AQ13" s="23">
        <v>2.8816495356472909</v>
      </c>
      <c r="AR13" s="23">
        <v>2.8098561778039941</v>
      </c>
      <c r="AS13" s="23">
        <v>2.7173000904666429</v>
      </c>
      <c r="AT13" s="23">
        <v>2.8053839701097654</v>
      </c>
      <c r="AU13" s="23">
        <v>2.7400520236862826</v>
      </c>
      <c r="AV13" s="23">
        <v>2.6971198704698351</v>
      </c>
      <c r="AW13" s="23">
        <v>0</v>
      </c>
      <c r="AX13" s="23">
        <v>2.9650496273278097</v>
      </c>
      <c r="AY13" s="23">
        <v>2.6137217137847375</v>
      </c>
      <c r="AZ13" s="23">
        <v>2.9235691995032278</v>
      </c>
      <c r="BA13" s="23">
        <v>2.7204639858232182</v>
      </c>
      <c r="BB13" s="23">
        <v>2.6757427025847087</v>
      </c>
      <c r="BC13" s="23"/>
      <c r="BD13" s="23">
        <v>63.270356047027143</v>
      </c>
      <c r="BE13" s="23">
        <v>62.639316731820557</v>
      </c>
      <c r="BF13" s="23">
        <v>62.704588977725173</v>
      </c>
      <c r="BG13" s="23">
        <v>57.890441364906472</v>
      </c>
      <c r="BH13" s="23">
        <v>58.852701897172288</v>
      </c>
      <c r="BI13" s="23">
        <v>67.48235077919955</v>
      </c>
      <c r="BJ13" s="23">
        <v>70.332735275272483</v>
      </c>
      <c r="BK13" s="23">
        <v>60.920564437919239</v>
      </c>
      <c r="BL13" s="23">
        <v>60.980237342643001</v>
      </c>
      <c r="BM13" s="23">
        <v>61.778649875137013</v>
      </c>
      <c r="BN13" s="23">
        <v>66.71285854927774</v>
      </c>
      <c r="BO13" s="23">
        <v>57.946022359010811</v>
      </c>
      <c r="BP13" s="23">
        <v>0</v>
      </c>
      <c r="BQ13" s="23">
        <v>60.828198857793261</v>
      </c>
      <c r="BR13" s="23">
        <v>60.828694568580538</v>
      </c>
      <c r="BS13" s="23">
        <v>59.401700784154926</v>
      </c>
      <c r="BT13" s="23">
        <v>60.665625177968927</v>
      </c>
      <c r="BU13" s="23">
        <v>63.305485188134547</v>
      </c>
      <c r="BV13" s="23"/>
      <c r="BW13" s="23">
        <f t="shared" si="3"/>
        <v>0</v>
      </c>
      <c r="BX13" s="23">
        <f t="shared" si="4"/>
        <v>47.020867442075094</v>
      </c>
      <c r="BY13" s="23">
        <f t="shared" si="5"/>
        <v>1056.5405282137438</v>
      </c>
      <c r="BZ13" s="23">
        <f t="shared" si="6"/>
        <v>0</v>
      </c>
      <c r="CA13" s="23">
        <f t="shared" si="7"/>
        <v>0</v>
      </c>
      <c r="CB13" s="23">
        <f t="shared" si="8"/>
        <v>6.2369570732806592</v>
      </c>
      <c r="CC13" s="23">
        <f>SUM(BD13:BU13)/INDEX(Multipliers!$J$2:$J$33,MATCH($F13,Multipliers!$H$2:$H$33,0))</f>
        <v>179.71913629720095</v>
      </c>
      <c r="CD13" s="24">
        <f t="shared" si="9"/>
        <v>327.49701830246681</v>
      </c>
      <c r="CE13" s="24">
        <f t="shared" si="10"/>
        <v>19.264530488380402</v>
      </c>
      <c r="CF13" s="25">
        <f t="shared" si="11"/>
        <v>2.0390750328489466</v>
      </c>
    </row>
    <row r="14" spans="2:84" x14ac:dyDescent="0.3">
      <c r="B14" s="45" t="str">
        <f>IF(INDEX(Picks!$H$2:$H$300,MATCH($C14,Picks!$B$2:$B$300,0))=0,"",INDEX(Picks!$H$2:$H$300,MATCH($C14,Picks!$B$2:$B$300,0)))</f>
        <v/>
      </c>
      <c r="C14" s="5" t="s">
        <v>366</v>
      </c>
      <c r="D14" s="5" t="s">
        <v>677</v>
      </c>
      <c r="E14" s="5" t="s">
        <v>54</v>
      </c>
      <c r="F14" s="5" t="s">
        <v>54</v>
      </c>
      <c r="G14" s="7">
        <v>6</v>
      </c>
      <c r="H14" s="5" t="s">
        <v>44</v>
      </c>
      <c r="I14" s="22">
        <v>766</v>
      </c>
      <c r="J14" s="22">
        <v>4</v>
      </c>
      <c r="K14" s="22">
        <v>0</v>
      </c>
      <c r="L14" s="22">
        <v>0</v>
      </c>
      <c r="M14" s="22">
        <v>221</v>
      </c>
      <c r="N14" s="22">
        <v>0</v>
      </c>
      <c r="O14" s="22">
        <v>766</v>
      </c>
      <c r="P14" s="22">
        <v>4</v>
      </c>
      <c r="Q14" s="22"/>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K14" s="23">
        <v>13.321933541447184</v>
      </c>
      <c r="AL14" s="23">
        <v>12.971605781130378</v>
      </c>
      <c r="AM14" s="23">
        <v>13.207160378969073</v>
      </c>
      <c r="AN14" s="23">
        <v>13.599564977963212</v>
      </c>
      <c r="AO14" s="23">
        <v>13.092102791365665</v>
      </c>
      <c r="AP14" s="23">
        <v>14.061684844478641</v>
      </c>
      <c r="AQ14" s="23">
        <v>14.110769823280018</v>
      </c>
      <c r="AR14" s="23">
        <v>12.102965113137987</v>
      </c>
      <c r="AS14" s="23">
        <v>0</v>
      </c>
      <c r="AT14" s="23">
        <v>14.96977279963729</v>
      </c>
      <c r="AU14" s="23">
        <v>16.276139477791691</v>
      </c>
      <c r="AV14" s="23">
        <v>12.512363545748615</v>
      </c>
      <c r="AW14" s="23">
        <v>13.31811603864714</v>
      </c>
      <c r="AX14" s="23">
        <v>12.866883231321923</v>
      </c>
      <c r="AY14" s="23">
        <v>14.093729232924094</v>
      </c>
      <c r="AZ14" s="23">
        <v>13.083310918951895</v>
      </c>
      <c r="BA14" s="23">
        <v>12.478926236755893</v>
      </c>
      <c r="BB14" s="23">
        <v>15.43467101495192</v>
      </c>
      <c r="BC14" s="23"/>
      <c r="BD14" s="23">
        <v>44.025116733381509</v>
      </c>
      <c r="BE14" s="23">
        <v>45.669499346577602</v>
      </c>
      <c r="BF14" s="23">
        <v>46.609685598246479</v>
      </c>
      <c r="BG14" s="23">
        <v>49.134810319838458</v>
      </c>
      <c r="BH14" s="23">
        <v>46.116479067466599</v>
      </c>
      <c r="BI14" s="23">
        <v>46.46977969227607</v>
      </c>
      <c r="BJ14" s="23">
        <v>45.305503946718773</v>
      </c>
      <c r="BK14" s="23">
        <v>43.746028041194862</v>
      </c>
      <c r="BL14" s="23">
        <v>0</v>
      </c>
      <c r="BM14" s="23">
        <v>46.467634487158584</v>
      </c>
      <c r="BN14" s="23">
        <v>53.369223595154232</v>
      </c>
      <c r="BO14" s="23">
        <v>44.157662527289361</v>
      </c>
      <c r="BP14" s="23">
        <v>49.538561276677505</v>
      </c>
      <c r="BQ14" s="23">
        <v>43.288178828326359</v>
      </c>
      <c r="BR14" s="23">
        <v>48.957418649917784</v>
      </c>
      <c r="BS14" s="23">
        <v>43.909126496371876</v>
      </c>
      <c r="BT14" s="23">
        <v>44.939473747508949</v>
      </c>
      <c r="BU14" s="23">
        <v>50.610060797192048</v>
      </c>
      <c r="BV14" s="23"/>
      <c r="BW14" s="23">
        <f t="shared" si="3"/>
        <v>0</v>
      </c>
      <c r="BX14" s="23">
        <f t="shared" si="4"/>
        <v>231.50169974850266</v>
      </c>
      <c r="BY14" s="23">
        <f t="shared" si="5"/>
        <v>792.31424315129709</v>
      </c>
      <c r="BZ14" s="23">
        <f t="shared" si="6"/>
        <v>0</v>
      </c>
      <c r="CA14" s="23">
        <f t="shared" si="7"/>
        <v>0</v>
      </c>
      <c r="CB14" s="23">
        <f t="shared" si="8"/>
        <v>4.1374111913905853</v>
      </c>
      <c r="CC14" s="23">
        <f>SUM(BD14:BU14)/INDEX(Multipliers!$J$2:$J$33,MATCH($F14,Multipliers!$H$2:$H$33,0))</f>
        <v>127.86165031273465</v>
      </c>
      <c r="CD14" s="24">
        <f t="shared" si="9"/>
        <v>255.06771175105814</v>
      </c>
      <c r="CE14" s="24">
        <f t="shared" si="10"/>
        <v>15.00398304417989</v>
      </c>
      <c r="CF14" s="25">
        <f t="shared" si="11"/>
        <v>0.88102282510386642</v>
      </c>
    </row>
    <row r="15" spans="2:84" x14ac:dyDescent="0.3">
      <c r="B15" s="45" t="str">
        <f>IF(INDEX(Picks!$H$2:$H$300,MATCH($C15,Picks!$B$2:$B$300,0))=0,"",INDEX(Picks!$H$2:$H$300,MATCH($C15,Picks!$B$2:$B$300,0)))</f>
        <v/>
      </c>
      <c r="C15" s="5" t="s">
        <v>367</v>
      </c>
      <c r="D15" s="5" t="s">
        <v>678</v>
      </c>
      <c r="E15" s="5" t="s">
        <v>50</v>
      </c>
      <c r="F15" s="5" t="s">
        <v>50</v>
      </c>
      <c r="G15" s="7">
        <v>4</v>
      </c>
      <c r="H15" s="5" t="s">
        <v>44</v>
      </c>
      <c r="I15" s="22">
        <v>486</v>
      </c>
      <c r="J15" s="22">
        <v>4</v>
      </c>
      <c r="K15" s="22">
        <v>0</v>
      </c>
      <c r="L15" s="22">
        <v>0</v>
      </c>
      <c r="M15" s="22">
        <v>0</v>
      </c>
      <c r="N15" s="22">
        <v>0</v>
      </c>
      <c r="O15" s="22">
        <v>516.375</v>
      </c>
      <c r="P15" s="22">
        <v>4.25</v>
      </c>
      <c r="Q15" s="22"/>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c r="BD15" s="23">
        <v>29.754783072189991</v>
      </c>
      <c r="BE15" s="23">
        <v>28.589736019069914</v>
      </c>
      <c r="BF15" s="23">
        <v>32.424505122804227</v>
      </c>
      <c r="BG15" s="23">
        <v>32.380935223567626</v>
      </c>
      <c r="BH15" s="23">
        <v>34.646515920460942</v>
      </c>
      <c r="BI15" s="23">
        <v>29.093893861413108</v>
      </c>
      <c r="BJ15" s="23">
        <v>33.461559032648701</v>
      </c>
      <c r="BK15" s="23">
        <v>33.394382262944887</v>
      </c>
      <c r="BL15" s="23">
        <v>0</v>
      </c>
      <c r="BM15" s="23">
        <v>30.388838155768564</v>
      </c>
      <c r="BN15" s="23">
        <v>31.430894217646497</v>
      </c>
      <c r="BO15" s="23">
        <v>28.91880145757861</v>
      </c>
      <c r="BP15" s="23">
        <v>31.254833846672241</v>
      </c>
      <c r="BQ15" s="23">
        <v>30.768581569035018</v>
      </c>
      <c r="BR15" s="23">
        <v>30.799613823814727</v>
      </c>
      <c r="BS15" s="23">
        <v>33.199987225262511</v>
      </c>
      <c r="BT15" s="23">
        <v>28.86103223262548</v>
      </c>
      <c r="BU15" s="23">
        <v>30.660847010450418</v>
      </c>
      <c r="BV15" s="23"/>
      <c r="BW15" s="23">
        <f t="shared" si="3"/>
        <v>0</v>
      </c>
      <c r="BX15" s="23">
        <f t="shared" si="4"/>
        <v>0</v>
      </c>
      <c r="BY15" s="23">
        <f t="shared" si="5"/>
        <v>530.02974005395345</v>
      </c>
      <c r="BZ15" s="23">
        <f t="shared" si="6"/>
        <v>0</v>
      </c>
      <c r="CA15" s="23">
        <f t="shared" si="7"/>
        <v>0</v>
      </c>
      <c r="CB15" s="23">
        <f t="shared" si="8"/>
        <v>4.3623846918020863</v>
      </c>
      <c r="CC15" s="23">
        <f>SUM(BD15:BU15)/INDEX(Multipliers!$J$2:$J$33,MATCH($F15,Multipliers!$H$2:$H$33,0))</f>
        <v>83.923498004698544</v>
      </c>
      <c r="CD15" s="24">
        <f t="shared" si="9"/>
        <v>163.10078016090642</v>
      </c>
      <c r="CE15" s="24">
        <f t="shared" si="10"/>
        <v>9.5941635388768489</v>
      </c>
      <c r="CF15" s="25">
        <f t="shared" si="11"/>
        <v>-0.58941108125864894</v>
      </c>
    </row>
    <row r="16" spans="2:84" x14ac:dyDescent="0.3">
      <c r="B16" s="45" t="str">
        <f>IF(INDEX(Picks!$H$2:$H$300,MATCH($C16,Picks!$B$2:$B$300,0))=0,"",INDEX(Picks!$H$2:$H$300,MATCH($C16,Picks!$B$2:$B$300,0)))</f>
        <v/>
      </c>
      <c r="C16" s="5" t="s">
        <v>368</v>
      </c>
      <c r="D16" s="5" t="s">
        <v>679</v>
      </c>
      <c r="E16" s="5" t="s">
        <v>94</v>
      </c>
      <c r="F16" s="5" t="s">
        <v>94</v>
      </c>
      <c r="G16" s="7">
        <v>6</v>
      </c>
      <c r="H16" s="5" t="s">
        <v>44</v>
      </c>
      <c r="I16" s="22">
        <v>628</v>
      </c>
      <c r="J16" s="22">
        <v>4</v>
      </c>
      <c r="K16" s="22">
        <v>0</v>
      </c>
      <c r="L16" s="22">
        <v>0</v>
      </c>
      <c r="M16" s="22">
        <v>0</v>
      </c>
      <c r="N16" s="22">
        <v>0</v>
      </c>
      <c r="O16" s="22">
        <v>762.57142857142856</v>
      </c>
      <c r="P16" s="22">
        <v>4.8571428571428568</v>
      </c>
      <c r="Q16" s="22"/>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c r="BD16" s="23">
        <v>49.26790413276575</v>
      </c>
      <c r="BE16" s="23">
        <v>43.550223365143268</v>
      </c>
      <c r="BF16" s="23">
        <v>52.866278729429538</v>
      </c>
      <c r="BG16" s="23">
        <v>48.255730784889153</v>
      </c>
      <c r="BH16" s="23">
        <v>0</v>
      </c>
      <c r="BI16" s="23">
        <v>46.075530056792701</v>
      </c>
      <c r="BJ16" s="23">
        <v>43.610445877187935</v>
      </c>
      <c r="BK16" s="23">
        <v>42.326649126435214</v>
      </c>
      <c r="BL16" s="23">
        <v>47.773299436262683</v>
      </c>
      <c r="BM16" s="23">
        <v>45.671940927814731</v>
      </c>
      <c r="BN16" s="23">
        <v>46.38236881776745</v>
      </c>
      <c r="BO16" s="23">
        <v>45.288864104662615</v>
      </c>
      <c r="BP16" s="23">
        <v>42.221327146733053</v>
      </c>
      <c r="BQ16" s="23">
        <v>47.606562863705641</v>
      </c>
      <c r="BR16" s="23">
        <v>46.98292104633633</v>
      </c>
      <c r="BS16" s="23">
        <v>44.134633136664732</v>
      </c>
      <c r="BT16" s="23">
        <v>41.657474854581423</v>
      </c>
      <c r="BU16" s="23">
        <v>46.674381542693261</v>
      </c>
      <c r="BV16" s="23"/>
      <c r="BW16" s="23">
        <f t="shared" si="3"/>
        <v>0</v>
      </c>
      <c r="BX16" s="23">
        <f t="shared" si="4"/>
        <v>0</v>
      </c>
      <c r="BY16" s="23">
        <f t="shared" si="5"/>
        <v>780.34653594986548</v>
      </c>
      <c r="BZ16" s="23">
        <f t="shared" si="6"/>
        <v>0</v>
      </c>
      <c r="CA16" s="23">
        <f t="shared" si="7"/>
        <v>0</v>
      </c>
      <c r="CB16" s="23">
        <f t="shared" si="8"/>
        <v>4.9703601015915</v>
      </c>
      <c r="CC16" s="23">
        <f>SUM(BD16:BU16)/INDEX(Multipliers!$J$2:$J$33,MATCH($F16,Multipliers!$H$2:$H$33,0))</f>
        <v>131.41724473023285</v>
      </c>
      <c r="CD16" s="24">
        <f t="shared" si="9"/>
        <v>239.27405893476839</v>
      </c>
      <c r="CE16" s="24">
        <f t="shared" si="10"/>
        <v>14.07494464322167</v>
      </c>
      <c r="CF16" s="25">
        <f t="shared" si="11"/>
        <v>0.6285024658307603</v>
      </c>
    </row>
    <row r="17" spans="2:84" x14ac:dyDescent="0.3">
      <c r="B17" s="45" t="str">
        <f>IF(INDEX(Picks!$H$2:$H$300,MATCH($C17,Picks!$B$2:$B$300,0))=0,"",INDEX(Picks!$H$2:$H$300,MATCH($C17,Picks!$B$2:$B$300,0)))</f>
        <v/>
      </c>
      <c r="C17" s="5" t="s">
        <v>369</v>
      </c>
      <c r="D17" s="5" t="s">
        <v>680</v>
      </c>
      <c r="E17" s="5" t="s">
        <v>89</v>
      </c>
      <c r="F17" s="5" t="s">
        <v>89</v>
      </c>
      <c r="G17" s="7">
        <v>10</v>
      </c>
      <c r="H17" s="5" t="s">
        <v>90</v>
      </c>
      <c r="I17" s="22">
        <v>406</v>
      </c>
      <c r="J17" s="22">
        <v>4</v>
      </c>
      <c r="K17" s="22">
        <v>0</v>
      </c>
      <c r="L17" s="22">
        <v>0</v>
      </c>
      <c r="M17" s="22">
        <v>0</v>
      </c>
      <c r="N17" s="22">
        <v>0</v>
      </c>
      <c r="O17" s="22">
        <v>690.19999999999993</v>
      </c>
      <c r="P17" s="22">
        <v>6.8</v>
      </c>
      <c r="Q17" s="22"/>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c r="BD17" s="23">
        <v>34.485070334268343</v>
      </c>
      <c r="BE17" s="23">
        <v>39.013104421194363</v>
      </c>
      <c r="BF17" s="23">
        <v>41.645103315500286</v>
      </c>
      <c r="BG17" s="23">
        <v>35.422477605434935</v>
      </c>
      <c r="BH17" s="23">
        <v>39.979999041791011</v>
      </c>
      <c r="BI17" s="23">
        <v>34.262069208440032</v>
      </c>
      <c r="BJ17" s="23">
        <v>34.553244941109092</v>
      </c>
      <c r="BK17" s="23">
        <v>39.551047686961823</v>
      </c>
      <c r="BL17" s="23">
        <v>35.040620145350836</v>
      </c>
      <c r="BM17" s="23">
        <v>40.171242771496679</v>
      </c>
      <c r="BN17" s="23">
        <v>35.886781321466877</v>
      </c>
      <c r="BO17" s="23">
        <v>36.599442623032708</v>
      </c>
      <c r="BP17" s="23">
        <v>35.76499330928926</v>
      </c>
      <c r="BQ17" s="23">
        <v>0</v>
      </c>
      <c r="BR17" s="23">
        <v>37.989694281375179</v>
      </c>
      <c r="BS17" s="23">
        <v>36.191990401845558</v>
      </c>
      <c r="BT17" s="23">
        <v>37.679703187916886</v>
      </c>
      <c r="BU17" s="23">
        <v>37.093349629713536</v>
      </c>
      <c r="BV17" s="23"/>
      <c r="BW17" s="23">
        <f t="shared" si="3"/>
        <v>0</v>
      </c>
      <c r="BX17" s="23">
        <f t="shared" si="4"/>
        <v>0</v>
      </c>
      <c r="BY17" s="23">
        <f t="shared" si="5"/>
        <v>631.32993422618733</v>
      </c>
      <c r="BZ17" s="23">
        <f t="shared" si="6"/>
        <v>0</v>
      </c>
      <c r="CA17" s="23">
        <f t="shared" si="7"/>
        <v>0</v>
      </c>
      <c r="CB17" s="23">
        <f t="shared" si="8"/>
        <v>6.2199993519821417</v>
      </c>
      <c r="CC17" s="23">
        <f>SUM(BD17:BU17)/INDEX(Multipliers!$J$2:$J$33,MATCH($F17,Multipliers!$H$2:$H$33,0))</f>
        <v>123.9367409425307</v>
      </c>
      <c r="CD17" s="24">
        <f t="shared" si="9"/>
        <v>224.38973047704229</v>
      </c>
      <c r="CE17" s="24">
        <f t="shared" si="10"/>
        <v>13.199395910414253</v>
      </c>
      <c r="CF17" s="25">
        <f t="shared" si="11"/>
        <v>0.3905210429513582</v>
      </c>
    </row>
    <row r="18" spans="2:84" x14ac:dyDescent="0.3">
      <c r="B18" s="45" t="str">
        <f>IF(INDEX(Picks!$H$2:$H$300,MATCH($C18,Picks!$B$2:$B$300,0))=0,"",INDEX(Picks!$H$2:$H$300,MATCH($C18,Picks!$B$2:$B$300,0)))</f>
        <v/>
      </c>
      <c r="C18" s="5" t="s">
        <v>370</v>
      </c>
      <c r="D18" s="5" t="s">
        <v>681</v>
      </c>
      <c r="E18" s="5" t="s">
        <v>67</v>
      </c>
      <c r="F18" s="5" t="s">
        <v>67</v>
      </c>
      <c r="G18" s="7">
        <v>5</v>
      </c>
      <c r="H18" s="5" t="s">
        <v>44</v>
      </c>
      <c r="I18" s="22">
        <v>702</v>
      </c>
      <c r="J18" s="22">
        <v>3</v>
      </c>
      <c r="K18" s="22">
        <v>0</v>
      </c>
      <c r="L18" s="22">
        <v>0</v>
      </c>
      <c r="M18" s="22">
        <v>0</v>
      </c>
      <c r="N18" s="22">
        <v>0</v>
      </c>
      <c r="O18" s="22">
        <v>994.5</v>
      </c>
      <c r="P18" s="22">
        <v>4.25</v>
      </c>
      <c r="Q18" s="22"/>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c r="BD18" s="23">
        <v>59.608793895279987</v>
      </c>
      <c r="BE18" s="23">
        <v>68.499034961540488</v>
      </c>
      <c r="BF18" s="23">
        <v>56.72400972240731</v>
      </c>
      <c r="BG18" s="23">
        <v>58.322538336428025</v>
      </c>
      <c r="BH18" s="23">
        <v>54.897022746266224</v>
      </c>
      <c r="BI18" s="23">
        <v>50.857904141197437</v>
      </c>
      <c r="BJ18" s="23">
        <v>58.080504214827172</v>
      </c>
      <c r="BK18" s="23">
        <v>55.089884245528324</v>
      </c>
      <c r="BL18" s="23">
        <v>66.993529747237929</v>
      </c>
      <c r="BM18" s="23">
        <v>0</v>
      </c>
      <c r="BN18" s="23">
        <v>56.28426656961463</v>
      </c>
      <c r="BO18" s="23">
        <v>64.339888862695162</v>
      </c>
      <c r="BP18" s="23">
        <v>60.809892858630896</v>
      </c>
      <c r="BQ18" s="23">
        <v>63.405192211265756</v>
      </c>
      <c r="BR18" s="23">
        <v>55.861394407739454</v>
      </c>
      <c r="BS18" s="23">
        <v>63.071043153737442</v>
      </c>
      <c r="BT18" s="23">
        <v>63.111642044630386</v>
      </c>
      <c r="BU18" s="23">
        <v>59.514503292226216</v>
      </c>
      <c r="BV18" s="23"/>
      <c r="BW18" s="23">
        <f t="shared" si="3"/>
        <v>0</v>
      </c>
      <c r="BX18" s="23">
        <f t="shared" si="4"/>
        <v>0</v>
      </c>
      <c r="BY18" s="23">
        <f t="shared" si="5"/>
        <v>1015.4710454112527</v>
      </c>
      <c r="BZ18" s="23">
        <f t="shared" si="6"/>
        <v>0</v>
      </c>
      <c r="CA18" s="23">
        <f t="shared" si="7"/>
        <v>0</v>
      </c>
      <c r="CB18" s="23">
        <f t="shared" si="8"/>
        <v>4.3396198521848408</v>
      </c>
      <c r="CC18" s="23">
        <f>SUM(BD18:BU18)/INDEX(Multipliers!$J$2:$J$33,MATCH($F18,Multipliers!$H$2:$H$33,0))</f>
        <v>145.71879201688421</v>
      </c>
      <c r="CD18" s="24">
        <f t="shared" si="9"/>
        <v>273.30361567111856</v>
      </c>
      <c r="CE18" s="24">
        <f t="shared" si="10"/>
        <v>16.076683274771682</v>
      </c>
      <c r="CF18" s="25">
        <f t="shared" si="11"/>
        <v>1.1725916637460529</v>
      </c>
    </row>
    <row r="19" spans="2:84" x14ac:dyDescent="0.3">
      <c r="B19" s="45" t="str">
        <f>IF(INDEX(Picks!$H$2:$H$300,MATCH($C19,Picks!$B$2:$B$300,0))=0,"",INDEX(Picks!$H$2:$H$300,MATCH($C19,Picks!$B$2:$B$300,0)))</f>
        <v/>
      </c>
      <c r="C19" s="5" t="s">
        <v>371</v>
      </c>
      <c r="D19" s="5" t="s">
        <v>682</v>
      </c>
      <c r="E19" s="5" t="s">
        <v>87</v>
      </c>
      <c r="F19" s="5" t="s">
        <v>87</v>
      </c>
      <c r="G19" s="7">
        <v>8</v>
      </c>
      <c r="H19" s="5" t="s">
        <v>44</v>
      </c>
      <c r="I19" s="22">
        <v>150</v>
      </c>
      <c r="J19" s="22">
        <v>4</v>
      </c>
      <c r="K19" s="22">
        <v>0</v>
      </c>
      <c r="L19" s="22">
        <v>0</v>
      </c>
      <c r="M19" s="22">
        <v>0</v>
      </c>
      <c r="N19" s="22">
        <v>0</v>
      </c>
      <c r="O19" s="22">
        <v>283.33333333333331</v>
      </c>
      <c r="P19" s="22">
        <v>7.5555555555555554</v>
      </c>
      <c r="Q19" s="22"/>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c r="BD19" s="23">
        <v>16.091311002149393</v>
      </c>
      <c r="BE19" s="23">
        <v>16.433510773830228</v>
      </c>
      <c r="BF19" s="23">
        <v>17.64591364247082</v>
      </c>
      <c r="BG19" s="23">
        <v>16.061011712104371</v>
      </c>
      <c r="BH19" s="23">
        <v>16.755468828550033</v>
      </c>
      <c r="BI19" s="23">
        <v>16.101108612719258</v>
      </c>
      <c r="BJ19" s="23">
        <v>15.65978704022608</v>
      </c>
      <c r="BK19" s="23">
        <v>18.031955830326954</v>
      </c>
      <c r="BL19" s="23">
        <v>18.910478482281405</v>
      </c>
      <c r="BM19" s="23">
        <v>16.278516480197634</v>
      </c>
      <c r="BN19" s="23">
        <v>0</v>
      </c>
      <c r="BO19" s="23">
        <v>17.39773427023918</v>
      </c>
      <c r="BP19" s="23">
        <v>14.124406186407491</v>
      </c>
      <c r="BQ19" s="23">
        <v>16.744600363495429</v>
      </c>
      <c r="BR19" s="23">
        <v>15.199098918064559</v>
      </c>
      <c r="BS19" s="23">
        <v>16.888931718717103</v>
      </c>
      <c r="BT19" s="23">
        <v>16.024939225948231</v>
      </c>
      <c r="BU19" s="23">
        <v>16.481896309599509</v>
      </c>
      <c r="BV19" s="23"/>
      <c r="BW19" s="23">
        <f t="shared" si="3"/>
        <v>0</v>
      </c>
      <c r="BX19" s="23">
        <f t="shared" si="4"/>
        <v>0</v>
      </c>
      <c r="BY19" s="23">
        <f t="shared" si="5"/>
        <v>280.83066939732765</v>
      </c>
      <c r="BZ19" s="23">
        <f t="shared" si="6"/>
        <v>0</v>
      </c>
      <c r="CA19" s="23">
        <f t="shared" si="7"/>
        <v>0</v>
      </c>
      <c r="CB19" s="23">
        <f t="shared" si="8"/>
        <v>7.4888178505954039</v>
      </c>
      <c r="CC19" s="23">
        <f>SUM(BD19:BU19)/INDEX(Multipliers!$J$2:$J$33,MATCH($F19,Multipliers!$H$2:$H$33,0))</f>
        <v>46.753163606658319</v>
      </c>
      <c r="CD19" s="24">
        <f t="shared" si="9"/>
        <v>119.76913764996351</v>
      </c>
      <c r="CE19" s="24">
        <f t="shared" si="10"/>
        <v>7.0452433911743242</v>
      </c>
      <c r="CF19" s="25">
        <f t="shared" si="11"/>
        <v>-1.2822287632752671</v>
      </c>
    </row>
    <row r="20" spans="2:84" x14ac:dyDescent="0.3">
      <c r="B20" s="45" t="str">
        <f>IF(INDEX(Picks!$H$2:$H$300,MATCH($C20,Picks!$B$2:$B$300,0))=0,"",INDEX(Picks!$H$2:$H$300,MATCH($C20,Picks!$B$2:$B$300,0)))</f>
        <v/>
      </c>
      <c r="C20" s="5" t="s">
        <v>372</v>
      </c>
      <c r="D20" s="5" t="s">
        <v>683</v>
      </c>
      <c r="E20" s="5" t="s">
        <v>56</v>
      </c>
      <c r="F20" s="5" t="s">
        <v>56</v>
      </c>
      <c r="G20" s="7">
        <v>2</v>
      </c>
      <c r="H20" s="5" t="s">
        <v>44</v>
      </c>
      <c r="I20" s="22">
        <v>216</v>
      </c>
      <c r="J20" s="22">
        <v>4</v>
      </c>
      <c r="K20" s="22">
        <v>0</v>
      </c>
      <c r="L20" s="22">
        <v>0</v>
      </c>
      <c r="M20" s="22">
        <v>0</v>
      </c>
      <c r="N20" s="22">
        <v>0</v>
      </c>
      <c r="O20" s="22">
        <v>367.2</v>
      </c>
      <c r="P20" s="22">
        <v>6.8</v>
      </c>
      <c r="Q20" s="22"/>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c r="BD20" s="23">
        <v>20.699659456506176</v>
      </c>
      <c r="BE20" s="23">
        <v>21.642205753347284</v>
      </c>
      <c r="BF20" s="23">
        <v>23.57747343576256</v>
      </c>
      <c r="BG20" s="23">
        <v>20.55527754198949</v>
      </c>
      <c r="BH20" s="23">
        <v>21.287338827136125</v>
      </c>
      <c r="BI20" s="23">
        <v>20.840667385543924</v>
      </c>
      <c r="BJ20" s="23">
        <v>21.926699823247329</v>
      </c>
      <c r="BK20" s="23">
        <v>21.955227582375706</v>
      </c>
      <c r="BL20" s="23">
        <v>0</v>
      </c>
      <c r="BM20" s="23">
        <v>20.544965289552866</v>
      </c>
      <c r="BN20" s="23">
        <v>22.534024620606964</v>
      </c>
      <c r="BO20" s="23">
        <v>21.979525174563822</v>
      </c>
      <c r="BP20" s="23">
        <v>21.848301435808541</v>
      </c>
      <c r="BQ20" s="23">
        <v>21.284647374902665</v>
      </c>
      <c r="BR20" s="23">
        <v>23.225815136208769</v>
      </c>
      <c r="BS20" s="23">
        <v>23.889875405469898</v>
      </c>
      <c r="BT20" s="23">
        <v>23.364627918637314</v>
      </c>
      <c r="BU20" s="23">
        <v>25.417782841642179</v>
      </c>
      <c r="BV20" s="23"/>
      <c r="BW20" s="23">
        <f t="shared" si="3"/>
        <v>0</v>
      </c>
      <c r="BX20" s="23">
        <f t="shared" si="4"/>
        <v>0</v>
      </c>
      <c r="BY20" s="23">
        <f t="shared" si="5"/>
        <v>376.57411500330164</v>
      </c>
      <c r="BZ20" s="23">
        <f t="shared" si="6"/>
        <v>0</v>
      </c>
      <c r="CA20" s="23">
        <f t="shared" si="7"/>
        <v>0</v>
      </c>
      <c r="CB20" s="23">
        <f t="shared" si="8"/>
        <v>6.9735947222833641</v>
      </c>
      <c r="CC20" s="23">
        <f>SUM(BD20:BU20)/INDEX(Multipliers!$J$2:$J$33,MATCH($F20,Multipliers!$H$2:$H$33,0))</f>
        <v>53.808862568765022</v>
      </c>
      <c r="CD20" s="24">
        <f t="shared" si="9"/>
        <v>133.30784240279536</v>
      </c>
      <c r="CE20" s="24">
        <f t="shared" si="10"/>
        <v>7.8416377883997272</v>
      </c>
      <c r="CF20" s="25">
        <f t="shared" si="11"/>
        <v>-1.0657621467145042</v>
      </c>
    </row>
    <row r="21" spans="2:84" x14ac:dyDescent="0.3">
      <c r="B21" s="45" t="str">
        <f>IF(INDEX(Picks!$H$2:$H$300,MATCH($C21,Picks!$B$2:$B$300,0))=0,"",INDEX(Picks!$H$2:$H$300,MATCH($C21,Picks!$B$2:$B$300,0)))</f>
        <v/>
      </c>
      <c r="C21" s="5" t="s">
        <v>373</v>
      </c>
      <c r="D21" s="5" t="s">
        <v>684</v>
      </c>
      <c r="E21" s="5" t="s">
        <v>56</v>
      </c>
      <c r="F21" s="5" t="s">
        <v>56</v>
      </c>
      <c r="G21" s="7">
        <v>2</v>
      </c>
      <c r="H21" s="5" t="s">
        <v>374</v>
      </c>
      <c r="I21" s="22">
        <v>60</v>
      </c>
      <c r="J21" s="22">
        <v>4</v>
      </c>
      <c r="K21" s="22">
        <v>0</v>
      </c>
      <c r="L21" s="22">
        <v>0</v>
      </c>
      <c r="M21" s="22">
        <v>0</v>
      </c>
      <c r="N21" s="22">
        <v>0</v>
      </c>
      <c r="O21" s="22">
        <v>170</v>
      </c>
      <c r="P21" s="22">
        <v>11.333333333333334</v>
      </c>
      <c r="Q21" s="22"/>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c r="BD21" s="23">
        <v>9.583175674308416</v>
      </c>
      <c r="BE21" s="23">
        <v>10.019539700623744</v>
      </c>
      <c r="BF21" s="23">
        <v>10.915496961001185</v>
      </c>
      <c r="BG21" s="23">
        <v>9.5163321953655053</v>
      </c>
      <c r="BH21" s="23">
        <v>9.8552494570074654</v>
      </c>
      <c r="BI21" s="23">
        <v>9.6484571229370033</v>
      </c>
      <c r="BJ21" s="23">
        <v>10.151249918170061</v>
      </c>
      <c r="BK21" s="23">
        <v>10.164457214062828</v>
      </c>
      <c r="BL21" s="23">
        <v>0</v>
      </c>
      <c r="BM21" s="23">
        <v>9.5115580044226231</v>
      </c>
      <c r="BN21" s="23">
        <v>10.432418805836557</v>
      </c>
      <c r="BO21" s="23">
        <v>10.175706099335104</v>
      </c>
      <c r="BP21" s="23">
        <v>10.114954368429881</v>
      </c>
      <c r="BQ21" s="23">
        <v>9.8540034143067903</v>
      </c>
      <c r="BR21" s="23">
        <v>10.752692192689246</v>
      </c>
      <c r="BS21" s="23">
        <v>11.060127502532362</v>
      </c>
      <c r="BT21" s="23">
        <v>10.816957369739498</v>
      </c>
      <c r="BU21" s="23">
        <v>11.767492056315822</v>
      </c>
      <c r="BV21" s="23"/>
      <c r="BW21" s="23">
        <f t="shared" si="3"/>
        <v>0</v>
      </c>
      <c r="BX21" s="23">
        <f t="shared" si="4"/>
        <v>0</v>
      </c>
      <c r="BY21" s="23">
        <f t="shared" si="5"/>
        <v>174.33986805708409</v>
      </c>
      <c r="BZ21" s="23">
        <f t="shared" si="6"/>
        <v>0</v>
      </c>
      <c r="CA21" s="23">
        <f t="shared" si="7"/>
        <v>0</v>
      </c>
      <c r="CB21" s="23">
        <f t="shared" si="8"/>
        <v>11.622657870472272</v>
      </c>
      <c r="CC21" s="23">
        <f>SUM(BD21:BU21)/INDEX(Multipliers!$J$2:$J$33,MATCH($F21,Multipliers!$H$2:$H$33,0))</f>
        <v>24.911510448502327</v>
      </c>
      <c r="CD21" s="24">
        <f t="shared" si="9"/>
        <v>112.08144447704437</v>
      </c>
      <c r="CE21" s="24">
        <f t="shared" si="10"/>
        <v>6.5930261457084924</v>
      </c>
      <c r="CF21" s="25">
        <f t="shared" si="11"/>
        <v>-1.4051451692889962</v>
      </c>
    </row>
    <row r="22" spans="2:84" x14ac:dyDescent="0.3">
      <c r="B22" s="45" t="str">
        <f>IF(INDEX(Picks!$H$2:$H$300,MATCH($C22,Picks!$B$2:$B$300,0))=0,"",INDEX(Picks!$H$2:$H$300,MATCH($C22,Picks!$B$2:$B$300,0)))</f>
        <v/>
      </c>
      <c r="C22" s="5" t="s">
        <v>375</v>
      </c>
      <c r="D22" s="5" t="s">
        <v>685</v>
      </c>
      <c r="E22" s="5" t="s">
        <v>46</v>
      </c>
      <c r="F22" s="5" t="s">
        <v>72</v>
      </c>
      <c r="G22" s="7">
        <v>5</v>
      </c>
      <c r="H22" s="5" t="s">
        <v>44</v>
      </c>
      <c r="I22" s="22">
        <v>414</v>
      </c>
      <c r="J22" s="22">
        <v>2</v>
      </c>
      <c r="K22" s="22">
        <v>0</v>
      </c>
      <c r="L22" s="22">
        <v>0</v>
      </c>
      <c r="M22" s="22">
        <v>0</v>
      </c>
      <c r="N22" s="22">
        <v>0</v>
      </c>
      <c r="O22" s="22">
        <v>541.38461538461536</v>
      </c>
      <c r="P22" s="22">
        <v>2.6153846153846154</v>
      </c>
      <c r="Q22" s="22"/>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c r="BD22" s="23">
        <v>33.096615914632132</v>
      </c>
      <c r="BE22" s="23">
        <v>34.204243816702956</v>
      </c>
      <c r="BF22" s="23">
        <v>30.138775170177198</v>
      </c>
      <c r="BG22" s="23">
        <v>37.177881836512498</v>
      </c>
      <c r="BH22" s="23">
        <v>34.795726604357277</v>
      </c>
      <c r="BI22" s="23">
        <v>29.746259765912587</v>
      </c>
      <c r="BJ22" s="23">
        <v>0</v>
      </c>
      <c r="BK22" s="23">
        <v>33.172129720916878</v>
      </c>
      <c r="BL22" s="23">
        <v>33.105532275893623</v>
      </c>
      <c r="BM22" s="23">
        <v>31.412158361702005</v>
      </c>
      <c r="BN22" s="23">
        <v>36.542499617897413</v>
      </c>
      <c r="BO22" s="23">
        <v>35.734458897931965</v>
      </c>
      <c r="BP22" s="23">
        <v>31.095282029314824</v>
      </c>
      <c r="BQ22" s="23">
        <v>32.404456098424774</v>
      </c>
      <c r="BR22" s="23">
        <v>35.248527867803496</v>
      </c>
      <c r="BS22" s="23">
        <v>32.696134729433872</v>
      </c>
      <c r="BT22" s="23">
        <v>32.082577286271473</v>
      </c>
      <c r="BU22" s="23">
        <v>33.182484778030172</v>
      </c>
      <c r="BV22" s="23"/>
      <c r="BW22" s="23">
        <f t="shared" si="3"/>
        <v>0</v>
      </c>
      <c r="BX22" s="23">
        <f t="shared" si="4"/>
        <v>0</v>
      </c>
      <c r="BY22" s="23">
        <f t="shared" si="5"/>
        <v>565.83574477191507</v>
      </c>
      <c r="BZ22" s="23">
        <f t="shared" si="6"/>
        <v>0</v>
      </c>
      <c r="CA22" s="23">
        <f t="shared" si="7"/>
        <v>0</v>
      </c>
      <c r="CB22" s="23">
        <f t="shared" si="8"/>
        <v>2.7335060133908939</v>
      </c>
      <c r="CC22" s="23">
        <f>SUM(BD22:BU22)/INDEX(Multipliers!$J$2:$J$33,MATCH($F22,Multipliers!$H$2:$H$33,0))</f>
        <v>92.732093018361255</v>
      </c>
      <c r="CD22" s="24">
        <f t="shared" si="9"/>
        <v>165.71670357589812</v>
      </c>
      <c r="CE22" s="24">
        <f t="shared" si="10"/>
        <v>9.7480413868175368</v>
      </c>
      <c r="CF22" s="25">
        <f t="shared" si="11"/>
        <v>-0.54758580320116812</v>
      </c>
    </row>
    <row r="23" spans="2:84" x14ac:dyDescent="0.3">
      <c r="B23" s="45" t="str">
        <f>IF(INDEX(Picks!$H$2:$H$300,MATCH($C23,Picks!$B$2:$B$300,0))=0,"",INDEX(Picks!$H$2:$H$300,MATCH($C23,Picks!$B$2:$B$300,0)))</f>
        <v/>
      </c>
      <c r="C23" s="5" t="s">
        <v>376</v>
      </c>
      <c r="D23" s="5" t="s">
        <v>686</v>
      </c>
      <c r="E23" s="5" t="s">
        <v>52</v>
      </c>
      <c r="F23" s="5" t="s">
        <v>46</v>
      </c>
      <c r="G23" s="7">
        <v>4</v>
      </c>
      <c r="H23" s="5" t="s">
        <v>44</v>
      </c>
      <c r="I23" s="22">
        <v>182</v>
      </c>
      <c r="J23" s="22">
        <v>2</v>
      </c>
      <c r="K23" s="22">
        <v>0</v>
      </c>
      <c r="L23" s="22">
        <v>0</v>
      </c>
      <c r="M23" s="22">
        <v>0</v>
      </c>
      <c r="N23" s="22">
        <v>0</v>
      </c>
      <c r="O23" s="22">
        <v>441.99999999999994</v>
      </c>
      <c r="P23" s="22">
        <v>4.8571428571428568</v>
      </c>
      <c r="Q23" s="22"/>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c r="BD23" s="23">
        <v>25.052686542412907</v>
      </c>
      <c r="BE23" s="23">
        <v>28.193224875680979</v>
      </c>
      <c r="BF23" s="23">
        <v>25.933781151011615</v>
      </c>
      <c r="BG23" s="23">
        <v>28.971707965739853</v>
      </c>
      <c r="BH23" s="23">
        <v>26.102431142702478</v>
      </c>
      <c r="BI23" s="23">
        <v>26.12807706495715</v>
      </c>
      <c r="BJ23" s="23">
        <v>0</v>
      </c>
      <c r="BK23" s="23">
        <v>25.326001635712831</v>
      </c>
      <c r="BL23" s="23">
        <v>28.510315974024476</v>
      </c>
      <c r="BM23" s="23">
        <v>27.136563124390726</v>
      </c>
      <c r="BN23" s="23">
        <v>26.6303155564249</v>
      </c>
      <c r="BO23" s="23">
        <v>27.044523886920281</v>
      </c>
      <c r="BP23" s="23">
        <v>26.089492304285393</v>
      </c>
      <c r="BQ23" s="23">
        <v>27.162790717408882</v>
      </c>
      <c r="BR23" s="23">
        <v>30.656486235141603</v>
      </c>
      <c r="BS23" s="23">
        <v>25.570283009406097</v>
      </c>
      <c r="BT23" s="23">
        <v>25.164425786812444</v>
      </c>
      <c r="BU23" s="23">
        <v>26.760841748470163</v>
      </c>
      <c r="BV23" s="23"/>
      <c r="BW23" s="23">
        <f t="shared" si="3"/>
        <v>0</v>
      </c>
      <c r="BX23" s="23">
        <f t="shared" si="4"/>
        <v>0</v>
      </c>
      <c r="BY23" s="23">
        <f t="shared" si="5"/>
        <v>456.4339487215027</v>
      </c>
      <c r="BZ23" s="23">
        <f t="shared" si="6"/>
        <v>0</v>
      </c>
      <c r="CA23" s="23">
        <f t="shared" si="7"/>
        <v>0</v>
      </c>
      <c r="CB23" s="23">
        <f t="shared" si="8"/>
        <v>5.0157576782582716</v>
      </c>
      <c r="CC23" s="23">
        <f>SUM(BD23:BU23)/INDEX(Multipliers!$J$2:$J$33,MATCH($F23,Multipliers!$H$2:$H$33,0))</f>
        <v>72.244688970586196</v>
      </c>
      <c r="CD23" s="24">
        <f t="shared" si="9"/>
        <v>147.98262991228609</v>
      </c>
      <c r="CE23" s="24">
        <f t="shared" si="10"/>
        <v>8.7048605830756518</v>
      </c>
      <c r="CF23" s="25">
        <f t="shared" si="11"/>
        <v>-0.83113101626879737</v>
      </c>
    </row>
    <row r="24" spans="2:84" x14ac:dyDescent="0.3">
      <c r="B24" s="45" t="str">
        <f>IF(INDEX(Picks!$H$2:$H$300,MATCH($C24,Picks!$B$2:$B$300,0))=0,"",INDEX(Picks!$H$2:$H$300,MATCH($C24,Picks!$B$2:$B$300,0)))</f>
        <v/>
      </c>
      <c r="C24" s="5" t="s">
        <v>377</v>
      </c>
      <c r="D24" s="5" t="s">
        <v>687</v>
      </c>
      <c r="E24" s="5" t="s">
        <v>109</v>
      </c>
      <c r="F24" s="5" t="s">
        <v>109</v>
      </c>
      <c r="G24" s="7">
        <v>6</v>
      </c>
      <c r="H24" s="5" t="s">
        <v>44</v>
      </c>
      <c r="I24" s="22">
        <v>189</v>
      </c>
      <c r="J24" s="22">
        <v>3</v>
      </c>
      <c r="K24" s="22">
        <v>0</v>
      </c>
      <c r="L24" s="22">
        <v>0</v>
      </c>
      <c r="M24" s="22">
        <v>0</v>
      </c>
      <c r="N24" s="22">
        <v>0</v>
      </c>
      <c r="O24" s="22">
        <v>292.09090909090907</v>
      </c>
      <c r="P24" s="22">
        <v>4.6363636363636367</v>
      </c>
      <c r="Q24" s="22"/>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c r="BD24" s="23">
        <v>18.198795394823367</v>
      </c>
      <c r="BE24" s="23">
        <v>16.771303157659187</v>
      </c>
      <c r="BF24" s="23">
        <v>17.42428616193682</v>
      </c>
      <c r="BG24" s="23">
        <v>17.036263539207432</v>
      </c>
      <c r="BH24" s="23">
        <v>20.229361477849103</v>
      </c>
      <c r="BI24" s="23">
        <v>17.036554183349224</v>
      </c>
      <c r="BJ24" s="23">
        <v>17.406066224529813</v>
      </c>
      <c r="BK24" s="23">
        <v>18.362801444144626</v>
      </c>
      <c r="BL24" s="23">
        <v>16.010502510900182</v>
      </c>
      <c r="BM24" s="23">
        <v>17.386292958092625</v>
      </c>
      <c r="BN24" s="23">
        <v>0</v>
      </c>
      <c r="BO24" s="23">
        <v>17.708748647406956</v>
      </c>
      <c r="BP24" s="23">
        <v>19.203359687943415</v>
      </c>
      <c r="BQ24" s="23">
        <v>17.807288870054681</v>
      </c>
      <c r="BR24" s="23">
        <v>17.836672117084802</v>
      </c>
      <c r="BS24" s="23">
        <v>17.838741809794875</v>
      </c>
      <c r="BT24" s="23">
        <v>17.621094919055267</v>
      </c>
      <c r="BU24" s="23">
        <v>17.986257723396815</v>
      </c>
      <c r="BV24" s="23"/>
      <c r="BW24" s="23">
        <f t="shared" si="3"/>
        <v>0</v>
      </c>
      <c r="BX24" s="23">
        <f t="shared" si="4"/>
        <v>0</v>
      </c>
      <c r="BY24" s="23">
        <f t="shared" si="5"/>
        <v>301.86439082722922</v>
      </c>
      <c r="BZ24" s="23">
        <f t="shared" si="6"/>
        <v>0</v>
      </c>
      <c r="CA24" s="23">
        <f t="shared" si="7"/>
        <v>0</v>
      </c>
      <c r="CB24" s="23">
        <f t="shared" si="8"/>
        <v>4.7914982670988771</v>
      </c>
      <c r="CC24" s="23">
        <f>SUM(BD24:BU24)/INDEX(Multipliers!$J$2:$J$33,MATCH($F24,Multipliers!$H$2:$H$33,0))</f>
        <v>58.666535163683534</v>
      </c>
      <c r="CD24" s="24">
        <f t="shared" si="9"/>
        <v>117.60196384899972</v>
      </c>
      <c r="CE24" s="24">
        <f t="shared" si="10"/>
        <v>6.9177625793529245</v>
      </c>
      <c r="CF24" s="25">
        <f t="shared" si="11"/>
        <v>-1.3168791075111614</v>
      </c>
    </row>
    <row r="25" spans="2:84" x14ac:dyDescent="0.3">
      <c r="B25" s="45" t="str">
        <f>IF(INDEX(Picks!$H$2:$H$300,MATCH($C25,Picks!$B$2:$B$300,0))=0,"",INDEX(Picks!$H$2:$H$300,MATCH($C25,Picks!$B$2:$B$300,0)))</f>
        <v/>
      </c>
      <c r="C25" s="5" t="s">
        <v>378</v>
      </c>
      <c r="D25" s="5" t="s">
        <v>688</v>
      </c>
      <c r="E25" s="5" t="s">
        <v>63</v>
      </c>
      <c r="F25" s="5" t="s">
        <v>63</v>
      </c>
      <c r="G25" s="7">
        <v>5</v>
      </c>
      <c r="H25" s="5" t="s">
        <v>44</v>
      </c>
      <c r="I25" s="22">
        <v>552</v>
      </c>
      <c r="J25" s="22">
        <v>3</v>
      </c>
      <c r="K25" s="22">
        <v>0</v>
      </c>
      <c r="L25" s="22">
        <v>0</v>
      </c>
      <c r="M25" s="22">
        <v>25.5</v>
      </c>
      <c r="N25" s="22">
        <v>0</v>
      </c>
      <c r="O25" s="22">
        <v>586.5</v>
      </c>
      <c r="P25" s="22">
        <v>3.1875</v>
      </c>
      <c r="Q25" s="22"/>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K25" s="23">
        <v>1.6233249351603074</v>
      </c>
      <c r="AL25" s="23">
        <v>1.5037374941627903</v>
      </c>
      <c r="AM25" s="23">
        <v>1.5893447099919</v>
      </c>
      <c r="AN25" s="23">
        <v>1.4996637742541588</v>
      </c>
      <c r="AO25" s="23">
        <v>1.4716738652862726</v>
      </c>
      <c r="AP25" s="23">
        <v>1.6519128285003064</v>
      </c>
      <c r="AQ25" s="23">
        <v>0</v>
      </c>
      <c r="AR25" s="23">
        <v>1.4458105737881413</v>
      </c>
      <c r="AS25" s="23">
        <v>1.60617369163615</v>
      </c>
      <c r="AT25" s="23">
        <v>1.420142681756525</v>
      </c>
      <c r="AU25" s="23">
        <v>1.5272441822081644</v>
      </c>
      <c r="AV25" s="23">
        <v>1.5227004140017191</v>
      </c>
      <c r="AW25" s="23">
        <v>1.5895955589426256</v>
      </c>
      <c r="AX25" s="23">
        <v>1.5437168075398744</v>
      </c>
      <c r="AY25" s="23">
        <v>1.4382715126131487</v>
      </c>
      <c r="AZ25" s="23">
        <v>1.5515248982834606</v>
      </c>
      <c r="BA25" s="23">
        <v>1.4964554704491455</v>
      </c>
      <c r="BB25" s="23">
        <v>1.5147047180830224</v>
      </c>
      <c r="BC25" s="23"/>
      <c r="BD25" s="23">
        <v>37.944037021589487</v>
      </c>
      <c r="BE25" s="23">
        <v>37.170450029775388</v>
      </c>
      <c r="BF25" s="23">
        <v>37.10595904551203</v>
      </c>
      <c r="BG25" s="23">
        <v>35.036260760422181</v>
      </c>
      <c r="BH25" s="23">
        <v>34.761829906147085</v>
      </c>
      <c r="BI25" s="23">
        <v>37.433379639301208</v>
      </c>
      <c r="BJ25" s="23">
        <v>0</v>
      </c>
      <c r="BK25" s="23">
        <v>34.751818068908506</v>
      </c>
      <c r="BL25" s="23">
        <v>34.983002634037831</v>
      </c>
      <c r="BM25" s="23">
        <v>33.254935586830321</v>
      </c>
      <c r="BN25" s="23">
        <v>35.698219460290041</v>
      </c>
      <c r="BO25" s="23">
        <v>34.423526232652947</v>
      </c>
      <c r="BP25" s="23">
        <v>38.110289536278643</v>
      </c>
      <c r="BQ25" s="23">
        <v>36.151447785748296</v>
      </c>
      <c r="BR25" s="23">
        <v>32.514851042826507</v>
      </c>
      <c r="BS25" s="23">
        <v>34.773691895819475</v>
      </c>
      <c r="BT25" s="23">
        <v>33.408047434947804</v>
      </c>
      <c r="BU25" s="23">
        <v>35.36336131607279</v>
      </c>
      <c r="BV25" s="23"/>
      <c r="BW25" s="23">
        <f t="shared" si="3"/>
        <v>0</v>
      </c>
      <c r="BX25" s="23">
        <f t="shared" si="4"/>
        <v>25.995998116657709</v>
      </c>
      <c r="BY25" s="23">
        <f t="shared" si="5"/>
        <v>602.88510739716048</v>
      </c>
      <c r="BZ25" s="23">
        <f t="shared" si="6"/>
        <v>0</v>
      </c>
      <c r="CA25" s="23">
        <f t="shared" si="7"/>
        <v>0</v>
      </c>
      <c r="CB25" s="23">
        <f t="shared" si="8"/>
        <v>3.2765494967236983</v>
      </c>
      <c r="CC25" s="23">
        <f>SUM(BD25:BU25)/INDEX(Multipliers!$J$2:$J$33,MATCH($F25,Multipliers!$H$2:$H$33,0))</f>
        <v>108.33471309392972</v>
      </c>
      <c r="CD25" s="24">
        <f t="shared" si="9"/>
        <v>190.88212062565373</v>
      </c>
      <c r="CE25" s="24">
        <f t="shared" si="10"/>
        <v>11.22836003680316</v>
      </c>
      <c r="CF25" s="25">
        <f t="shared" si="11"/>
        <v>-0.14522289016388501</v>
      </c>
    </row>
    <row r="26" spans="2:84" x14ac:dyDescent="0.3">
      <c r="B26" s="45" t="str">
        <f>IF(INDEX(Picks!$H$2:$H$300,MATCH($C26,Picks!$B$2:$B$300,0))=0,"",INDEX(Picks!$H$2:$H$300,MATCH($C26,Picks!$B$2:$B$300,0)))</f>
        <v/>
      </c>
      <c r="C26" s="5" t="s">
        <v>379</v>
      </c>
      <c r="D26" s="5" t="s">
        <v>689</v>
      </c>
      <c r="E26" s="5" t="s">
        <v>50</v>
      </c>
      <c r="F26" s="5" t="s">
        <v>50</v>
      </c>
      <c r="G26" s="7">
        <v>5</v>
      </c>
      <c r="H26" s="5" t="s">
        <v>44</v>
      </c>
      <c r="I26" s="22">
        <v>349</v>
      </c>
      <c r="J26" s="22">
        <v>3</v>
      </c>
      <c r="K26" s="22">
        <v>0</v>
      </c>
      <c r="L26" s="22">
        <v>0</v>
      </c>
      <c r="M26" s="22">
        <v>0</v>
      </c>
      <c r="N26" s="22">
        <v>0</v>
      </c>
      <c r="O26" s="22">
        <v>423.78571428571428</v>
      </c>
      <c r="P26" s="22">
        <v>3.6428571428571423</v>
      </c>
      <c r="Q26" s="22"/>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c r="BD26" s="23">
        <v>24.41956329734111</v>
      </c>
      <c r="BE26" s="23">
        <v>23.463416509477717</v>
      </c>
      <c r="BF26" s="23">
        <v>26.610587390614167</v>
      </c>
      <c r="BG26" s="23">
        <v>26.574829848383541</v>
      </c>
      <c r="BH26" s="23">
        <v>28.434177674875645</v>
      </c>
      <c r="BI26" s="23">
        <v>23.877175679325514</v>
      </c>
      <c r="BJ26" s="23">
        <v>27.461691010921566</v>
      </c>
      <c r="BK26" s="23">
        <v>27.40655945859557</v>
      </c>
      <c r="BL26" s="23">
        <v>0</v>
      </c>
      <c r="BM26" s="23">
        <v>24.939928315962909</v>
      </c>
      <c r="BN26" s="23">
        <v>25.795137170978549</v>
      </c>
      <c r="BO26" s="23">
        <v>23.733478444902843</v>
      </c>
      <c r="BP26" s="23">
        <v>25.650645532013197</v>
      </c>
      <c r="BQ26" s="23">
        <v>25.25158134648612</v>
      </c>
      <c r="BR26" s="23">
        <v>25.277049322777987</v>
      </c>
      <c r="BS26" s="23">
        <v>27.247020673995571</v>
      </c>
      <c r="BT26" s="23">
        <v>23.686067605376348</v>
      </c>
      <c r="BU26" s="23">
        <v>25.163164271951075</v>
      </c>
      <c r="BV26" s="23"/>
      <c r="BW26" s="23">
        <f t="shared" si="3"/>
        <v>0</v>
      </c>
      <c r="BX26" s="23">
        <f t="shared" si="4"/>
        <v>0</v>
      </c>
      <c r="BY26" s="23">
        <f t="shared" si="5"/>
        <v>434.99207355397948</v>
      </c>
      <c r="BZ26" s="23">
        <f t="shared" si="6"/>
        <v>0</v>
      </c>
      <c r="CA26" s="23">
        <f t="shared" si="7"/>
        <v>0</v>
      </c>
      <c r="CB26" s="23">
        <f t="shared" si="8"/>
        <v>3.7391868786875024</v>
      </c>
      <c r="CC26" s="23">
        <f>SUM(BD26:BU26)/INDEX(Multipliers!$J$2:$J$33,MATCH($F26,Multipliers!$H$2:$H$33,0))</f>
        <v>68.875486898623862</v>
      </c>
      <c r="CD26" s="24">
        <f t="shared" si="9"/>
        <v>134.80981552614685</v>
      </c>
      <c r="CE26" s="24">
        <f t="shared" si="10"/>
        <v>7.9299891485968734</v>
      </c>
      <c r="CF26" s="25">
        <f t="shared" si="11"/>
        <v>-1.0417475126625213</v>
      </c>
    </row>
    <row r="27" spans="2:84" x14ac:dyDescent="0.3">
      <c r="B27" s="45" t="str">
        <f>IF(INDEX(Picks!$H$2:$H$300,MATCH($C27,Picks!$B$2:$B$300,0))=0,"",INDEX(Picks!$H$2:$H$300,MATCH($C27,Picks!$B$2:$B$300,0)))</f>
        <v/>
      </c>
      <c r="C27" s="5" t="s">
        <v>380</v>
      </c>
      <c r="D27" s="5" t="s">
        <v>690</v>
      </c>
      <c r="E27" s="5" t="s">
        <v>97</v>
      </c>
      <c r="F27" s="5" t="s">
        <v>97</v>
      </c>
      <c r="G27" s="7">
        <v>1</v>
      </c>
      <c r="H27" s="5" t="s">
        <v>44</v>
      </c>
      <c r="I27" s="22">
        <v>450</v>
      </c>
      <c r="J27" s="22">
        <v>3</v>
      </c>
      <c r="K27" s="22">
        <v>0</v>
      </c>
      <c r="L27" s="22">
        <v>0</v>
      </c>
      <c r="M27" s="22">
        <v>34</v>
      </c>
      <c r="N27" s="22">
        <v>0</v>
      </c>
      <c r="O27" s="22">
        <v>588.46153846153845</v>
      </c>
      <c r="P27" s="22">
        <v>3.9230769230769234</v>
      </c>
      <c r="Q27" s="22"/>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K27" s="23">
        <v>2.1600871969911166</v>
      </c>
      <c r="AL27" s="23">
        <v>2.1077420611976843</v>
      </c>
      <c r="AM27" s="23">
        <v>1.9443529219602662</v>
      </c>
      <c r="AN27" s="23">
        <v>2.0125240944300025</v>
      </c>
      <c r="AO27" s="23">
        <v>2.0151000712505769</v>
      </c>
      <c r="AP27" s="23">
        <v>2.127636604624298</v>
      </c>
      <c r="AQ27" s="23">
        <v>0</v>
      </c>
      <c r="AR27" s="23">
        <v>2.0777092610233709</v>
      </c>
      <c r="AS27" s="23">
        <v>1.8453697081727232</v>
      </c>
      <c r="AT27" s="23">
        <v>1.9810315611884284</v>
      </c>
      <c r="AU27" s="23">
        <v>1.9236064005227345</v>
      </c>
      <c r="AV27" s="23">
        <v>1.8914070426352156</v>
      </c>
      <c r="AW27" s="23">
        <v>2.15686339997443</v>
      </c>
      <c r="AX27" s="23">
        <v>1.8874193578320677</v>
      </c>
      <c r="AY27" s="23">
        <v>2.0298108709567413</v>
      </c>
      <c r="AZ27" s="23">
        <v>2.021786567023502</v>
      </c>
      <c r="BA27" s="23">
        <v>1.9153547470594783</v>
      </c>
      <c r="BB27" s="23">
        <v>2.0568052327697877</v>
      </c>
      <c r="BC27" s="23"/>
      <c r="BD27" s="23">
        <v>34.631731886914864</v>
      </c>
      <c r="BE27" s="23">
        <v>34.54564984334759</v>
      </c>
      <c r="BF27" s="23">
        <v>32.664327576891772</v>
      </c>
      <c r="BG27" s="23">
        <v>37.380435200683294</v>
      </c>
      <c r="BH27" s="23">
        <v>33.253130877359602</v>
      </c>
      <c r="BI27" s="23">
        <v>36.905637415572116</v>
      </c>
      <c r="BJ27" s="23">
        <v>0</v>
      </c>
      <c r="BK27" s="23">
        <v>37.484499191398569</v>
      </c>
      <c r="BL27" s="23">
        <v>33.306799507897701</v>
      </c>
      <c r="BM27" s="23">
        <v>33.19947375453517</v>
      </c>
      <c r="BN27" s="23">
        <v>34.15213726412501</v>
      </c>
      <c r="BO27" s="23">
        <v>34.012490733770747</v>
      </c>
      <c r="BP27" s="23">
        <v>35.592505775370931</v>
      </c>
      <c r="BQ27" s="23">
        <v>32.108544923334584</v>
      </c>
      <c r="BR27" s="23">
        <v>35.770496293115457</v>
      </c>
      <c r="BS27" s="23">
        <v>34.613007562067409</v>
      </c>
      <c r="BT27" s="23">
        <v>33.753484553661302</v>
      </c>
      <c r="BU27" s="23">
        <v>36.516979053529717</v>
      </c>
      <c r="BV27" s="23"/>
      <c r="BW27" s="23">
        <f t="shared" si="3"/>
        <v>0</v>
      </c>
      <c r="BX27" s="23">
        <f t="shared" si="4"/>
        <v>34.154607099612427</v>
      </c>
      <c r="BY27" s="23">
        <f t="shared" si="5"/>
        <v>589.89133141357581</v>
      </c>
      <c r="BZ27" s="23">
        <f t="shared" si="6"/>
        <v>0</v>
      </c>
      <c r="CA27" s="23">
        <f t="shared" si="7"/>
        <v>0</v>
      </c>
      <c r="CB27" s="23">
        <f t="shared" si="8"/>
        <v>3.9326088760905056</v>
      </c>
      <c r="CC27" s="23">
        <f>SUM(BD27:BU27)/INDEX(Multipliers!$J$2:$J$33,MATCH($F27,Multipliers!$H$2:$H$33,0))</f>
        <v>102.1588211124334</v>
      </c>
      <c r="CD27" s="24">
        <f t="shared" si="9"/>
        <v>188.15906822029527</v>
      </c>
      <c r="CE27" s="24">
        <f t="shared" si="10"/>
        <v>11.068180483546781</v>
      </c>
      <c r="CF27" s="25">
        <f t="shared" si="11"/>
        <v>-0.18876102410408332</v>
      </c>
    </row>
    <row r="28" spans="2:84" x14ac:dyDescent="0.3">
      <c r="B28" s="45" t="str">
        <f>IF(INDEX(Picks!$H$2:$H$300,MATCH($C28,Picks!$B$2:$B$300,0))=0,"",INDEX(Picks!$H$2:$H$300,MATCH($C28,Picks!$B$2:$B$300,0)))</f>
        <v/>
      </c>
      <c r="C28" s="5" t="s">
        <v>381</v>
      </c>
      <c r="D28" s="5" t="s">
        <v>691</v>
      </c>
      <c r="E28" s="5" t="s">
        <v>109</v>
      </c>
      <c r="F28" s="5" t="s">
        <v>109</v>
      </c>
      <c r="G28" s="7">
        <v>1</v>
      </c>
      <c r="H28" s="5" t="s">
        <v>44</v>
      </c>
      <c r="I28" s="22">
        <v>312</v>
      </c>
      <c r="J28" s="22">
        <v>3</v>
      </c>
      <c r="K28" s="22">
        <v>0</v>
      </c>
      <c r="L28" s="22">
        <v>0</v>
      </c>
      <c r="M28" s="22">
        <v>0</v>
      </c>
      <c r="N28" s="22">
        <v>0</v>
      </c>
      <c r="O28" s="22">
        <v>482.18181818181819</v>
      </c>
      <c r="P28" s="22">
        <v>4.6363636363636367</v>
      </c>
      <c r="Q28" s="22"/>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c r="BD28" s="23">
        <v>29.744564521903044</v>
      </c>
      <c r="BE28" s="23">
        <v>27.411435650916147</v>
      </c>
      <c r="BF28" s="23">
        <v>28.478687338792525</v>
      </c>
      <c r="BG28" s="23">
        <v>27.844493498632357</v>
      </c>
      <c r="BH28" s="23">
        <v>33.063372309023237</v>
      </c>
      <c r="BI28" s="23">
        <v>27.844968534657589</v>
      </c>
      <c r="BJ28" s="23">
        <v>28.448908219239268</v>
      </c>
      <c r="BK28" s="23">
        <v>30.012620094273846</v>
      </c>
      <c r="BL28" s="23">
        <v>26.167964122450819</v>
      </c>
      <c r="BM28" s="23">
        <v>28.416590300025948</v>
      </c>
      <c r="BN28" s="23">
        <v>0</v>
      </c>
      <c r="BO28" s="23">
        <v>28.943619910952449</v>
      </c>
      <c r="BP28" s="23">
        <v>31.386449426087889</v>
      </c>
      <c r="BQ28" s="23">
        <v>29.104676505466486</v>
      </c>
      <c r="BR28" s="23">
        <v>29.152701216343729</v>
      </c>
      <c r="BS28" s="23">
        <v>29.156083973664732</v>
      </c>
      <c r="BT28" s="23">
        <v>28.8003564738964</v>
      </c>
      <c r="BU28" s="23">
        <v>29.397187657449674</v>
      </c>
      <c r="BV28" s="23"/>
      <c r="BW28" s="23">
        <f t="shared" si="3"/>
        <v>0</v>
      </c>
      <c r="BX28" s="23">
        <f t="shared" si="4"/>
        <v>0</v>
      </c>
      <c r="BY28" s="23">
        <f t="shared" si="5"/>
        <v>493.37467975377615</v>
      </c>
      <c r="BZ28" s="23">
        <f t="shared" si="6"/>
        <v>0</v>
      </c>
      <c r="CA28" s="23">
        <f t="shared" si="7"/>
        <v>0</v>
      </c>
      <c r="CB28" s="23">
        <f t="shared" si="8"/>
        <v>4.7439873053247705</v>
      </c>
      <c r="CC28" s="23">
        <f>SUM(BD28:BU28)/INDEX(Multipliers!$J$2:$J$33,MATCH($F28,Multipliers!$H$2:$H$33,0))</f>
        <v>95.886046443988548</v>
      </c>
      <c r="CD28" s="24">
        <f t="shared" si="9"/>
        <v>173.6874382513148</v>
      </c>
      <c r="CE28" s="24">
        <f t="shared" si="10"/>
        <v>10.216908132430282</v>
      </c>
      <c r="CF28" s="25">
        <f t="shared" si="11"/>
        <v>-0.42014392466178246</v>
      </c>
    </row>
    <row r="29" spans="2:84" x14ac:dyDescent="0.3">
      <c r="B29" s="45" t="str">
        <f>IF(INDEX(Picks!$H$2:$H$300,MATCH($C29,Picks!$B$2:$B$300,0))=0,"",INDEX(Picks!$H$2:$H$300,MATCH($C29,Picks!$B$2:$B$300,0)))</f>
        <v/>
      </c>
      <c r="C29" s="5" t="s">
        <v>382</v>
      </c>
      <c r="D29" s="5" t="s">
        <v>692</v>
      </c>
      <c r="E29" s="5" t="s">
        <v>76</v>
      </c>
      <c r="F29" s="5" t="s">
        <v>76</v>
      </c>
      <c r="G29" s="7">
        <v>1</v>
      </c>
      <c r="H29" s="5" t="s">
        <v>44</v>
      </c>
      <c r="I29" s="22">
        <v>373</v>
      </c>
      <c r="J29" s="22">
        <v>3</v>
      </c>
      <c r="K29" s="22">
        <v>0</v>
      </c>
      <c r="L29" s="22">
        <v>0</v>
      </c>
      <c r="M29" s="22">
        <v>0</v>
      </c>
      <c r="N29" s="22">
        <v>0</v>
      </c>
      <c r="O29" s="22">
        <v>487.76923076923077</v>
      </c>
      <c r="P29" s="22">
        <v>3.9230769230769234</v>
      </c>
      <c r="Q29" s="22"/>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c r="BD29" s="23">
        <v>29.561698312768765</v>
      </c>
      <c r="BE29" s="23">
        <v>29.26685891205846</v>
      </c>
      <c r="BF29" s="23">
        <v>29.297355949884434</v>
      </c>
      <c r="BG29" s="23">
        <v>27.048050141371139</v>
      </c>
      <c r="BH29" s="23">
        <v>27.497645454727419</v>
      </c>
      <c r="BI29" s="23">
        <v>31.529661279104918</v>
      </c>
      <c r="BJ29" s="23">
        <v>32.86144146516348</v>
      </c>
      <c r="BK29" s="23">
        <v>28.463809269838571</v>
      </c>
      <c r="BL29" s="23">
        <v>28.49169013723213</v>
      </c>
      <c r="BM29" s="23">
        <v>28.864731034886926</v>
      </c>
      <c r="BN29" s="23">
        <v>31.170132764075529</v>
      </c>
      <c r="BO29" s="23">
        <v>27.074019152489317</v>
      </c>
      <c r="BP29" s="23">
        <v>0</v>
      </c>
      <c r="BQ29" s="23">
        <v>28.4206534606293</v>
      </c>
      <c r="BR29" s="23">
        <v>28.420885070717492</v>
      </c>
      <c r="BS29" s="23">
        <v>27.754153248977282</v>
      </c>
      <c r="BT29" s="23">
        <v>28.344694443218504</v>
      </c>
      <c r="BU29" s="23">
        <v>29.578111640214434</v>
      </c>
      <c r="BV29" s="23"/>
      <c r="BW29" s="23">
        <f t="shared" si="3"/>
        <v>0</v>
      </c>
      <c r="BX29" s="23">
        <f t="shared" si="4"/>
        <v>0</v>
      </c>
      <c r="BY29" s="23">
        <f t="shared" si="5"/>
        <v>493.64559173735802</v>
      </c>
      <c r="BZ29" s="23">
        <f t="shared" si="6"/>
        <v>0</v>
      </c>
      <c r="CA29" s="23">
        <f t="shared" si="7"/>
        <v>0</v>
      </c>
      <c r="CB29" s="23">
        <f t="shared" si="8"/>
        <v>3.9703398799251315</v>
      </c>
      <c r="CC29" s="23">
        <f>SUM(BD29:BU29)/INDEX(Multipliers!$J$2:$J$33,MATCH($F29,Multipliers!$H$2:$H$33,0))</f>
        <v>83.969859191251615</v>
      </c>
      <c r="CD29" s="24">
        <f t="shared" si="9"/>
        <v>157.15645764453819</v>
      </c>
      <c r="CE29" s="24">
        <f t="shared" si="10"/>
        <v>9.2444975085022474</v>
      </c>
      <c r="CF29" s="25">
        <f t="shared" si="11"/>
        <v>-0.68445321463518527</v>
      </c>
    </row>
    <row r="30" spans="2:84" x14ac:dyDescent="0.3">
      <c r="B30" s="45" t="str">
        <f>IF(INDEX(Picks!$H$2:$H$300,MATCH($C30,Picks!$B$2:$B$300,0))=0,"",INDEX(Picks!$H$2:$H$300,MATCH($C30,Picks!$B$2:$B$300,0)))</f>
        <v/>
      </c>
      <c r="C30" s="5" t="s">
        <v>383</v>
      </c>
      <c r="D30" s="5" t="s">
        <v>693</v>
      </c>
      <c r="E30" s="5" t="s">
        <v>118</v>
      </c>
      <c r="F30" s="5" t="s">
        <v>118</v>
      </c>
      <c r="G30" s="7">
        <v>7</v>
      </c>
      <c r="H30" s="5" t="s">
        <v>44</v>
      </c>
      <c r="I30" s="22">
        <v>620</v>
      </c>
      <c r="J30" s="22">
        <v>3</v>
      </c>
      <c r="K30" s="22">
        <v>0</v>
      </c>
      <c r="L30" s="22">
        <v>0</v>
      </c>
      <c r="M30" s="22">
        <v>0</v>
      </c>
      <c r="N30" s="22">
        <v>0</v>
      </c>
      <c r="O30" s="22">
        <v>702.66666666666663</v>
      </c>
      <c r="P30" s="22">
        <v>3.4</v>
      </c>
      <c r="Q30" s="22"/>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K30" s="23">
        <v>0</v>
      </c>
      <c r="AL30" s="23">
        <v>0</v>
      </c>
      <c r="AM30" s="23">
        <v>0</v>
      </c>
      <c r="AN30" s="23">
        <v>0</v>
      </c>
      <c r="AO30" s="23">
        <v>0</v>
      </c>
      <c r="AP30" s="23">
        <v>0</v>
      </c>
      <c r="AQ30" s="23">
        <v>0</v>
      </c>
      <c r="AR30" s="23">
        <v>0</v>
      </c>
      <c r="AS30" s="23">
        <v>0</v>
      </c>
      <c r="AT30" s="23">
        <v>0</v>
      </c>
      <c r="AU30" s="23">
        <v>0</v>
      </c>
      <c r="AV30" s="23">
        <v>0</v>
      </c>
      <c r="AW30" s="23">
        <v>0</v>
      </c>
      <c r="AX30" s="23">
        <v>0</v>
      </c>
      <c r="AY30" s="23">
        <v>0</v>
      </c>
      <c r="AZ30" s="23">
        <v>0</v>
      </c>
      <c r="BA30" s="23">
        <v>0</v>
      </c>
      <c r="BB30" s="23">
        <v>0</v>
      </c>
      <c r="BC30" s="23"/>
      <c r="BD30" s="23">
        <v>41.317347556239206</v>
      </c>
      <c r="BE30" s="23">
        <v>42.0097251416407</v>
      </c>
      <c r="BF30" s="23">
        <v>42.104646635728159</v>
      </c>
      <c r="BG30" s="23">
        <v>38.730955584201745</v>
      </c>
      <c r="BH30" s="23">
        <v>41.353064387467512</v>
      </c>
      <c r="BI30" s="23">
        <v>43.796962715233398</v>
      </c>
      <c r="BJ30" s="23">
        <v>40.046252093693525</v>
      </c>
      <c r="BK30" s="23">
        <v>44.626135709862083</v>
      </c>
      <c r="BL30" s="23">
        <v>43.598960305949674</v>
      </c>
      <c r="BM30" s="23">
        <v>37.741529414499212</v>
      </c>
      <c r="BN30" s="23">
        <v>38.225987052023527</v>
      </c>
      <c r="BO30" s="23">
        <v>41.643531621256841</v>
      </c>
      <c r="BP30" s="23">
        <v>0</v>
      </c>
      <c r="BQ30" s="23">
        <v>47.966524046202061</v>
      </c>
      <c r="BR30" s="23">
        <v>41.53795164355158</v>
      </c>
      <c r="BS30" s="23">
        <v>39.373475144877055</v>
      </c>
      <c r="BT30" s="23">
        <v>40.183181879996468</v>
      </c>
      <c r="BU30" s="23">
        <v>44.134468275375838</v>
      </c>
      <c r="BV30" s="23"/>
      <c r="BW30" s="23">
        <f t="shared" si="3"/>
        <v>0</v>
      </c>
      <c r="BX30" s="23">
        <f t="shared" si="4"/>
        <v>0</v>
      </c>
      <c r="BY30" s="23">
        <f t="shared" si="5"/>
        <v>708.39069920779855</v>
      </c>
      <c r="BZ30" s="23">
        <f t="shared" si="6"/>
        <v>0</v>
      </c>
      <c r="CA30" s="23">
        <f t="shared" si="7"/>
        <v>0</v>
      </c>
      <c r="CB30" s="23">
        <f t="shared" si="8"/>
        <v>3.4276969316506385</v>
      </c>
      <c r="CC30" s="23">
        <f>SUM(BD30:BU30)/INDEX(Multipliers!$J$2:$J$33,MATCH($F30,Multipliers!$H$2:$H$33,0))</f>
        <v>134.01986201228621</v>
      </c>
      <c r="CD30" s="24">
        <f t="shared" si="9"/>
        <v>225.42511352296992</v>
      </c>
      <c r="CE30" s="24">
        <f t="shared" si="10"/>
        <v>13.260300795468819</v>
      </c>
      <c r="CF30" s="25">
        <f t="shared" si="11"/>
        <v>0.40707549693259681</v>
      </c>
    </row>
    <row r="31" spans="2:84" x14ac:dyDescent="0.3">
      <c r="B31" s="45" t="str">
        <f>IF(INDEX(Picks!$H$2:$H$300,MATCH($C31,Picks!$B$2:$B$300,0))=0,"",INDEX(Picks!$H$2:$H$300,MATCH($C31,Picks!$B$2:$B$300,0)))</f>
        <v/>
      </c>
      <c r="C31" s="5" t="s">
        <v>384</v>
      </c>
      <c r="D31" s="5" t="s">
        <v>694</v>
      </c>
      <c r="E31" s="5" t="s">
        <v>80</v>
      </c>
      <c r="F31" s="5" t="s">
        <v>80</v>
      </c>
      <c r="G31" s="7">
        <v>1</v>
      </c>
      <c r="H31" s="5" t="s">
        <v>44</v>
      </c>
      <c r="I31" s="22">
        <v>268</v>
      </c>
      <c r="J31" s="22">
        <v>2</v>
      </c>
      <c r="K31" s="22">
        <v>0</v>
      </c>
      <c r="L31" s="22">
        <v>0</v>
      </c>
      <c r="M31" s="22">
        <v>34</v>
      </c>
      <c r="N31" s="22">
        <v>17</v>
      </c>
      <c r="O31" s="22">
        <v>414.18181818181819</v>
      </c>
      <c r="P31" s="22">
        <v>3.0909090909090908</v>
      </c>
      <c r="Q31" s="22"/>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K31" s="23">
        <v>2.1058323371696881</v>
      </c>
      <c r="AL31" s="23">
        <v>2.0761768864586867</v>
      </c>
      <c r="AM31" s="23">
        <v>2.1388314448293584</v>
      </c>
      <c r="AN31" s="23">
        <v>1.9997888892418443</v>
      </c>
      <c r="AO31" s="23">
        <v>1.8705841009237558</v>
      </c>
      <c r="AP31" s="23">
        <v>1.9961919969339861</v>
      </c>
      <c r="AQ31" s="23">
        <v>2.0199147903359895</v>
      </c>
      <c r="AR31" s="23">
        <v>1.9107110787361294</v>
      </c>
      <c r="AS31" s="23">
        <v>1.8636200109124634</v>
      </c>
      <c r="AT31" s="23">
        <v>1.9792237385774041</v>
      </c>
      <c r="AU31" s="23">
        <v>1.9098436628739262</v>
      </c>
      <c r="AV31" s="23">
        <v>2.1002511332602953</v>
      </c>
      <c r="AW31" s="23">
        <v>0</v>
      </c>
      <c r="AX31" s="23">
        <v>2.0079188887362678</v>
      </c>
      <c r="AY31" s="23">
        <v>2.1665224120764903</v>
      </c>
      <c r="AZ31" s="23">
        <v>2.0639370511387929</v>
      </c>
      <c r="BA31" s="23">
        <v>2.1973618173693281</v>
      </c>
      <c r="BB31" s="23">
        <v>2.1959387763342462</v>
      </c>
      <c r="BC31" s="23"/>
      <c r="BD31" s="23">
        <v>27.569815405298982</v>
      </c>
      <c r="BE31" s="23">
        <v>24.169610406073019</v>
      </c>
      <c r="BF31" s="23">
        <v>23.33391079537623</v>
      </c>
      <c r="BG31" s="23">
        <v>24.096897430535424</v>
      </c>
      <c r="BH31" s="23">
        <v>22.397647538396413</v>
      </c>
      <c r="BI31" s="23">
        <v>24.712954123621078</v>
      </c>
      <c r="BJ31" s="23">
        <v>23.977802510370168</v>
      </c>
      <c r="BK31" s="23">
        <v>22.202201761139428</v>
      </c>
      <c r="BL31" s="23">
        <v>23.113503134252088</v>
      </c>
      <c r="BM31" s="23">
        <v>25.912240093959475</v>
      </c>
      <c r="BN31" s="23">
        <v>22.671181177130602</v>
      </c>
      <c r="BO31" s="23">
        <v>25.970545092157817</v>
      </c>
      <c r="BP31" s="23">
        <v>0</v>
      </c>
      <c r="BQ31" s="23">
        <v>24.594644091958628</v>
      </c>
      <c r="BR31" s="23">
        <v>24.447759307664811</v>
      </c>
      <c r="BS31" s="23">
        <v>24.771518944026994</v>
      </c>
      <c r="BT31" s="23">
        <v>24.204718425400841</v>
      </c>
      <c r="BU31" s="23">
        <v>26.355813016619582</v>
      </c>
      <c r="BV31" s="23"/>
      <c r="BW31" s="23">
        <f t="shared" si="3"/>
        <v>0</v>
      </c>
      <c r="BX31" s="23">
        <f t="shared" si="4"/>
        <v>34.602649015908646</v>
      </c>
      <c r="BY31" s="23">
        <f t="shared" si="5"/>
        <v>414.50276325398153</v>
      </c>
      <c r="BZ31" s="23">
        <f t="shared" si="6"/>
        <v>0</v>
      </c>
      <c r="CA31" s="23">
        <f t="shared" si="7"/>
        <v>17.301324507954323</v>
      </c>
      <c r="CB31" s="23">
        <f t="shared" si="8"/>
        <v>3.0933042033879219</v>
      </c>
      <c r="CC31" s="23">
        <f>SUM(BD31:BU31)/INDEX(Multipliers!$J$2:$J$33,MATCH($F31,Multipliers!$H$2:$H$33,0))</f>
        <v>74.380024071691722</v>
      </c>
      <c r="CD31" s="24">
        <f t="shared" si="9"/>
        <v>241.65833756673419</v>
      </c>
      <c r="CE31" s="24">
        <f t="shared" si="10"/>
        <v>14.215196327454953</v>
      </c>
      <c r="CF31" s="25">
        <f t="shared" si="11"/>
        <v>0.66662403933592196</v>
      </c>
    </row>
    <row r="32" spans="2:84" x14ac:dyDescent="0.3">
      <c r="B32" s="45" t="str">
        <f>IF(INDEX(Picks!$H$2:$H$300,MATCH($C32,Picks!$B$2:$B$300,0))=0,"",INDEX(Picks!$H$2:$H$300,MATCH($C32,Picks!$B$2:$B$300,0)))</f>
        <v/>
      </c>
      <c r="C32" s="5" t="s">
        <v>385</v>
      </c>
      <c r="D32" s="5" t="s">
        <v>695</v>
      </c>
      <c r="E32" s="5" t="s">
        <v>72</v>
      </c>
      <c r="F32" s="5" t="s">
        <v>72</v>
      </c>
      <c r="G32" s="7">
        <v>2</v>
      </c>
      <c r="H32" s="5" t="s">
        <v>44</v>
      </c>
      <c r="I32" s="22">
        <v>174</v>
      </c>
      <c r="J32" s="22">
        <v>3</v>
      </c>
      <c r="K32" s="22">
        <v>0</v>
      </c>
      <c r="L32" s="22">
        <v>0</v>
      </c>
      <c r="M32" s="22">
        <v>0</v>
      </c>
      <c r="N32" s="22">
        <v>0</v>
      </c>
      <c r="O32" s="22">
        <v>268.90909090909088</v>
      </c>
      <c r="P32" s="22">
        <v>4.6363636363636367</v>
      </c>
      <c r="Q32" s="22"/>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c r="BD32" s="23">
        <v>16.357991524074553</v>
      </c>
      <c r="BE32" s="23">
        <v>16.90543625016489</v>
      </c>
      <c r="BF32" s="23">
        <v>14.896079709520567</v>
      </c>
      <c r="BG32" s="23">
        <v>18.375155862864183</v>
      </c>
      <c r="BH32" s="23">
        <v>17.197776423312561</v>
      </c>
      <c r="BI32" s="23">
        <v>14.702079100135286</v>
      </c>
      <c r="BJ32" s="23">
        <v>0</v>
      </c>
      <c r="BK32" s="23">
        <v>16.395314197980024</v>
      </c>
      <c r="BL32" s="23">
        <v>16.362398432693769</v>
      </c>
      <c r="BM32" s="23">
        <v>15.525448932875296</v>
      </c>
      <c r="BN32" s="23">
        <v>18.061118410410984</v>
      </c>
      <c r="BO32" s="23">
        <v>17.661744550485373</v>
      </c>
      <c r="BP32" s="23">
        <v>15.368832909873447</v>
      </c>
      <c r="BQ32" s="23">
        <v>16.015891762696249</v>
      </c>
      <c r="BR32" s="23">
        <v>17.421573298758936</v>
      </c>
      <c r="BS32" s="23">
        <v>16.160053830084266</v>
      </c>
      <c r="BT32" s="23">
        <v>15.856803265716261</v>
      </c>
      <c r="BU32" s="23">
        <v>16.400432181550531</v>
      </c>
      <c r="BV32" s="23"/>
      <c r="BW32" s="23">
        <f t="shared" si="3"/>
        <v>0</v>
      </c>
      <c r="BX32" s="23">
        <f t="shared" si="4"/>
        <v>0</v>
      </c>
      <c r="BY32" s="23">
        <f t="shared" si="5"/>
        <v>279.66413064319721</v>
      </c>
      <c r="BZ32" s="23">
        <f t="shared" si="6"/>
        <v>0</v>
      </c>
      <c r="CA32" s="23">
        <f t="shared" si="7"/>
        <v>0</v>
      </c>
      <c r="CB32" s="23">
        <f t="shared" si="8"/>
        <v>4.8217953559171942</v>
      </c>
      <c r="CC32" s="23">
        <f>SUM(BD32:BU32)/INDEX(Multipliers!$J$2:$J$33,MATCH($F32,Multipliers!$H$2:$H$33,0))</f>
        <v>45.832806457212897</v>
      </c>
      <c r="CD32" s="24">
        <f t="shared" si="9"/>
        <v>102.72999165703578</v>
      </c>
      <c r="CE32" s="24">
        <f t="shared" si="10"/>
        <v>6.042940685707987</v>
      </c>
      <c r="CF32" s="25">
        <f t="shared" si="11"/>
        <v>-1.554662969464929</v>
      </c>
    </row>
    <row r="33" spans="2:84" x14ac:dyDescent="0.3">
      <c r="B33" s="45" t="str">
        <f>IF(INDEX(Picks!$H$2:$H$300,MATCH($C33,Picks!$B$2:$B$300,0))=0,"",INDEX(Picks!$H$2:$H$300,MATCH($C33,Picks!$B$2:$B$300,0)))</f>
        <v/>
      </c>
      <c r="C33" s="5" t="s">
        <v>386</v>
      </c>
      <c r="D33" s="5" t="s">
        <v>696</v>
      </c>
      <c r="E33" s="5" t="s">
        <v>99</v>
      </c>
      <c r="F33" s="5" t="s">
        <v>99</v>
      </c>
      <c r="G33" s="7">
        <v>2</v>
      </c>
      <c r="H33" s="5" t="s">
        <v>44</v>
      </c>
      <c r="I33" s="22">
        <v>732</v>
      </c>
      <c r="J33" s="22">
        <v>2</v>
      </c>
      <c r="K33" s="22">
        <v>0</v>
      </c>
      <c r="L33" s="22">
        <v>0</v>
      </c>
      <c r="M33" s="22">
        <v>0</v>
      </c>
      <c r="N33" s="22">
        <v>0</v>
      </c>
      <c r="O33" s="22">
        <v>888.85714285714278</v>
      </c>
      <c r="P33" s="22">
        <v>2.4285714285714284</v>
      </c>
      <c r="Q33" s="22"/>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K33" s="23">
        <v>0</v>
      </c>
      <c r="AL33" s="23">
        <v>0</v>
      </c>
      <c r="AM33" s="23">
        <v>0</v>
      </c>
      <c r="AN33" s="23">
        <v>0</v>
      </c>
      <c r="AO33" s="23">
        <v>0</v>
      </c>
      <c r="AP33" s="23">
        <v>0</v>
      </c>
      <c r="AQ33" s="23">
        <v>0</v>
      </c>
      <c r="AR33" s="23">
        <v>0</v>
      </c>
      <c r="AS33" s="23">
        <v>0</v>
      </c>
      <c r="AT33" s="23">
        <v>0</v>
      </c>
      <c r="AU33" s="23">
        <v>0</v>
      </c>
      <c r="AV33" s="23">
        <v>0</v>
      </c>
      <c r="AW33" s="23">
        <v>0</v>
      </c>
      <c r="AX33" s="23">
        <v>0</v>
      </c>
      <c r="AY33" s="23">
        <v>0</v>
      </c>
      <c r="AZ33" s="23">
        <v>0</v>
      </c>
      <c r="BA33" s="23">
        <v>0</v>
      </c>
      <c r="BB33" s="23">
        <v>0</v>
      </c>
      <c r="BC33" s="23"/>
      <c r="BD33" s="23">
        <v>54.027785936330019</v>
      </c>
      <c r="BE33" s="23">
        <v>53.020982289251357</v>
      </c>
      <c r="BF33" s="23">
        <v>49.949930869482017</v>
      </c>
      <c r="BG33" s="23">
        <v>50.883831131500351</v>
      </c>
      <c r="BH33" s="23">
        <v>56.247125691940866</v>
      </c>
      <c r="BI33" s="23">
        <v>0</v>
      </c>
      <c r="BJ33" s="23">
        <v>48.92045719333143</v>
      </c>
      <c r="BK33" s="23">
        <v>55.160479298228758</v>
      </c>
      <c r="BL33" s="23">
        <v>61.80588280201038</v>
      </c>
      <c r="BM33" s="23">
        <v>53.098737048069673</v>
      </c>
      <c r="BN33" s="23">
        <v>50.081730476044903</v>
      </c>
      <c r="BO33" s="23">
        <v>54.081662622022392</v>
      </c>
      <c r="BP33" s="23">
        <v>55.906653051556553</v>
      </c>
      <c r="BQ33" s="23">
        <v>56.404209171296152</v>
      </c>
      <c r="BR33" s="23">
        <v>51.238406699217101</v>
      </c>
      <c r="BS33" s="23">
        <v>57.655031007883537</v>
      </c>
      <c r="BT33" s="23">
        <v>49.778855228069219</v>
      </c>
      <c r="BU33" s="23">
        <v>53.659211821512564</v>
      </c>
      <c r="BV33" s="23"/>
      <c r="BW33" s="23">
        <f t="shared" si="3"/>
        <v>0</v>
      </c>
      <c r="BX33" s="23">
        <f t="shared" si="4"/>
        <v>0</v>
      </c>
      <c r="BY33" s="23">
        <f t="shared" si="5"/>
        <v>911.92097233774723</v>
      </c>
      <c r="BZ33" s="23">
        <f t="shared" si="6"/>
        <v>0</v>
      </c>
      <c r="CA33" s="23">
        <f t="shared" si="7"/>
        <v>0</v>
      </c>
      <c r="CB33" s="23">
        <f t="shared" si="8"/>
        <v>2.4915873561140636</v>
      </c>
      <c r="CC33" s="23">
        <f>SUM(BD33:BU33)/INDEX(Multipliers!$J$2:$J$33,MATCH($F33,Multipliers!$H$2:$H$33,0))</f>
        <v>162.79537404917349</v>
      </c>
      <c r="CD33" s="24">
        <f t="shared" si="9"/>
        <v>268.93699541963258</v>
      </c>
      <c r="CE33" s="24">
        <f t="shared" si="10"/>
        <v>15.819823259978387</v>
      </c>
      <c r="CF33" s="25">
        <f t="shared" si="11"/>
        <v>1.102774976780694</v>
      </c>
    </row>
    <row r="34" spans="2:84" x14ac:dyDescent="0.3">
      <c r="B34" s="45" t="str">
        <f>IF(INDEX(Picks!$H$2:$H$300,MATCH($C34,Picks!$B$2:$B$300,0))=0,"",INDEX(Picks!$H$2:$H$300,MATCH($C34,Picks!$B$2:$B$300,0)))</f>
        <v/>
      </c>
      <c r="C34" s="5" t="s">
        <v>387</v>
      </c>
      <c r="D34" s="5" t="s">
        <v>697</v>
      </c>
      <c r="E34" s="5" t="s">
        <v>92</v>
      </c>
      <c r="F34" s="5" t="s">
        <v>92</v>
      </c>
      <c r="G34" s="7">
        <v>7</v>
      </c>
      <c r="H34" s="5" t="s">
        <v>44</v>
      </c>
      <c r="I34" s="22">
        <v>509</v>
      </c>
      <c r="J34" s="22">
        <v>2</v>
      </c>
      <c r="K34" s="22">
        <v>0</v>
      </c>
      <c r="L34" s="22">
        <v>0</v>
      </c>
      <c r="M34" s="22">
        <v>0</v>
      </c>
      <c r="N34" s="22">
        <v>0</v>
      </c>
      <c r="O34" s="22">
        <v>576.86666666666667</v>
      </c>
      <c r="P34" s="22">
        <v>2.2666666666666666</v>
      </c>
      <c r="Q34" s="22"/>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K34" s="23">
        <v>0</v>
      </c>
      <c r="AL34" s="23">
        <v>0</v>
      </c>
      <c r="AM34" s="23">
        <v>0</v>
      </c>
      <c r="AN34" s="23">
        <v>0</v>
      </c>
      <c r="AO34" s="23">
        <v>0</v>
      </c>
      <c r="AP34" s="23">
        <v>0</v>
      </c>
      <c r="AQ34" s="23">
        <v>0</v>
      </c>
      <c r="AR34" s="23">
        <v>0</v>
      </c>
      <c r="AS34" s="23">
        <v>0</v>
      </c>
      <c r="AT34" s="23">
        <v>0</v>
      </c>
      <c r="AU34" s="23">
        <v>0</v>
      </c>
      <c r="AV34" s="23">
        <v>0</v>
      </c>
      <c r="AW34" s="23">
        <v>0</v>
      </c>
      <c r="AX34" s="23">
        <v>0</v>
      </c>
      <c r="AY34" s="23">
        <v>0</v>
      </c>
      <c r="AZ34" s="23">
        <v>0</v>
      </c>
      <c r="BA34" s="23">
        <v>0</v>
      </c>
      <c r="BB34" s="23">
        <v>0</v>
      </c>
      <c r="BC34" s="23"/>
      <c r="BD34" s="23">
        <v>36.49058764902378</v>
      </c>
      <c r="BE34" s="23">
        <v>33.224101428111879</v>
      </c>
      <c r="BF34" s="23">
        <v>29.063513380698325</v>
      </c>
      <c r="BG34" s="23">
        <v>35.910653767500598</v>
      </c>
      <c r="BH34" s="23">
        <v>35.798727728745241</v>
      </c>
      <c r="BI34" s="23">
        <v>32.095973457594042</v>
      </c>
      <c r="BJ34" s="23">
        <v>36.585434049046718</v>
      </c>
      <c r="BK34" s="23">
        <v>31.288716878901472</v>
      </c>
      <c r="BL34" s="23">
        <v>33.462607898775772</v>
      </c>
      <c r="BM34" s="23">
        <v>34.787358725633105</v>
      </c>
      <c r="BN34" s="23">
        <v>0</v>
      </c>
      <c r="BO34" s="23">
        <v>33.809013046716238</v>
      </c>
      <c r="BP34" s="23">
        <v>34.033791002332002</v>
      </c>
      <c r="BQ34" s="23">
        <v>32.81313445106283</v>
      </c>
      <c r="BR34" s="23">
        <v>34.289847152468084</v>
      </c>
      <c r="BS34" s="23">
        <v>34.054947200392597</v>
      </c>
      <c r="BT34" s="23">
        <v>34.798098443798011</v>
      </c>
      <c r="BU34" s="23">
        <v>31.231221589015924</v>
      </c>
      <c r="BV34" s="23"/>
      <c r="BW34" s="23">
        <f t="shared" si="3"/>
        <v>0</v>
      </c>
      <c r="BX34" s="23">
        <f t="shared" si="4"/>
        <v>0</v>
      </c>
      <c r="BY34" s="23">
        <f t="shared" si="5"/>
        <v>573.73772784981657</v>
      </c>
      <c r="BZ34" s="23">
        <f t="shared" si="6"/>
        <v>0</v>
      </c>
      <c r="CA34" s="23">
        <f t="shared" si="7"/>
        <v>0</v>
      </c>
      <c r="CB34" s="23">
        <f t="shared" si="8"/>
        <v>2.2543722115906348</v>
      </c>
      <c r="CC34" s="23">
        <f>SUM(BD34:BU34)/INDEX(Multipliers!$J$2:$J$33,MATCH($F34,Multipliers!$H$2:$H$33,0))</f>
        <v>94.541858489667334</v>
      </c>
      <c r="CD34" s="24">
        <f t="shared" si="9"/>
        <v>165.44186454419281</v>
      </c>
      <c r="CE34" s="24">
        <f t="shared" si="10"/>
        <v>9.7318743849525191</v>
      </c>
      <c r="CF34" s="25">
        <f t="shared" si="11"/>
        <v>-0.55198012868342228</v>
      </c>
    </row>
    <row r="35" spans="2:84" x14ac:dyDescent="0.3">
      <c r="B35" s="45" t="str">
        <f>IF(INDEX(Picks!$H$2:$H$300,MATCH($C35,Picks!$B$2:$B$300,0))=0,"",INDEX(Picks!$H$2:$H$300,MATCH($C35,Picks!$B$2:$B$300,0)))</f>
        <v/>
      </c>
      <c r="C35" s="5" t="s">
        <v>388</v>
      </c>
      <c r="D35" s="5" t="s">
        <v>698</v>
      </c>
      <c r="E35" s="5" t="s">
        <v>62</v>
      </c>
      <c r="F35" s="5" t="s">
        <v>78</v>
      </c>
      <c r="G35" s="7">
        <v>6</v>
      </c>
      <c r="H35" s="5" t="s">
        <v>44</v>
      </c>
      <c r="I35" s="22">
        <v>464</v>
      </c>
      <c r="J35" s="22">
        <v>2</v>
      </c>
      <c r="K35" s="22">
        <v>0</v>
      </c>
      <c r="L35" s="22">
        <v>0</v>
      </c>
      <c r="M35" s="22">
        <v>0</v>
      </c>
      <c r="N35" s="22">
        <v>0</v>
      </c>
      <c r="O35" s="22">
        <v>464</v>
      </c>
      <c r="P35" s="22">
        <v>2</v>
      </c>
      <c r="Q35" s="22"/>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K35" s="23">
        <v>0</v>
      </c>
      <c r="AL35" s="23">
        <v>0</v>
      </c>
      <c r="AM35" s="23">
        <v>0</v>
      </c>
      <c r="AN35" s="23">
        <v>0</v>
      </c>
      <c r="AO35" s="23">
        <v>0</v>
      </c>
      <c r="AP35" s="23">
        <v>0</v>
      </c>
      <c r="AQ35" s="23">
        <v>0</v>
      </c>
      <c r="AR35" s="23">
        <v>0</v>
      </c>
      <c r="AS35" s="23">
        <v>0</v>
      </c>
      <c r="AT35" s="23">
        <v>0</v>
      </c>
      <c r="AU35" s="23">
        <v>0</v>
      </c>
      <c r="AV35" s="23">
        <v>0</v>
      </c>
      <c r="AW35" s="23">
        <v>0</v>
      </c>
      <c r="AX35" s="23">
        <v>0</v>
      </c>
      <c r="AY35" s="23">
        <v>0</v>
      </c>
      <c r="AZ35" s="23">
        <v>0</v>
      </c>
      <c r="BA35" s="23">
        <v>0</v>
      </c>
      <c r="BB35" s="23">
        <v>0</v>
      </c>
      <c r="BC35" s="23"/>
      <c r="BD35" s="23">
        <v>27.773691941714649</v>
      </c>
      <c r="BE35" s="23">
        <v>26.387228990761578</v>
      </c>
      <c r="BF35" s="23">
        <v>26.000584767755033</v>
      </c>
      <c r="BG35" s="23">
        <v>29.057945121769457</v>
      </c>
      <c r="BH35" s="23">
        <v>25.499457117482688</v>
      </c>
      <c r="BI35" s="23">
        <v>31.737857444078042</v>
      </c>
      <c r="BJ35" s="23">
        <v>27.715329092837976</v>
      </c>
      <c r="BK35" s="23">
        <v>25.909294719310829</v>
      </c>
      <c r="BL35" s="23">
        <v>27.498320391335628</v>
      </c>
      <c r="BM35" s="23">
        <v>27.033528981127759</v>
      </c>
      <c r="BN35" s="23">
        <v>29.852642180451248</v>
      </c>
      <c r="BO35" s="23">
        <v>30.068205360465722</v>
      </c>
      <c r="BP35" s="23">
        <v>0</v>
      </c>
      <c r="BQ35" s="23">
        <v>31.793727776513663</v>
      </c>
      <c r="BR35" s="23">
        <v>26.247547692318562</v>
      </c>
      <c r="BS35" s="23">
        <v>29.27117327080585</v>
      </c>
      <c r="BT35" s="23">
        <v>30.120280172670856</v>
      </c>
      <c r="BU35" s="23">
        <v>26.31165090854137</v>
      </c>
      <c r="BV35" s="23"/>
      <c r="BW35" s="23">
        <f t="shared" si="3"/>
        <v>0</v>
      </c>
      <c r="BX35" s="23">
        <f t="shared" si="4"/>
        <v>0</v>
      </c>
      <c r="BY35" s="23">
        <f t="shared" si="5"/>
        <v>478.27846592994081</v>
      </c>
      <c r="BZ35" s="23">
        <f t="shared" si="6"/>
        <v>0</v>
      </c>
      <c r="CA35" s="23">
        <f t="shared" si="7"/>
        <v>0</v>
      </c>
      <c r="CB35" s="23">
        <f t="shared" si="8"/>
        <v>2.0615451117669861</v>
      </c>
      <c r="CC35" s="23">
        <f>SUM(BD35:BU35)/INDEX(Multipliers!$J$2:$J$33,MATCH($F35,Multipliers!$H$2:$H$33,0))</f>
        <v>94.535905692590731</v>
      </c>
      <c r="CD35" s="24">
        <f t="shared" si="9"/>
        <v>154.73302295618674</v>
      </c>
      <c r="CE35" s="24">
        <f t="shared" si="10"/>
        <v>9.1019425268345149</v>
      </c>
      <c r="CF35" s="25">
        <f t="shared" si="11"/>
        <v>-0.72320084352735814</v>
      </c>
    </row>
    <row r="36" spans="2:84" x14ac:dyDescent="0.3">
      <c r="B36" s="45" t="str">
        <f>IF(INDEX(Picks!$H$2:$H$300,MATCH($C36,Picks!$B$2:$B$300,0))=0,"",INDEX(Picks!$H$2:$H$300,MATCH($C36,Picks!$B$2:$B$300,0)))</f>
        <v/>
      </c>
      <c r="C36" s="5" t="s">
        <v>389</v>
      </c>
      <c r="D36" s="5" t="s">
        <v>699</v>
      </c>
      <c r="E36" s="5" t="s">
        <v>174</v>
      </c>
      <c r="F36" s="5" t="s">
        <v>174</v>
      </c>
      <c r="G36" s="7">
        <v>1</v>
      </c>
      <c r="H36" s="5" t="s">
        <v>44</v>
      </c>
      <c r="I36" s="22">
        <v>391</v>
      </c>
      <c r="J36" s="22">
        <v>2</v>
      </c>
      <c r="K36" s="22">
        <v>0</v>
      </c>
      <c r="L36" s="22">
        <v>0</v>
      </c>
      <c r="M36" s="22">
        <v>0</v>
      </c>
      <c r="N36" s="22">
        <v>0</v>
      </c>
      <c r="O36" s="22">
        <v>474.78571428571422</v>
      </c>
      <c r="P36" s="22">
        <v>2.4285714285714284</v>
      </c>
      <c r="Q36" s="22"/>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c r="BD36" s="23">
        <v>30.462065882519425</v>
      </c>
      <c r="BE36" s="23">
        <v>28.761323711685627</v>
      </c>
      <c r="BF36" s="23">
        <v>29.85435293641757</v>
      </c>
      <c r="BG36" s="23">
        <v>27.747528125532106</v>
      </c>
      <c r="BH36" s="23">
        <v>0</v>
      </c>
      <c r="BI36" s="23">
        <v>31.954807671977644</v>
      </c>
      <c r="BJ36" s="23">
        <v>30.213292947927435</v>
      </c>
      <c r="BK36" s="23">
        <v>28.385603451120119</v>
      </c>
      <c r="BL36" s="23">
        <v>27.017886604273411</v>
      </c>
      <c r="BM36" s="23">
        <v>32.719000028071058</v>
      </c>
      <c r="BN36" s="23">
        <v>26.881781659944153</v>
      </c>
      <c r="BO36" s="23">
        <v>27.017276809423176</v>
      </c>
      <c r="BP36" s="23">
        <v>27.469392714956371</v>
      </c>
      <c r="BQ36" s="23">
        <v>28.652070816546512</v>
      </c>
      <c r="BR36" s="23">
        <v>26.577362026649471</v>
      </c>
      <c r="BS36" s="23">
        <v>29.40465666633942</v>
      </c>
      <c r="BT36" s="23">
        <v>29.817436512298571</v>
      </c>
      <c r="BU36" s="23">
        <v>25.997553528705559</v>
      </c>
      <c r="BV36" s="23"/>
      <c r="BW36" s="23">
        <f t="shared" si="3"/>
        <v>0</v>
      </c>
      <c r="BX36" s="23">
        <f t="shared" si="4"/>
        <v>0</v>
      </c>
      <c r="BY36" s="23">
        <f t="shared" si="5"/>
        <v>488.93339209438761</v>
      </c>
      <c r="BZ36" s="23">
        <f t="shared" si="6"/>
        <v>0</v>
      </c>
      <c r="CA36" s="23">
        <f t="shared" si="7"/>
        <v>0</v>
      </c>
      <c r="CB36" s="23">
        <f t="shared" si="8"/>
        <v>2.5009380669789647</v>
      </c>
      <c r="CC36" s="23">
        <f>SUM(BD36:BU36)/INDEX(Multipliers!$J$2:$J$33,MATCH($F36,Multipliers!$H$2:$H$33,0))</f>
        <v>83.970290237891177</v>
      </c>
      <c r="CD36" s="24">
        <f t="shared" si="9"/>
        <v>147.86925784920373</v>
      </c>
      <c r="CE36" s="24">
        <f t="shared" si="10"/>
        <v>8.6981916381884545</v>
      </c>
      <c r="CF36" s="25">
        <f t="shared" si="11"/>
        <v>-0.83294369091943676</v>
      </c>
    </row>
    <row r="37" spans="2:84" x14ac:dyDescent="0.3">
      <c r="B37" s="45" t="str">
        <f>IF(INDEX(Picks!$H$2:$H$300,MATCH($C37,Picks!$B$2:$B$300,0))=0,"",INDEX(Picks!$H$2:$H$300,MATCH($C37,Picks!$B$2:$B$300,0)))</f>
        <v/>
      </c>
      <c r="C37" s="5" t="s">
        <v>390</v>
      </c>
      <c r="D37" s="5" t="s">
        <v>700</v>
      </c>
      <c r="E37" s="5" t="s">
        <v>97</v>
      </c>
      <c r="F37" s="5" t="s">
        <v>69</v>
      </c>
      <c r="G37" s="7">
        <v>7</v>
      </c>
      <c r="H37" s="5" t="s">
        <v>44</v>
      </c>
      <c r="I37" s="22">
        <v>444</v>
      </c>
      <c r="J37" s="22">
        <v>2</v>
      </c>
      <c r="K37" s="22">
        <v>0</v>
      </c>
      <c r="L37" s="22">
        <v>0</v>
      </c>
      <c r="M37" s="22">
        <v>0</v>
      </c>
      <c r="N37" s="22">
        <v>0</v>
      </c>
      <c r="O37" s="22">
        <v>444</v>
      </c>
      <c r="P37" s="22">
        <v>2</v>
      </c>
      <c r="Q37" s="22"/>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K37" s="23">
        <v>0</v>
      </c>
      <c r="AL37" s="23">
        <v>0</v>
      </c>
      <c r="AM37" s="23">
        <v>0</v>
      </c>
      <c r="AN37" s="23">
        <v>0</v>
      </c>
      <c r="AO37" s="23">
        <v>0</v>
      </c>
      <c r="AP37" s="23">
        <v>0</v>
      </c>
      <c r="AQ37" s="23">
        <v>0</v>
      </c>
      <c r="AR37" s="23">
        <v>0</v>
      </c>
      <c r="AS37" s="23">
        <v>0</v>
      </c>
      <c r="AT37" s="23">
        <v>0</v>
      </c>
      <c r="AU37" s="23">
        <v>0</v>
      </c>
      <c r="AV37" s="23">
        <v>0</v>
      </c>
      <c r="AW37" s="23">
        <v>0</v>
      </c>
      <c r="AX37" s="23">
        <v>0</v>
      </c>
      <c r="AY37" s="23">
        <v>0</v>
      </c>
      <c r="AZ37" s="23">
        <v>0</v>
      </c>
      <c r="BA37" s="23">
        <v>0</v>
      </c>
      <c r="BB37" s="23">
        <v>0</v>
      </c>
      <c r="BC37" s="23"/>
      <c r="BD37" s="23">
        <v>25.673749941646651</v>
      </c>
      <c r="BE37" s="23">
        <v>28.757738479420372</v>
      </c>
      <c r="BF37" s="23">
        <v>28.317133417553958</v>
      </c>
      <c r="BG37" s="23">
        <v>26.205321403063355</v>
      </c>
      <c r="BH37" s="23">
        <v>0</v>
      </c>
      <c r="BI37" s="23">
        <v>29.378553247966543</v>
      </c>
      <c r="BJ37" s="23">
        <v>24.657777648317396</v>
      </c>
      <c r="BK37" s="23">
        <v>26.896402616494338</v>
      </c>
      <c r="BL37" s="23">
        <v>22.436508494615591</v>
      </c>
      <c r="BM37" s="23">
        <v>30.002228839530872</v>
      </c>
      <c r="BN37" s="23">
        <v>24.755619918134609</v>
      </c>
      <c r="BO37" s="23">
        <v>28.012572334439533</v>
      </c>
      <c r="BP37" s="23">
        <v>26.244516490235345</v>
      </c>
      <c r="BQ37" s="23">
        <v>27.777505216102369</v>
      </c>
      <c r="BR37" s="23">
        <v>24.925585804447707</v>
      </c>
      <c r="BS37" s="23">
        <v>28.41182764081038</v>
      </c>
      <c r="BT37" s="23">
        <v>26.237176306767942</v>
      </c>
      <c r="BU37" s="23">
        <v>26.470439142825541</v>
      </c>
      <c r="BV37" s="23"/>
      <c r="BW37" s="23">
        <f t="shared" si="3"/>
        <v>0</v>
      </c>
      <c r="BX37" s="23">
        <f t="shared" si="4"/>
        <v>0</v>
      </c>
      <c r="BY37" s="23">
        <f t="shared" si="5"/>
        <v>455.1606569423725</v>
      </c>
      <c r="BZ37" s="23">
        <f t="shared" si="6"/>
        <v>0</v>
      </c>
      <c r="CA37" s="23">
        <f t="shared" si="7"/>
        <v>0</v>
      </c>
      <c r="CB37" s="23">
        <f t="shared" si="8"/>
        <v>2.0502732294701462</v>
      </c>
      <c r="CC37" s="23">
        <f>SUM(BD37:BU37)/INDEX(Multipliers!$J$2:$J$33,MATCH($F37,Multipliers!$H$2:$H$33,0))</f>
        <v>72.196301457051462</v>
      </c>
      <c r="CD37" s="24">
        <f t="shared" si="9"/>
        <v>130.01400652810958</v>
      </c>
      <c r="CE37" s="24">
        <f t="shared" si="10"/>
        <v>7.6478827369476221</v>
      </c>
      <c r="CF37" s="25">
        <f t="shared" si="11"/>
        <v>-1.1184263801339203</v>
      </c>
    </row>
    <row r="38" spans="2:84" x14ac:dyDescent="0.3">
      <c r="B38" s="45" t="str">
        <f>IF(INDEX(Picks!$H$2:$H$300,MATCH($C38,Picks!$B$2:$B$300,0))=0,"",INDEX(Picks!$H$2:$H$300,MATCH($C38,Picks!$B$2:$B$300,0)))</f>
        <v/>
      </c>
      <c r="C38" s="5" t="s">
        <v>391</v>
      </c>
      <c r="D38" s="5" t="s">
        <v>701</v>
      </c>
      <c r="E38" s="5" t="s">
        <v>69</v>
      </c>
      <c r="F38" s="5" t="s">
        <v>70</v>
      </c>
      <c r="G38" s="7">
        <v>4</v>
      </c>
      <c r="H38" s="5" t="s">
        <v>44</v>
      </c>
      <c r="I38" s="22">
        <v>420</v>
      </c>
      <c r="J38" s="22">
        <v>2</v>
      </c>
      <c r="K38" s="22">
        <v>0</v>
      </c>
      <c r="L38" s="22">
        <v>0</v>
      </c>
      <c r="M38" s="22">
        <v>0</v>
      </c>
      <c r="N38" s="22">
        <v>0</v>
      </c>
      <c r="O38" s="22">
        <v>549.23076923076928</v>
      </c>
      <c r="P38" s="22">
        <v>2.6153846153846154</v>
      </c>
      <c r="Q38" s="22"/>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c r="BD38" s="23">
        <v>38.494762984325376</v>
      </c>
      <c r="BE38" s="23">
        <v>30.224713148380552</v>
      </c>
      <c r="BF38" s="23">
        <v>30.928780399935743</v>
      </c>
      <c r="BG38" s="23">
        <v>33.231382383537429</v>
      </c>
      <c r="BH38" s="23">
        <v>32.691205527145094</v>
      </c>
      <c r="BI38" s="23">
        <v>31.629327518476053</v>
      </c>
      <c r="BJ38" s="23">
        <v>34.219282401483369</v>
      </c>
      <c r="BK38" s="23">
        <v>31.597393155081622</v>
      </c>
      <c r="BL38" s="23">
        <v>33.804916614450981</v>
      </c>
      <c r="BM38" s="23">
        <v>35.697200894648851</v>
      </c>
      <c r="BN38" s="23">
        <v>0</v>
      </c>
      <c r="BO38" s="23">
        <v>33.576277014844173</v>
      </c>
      <c r="BP38" s="23">
        <v>37.783386572232956</v>
      </c>
      <c r="BQ38" s="23">
        <v>32.286272762863398</v>
      </c>
      <c r="BR38" s="23">
        <v>34.7976811364477</v>
      </c>
      <c r="BS38" s="23">
        <v>30.651379090755473</v>
      </c>
      <c r="BT38" s="23">
        <v>31.671120585413242</v>
      </c>
      <c r="BU38" s="23">
        <v>35.865592066378902</v>
      </c>
      <c r="BV38" s="23"/>
      <c r="BW38" s="23">
        <f t="shared" si="3"/>
        <v>0</v>
      </c>
      <c r="BX38" s="23">
        <f t="shared" si="4"/>
        <v>0</v>
      </c>
      <c r="BY38" s="23">
        <f t="shared" si="5"/>
        <v>569.15067425640098</v>
      </c>
      <c r="BZ38" s="23">
        <f t="shared" si="6"/>
        <v>0</v>
      </c>
      <c r="CA38" s="23">
        <f t="shared" si="7"/>
        <v>0</v>
      </c>
      <c r="CB38" s="23">
        <f t="shared" si="8"/>
        <v>2.7102413059828616</v>
      </c>
      <c r="CC38" s="23">
        <f>SUM(BD38:BU38)/INDEX(Multipliers!$J$2:$J$33,MATCH($F38,Multipliers!$H$2:$H$33,0))</f>
        <v>84.695040811964432</v>
      </c>
      <c r="CD38" s="24">
        <f t="shared" si="9"/>
        <v>157.87155607350172</v>
      </c>
      <c r="CE38" s="24">
        <f t="shared" si="10"/>
        <v>9.2865621219706895</v>
      </c>
      <c r="CF38" s="25">
        <f t="shared" si="11"/>
        <v>-0.67301970306582526</v>
      </c>
    </row>
    <row r="39" spans="2:84" x14ac:dyDescent="0.3">
      <c r="B39" s="45" t="str">
        <f>IF(INDEX(Picks!$H$2:$H$300,MATCH($C39,Picks!$B$2:$B$300,0))=0,"",INDEX(Picks!$H$2:$H$300,MATCH($C39,Picks!$B$2:$B$300,0)))</f>
        <v/>
      </c>
      <c r="C39" s="5" t="s">
        <v>392</v>
      </c>
      <c r="D39" s="5" t="s">
        <v>702</v>
      </c>
      <c r="E39" s="5" t="s">
        <v>82</v>
      </c>
      <c r="F39" s="5" t="s">
        <v>82</v>
      </c>
      <c r="G39" s="7">
        <v>1</v>
      </c>
      <c r="H39" s="5" t="s">
        <v>44</v>
      </c>
      <c r="I39" s="22">
        <v>411</v>
      </c>
      <c r="J39" s="22">
        <v>2</v>
      </c>
      <c r="K39" s="22">
        <v>0</v>
      </c>
      <c r="L39" s="22">
        <v>0</v>
      </c>
      <c r="M39" s="22">
        <v>0</v>
      </c>
      <c r="N39" s="22">
        <v>0</v>
      </c>
      <c r="O39" s="22">
        <v>698.69999999999993</v>
      </c>
      <c r="P39" s="22">
        <v>3.4</v>
      </c>
      <c r="Q39" s="22"/>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c r="BD39" s="23">
        <v>41.526634393627489</v>
      </c>
      <c r="BE39" s="23">
        <v>40.489489708952128</v>
      </c>
      <c r="BF39" s="23">
        <v>37.821277718511666</v>
      </c>
      <c r="BG39" s="23">
        <v>39.740703135281159</v>
      </c>
      <c r="BH39" s="23">
        <v>37.341763575732273</v>
      </c>
      <c r="BI39" s="23">
        <v>38.763953246934612</v>
      </c>
      <c r="BJ39" s="23">
        <v>41.201858908489456</v>
      </c>
      <c r="BK39" s="23">
        <v>41.243964756764541</v>
      </c>
      <c r="BL39" s="23">
        <v>0</v>
      </c>
      <c r="BM39" s="23">
        <v>41.855868728605458</v>
      </c>
      <c r="BN39" s="23">
        <v>47.55393434401752</v>
      </c>
      <c r="BO39" s="23">
        <v>41.429268596651227</v>
      </c>
      <c r="BP39" s="23">
        <v>39.918231645580612</v>
      </c>
      <c r="BQ39" s="23">
        <v>38.858923910837575</v>
      </c>
      <c r="BR39" s="23">
        <v>44.683904402568515</v>
      </c>
      <c r="BS39" s="23">
        <v>43.984783952490602</v>
      </c>
      <c r="BT39" s="23">
        <v>41.385252242907278</v>
      </c>
      <c r="BU39" s="23">
        <v>39.340621688493407</v>
      </c>
      <c r="BV39" s="23"/>
      <c r="BW39" s="23">
        <f t="shared" si="3"/>
        <v>0</v>
      </c>
      <c r="BX39" s="23">
        <f t="shared" si="4"/>
        <v>0</v>
      </c>
      <c r="BY39" s="23">
        <f t="shared" si="5"/>
        <v>697.14043495644569</v>
      </c>
      <c r="BZ39" s="23">
        <f t="shared" si="6"/>
        <v>0</v>
      </c>
      <c r="CA39" s="23">
        <f t="shared" si="7"/>
        <v>0</v>
      </c>
      <c r="CB39" s="23">
        <f t="shared" si="8"/>
        <v>3.3924108757004663</v>
      </c>
      <c r="CC39" s="23">
        <f>SUM(BD39:BU39)/INDEX(Multipliers!$J$2:$J$33,MATCH($F39,Multipliers!$H$2:$H$33,0))</f>
        <v>123.04761574676685</v>
      </c>
      <c r="CD39" s="24">
        <f t="shared" si="9"/>
        <v>213.11612449661422</v>
      </c>
      <c r="CE39" s="24">
        <f t="shared" si="10"/>
        <v>12.536242617447895</v>
      </c>
      <c r="CF39" s="25">
        <f t="shared" si="11"/>
        <v>0.21027046598889026</v>
      </c>
    </row>
    <row r="40" spans="2:84" x14ac:dyDescent="0.3">
      <c r="B40" s="45" t="str">
        <f>IF(INDEX(Picks!$H$2:$H$300,MATCH($C40,Picks!$B$2:$B$300,0))=0,"",INDEX(Picks!$H$2:$H$300,MATCH($C40,Picks!$B$2:$B$300,0)))</f>
        <v/>
      </c>
      <c r="C40" s="5" t="s">
        <v>393</v>
      </c>
      <c r="D40" s="5" t="s">
        <v>703</v>
      </c>
      <c r="E40" s="5" t="s">
        <v>69</v>
      </c>
      <c r="F40" s="5" t="s">
        <v>80</v>
      </c>
      <c r="G40" s="7">
        <v>8</v>
      </c>
      <c r="H40" s="5" t="s">
        <v>44</v>
      </c>
      <c r="I40" s="22">
        <v>388</v>
      </c>
      <c r="J40" s="22">
        <v>3</v>
      </c>
      <c r="K40" s="22">
        <v>0</v>
      </c>
      <c r="L40" s="22">
        <v>0</v>
      </c>
      <c r="M40" s="22">
        <v>0</v>
      </c>
      <c r="N40" s="22">
        <v>0</v>
      </c>
      <c r="O40" s="22">
        <v>824.5</v>
      </c>
      <c r="P40" s="22">
        <v>6.375</v>
      </c>
      <c r="Q40" s="22"/>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c r="BD40" s="23">
        <v>53.92707838209148</v>
      </c>
      <c r="BE40" s="23">
        <v>47.276213339549514</v>
      </c>
      <c r="BF40" s="23">
        <v>45.641569155415191</v>
      </c>
      <c r="BG40" s="23">
        <v>47.133985389395839</v>
      </c>
      <c r="BH40" s="23">
        <v>43.810220584408121</v>
      </c>
      <c r="BI40" s="23">
        <v>48.339003888339313</v>
      </c>
      <c r="BJ40" s="23">
        <v>46.901033481657407</v>
      </c>
      <c r="BK40" s="23">
        <v>43.42792496165395</v>
      </c>
      <c r="BL40" s="23">
        <v>45.21044761750418</v>
      </c>
      <c r="BM40" s="23">
        <v>50.684829842348094</v>
      </c>
      <c r="BN40" s="23">
        <v>44.34525753548332</v>
      </c>
      <c r="BO40" s="23">
        <v>50.798875517362127</v>
      </c>
      <c r="BP40" s="23">
        <v>0</v>
      </c>
      <c r="BQ40" s="23">
        <v>48.107587237300642</v>
      </c>
      <c r="BR40" s="23">
        <v>47.820277831731431</v>
      </c>
      <c r="BS40" s="23">
        <v>48.45355778048674</v>
      </c>
      <c r="BT40" s="23">
        <v>47.344885286833133</v>
      </c>
      <c r="BU40" s="23">
        <v>51.552466836532226</v>
      </c>
      <c r="BV40" s="23"/>
      <c r="BW40" s="23">
        <f t="shared" si="3"/>
        <v>0</v>
      </c>
      <c r="BX40" s="23">
        <f t="shared" si="4"/>
        <v>0</v>
      </c>
      <c r="BY40" s="23">
        <f t="shared" si="5"/>
        <v>810.77521466809287</v>
      </c>
      <c r="BZ40" s="23">
        <f t="shared" si="6"/>
        <v>0</v>
      </c>
      <c r="CA40" s="23">
        <f t="shared" si="7"/>
        <v>0</v>
      </c>
      <c r="CB40" s="23">
        <f t="shared" si="8"/>
        <v>6.2688805257842226</v>
      </c>
      <c r="CC40" s="23">
        <f>SUM(BD40:BU40)/INDEX(Multipliers!$J$2:$J$33,MATCH($F40,Multipliers!$H$2:$H$33,0))</f>
        <v>145.48872849562241</v>
      </c>
      <c r="CD40" s="24">
        <f t="shared" si="9"/>
        <v>264.179533117137</v>
      </c>
      <c r="CE40" s="24">
        <f t="shared" si="10"/>
        <v>15.539972536302177</v>
      </c>
      <c r="CF40" s="25">
        <f t="shared" si="11"/>
        <v>1.0267092240489795</v>
      </c>
    </row>
    <row r="41" spans="2:84" x14ac:dyDescent="0.3">
      <c r="B41" s="45" t="str">
        <f>IF(INDEX(Picks!$H$2:$H$300,MATCH($C41,Picks!$B$2:$B$300,0))=0,"",INDEX(Picks!$H$2:$H$300,MATCH($C41,Picks!$B$2:$B$300,0)))</f>
        <v/>
      </c>
      <c r="C41" s="5" t="s">
        <v>394</v>
      </c>
      <c r="D41" s="5" t="s">
        <v>704</v>
      </c>
      <c r="E41" s="5" t="s">
        <v>87</v>
      </c>
      <c r="F41" s="5" t="s">
        <v>87</v>
      </c>
      <c r="G41" s="7">
        <v>2</v>
      </c>
      <c r="H41" s="5" t="s">
        <v>44</v>
      </c>
      <c r="I41" s="22">
        <v>356</v>
      </c>
      <c r="J41" s="22">
        <v>2</v>
      </c>
      <c r="K41" s="22">
        <v>0</v>
      </c>
      <c r="L41" s="22">
        <v>0</v>
      </c>
      <c r="M41" s="22">
        <v>0</v>
      </c>
      <c r="N41" s="22">
        <v>0</v>
      </c>
      <c r="O41" s="22">
        <v>605.19999999999993</v>
      </c>
      <c r="P41" s="22">
        <v>3.4</v>
      </c>
      <c r="Q41" s="22"/>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c r="BD41" s="23">
        <v>35.330280883415199</v>
      </c>
      <c r="BE41" s="23">
        <v>36.081618922317659</v>
      </c>
      <c r="BF41" s="23">
        <v>38.743585612738897</v>
      </c>
      <c r="BG41" s="23">
        <v>35.263755388524466</v>
      </c>
      <c r="BH41" s="23">
        <v>36.78851399782824</v>
      </c>
      <c r="BI41" s="23">
        <v>35.351792638012043</v>
      </c>
      <c r="BJ41" s="23">
        <v>34.382821550820218</v>
      </c>
      <c r="BK41" s="23">
        <v>39.591184601285178</v>
      </c>
      <c r="BL41" s="23">
        <v>41.520079770351735</v>
      </c>
      <c r="BM41" s="23">
        <v>35.741311539741147</v>
      </c>
      <c r="BN41" s="23">
        <v>0</v>
      </c>
      <c r="BO41" s="23">
        <v>38.198679922379526</v>
      </c>
      <c r="BP41" s="23">
        <v>31.011720412996038</v>
      </c>
      <c r="BQ41" s="23">
        <v>36.764651061918329</v>
      </c>
      <c r="BR41" s="23">
        <v>33.371329028337399</v>
      </c>
      <c r="BS41" s="23">
        <v>37.08154676541848</v>
      </c>
      <c r="BT41" s="23">
        <v>35.184554193053863</v>
      </c>
      <c r="BU41" s="23">
        <v>36.187854801370328</v>
      </c>
      <c r="BV41" s="23"/>
      <c r="BW41" s="23">
        <f t="shared" si="3"/>
        <v>0</v>
      </c>
      <c r="BX41" s="23">
        <f t="shared" si="4"/>
        <v>0</v>
      </c>
      <c r="BY41" s="23">
        <f t="shared" si="5"/>
        <v>616.59528109050882</v>
      </c>
      <c r="BZ41" s="23">
        <f t="shared" si="6"/>
        <v>0</v>
      </c>
      <c r="CA41" s="23">
        <f t="shared" si="7"/>
        <v>0</v>
      </c>
      <c r="CB41" s="23">
        <f t="shared" si="8"/>
        <v>3.4640184330927468</v>
      </c>
      <c r="CC41" s="23">
        <f>SUM(BD41:BU41)/INDEX(Multipliers!$J$2:$J$33,MATCH($F41,Multipliers!$H$2:$H$33,0))</f>
        <v>102.65182260108359</v>
      </c>
      <c r="CD41" s="24">
        <f t="shared" si="9"/>
        <v>185.09546130869097</v>
      </c>
      <c r="CE41" s="24">
        <f t="shared" si="10"/>
        <v>10.887968312275939</v>
      </c>
      <c r="CF41" s="25">
        <f t="shared" si="11"/>
        <v>-0.23774419012581355</v>
      </c>
    </row>
    <row r="42" spans="2:84" ht="14.25" x14ac:dyDescent="0.3">
      <c r="C42"/>
      <c r="I42" s="22"/>
      <c r="J42" s="22"/>
      <c r="K42" s="22"/>
      <c r="L42" s="22"/>
      <c r="M42" s="22"/>
      <c r="N42" s="22"/>
      <c r="O42" s="22"/>
      <c r="P42" s="22"/>
      <c r="Q42" s="22"/>
      <c r="R42" s="23"/>
      <c r="S42" s="23"/>
      <c r="T42" s="23"/>
      <c r="U42" s="23"/>
      <c r="V42" s="23"/>
      <c r="W42" s="23"/>
      <c r="X42" s="23"/>
      <c r="Y42" s="23"/>
      <c r="Z42" s="23"/>
      <c r="AA42" s="23"/>
      <c r="AB42" s="23"/>
      <c r="AC42" s="23"/>
      <c r="AD42" s="23"/>
      <c r="AE42" s="23"/>
      <c r="AF42" s="23"/>
      <c r="AG42" s="23"/>
      <c r="AH42" s="23"/>
      <c r="AI42" s="23"/>
      <c r="AK42" s="23"/>
      <c r="AQ42" s="24"/>
    </row>
    <row r="43" spans="2:84" x14ac:dyDescent="0.3">
      <c r="C43" s="5" t="s">
        <v>100</v>
      </c>
      <c r="I43" s="22"/>
      <c r="J43" s="22"/>
      <c r="K43" s="22"/>
      <c r="L43" s="22"/>
      <c r="M43" s="22"/>
      <c r="N43" s="22"/>
      <c r="O43" s="22"/>
      <c r="P43" s="22"/>
      <c r="Q43" s="22"/>
      <c r="R43" s="23"/>
      <c r="S43" s="23"/>
      <c r="T43" s="23"/>
      <c r="U43" s="23"/>
      <c r="V43" s="23"/>
      <c r="W43" s="23"/>
      <c r="X43" s="23"/>
      <c r="Y43" s="23"/>
      <c r="Z43" s="23"/>
      <c r="AA43" s="23"/>
      <c r="AB43" s="23"/>
      <c r="AC43" s="23"/>
      <c r="AD43" s="23"/>
      <c r="AE43" s="23"/>
      <c r="AF43" s="23"/>
      <c r="AG43" s="23"/>
      <c r="AH43" s="23"/>
      <c r="AI43" s="23"/>
      <c r="AK43" s="23"/>
      <c r="AQ43" s="24"/>
    </row>
    <row r="44" spans="2:84" x14ac:dyDescent="0.3">
      <c r="B44" s="45" t="str">
        <f>IF(INDEX(Picks!$H$2:$H$300,MATCH($C44,Picks!$B$2:$B$300,0))=0,"",INDEX(Picks!$H$2:$H$300,MATCH($C44,Picks!$B$2:$B$300,0)))</f>
        <v/>
      </c>
      <c r="C44" s="5" t="s">
        <v>395</v>
      </c>
      <c r="D44" s="5" t="s">
        <v>396</v>
      </c>
      <c r="E44" s="5" t="s">
        <v>103</v>
      </c>
      <c r="F44" s="5" t="s">
        <v>48</v>
      </c>
      <c r="G44" s="7" t="s">
        <v>104</v>
      </c>
      <c r="H44" s="5" t="s">
        <v>44</v>
      </c>
      <c r="I44" s="22">
        <v>519.58499999999992</v>
      </c>
      <c r="J44" s="22">
        <v>3.0149999999999997</v>
      </c>
      <c r="K44" s="22">
        <v>0</v>
      </c>
      <c r="L44" s="22">
        <v>0</v>
      </c>
      <c r="M44" s="22">
        <v>0</v>
      </c>
      <c r="N44" s="22">
        <v>0</v>
      </c>
      <c r="O44" s="22">
        <v>517</v>
      </c>
      <c r="P44" s="22">
        <v>3</v>
      </c>
      <c r="Q44" s="22"/>
      <c r="R44" s="23">
        <f>Rookies!R36</f>
        <v>0</v>
      </c>
      <c r="S44" s="23">
        <f>Rookies!S36</f>
        <v>0</v>
      </c>
      <c r="T44" s="23">
        <f>Rookies!T36</f>
        <v>0</v>
      </c>
      <c r="U44" s="23">
        <f>Rookies!U36</f>
        <v>0</v>
      </c>
      <c r="V44" s="23">
        <f>Rookies!V36</f>
        <v>0</v>
      </c>
      <c r="W44" s="23">
        <f>Rookies!W36</f>
        <v>0</v>
      </c>
      <c r="X44" s="23">
        <f>Rookies!X36</f>
        <v>0</v>
      </c>
      <c r="Y44" s="23">
        <f>Rookies!Y36</f>
        <v>0</v>
      </c>
      <c r="Z44" s="23">
        <f>Rookies!Z36</f>
        <v>0</v>
      </c>
      <c r="AA44" s="23">
        <f>Rookies!AA36</f>
        <v>0</v>
      </c>
      <c r="AB44" s="23">
        <f>Rookies!AB36</f>
        <v>0</v>
      </c>
      <c r="AC44" s="23">
        <f>Rookies!AC36</f>
        <v>0</v>
      </c>
      <c r="AD44" s="23">
        <f>Rookies!AD36</f>
        <v>0</v>
      </c>
      <c r="AE44" s="23">
        <f>Rookies!AE36</f>
        <v>0</v>
      </c>
      <c r="AF44" s="23">
        <f>Rookies!AF36</f>
        <v>0</v>
      </c>
      <c r="AG44" s="23">
        <f>Rookies!AG36</f>
        <v>0</v>
      </c>
      <c r="AH44" s="23">
        <f>Rookies!AH36</f>
        <v>0</v>
      </c>
      <c r="AI44" s="23">
        <f>Rookies!AI36</f>
        <v>0</v>
      </c>
      <c r="AK44" s="23">
        <f>Rookies!AK36</f>
        <v>0</v>
      </c>
      <c r="AL44" s="23">
        <f>Rookies!AL36</f>
        <v>0</v>
      </c>
      <c r="AM44" s="23">
        <f>Rookies!AM36</f>
        <v>0</v>
      </c>
      <c r="AN44" s="23">
        <f>Rookies!AN36</f>
        <v>0</v>
      </c>
      <c r="AO44" s="23">
        <f>Rookies!AO36</f>
        <v>0</v>
      </c>
      <c r="AP44" s="23">
        <f>Rookies!AP36</f>
        <v>0</v>
      </c>
      <c r="AQ44" s="23">
        <f>Rookies!AQ36</f>
        <v>0</v>
      </c>
      <c r="AR44" s="23">
        <f>Rookies!AR36</f>
        <v>0</v>
      </c>
      <c r="AS44" s="23">
        <f>Rookies!AS36</f>
        <v>0</v>
      </c>
      <c r="AT44" s="23">
        <f>Rookies!AT36</f>
        <v>0</v>
      </c>
      <c r="AU44" s="23">
        <f>Rookies!AU36</f>
        <v>0</v>
      </c>
      <c r="AV44" s="23">
        <f>Rookies!AV36</f>
        <v>0</v>
      </c>
      <c r="AW44" s="23">
        <f>Rookies!AW36</f>
        <v>0</v>
      </c>
      <c r="AX44" s="23">
        <f>Rookies!AX36</f>
        <v>0</v>
      </c>
      <c r="AY44" s="23">
        <f>Rookies!AY36</f>
        <v>0</v>
      </c>
      <c r="AZ44" s="23">
        <f>Rookies!AZ36</f>
        <v>0</v>
      </c>
      <c r="BA44" s="23">
        <f>Rookies!BA36</f>
        <v>0</v>
      </c>
      <c r="BB44" s="23">
        <f>Rookies!BB36</f>
        <v>0</v>
      </c>
      <c r="BC44" s="23"/>
      <c r="BD44" s="23">
        <f>Rookies!BD36</f>
        <v>26.334475115389942</v>
      </c>
      <c r="BE44" s="23">
        <f>Rookies!BE36</f>
        <v>30.758422515707881</v>
      </c>
      <c r="BF44" s="23">
        <f>Rookies!BF36</f>
        <v>28.299308201167136</v>
      </c>
      <c r="BG44" s="23">
        <f>Rookies!BG36</f>
        <v>29.83551035416605</v>
      </c>
      <c r="BH44" s="23">
        <f>Rookies!BH36</f>
        <v>31.829067778986555</v>
      </c>
      <c r="BI44" s="23">
        <f>Rookies!BI36</f>
        <v>32.142803297754099</v>
      </c>
      <c r="BJ44" s="23">
        <f>Rookies!BJ36</f>
        <v>30.529479512503784</v>
      </c>
      <c r="BK44" s="23">
        <f>Rookies!BK36</f>
        <v>31.064908835839887</v>
      </c>
      <c r="BL44" s="23">
        <f>Rookies!BL36</f>
        <v>31.206933658549858</v>
      </c>
      <c r="BM44" s="23">
        <f>Rookies!BM36</f>
        <v>32.377384893943464</v>
      </c>
      <c r="BN44" s="23">
        <f>Rookies!BN36</f>
        <v>27.935642691944778</v>
      </c>
      <c r="BO44" s="23">
        <f>Rookies!BO36</f>
        <v>30.95255664870054</v>
      </c>
      <c r="BP44" s="23">
        <f>Rookies!BP36</f>
        <v>0</v>
      </c>
      <c r="BQ44" s="23">
        <f>Rookies!BQ36</f>
        <v>29.057015927594339</v>
      </c>
      <c r="BR44" s="23">
        <f>Rookies!BR36</f>
        <v>34.6889645157503</v>
      </c>
      <c r="BS44" s="23">
        <f>Rookies!BS36</f>
        <v>28.954536740531541</v>
      </c>
      <c r="BT44" s="23">
        <f>Rookies!BT36</f>
        <v>32.741432871014062</v>
      </c>
      <c r="BU44" s="23">
        <f>Rookies!BU36</f>
        <v>28.462787212725303</v>
      </c>
      <c r="BV44" s="23"/>
      <c r="BW44" s="23">
        <f t="shared" ref="BW44:BW59" si="12">SUM(R44:AI44)</f>
        <v>0</v>
      </c>
      <c r="BX44" s="23">
        <f t="shared" ref="BX44:BX59" si="13">SUM(AK44:BB44)</f>
        <v>0</v>
      </c>
      <c r="BY44" s="23">
        <f t="shared" ref="BY44:BY59" si="14">SUM(BD44:BU44)</f>
        <v>517.17123077226961</v>
      </c>
      <c r="BZ44" s="23">
        <f t="shared" ref="BZ44:BZ59" si="15">IFERROR(BW44/(K44/L44),0)</f>
        <v>0</v>
      </c>
      <c r="CA44" s="23">
        <f t="shared" ref="CA44:CA59" si="16">IFERROR(BX44/(M44/N44),0)</f>
        <v>0</v>
      </c>
      <c r="CB44" s="23">
        <f t="shared" ref="CB44:CB59" si="17">IFERROR(BY44/(O44/P44),0)</f>
        <v>3.0009936021601717</v>
      </c>
      <c r="CC44" s="23">
        <f>SUM(BD44:BU44)/INDEX(Multipliers!$J$2:$J$33,MATCH($F44,Multipliers!$H$2:$H$33,0))</f>
        <v>76.438984204183413</v>
      </c>
      <c r="CD44" s="24">
        <f t="shared" ref="CD44:CD59" si="18">(BW44*0.025)+((BX44+BY44)*0.1)+(BZ44*4)+((CA44+CB44)*6)+(CC44*1)</f>
        <v>146.1620688943714</v>
      </c>
      <c r="CE44" s="24">
        <f t="shared" ref="CE44:CE59" si="19">CD44/17</f>
        <v>8.5977687584924354</v>
      </c>
      <c r="CF44" s="25">
        <f>(CD44-AVERAGE($CD$44:$CD$59))/STDEV($CD$44:$CD$59)</f>
        <v>1.5142909673383096</v>
      </c>
    </row>
    <row r="45" spans="2:84" x14ac:dyDescent="0.3">
      <c r="B45" s="45" t="str">
        <f>IF(INDEX(Picks!$H$2:$H$300,MATCH($C45,Picks!$B$2:$B$300,0))=0,"",INDEX(Picks!$H$2:$H$300,MATCH($C45,Picks!$B$2:$B$300,0)))</f>
        <v/>
      </c>
      <c r="C45" s="5" t="s">
        <v>397</v>
      </c>
      <c r="D45" s="5" t="s">
        <v>398</v>
      </c>
      <c r="E45" s="5" t="s">
        <v>103</v>
      </c>
      <c r="F45" s="5" t="s">
        <v>56</v>
      </c>
      <c r="G45" s="7" t="s">
        <v>104</v>
      </c>
      <c r="H45" s="5" t="s">
        <v>44</v>
      </c>
      <c r="I45" s="22">
        <v>411</v>
      </c>
      <c r="J45" s="22">
        <v>2.6666666666666665</v>
      </c>
      <c r="K45" s="22">
        <v>0</v>
      </c>
      <c r="L45" s="22">
        <v>0</v>
      </c>
      <c r="M45" s="22">
        <v>0</v>
      </c>
      <c r="N45" s="22">
        <v>0</v>
      </c>
      <c r="O45" s="22">
        <v>411</v>
      </c>
      <c r="P45" s="22">
        <v>2.6666666666666665</v>
      </c>
      <c r="Q45" s="22"/>
      <c r="R45" s="23">
        <f>Rookies!R37</f>
        <v>0</v>
      </c>
      <c r="S45" s="23">
        <f>Rookies!S37</f>
        <v>0</v>
      </c>
      <c r="T45" s="23">
        <f>Rookies!T37</f>
        <v>0</v>
      </c>
      <c r="U45" s="23">
        <f>Rookies!U37</f>
        <v>0</v>
      </c>
      <c r="V45" s="23">
        <f>Rookies!V37</f>
        <v>0</v>
      </c>
      <c r="W45" s="23">
        <f>Rookies!W37</f>
        <v>0</v>
      </c>
      <c r="X45" s="23">
        <f>Rookies!X37</f>
        <v>0</v>
      </c>
      <c r="Y45" s="23">
        <f>Rookies!Y37</f>
        <v>0</v>
      </c>
      <c r="Z45" s="23">
        <f>Rookies!Z37</f>
        <v>0</v>
      </c>
      <c r="AA45" s="23">
        <f>Rookies!AA37</f>
        <v>0</v>
      </c>
      <c r="AB45" s="23">
        <f>Rookies!AB37</f>
        <v>0</v>
      </c>
      <c r="AC45" s="23">
        <f>Rookies!AC37</f>
        <v>0</v>
      </c>
      <c r="AD45" s="23">
        <f>Rookies!AD37</f>
        <v>0</v>
      </c>
      <c r="AE45" s="23">
        <f>Rookies!AE37</f>
        <v>0</v>
      </c>
      <c r="AF45" s="23">
        <f>Rookies!AF37</f>
        <v>0</v>
      </c>
      <c r="AG45" s="23">
        <f>Rookies!AG37</f>
        <v>0</v>
      </c>
      <c r="AH45" s="23">
        <f>Rookies!AH37</f>
        <v>0</v>
      </c>
      <c r="AI45" s="23">
        <f>Rookies!AI37</f>
        <v>0</v>
      </c>
      <c r="AK45" s="23">
        <f>Rookies!AK37</f>
        <v>0</v>
      </c>
      <c r="AL45" s="23">
        <f>Rookies!AL37</f>
        <v>0</v>
      </c>
      <c r="AM45" s="23">
        <f>Rookies!AM37</f>
        <v>0</v>
      </c>
      <c r="AN45" s="23">
        <f>Rookies!AN37</f>
        <v>0</v>
      </c>
      <c r="AO45" s="23">
        <f>Rookies!AO37</f>
        <v>0</v>
      </c>
      <c r="AP45" s="23">
        <f>Rookies!AP37</f>
        <v>0</v>
      </c>
      <c r="AQ45" s="23">
        <f>Rookies!AQ37</f>
        <v>0</v>
      </c>
      <c r="AR45" s="23">
        <f>Rookies!AR37</f>
        <v>0</v>
      </c>
      <c r="AS45" s="23">
        <f>Rookies!AS37</f>
        <v>0</v>
      </c>
      <c r="AT45" s="23">
        <f>Rookies!AT37</f>
        <v>0</v>
      </c>
      <c r="AU45" s="23">
        <f>Rookies!AU37</f>
        <v>0</v>
      </c>
      <c r="AV45" s="23">
        <f>Rookies!AV37</f>
        <v>0</v>
      </c>
      <c r="AW45" s="23">
        <f>Rookies!AW37</f>
        <v>0</v>
      </c>
      <c r="AX45" s="23">
        <f>Rookies!AX37</f>
        <v>0</v>
      </c>
      <c r="AY45" s="23">
        <f>Rookies!AY37</f>
        <v>0</v>
      </c>
      <c r="AZ45" s="23">
        <f>Rookies!AZ37</f>
        <v>0</v>
      </c>
      <c r="BA45" s="23">
        <f>Rookies!BA37</f>
        <v>0</v>
      </c>
      <c r="BB45" s="23">
        <f>Rookies!BB37</f>
        <v>0</v>
      </c>
      <c r="BC45" s="23"/>
      <c r="BD45" s="23">
        <f>Rookies!BD37</f>
        <v>22.93900271473418</v>
      </c>
      <c r="BE45" s="23">
        <f>Rookies!BE37</f>
        <v>23.983516133296966</v>
      </c>
      <c r="BF45" s="23">
        <f>Rookies!BF37</f>
        <v>26.128146131386526</v>
      </c>
      <c r="BG45" s="23">
        <f>Rookies!BG37</f>
        <v>22.779001187365292</v>
      </c>
      <c r="BH45" s="23">
        <f>Rookies!BH37</f>
        <v>23.590258775569346</v>
      </c>
      <c r="BI45" s="23">
        <f>Rookies!BI37</f>
        <v>23.09526525005716</v>
      </c>
      <c r="BJ45" s="23">
        <f>Rookies!BJ37</f>
        <v>24.298787515199422</v>
      </c>
      <c r="BK45" s="23">
        <f>Rookies!BK37</f>
        <v>24.330401481867145</v>
      </c>
      <c r="BL45" s="23">
        <f>Rookies!BL37</f>
        <v>0</v>
      </c>
      <c r="BM45" s="23">
        <f>Rookies!BM37</f>
        <v>22.767573328509172</v>
      </c>
      <c r="BN45" s="23">
        <f>Rookies!BN37</f>
        <v>24.971814296370894</v>
      </c>
      <c r="BO45" s="23">
        <f>Rookies!BO37</f>
        <v>24.357327651079526</v>
      </c>
      <c r="BP45" s="23">
        <f>Rookies!BP37</f>
        <v>24.211907785314601</v>
      </c>
      <c r="BQ45" s="23">
        <f>Rookies!BQ37</f>
        <v>23.587276154999206</v>
      </c>
      <c r="BR45" s="23">
        <f>Rookies!BR37</f>
        <v>25.738444517933761</v>
      </c>
      <c r="BS45" s="23">
        <f>Rookies!BS37</f>
        <v>26.474344562634272</v>
      </c>
      <c r="BT45" s="23">
        <f>Rookies!BT37</f>
        <v>25.892274429950376</v>
      </c>
      <c r="BU45" s="23">
        <f>Rookies!BU37</f>
        <v>28.167545018412884</v>
      </c>
      <c r="BV45" s="23"/>
      <c r="BW45" s="23">
        <f t="shared" si="12"/>
        <v>0</v>
      </c>
      <c r="BX45" s="23">
        <f t="shared" si="13"/>
        <v>0</v>
      </c>
      <c r="BY45" s="23">
        <f t="shared" si="14"/>
        <v>417.31288693468076</v>
      </c>
      <c r="BZ45" s="23">
        <f t="shared" si="15"/>
        <v>0</v>
      </c>
      <c r="CA45" s="23">
        <f t="shared" si="16"/>
        <v>0</v>
      </c>
      <c r="CB45" s="23">
        <f t="shared" si="17"/>
        <v>2.7076261926013352</v>
      </c>
      <c r="CC45" s="23">
        <f>SUM(BD45:BU45)/INDEX(Multipliers!$J$2:$J$33,MATCH($F45,Multipliers!$H$2:$H$33,0))</f>
        <v>59.630045950040774</v>
      </c>
      <c r="CD45" s="24">
        <f t="shared" si="18"/>
        <v>117.60709179911686</v>
      </c>
      <c r="CE45" s="24">
        <f t="shared" si="19"/>
        <v>6.9180642234774625</v>
      </c>
      <c r="CF45" s="25">
        <f t="shared" ref="CF45:CF59" si="20">(CD45-AVERAGE($CD$44:$CD$59))/STDEV($CD$44:$CD$59)</f>
        <v>0.76960237801064857</v>
      </c>
    </row>
    <row r="46" spans="2:84" x14ac:dyDescent="0.3">
      <c r="B46" s="45" t="str">
        <f>IF(INDEX(Picks!$H$2:$H$300,MATCH($C46,Picks!$B$2:$B$300,0))=0,"",INDEX(Picks!$H$2:$H$300,MATCH($C46,Picks!$B$2:$B$300,0)))</f>
        <v/>
      </c>
      <c r="C46" s="5" t="s">
        <v>399</v>
      </c>
      <c r="D46" s="5" t="s">
        <v>400</v>
      </c>
      <c r="E46" s="5" t="s">
        <v>103</v>
      </c>
      <c r="F46" s="5" t="s">
        <v>69</v>
      </c>
      <c r="G46" s="7" t="s">
        <v>104</v>
      </c>
      <c r="H46" s="5" t="s">
        <v>44</v>
      </c>
      <c r="I46" s="22">
        <v>404</v>
      </c>
      <c r="J46" s="22">
        <v>2.5</v>
      </c>
      <c r="K46" s="22">
        <v>0</v>
      </c>
      <c r="L46" s="22">
        <v>0</v>
      </c>
      <c r="M46" s="22">
        <v>0</v>
      </c>
      <c r="N46" s="22">
        <v>0</v>
      </c>
      <c r="O46" s="22">
        <v>404</v>
      </c>
      <c r="P46" s="22">
        <v>2.5</v>
      </c>
      <c r="Q46" s="22"/>
      <c r="R46" s="23">
        <f>Rookies!R38</f>
        <v>0</v>
      </c>
      <c r="S46" s="23">
        <f>Rookies!S38</f>
        <v>0</v>
      </c>
      <c r="T46" s="23">
        <f>Rookies!T38</f>
        <v>0</v>
      </c>
      <c r="U46" s="23">
        <f>Rookies!U38</f>
        <v>0</v>
      </c>
      <c r="V46" s="23">
        <f>Rookies!V38</f>
        <v>0</v>
      </c>
      <c r="W46" s="23">
        <f>Rookies!W38</f>
        <v>0</v>
      </c>
      <c r="X46" s="23">
        <f>Rookies!X38</f>
        <v>0</v>
      </c>
      <c r="Y46" s="23">
        <f>Rookies!Y38</f>
        <v>0</v>
      </c>
      <c r="Z46" s="23">
        <f>Rookies!Z38</f>
        <v>0</v>
      </c>
      <c r="AA46" s="23">
        <f>Rookies!AA38</f>
        <v>0</v>
      </c>
      <c r="AB46" s="23">
        <f>Rookies!AB38</f>
        <v>0</v>
      </c>
      <c r="AC46" s="23">
        <f>Rookies!AC38</f>
        <v>0</v>
      </c>
      <c r="AD46" s="23">
        <f>Rookies!AD38</f>
        <v>0</v>
      </c>
      <c r="AE46" s="23">
        <f>Rookies!AE38</f>
        <v>0</v>
      </c>
      <c r="AF46" s="23">
        <f>Rookies!AF38</f>
        <v>0</v>
      </c>
      <c r="AG46" s="23">
        <f>Rookies!AG38</f>
        <v>0</v>
      </c>
      <c r="AH46" s="23">
        <f>Rookies!AH38</f>
        <v>0</v>
      </c>
      <c r="AI46" s="23">
        <f>Rookies!AI38</f>
        <v>0</v>
      </c>
      <c r="AK46" s="23">
        <f>Rookies!AK38</f>
        <v>0</v>
      </c>
      <c r="AL46" s="23">
        <f>Rookies!AL38</f>
        <v>0</v>
      </c>
      <c r="AM46" s="23">
        <f>Rookies!AM38</f>
        <v>0</v>
      </c>
      <c r="AN46" s="23">
        <f>Rookies!AN38</f>
        <v>0</v>
      </c>
      <c r="AO46" s="23">
        <f>Rookies!AO38</f>
        <v>0</v>
      </c>
      <c r="AP46" s="23">
        <f>Rookies!AP38</f>
        <v>0</v>
      </c>
      <c r="AQ46" s="23">
        <f>Rookies!AQ38</f>
        <v>0</v>
      </c>
      <c r="AR46" s="23">
        <f>Rookies!AR38</f>
        <v>0</v>
      </c>
      <c r="AS46" s="23">
        <f>Rookies!AS38</f>
        <v>0</v>
      </c>
      <c r="AT46" s="23">
        <f>Rookies!AT38</f>
        <v>0</v>
      </c>
      <c r="AU46" s="23">
        <f>Rookies!AU38</f>
        <v>0</v>
      </c>
      <c r="AV46" s="23">
        <f>Rookies!AV38</f>
        <v>0</v>
      </c>
      <c r="AW46" s="23">
        <f>Rookies!AW38</f>
        <v>0</v>
      </c>
      <c r="AX46" s="23">
        <f>Rookies!AX38</f>
        <v>0</v>
      </c>
      <c r="AY46" s="23">
        <f>Rookies!AY38</f>
        <v>0</v>
      </c>
      <c r="AZ46" s="23">
        <f>Rookies!AZ38</f>
        <v>0</v>
      </c>
      <c r="BA46" s="23">
        <f>Rookies!BA38</f>
        <v>0</v>
      </c>
      <c r="BB46" s="23">
        <f>Rookies!BB38</f>
        <v>0</v>
      </c>
      <c r="BC46" s="23"/>
      <c r="BD46" s="23">
        <f>Rookies!BD38</f>
        <v>23.360799496453261</v>
      </c>
      <c r="BE46" s="23">
        <f>Rookies!BE38</f>
        <v>26.166951229022139</v>
      </c>
      <c r="BF46" s="23">
        <f>Rookies!BF38</f>
        <v>25.766040316873422</v>
      </c>
      <c r="BG46" s="23">
        <f>Rookies!BG38</f>
        <v>23.844481637021609</v>
      </c>
      <c r="BH46" s="23">
        <f>Rookies!BH38</f>
        <v>0</v>
      </c>
      <c r="BI46" s="23">
        <f>Rookies!BI38</f>
        <v>26.731836739140729</v>
      </c>
      <c r="BJ46" s="23">
        <f>Rookies!BJ38</f>
        <v>22.436356238559071</v>
      </c>
      <c r="BK46" s="23">
        <f>Rookies!BK38</f>
        <v>24.473303281675026</v>
      </c>
      <c r="BL46" s="23">
        <f>Rookies!BL38</f>
        <v>20.415201423028602</v>
      </c>
      <c r="BM46" s="23">
        <f>Rookies!BM38</f>
        <v>27.299325340474038</v>
      </c>
      <c r="BN46" s="23">
        <f>Rookies!BN38</f>
        <v>22.525383889473833</v>
      </c>
      <c r="BO46" s="23">
        <f>Rookies!BO38</f>
        <v>25.488917169174712</v>
      </c>
      <c r="BP46" s="23">
        <f>Rookies!BP38</f>
        <v>23.880145635259186</v>
      </c>
      <c r="BQ46" s="23">
        <f>Rookies!BQ38</f>
        <v>25.27502726870576</v>
      </c>
      <c r="BR46" s="23">
        <f>Rookies!BR38</f>
        <v>22.680037533776737</v>
      </c>
      <c r="BS46" s="23">
        <f>Rookies!BS38</f>
        <v>25.852203529025662</v>
      </c>
      <c r="BT46" s="23">
        <f>Rookies!BT38</f>
        <v>23.87346672958164</v>
      </c>
      <c r="BU46" s="23">
        <f>Rookies!BU38</f>
        <v>24.085714895724138</v>
      </c>
      <c r="BV46" s="23"/>
      <c r="BW46" s="23">
        <f t="shared" si="12"/>
        <v>0</v>
      </c>
      <c r="BX46" s="23">
        <f t="shared" si="13"/>
        <v>0</v>
      </c>
      <c r="BY46" s="23">
        <f t="shared" si="14"/>
        <v>414.15519235296955</v>
      </c>
      <c r="BZ46" s="23">
        <f t="shared" si="15"/>
        <v>0</v>
      </c>
      <c r="CA46" s="23">
        <f t="shared" si="16"/>
        <v>0</v>
      </c>
      <c r="CB46" s="23">
        <f t="shared" si="17"/>
        <v>2.5628415368376829</v>
      </c>
      <c r="CC46" s="23">
        <f>SUM(BD46:BU46)/INDEX(Multipliers!$J$2:$J$33,MATCH($F46,Multipliers!$H$2:$H$33,0))</f>
        <v>65.692130154614389</v>
      </c>
      <c r="CD46" s="24">
        <f t="shared" si="18"/>
        <v>122.48469861093744</v>
      </c>
      <c r="CE46" s="24">
        <f t="shared" si="19"/>
        <v>7.2049822712316143</v>
      </c>
      <c r="CF46" s="25">
        <f t="shared" si="20"/>
        <v>0.8968060568605013</v>
      </c>
    </row>
    <row r="47" spans="2:84" x14ac:dyDescent="0.3">
      <c r="B47" s="45" t="str">
        <f>IF(INDEX(Picks!$H$2:$H$300,MATCH($C47,Picks!$B$2:$B$300,0))=0,"",INDEX(Picks!$H$2:$H$300,MATCH($C47,Picks!$B$2:$B$300,0)))</f>
        <v/>
      </c>
      <c r="C47" s="5" t="s">
        <v>401</v>
      </c>
      <c r="D47" s="5" t="s">
        <v>402</v>
      </c>
      <c r="E47" s="5" t="s">
        <v>103</v>
      </c>
      <c r="F47" s="5" t="s">
        <v>62</v>
      </c>
      <c r="G47" s="7" t="s">
        <v>104</v>
      </c>
      <c r="H47" s="5" t="s">
        <v>44</v>
      </c>
      <c r="I47" s="22">
        <v>287.55500000000001</v>
      </c>
      <c r="J47" s="22">
        <v>1.99</v>
      </c>
      <c r="K47" s="22">
        <v>0</v>
      </c>
      <c r="L47" s="22">
        <v>0</v>
      </c>
      <c r="M47" s="22">
        <v>0</v>
      </c>
      <c r="N47" s="22">
        <v>0</v>
      </c>
      <c r="O47" s="22">
        <v>289</v>
      </c>
      <c r="P47" s="22">
        <v>2</v>
      </c>
      <c r="Q47" s="22"/>
      <c r="R47" s="23">
        <f>Rookies!R39</f>
        <v>0</v>
      </c>
      <c r="S47" s="23">
        <f>Rookies!S39</f>
        <v>0</v>
      </c>
      <c r="T47" s="23">
        <f>Rookies!T39</f>
        <v>0</v>
      </c>
      <c r="U47" s="23">
        <f>Rookies!U39</f>
        <v>0</v>
      </c>
      <c r="V47" s="23">
        <f>Rookies!V39</f>
        <v>0</v>
      </c>
      <c r="W47" s="23">
        <f>Rookies!W39</f>
        <v>0</v>
      </c>
      <c r="X47" s="23">
        <f>Rookies!X39</f>
        <v>0</v>
      </c>
      <c r="Y47" s="23">
        <f>Rookies!Y39</f>
        <v>0</v>
      </c>
      <c r="Z47" s="23">
        <f>Rookies!Z39</f>
        <v>0</v>
      </c>
      <c r="AA47" s="23">
        <f>Rookies!AA39</f>
        <v>0</v>
      </c>
      <c r="AB47" s="23">
        <f>Rookies!AB39</f>
        <v>0</v>
      </c>
      <c r="AC47" s="23">
        <f>Rookies!AC39</f>
        <v>0</v>
      </c>
      <c r="AD47" s="23">
        <f>Rookies!AD39</f>
        <v>0</v>
      </c>
      <c r="AE47" s="23">
        <f>Rookies!AE39</f>
        <v>0</v>
      </c>
      <c r="AF47" s="23">
        <f>Rookies!AF39</f>
        <v>0</v>
      </c>
      <c r="AG47" s="23">
        <f>Rookies!AG39</f>
        <v>0</v>
      </c>
      <c r="AH47" s="23">
        <f>Rookies!AH39</f>
        <v>0</v>
      </c>
      <c r="AI47" s="23">
        <f>Rookies!AI39</f>
        <v>0</v>
      </c>
      <c r="AK47" s="23">
        <f>Rookies!AK39</f>
        <v>0</v>
      </c>
      <c r="AL47" s="23">
        <f>Rookies!AL39</f>
        <v>0</v>
      </c>
      <c r="AM47" s="23">
        <f>Rookies!AM39</f>
        <v>0</v>
      </c>
      <c r="AN47" s="23">
        <f>Rookies!AN39</f>
        <v>0</v>
      </c>
      <c r="AO47" s="23">
        <f>Rookies!AO39</f>
        <v>0</v>
      </c>
      <c r="AP47" s="23">
        <f>Rookies!AP39</f>
        <v>0</v>
      </c>
      <c r="AQ47" s="23">
        <f>Rookies!AQ39</f>
        <v>0</v>
      </c>
      <c r="AR47" s="23">
        <f>Rookies!AR39</f>
        <v>0</v>
      </c>
      <c r="AS47" s="23">
        <f>Rookies!AS39</f>
        <v>0</v>
      </c>
      <c r="AT47" s="23">
        <f>Rookies!AT39</f>
        <v>0</v>
      </c>
      <c r="AU47" s="23">
        <f>Rookies!AU39</f>
        <v>0</v>
      </c>
      <c r="AV47" s="23">
        <f>Rookies!AV39</f>
        <v>0</v>
      </c>
      <c r="AW47" s="23">
        <f>Rookies!AW39</f>
        <v>0</v>
      </c>
      <c r="AX47" s="23">
        <f>Rookies!AX39</f>
        <v>0</v>
      </c>
      <c r="AY47" s="23">
        <f>Rookies!AY39</f>
        <v>0</v>
      </c>
      <c r="AZ47" s="23">
        <f>Rookies!AZ39</f>
        <v>0</v>
      </c>
      <c r="BA47" s="23">
        <f>Rookies!BA39</f>
        <v>0</v>
      </c>
      <c r="BB47" s="23">
        <f>Rookies!BB39</f>
        <v>0</v>
      </c>
      <c r="BC47" s="23"/>
      <c r="BD47" s="23">
        <f>Rookies!BD39</f>
        <v>16.470060620146317</v>
      </c>
      <c r="BE47" s="23">
        <f>Rookies!BE39</f>
        <v>17.249998557069713</v>
      </c>
      <c r="BF47" s="23">
        <f>Rookies!BF39</f>
        <v>17.86270181762055</v>
      </c>
      <c r="BG47" s="23">
        <f>Rookies!BG39</f>
        <v>19.334164568937528</v>
      </c>
      <c r="BH47" s="23">
        <f>Rookies!BH39</f>
        <v>15.9831344795245</v>
      </c>
      <c r="BI47" s="23">
        <f>Rookies!BI39</f>
        <v>0</v>
      </c>
      <c r="BJ47" s="23">
        <f>Rookies!BJ39</f>
        <v>16.824503470423497</v>
      </c>
      <c r="BK47" s="23">
        <f>Rookies!BK39</f>
        <v>19.512799693985571</v>
      </c>
      <c r="BL47" s="23">
        <f>Rookies!BL39</f>
        <v>16.671824440879227</v>
      </c>
      <c r="BM47" s="23">
        <f>Rookies!BM39</f>
        <v>16.291763327087448</v>
      </c>
      <c r="BN47" s="23">
        <f>Rookies!BN39</f>
        <v>16.931415013485612</v>
      </c>
      <c r="BO47" s="23">
        <f>Rookies!BO39</f>
        <v>18.335357873099486</v>
      </c>
      <c r="BP47" s="23">
        <f>Rookies!BP39</f>
        <v>17.0588671254256</v>
      </c>
      <c r="BQ47" s="23">
        <f>Rookies!BQ39</f>
        <v>16.886500901929281</v>
      </c>
      <c r="BR47" s="23">
        <f>Rookies!BR39</f>
        <v>17.312302934327271</v>
      </c>
      <c r="BS47" s="23">
        <f>Rookies!BS39</f>
        <v>15.714387990131428</v>
      </c>
      <c r="BT47" s="23">
        <f>Rookies!BT39</f>
        <v>18.54102226485977</v>
      </c>
      <c r="BU47" s="23">
        <f>Rookies!BU39</f>
        <v>17.593030795211298</v>
      </c>
      <c r="BV47" s="23"/>
      <c r="BW47" s="23">
        <f t="shared" si="12"/>
        <v>0</v>
      </c>
      <c r="BX47" s="23">
        <f t="shared" si="13"/>
        <v>0</v>
      </c>
      <c r="BY47" s="23">
        <f t="shared" si="14"/>
        <v>294.57383587414404</v>
      </c>
      <c r="BZ47" s="23">
        <f t="shared" si="15"/>
        <v>0</v>
      </c>
      <c r="CA47" s="23">
        <f t="shared" si="16"/>
        <v>0</v>
      </c>
      <c r="CB47" s="23">
        <f t="shared" si="17"/>
        <v>2.0385732586445955</v>
      </c>
      <c r="CC47" s="23">
        <f>SUM(BD47:BU47)/INDEX(Multipliers!$J$2:$J$33,MATCH($F47,Multipliers!$H$2:$H$33,0))</f>
        <v>48.204464341340959</v>
      </c>
      <c r="CD47" s="24">
        <f t="shared" si="18"/>
        <v>89.893287480622945</v>
      </c>
      <c r="CE47" s="24">
        <f t="shared" si="19"/>
        <v>5.2878404400366437</v>
      </c>
      <c r="CF47" s="25">
        <f t="shared" si="20"/>
        <v>4.6850831966794099E-2</v>
      </c>
    </row>
    <row r="48" spans="2:84" x14ac:dyDescent="0.3">
      <c r="B48" s="45" t="str">
        <f>IF(INDEX(Picks!$H$2:$H$300,MATCH($C48,Picks!$B$2:$B$300,0))=0,"",INDEX(Picks!$H$2:$H$300,MATCH($C48,Picks!$B$2:$B$300,0)))</f>
        <v/>
      </c>
      <c r="C48" s="5" t="s">
        <v>403</v>
      </c>
      <c r="D48" s="5" t="s">
        <v>404</v>
      </c>
      <c r="E48" s="5" t="s">
        <v>103</v>
      </c>
      <c r="F48" s="5" t="s">
        <v>58</v>
      </c>
      <c r="G48" s="7" t="s">
        <v>104</v>
      </c>
      <c r="H48" s="5" t="s">
        <v>44</v>
      </c>
      <c r="I48" s="22">
        <v>356.72499999999997</v>
      </c>
      <c r="J48" s="22">
        <v>2.375</v>
      </c>
      <c r="K48" s="22">
        <v>0</v>
      </c>
      <c r="L48" s="22">
        <v>0</v>
      </c>
      <c r="M48" s="22">
        <v>0</v>
      </c>
      <c r="N48" s="22">
        <v>0</v>
      </c>
      <c r="O48" s="22">
        <v>375.5</v>
      </c>
      <c r="P48" s="22">
        <v>2.5</v>
      </c>
      <c r="Q48" s="22"/>
      <c r="R48" s="23">
        <f>Rookies!R40</f>
        <v>0</v>
      </c>
      <c r="S48" s="23">
        <f>Rookies!S40</f>
        <v>0</v>
      </c>
      <c r="T48" s="23">
        <f>Rookies!T40</f>
        <v>0</v>
      </c>
      <c r="U48" s="23">
        <f>Rookies!U40</f>
        <v>0</v>
      </c>
      <c r="V48" s="23">
        <f>Rookies!V40</f>
        <v>0</v>
      </c>
      <c r="W48" s="23">
        <f>Rookies!W40</f>
        <v>0</v>
      </c>
      <c r="X48" s="23">
        <f>Rookies!X40</f>
        <v>0</v>
      </c>
      <c r="Y48" s="23">
        <f>Rookies!Y40</f>
        <v>0</v>
      </c>
      <c r="Z48" s="23">
        <f>Rookies!Z40</f>
        <v>0</v>
      </c>
      <c r="AA48" s="23">
        <f>Rookies!AA40</f>
        <v>0</v>
      </c>
      <c r="AB48" s="23">
        <f>Rookies!AB40</f>
        <v>0</v>
      </c>
      <c r="AC48" s="23">
        <f>Rookies!AC40</f>
        <v>0</v>
      </c>
      <c r="AD48" s="23">
        <f>Rookies!AD40</f>
        <v>0</v>
      </c>
      <c r="AE48" s="23">
        <f>Rookies!AE40</f>
        <v>0</v>
      </c>
      <c r="AF48" s="23">
        <f>Rookies!AF40</f>
        <v>0</v>
      </c>
      <c r="AG48" s="23">
        <f>Rookies!AG40</f>
        <v>0</v>
      </c>
      <c r="AH48" s="23">
        <f>Rookies!AH40</f>
        <v>0</v>
      </c>
      <c r="AI48" s="23">
        <f>Rookies!AI40</f>
        <v>0</v>
      </c>
      <c r="AK48" s="23">
        <f>Rookies!AK40</f>
        <v>0</v>
      </c>
      <c r="AL48" s="23">
        <f>Rookies!AL40</f>
        <v>0</v>
      </c>
      <c r="AM48" s="23">
        <f>Rookies!AM40</f>
        <v>0</v>
      </c>
      <c r="AN48" s="23">
        <f>Rookies!AN40</f>
        <v>0</v>
      </c>
      <c r="AO48" s="23">
        <f>Rookies!AO40</f>
        <v>0</v>
      </c>
      <c r="AP48" s="23">
        <f>Rookies!AP40</f>
        <v>0</v>
      </c>
      <c r="AQ48" s="23">
        <f>Rookies!AQ40</f>
        <v>0</v>
      </c>
      <c r="AR48" s="23">
        <f>Rookies!AR40</f>
        <v>0</v>
      </c>
      <c r="AS48" s="23">
        <f>Rookies!AS40</f>
        <v>0</v>
      </c>
      <c r="AT48" s="23">
        <f>Rookies!AT40</f>
        <v>0</v>
      </c>
      <c r="AU48" s="23">
        <f>Rookies!AU40</f>
        <v>0</v>
      </c>
      <c r="AV48" s="23">
        <f>Rookies!AV40</f>
        <v>0</v>
      </c>
      <c r="AW48" s="23">
        <f>Rookies!AW40</f>
        <v>0</v>
      </c>
      <c r="AX48" s="23">
        <f>Rookies!AX40</f>
        <v>0</v>
      </c>
      <c r="AY48" s="23">
        <f>Rookies!AY40</f>
        <v>0</v>
      </c>
      <c r="AZ48" s="23">
        <f>Rookies!AZ40</f>
        <v>0</v>
      </c>
      <c r="BA48" s="23">
        <f>Rookies!BA40</f>
        <v>0</v>
      </c>
      <c r="BB48" s="23">
        <f>Rookies!BB40</f>
        <v>0</v>
      </c>
      <c r="BC48" s="23"/>
      <c r="BD48" s="23">
        <f>Rookies!BD40</f>
        <v>20.906945878463873</v>
      </c>
      <c r="BE48" s="23">
        <f>Rookies!BE40</f>
        <v>19.122231048214903</v>
      </c>
      <c r="BF48" s="23">
        <f>Rookies!BF40</f>
        <v>20.775204662606463</v>
      </c>
      <c r="BG48" s="23">
        <f>Rookies!BG40</f>
        <v>22.212329688231556</v>
      </c>
      <c r="BH48" s="23">
        <f>Rookies!BH40</f>
        <v>20.076868393521856</v>
      </c>
      <c r="BI48" s="23">
        <f>Rookies!BI40</f>
        <v>19.682328886487394</v>
      </c>
      <c r="BJ48" s="23">
        <f>Rookies!BJ40</f>
        <v>0</v>
      </c>
      <c r="BK48" s="23">
        <f>Rookies!BK40</f>
        <v>20.661553481414924</v>
      </c>
      <c r="BL48" s="23">
        <f>Rookies!BL40</f>
        <v>21.187402213183937</v>
      </c>
      <c r="BM48" s="23">
        <f>Rookies!BM40</f>
        <v>22.15606734926839</v>
      </c>
      <c r="BN48" s="23">
        <f>Rookies!BN40</f>
        <v>19.39799843602556</v>
      </c>
      <c r="BO48" s="23">
        <f>Rookies!BO40</f>
        <v>20.754565427719875</v>
      </c>
      <c r="BP48" s="23">
        <f>Rookies!BP40</f>
        <v>20.920120298451501</v>
      </c>
      <c r="BQ48" s="23">
        <f>Rookies!BQ40</f>
        <v>22.610004824101186</v>
      </c>
      <c r="BR48" s="23">
        <f>Rookies!BR40</f>
        <v>21.476053423926441</v>
      </c>
      <c r="BS48" s="23">
        <f>Rookies!BS40</f>
        <v>19.502760074291754</v>
      </c>
      <c r="BT48" s="23">
        <f>Rookies!BT40</f>
        <v>24.272725614663219</v>
      </c>
      <c r="BU48" s="23">
        <f>Rookies!BU40</f>
        <v>19.662019778956829</v>
      </c>
      <c r="BV48" s="23"/>
      <c r="BW48" s="23">
        <f t="shared" si="12"/>
        <v>0</v>
      </c>
      <c r="BX48" s="23">
        <f t="shared" si="13"/>
        <v>0</v>
      </c>
      <c r="BY48" s="23">
        <f t="shared" si="14"/>
        <v>355.37717947952967</v>
      </c>
      <c r="BZ48" s="23">
        <f t="shared" si="15"/>
        <v>0</v>
      </c>
      <c r="CA48" s="23">
        <f t="shared" si="16"/>
        <v>0</v>
      </c>
      <c r="CB48" s="23">
        <f t="shared" si="17"/>
        <v>2.3660264945374814</v>
      </c>
      <c r="CC48" s="23">
        <f>SUM(BD48:BU48)/INDEX(Multipliers!$J$2:$J$33,MATCH($F48,Multipliers!$H$2:$H$33,0))</f>
        <v>54.912019947886748</v>
      </c>
      <c r="CD48" s="24">
        <f t="shared" si="18"/>
        <v>104.64589686306461</v>
      </c>
      <c r="CE48" s="24">
        <f t="shared" si="19"/>
        <v>6.1556409919449768</v>
      </c>
      <c r="CF48" s="25">
        <f t="shared" si="20"/>
        <v>0.43158585848300313</v>
      </c>
    </row>
    <row r="49" spans="1:84" x14ac:dyDescent="0.3">
      <c r="B49" s="45" t="str">
        <f>IF(INDEX(Picks!$H$2:$H$300,MATCH($C49,Picks!$B$2:$B$300,0))=0,"",INDEX(Picks!$H$2:$H$300,MATCH($C49,Picks!$B$2:$B$300,0)))</f>
        <v/>
      </c>
      <c r="C49" s="5" t="s">
        <v>405</v>
      </c>
      <c r="D49" s="5" t="s">
        <v>406</v>
      </c>
      <c r="E49" s="5" t="s">
        <v>103</v>
      </c>
      <c r="F49" s="5" t="s">
        <v>54</v>
      </c>
      <c r="G49" s="7" t="s">
        <v>104</v>
      </c>
      <c r="H49" s="5" t="s">
        <v>44</v>
      </c>
      <c r="I49" s="22">
        <v>405.45</v>
      </c>
      <c r="J49" s="22">
        <v>3.15</v>
      </c>
      <c r="K49" s="22">
        <v>0</v>
      </c>
      <c r="L49" s="22">
        <v>0</v>
      </c>
      <c r="M49" s="22">
        <v>0</v>
      </c>
      <c r="N49" s="22">
        <v>0</v>
      </c>
      <c r="O49" s="22">
        <v>450.5</v>
      </c>
      <c r="P49" s="22">
        <v>3.5</v>
      </c>
      <c r="Q49" s="22"/>
      <c r="R49" s="23">
        <f>Rookies!R41</f>
        <v>0</v>
      </c>
      <c r="S49" s="23">
        <f>Rookies!S41</f>
        <v>0</v>
      </c>
      <c r="T49" s="23">
        <f>Rookies!T41</f>
        <v>0</v>
      </c>
      <c r="U49" s="23">
        <f>Rookies!U41</f>
        <v>0</v>
      </c>
      <c r="V49" s="23">
        <f>Rookies!V41</f>
        <v>0</v>
      </c>
      <c r="W49" s="23">
        <f>Rookies!W41</f>
        <v>0</v>
      </c>
      <c r="X49" s="23">
        <f>Rookies!X41</f>
        <v>0</v>
      </c>
      <c r="Y49" s="23">
        <f>Rookies!Y41</f>
        <v>0</v>
      </c>
      <c r="Z49" s="23">
        <f>Rookies!Z41</f>
        <v>0</v>
      </c>
      <c r="AA49" s="23">
        <f>Rookies!AA41</f>
        <v>0</v>
      </c>
      <c r="AB49" s="23">
        <f>Rookies!AB41</f>
        <v>0</v>
      </c>
      <c r="AC49" s="23">
        <f>Rookies!AC41</f>
        <v>0</v>
      </c>
      <c r="AD49" s="23">
        <f>Rookies!AD41</f>
        <v>0</v>
      </c>
      <c r="AE49" s="23">
        <f>Rookies!AE41</f>
        <v>0</v>
      </c>
      <c r="AF49" s="23">
        <f>Rookies!AF41</f>
        <v>0</v>
      </c>
      <c r="AG49" s="23">
        <f>Rookies!AG41</f>
        <v>0</v>
      </c>
      <c r="AH49" s="23">
        <f>Rookies!AH41</f>
        <v>0</v>
      </c>
      <c r="AI49" s="23">
        <f>Rookies!AI41</f>
        <v>0</v>
      </c>
      <c r="AK49" s="23">
        <f>Rookies!AK41</f>
        <v>0</v>
      </c>
      <c r="AL49" s="23">
        <f>Rookies!AL41</f>
        <v>0</v>
      </c>
      <c r="AM49" s="23">
        <f>Rookies!AM41</f>
        <v>0</v>
      </c>
      <c r="AN49" s="23">
        <f>Rookies!AN41</f>
        <v>0</v>
      </c>
      <c r="AO49" s="23">
        <f>Rookies!AO41</f>
        <v>0</v>
      </c>
      <c r="AP49" s="23">
        <f>Rookies!AP41</f>
        <v>0</v>
      </c>
      <c r="AQ49" s="23">
        <f>Rookies!AQ41</f>
        <v>0</v>
      </c>
      <c r="AR49" s="23">
        <f>Rookies!AR41</f>
        <v>0</v>
      </c>
      <c r="AS49" s="23">
        <f>Rookies!AS41</f>
        <v>0</v>
      </c>
      <c r="AT49" s="23">
        <f>Rookies!AT41</f>
        <v>0</v>
      </c>
      <c r="AU49" s="23">
        <f>Rookies!AU41</f>
        <v>0</v>
      </c>
      <c r="AV49" s="23">
        <f>Rookies!AV41</f>
        <v>0</v>
      </c>
      <c r="AW49" s="23">
        <f>Rookies!AW41</f>
        <v>0</v>
      </c>
      <c r="AX49" s="23">
        <f>Rookies!AX41</f>
        <v>0</v>
      </c>
      <c r="AY49" s="23">
        <f>Rookies!AY41</f>
        <v>0</v>
      </c>
      <c r="AZ49" s="23">
        <f>Rookies!AZ41</f>
        <v>0</v>
      </c>
      <c r="BA49" s="23">
        <f>Rookies!BA41</f>
        <v>0</v>
      </c>
      <c r="BB49" s="23">
        <f>Rookies!BB41</f>
        <v>0</v>
      </c>
      <c r="BC49" s="23"/>
      <c r="BD49" s="23">
        <f>Rookies!BD41</f>
        <v>23.071787024722266</v>
      </c>
      <c r="BE49" s="23">
        <f>Rookies!BE41</f>
        <v>23.933541592429062</v>
      </c>
      <c r="BF49" s="23">
        <f>Rookies!BF41</f>
        <v>24.426255265250031</v>
      </c>
      <c r="BG49" s="23">
        <f>Rookies!BG41</f>
        <v>25.749571229186067</v>
      </c>
      <c r="BH49" s="23">
        <f>Rookies!BH41</f>
        <v>24.167785626060468</v>
      </c>
      <c r="BI49" s="23">
        <f>Rookies!BI41</f>
        <v>24.352936225902599</v>
      </c>
      <c r="BJ49" s="23">
        <f>Rookies!BJ41</f>
        <v>23.742786292576472</v>
      </c>
      <c r="BK49" s="23">
        <f>Rookies!BK41</f>
        <v>22.925527903908705</v>
      </c>
      <c r="BL49" s="23">
        <f>Rookies!BL41</f>
        <v>0</v>
      </c>
      <c r="BM49" s="23">
        <f>Rookies!BM41</f>
        <v>24.351812010471335</v>
      </c>
      <c r="BN49" s="23">
        <f>Rookies!BN41</f>
        <v>27.968656344948311</v>
      </c>
      <c r="BO49" s="23">
        <f>Rookies!BO41</f>
        <v>23.141248926358653</v>
      </c>
      <c r="BP49" s="23">
        <f>Rookies!BP41</f>
        <v>25.961160812096931</v>
      </c>
      <c r="BQ49" s="23">
        <f>Rookies!BQ41</f>
        <v>22.685587608174536</v>
      </c>
      <c r="BR49" s="23">
        <f>Rookies!BR41</f>
        <v>25.656607413708745</v>
      </c>
      <c r="BS49" s="23">
        <f>Rookies!BS41</f>
        <v>23.011001222348593</v>
      </c>
      <c r="BT49" s="23">
        <f>Rookies!BT41</f>
        <v>23.550964636499351</v>
      </c>
      <c r="BU49" s="23">
        <f>Rookies!BU41</f>
        <v>26.522690469908355</v>
      </c>
      <c r="BV49" s="23"/>
      <c r="BW49" s="23">
        <f t="shared" si="12"/>
        <v>0</v>
      </c>
      <c r="BX49" s="23">
        <f t="shared" si="13"/>
        <v>0</v>
      </c>
      <c r="BY49" s="23">
        <f t="shared" si="14"/>
        <v>415.21992060455051</v>
      </c>
      <c r="BZ49" s="23">
        <f t="shared" si="15"/>
        <v>0</v>
      </c>
      <c r="CA49" s="23">
        <f t="shared" si="16"/>
        <v>0</v>
      </c>
      <c r="CB49" s="23">
        <f t="shared" si="17"/>
        <v>3.2259039336646542</v>
      </c>
      <c r="CC49" s="23">
        <f>SUM(BD49:BU49)/INDEX(Multipliers!$J$2:$J$33,MATCH($F49,Multipliers!$H$2:$H$33,0))</f>
        <v>67.00713100910707</v>
      </c>
      <c r="CD49" s="24">
        <f t="shared" si="18"/>
        <v>127.88454667155005</v>
      </c>
      <c r="CE49" s="24">
        <f t="shared" si="19"/>
        <v>7.5226203924441206</v>
      </c>
      <c r="CF49" s="25">
        <f t="shared" si="20"/>
        <v>1.0376293263531455</v>
      </c>
    </row>
    <row r="50" spans="1:84" x14ac:dyDescent="0.3">
      <c r="B50" s="45" t="str">
        <f>IF(INDEX(Picks!$H$2:$H$300,MATCH($C50,Picks!$B$2:$B$300,0))=0,"",INDEX(Picks!$H$2:$H$300,MATCH($C50,Picks!$B$2:$B$300,0)))</f>
        <v/>
      </c>
      <c r="C50" s="5" t="s">
        <v>407</v>
      </c>
      <c r="D50" s="5" t="s">
        <v>408</v>
      </c>
      <c r="E50" s="5" t="s">
        <v>103</v>
      </c>
      <c r="F50" s="5" t="s">
        <v>62</v>
      </c>
      <c r="G50" s="7" t="s">
        <v>104</v>
      </c>
      <c r="H50" s="5" t="s">
        <v>44</v>
      </c>
      <c r="I50" s="22">
        <v>245.65</v>
      </c>
      <c r="J50" s="22">
        <v>1.7</v>
      </c>
      <c r="K50" s="22">
        <v>0</v>
      </c>
      <c r="L50" s="22">
        <v>0</v>
      </c>
      <c r="M50" s="22">
        <v>0</v>
      </c>
      <c r="N50" s="22">
        <v>0</v>
      </c>
      <c r="O50" s="22">
        <v>289</v>
      </c>
      <c r="P50" s="22">
        <v>2</v>
      </c>
      <c r="Q50" s="22"/>
      <c r="R50" s="23">
        <f>Rookies!R42</f>
        <v>0</v>
      </c>
      <c r="S50" s="23">
        <f>Rookies!S42</f>
        <v>0</v>
      </c>
      <c r="T50" s="23">
        <f>Rookies!T42</f>
        <v>0</v>
      </c>
      <c r="U50" s="23">
        <f>Rookies!U42</f>
        <v>0</v>
      </c>
      <c r="V50" s="23">
        <f>Rookies!V42</f>
        <v>0</v>
      </c>
      <c r="W50" s="23">
        <f>Rookies!W42</f>
        <v>0</v>
      </c>
      <c r="X50" s="23">
        <f>Rookies!X42</f>
        <v>0</v>
      </c>
      <c r="Y50" s="23">
        <f>Rookies!Y42</f>
        <v>0</v>
      </c>
      <c r="Z50" s="23">
        <f>Rookies!Z42</f>
        <v>0</v>
      </c>
      <c r="AA50" s="23">
        <f>Rookies!AA42</f>
        <v>0</v>
      </c>
      <c r="AB50" s="23">
        <f>Rookies!AB42</f>
        <v>0</v>
      </c>
      <c r="AC50" s="23">
        <f>Rookies!AC42</f>
        <v>0</v>
      </c>
      <c r="AD50" s="23">
        <f>Rookies!AD42</f>
        <v>0</v>
      </c>
      <c r="AE50" s="23">
        <f>Rookies!AE42</f>
        <v>0</v>
      </c>
      <c r="AF50" s="23">
        <f>Rookies!AF42</f>
        <v>0</v>
      </c>
      <c r="AG50" s="23">
        <f>Rookies!AG42</f>
        <v>0</v>
      </c>
      <c r="AH50" s="23">
        <f>Rookies!AH42</f>
        <v>0</v>
      </c>
      <c r="AI50" s="23">
        <f>Rookies!AI42</f>
        <v>0</v>
      </c>
      <c r="AK50" s="23">
        <f>Rookies!AK42</f>
        <v>0</v>
      </c>
      <c r="AL50" s="23">
        <f>Rookies!AL42</f>
        <v>0</v>
      </c>
      <c r="AM50" s="23">
        <f>Rookies!AM42</f>
        <v>0</v>
      </c>
      <c r="AN50" s="23">
        <f>Rookies!AN42</f>
        <v>0</v>
      </c>
      <c r="AO50" s="23">
        <f>Rookies!AO42</f>
        <v>0</v>
      </c>
      <c r="AP50" s="23">
        <f>Rookies!AP42</f>
        <v>0</v>
      </c>
      <c r="AQ50" s="23">
        <f>Rookies!AQ42</f>
        <v>0</v>
      </c>
      <c r="AR50" s="23">
        <f>Rookies!AR42</f>
        <v>0</v>
      </c>
      <c r="AS50" s="23">
        <f>Rookies!AS42</f>
        <v>0</v>
      </c>
      <c r="AT50" s="23">
        <f>Rookies!AT42</f>
        <v>0</v>
      </c>
      <c r="AU50" s="23">
        <f>Rookies!AU42</f>
        <v>0</v>
      </c>
      <c r="AV50" s="23">
        <f>Rookies!AV42</f>
        <v>0</v>
      </c>
      <c r="AW50" s="23">
        <f>Rookies!AW42</f>
        <v>0</v>
      </c>
      <c r="AX50" s="23">
        <f>Rookies!AX42</f>
        <v>0</v>
      </c>
      <c r="AY50" s="23">
        <f>Rookies!AY42</f>
        <v>0</v>
      </c>
      <c r="AZ50" s="23">
        <f>Rookies!AZ42</f>
        <v>0</v>
      </c>
      <c r="BA50" s="23">
        <f>Rookies!BA42</f>
        <v>0</v>
      </c>
      <c r="BB50" s="23">
        <f>Rookies!BB42</f>
        <v>0</v>
      </c>
      <c r="BC50" s="23"/>
      <c r="BD50" s="23">
        <f>Rookies!BD42</f>
        <v>14.069901032285802</v>
      </c>
      <c r="BE50" s="23">
        <f>Rookies!BE42</f>
        <v>14.7361796718686</v>
      </c>
      <c r="BF50" s="23">
        <f>Rookies!BF42</f>
        <v>15.259594517565297</v>
      </c>
      <c r="BG50" s="23">
        <f>Rookies!BG42</f>
        <v>16.516622998589849</v>
      </c>
      <c r="BH50" s="23">
        <f>Rookies!BH42</f>
        <v>13.653933977483243</v>
      </c>
      <c r="BI50" s="23">
        <f>Rookies!BI42</f>
        <v>0</v>
      </c>
      <c r="BJ50" s="23">
        <f>Rookies!BJ42</f>
        <v>14.372691406894447</v>
      </c>
      <c r="BK50" s="23">
        <f>Rookies!BK42</f>
        <v>16.669225869233909</v>
      </c>
      <c r="BL50" s="23">
        <f>Rookies!BL42</f>
        <v>14.242262085173211</v>
      </c>
      <c r="BM50" s="23">
        <f>Rookies!BM42</f>
        <v>13.917586761833499</v>
      </c>
      <c r="BN50" s="23">
        <f>Rookies!BN42</f>
        <v>14.464022875841982</v>
      </c>
      <c r="BO50" s="23">
        <f>Rookies!BO42</f>
        <v>15.663371047371422</v>
      </c>
      <c r="BP50" s="23">
        <f>Rookies!BP42</f>
        <v>14.572901564433934</v>
      </c>
      <c r="BQ50" s="23">
        <f>Rookies!BQ42</f>
        <v>14.425654036824012</v>
      </c>
      <c r="BR50" s="23">
        <f>Rookies!BR42</f>
        <v>14.789404516761993</v>
      </c>
      <c r="BS50" s="23">
        <f>Rookies!BS42</f>
        <v>13.424351549358509</v>
      </c>
      <c r="BT50" s="23">
        <f>Rookies!BT42</f>
        <v>15.839064246362618</v>
      </c>
      <c r="BU50" s="23">
        <f>Rookies!BU42</f>
        <v>15.029222287366439</v>
      </c>
      <c r="BV50" s="23"/>
      <c r="BW50" s="23">
        <f t="shared" si="12"/>
        <v>0</v>
      </c>
      <c r="BX50" s="23">
        <f t="shared" si="13"/>
        <v>0</v>
      </c>
      <c r="BY50" s="23">
        <f t="shared" si="14"/>
        <v>251.6459904452488</v>
      </c>
      <c r="BZ50" s="23">
        <f t="shared" si="15"/>
        <v>0</v>
      </c>
      <c r="CA50" s="23">
        <f t="shared" si="16"/>
        <v>0</v>
      </c>
      <c r="CB50" s="23">
        <f t="shared" si="17"/>
        <v>1.7414947435657355</v>
      </c>
      <c r="CC50" s="23">
        <f>SUM(BD50:BU50)/INDEX(Multipliers!$J$2:$J$33,MATCH($F50,Multipliers!$H$2:$H$33,0))</f>
        <v>41.179693155919431</v>
      </c>
      <c r="CD50" s="24">
        <f t="shared" si="18"/>
        <v>76.79326066183873</v>
      </c>
      <c r="CE50" s="24">
        <f t="shared" si="19"/>
        <v>4.5172506271669839</v>
      </c>
      <c r="CF50" s="25">
        <f t="shared" si="20"/>
        <v>-0.29478630047748894</v>
      </c>
    </row>
    <row r="51" spans="1:84" x14ac:dyDescent="0.3">
      <c r="B51" s="45" t="str">
        <f>IF(INDEX(Picks!$H$2:$H$300,MATCH($C51,Picks!$B$2:$B$300,0))=0,"",INDEX(Picks!$H$2:$H$300,MATCH($C51,Picks!$B$2:$B$300,0)))</f>
        <v/>
      </c>
      <c r="C51" s="5" t="s">
        <v>409</v>
      </c>
      <c r="D51" s="5" t="s">
        <v>410</v>
      </c>
      <c r="E51" s="5" t="s">
        <v>103</v>
      </c>
      <c r="F51" s="5" t="s">
        <v>99</v>
      </c>
      <c r="G51" s="7" t="s">
        <v>104</v>
      </c>
      <c r="H51" s="5" t="s">
        <v>44</v>
      </c>
      <c r="I51" s="22">
        <v>253.75</v>
      </c>
      <c r="J51" s="22">
        <v>1.5</v>
      </c>
      <c r="K51" s="22">
        <v>0</v>
      </c>
      <c r="L51" s="22">
        <v>0</v>
      </c>
      <c r="M51" s="22">
        <v>0</v>
      </c>
      <c r="N51" s="22">
        <v>0</v>
      </c>
      <c r="O51" s="22">
        <v>338.33333333333331</v>
      </c>
      <c r="P51" s="22">
        <v>2</v>
      </c>
      <c r="Q51" s="22"/>
      <c r="R51" s="23">
        <f>Rookies!R43</f>
        <v>0</v>
      </c>
      <c r="S51" s="23">
        <f>Rookies!S43</f>
        <v>0</v>
      </c>
      <c r="T51" s="23">
        <f>Rookies!T43</f>
        <v>0</v>
      </c>
      <c r="U51" s="23">
        <f>Rookies!U43</f>
        <v>0</v>
      </c>
      <c r="V51" s="23">
        <f>Rookies!V43</f>
        <v>0</v>
      </c>
      <c r="W51" s="23">
        <f>Rookies!W43</f>
        <v>0</v>
      </c>
      <c r="X51" s="23">
        <f>Rookies!X43</f>
        <v>0</v>
      </c>
      <c r="Y51" s="23">
        <f>Rookies!Y43</f>
        <v>0</v>
      </c>
      <c r="Z51" s="23">
        <f>Rookies!Z43</f>
        <v>0</v>
      </c>
      <c r="AA51" s="23">
        <f>Rookies!AA43</f>
        <v>0</v>
      </c>
      <c r="AB51" s="23">
        <f>Rookies!AB43</f>
        <v>0</v>
      </c>
      <c r="AC51" s="23">
        <f>Rookies!AC43</f>
        <v>0</v>
      </c>
      <c r="AD51" s="23">
        <f>Rookies!AD43</f>
        <v>0</v>
      </c>
      <c r="AE51" s="23">
        <f>Rookies!AE43</f>
        <v>0</v>
      </c>
      <c r="AF51" s="23">
        <f>Rookies!AF43</f>
        <v>0</v>
      </c>
      <c r="AG51" s="23">
        <f>Rookies!AG43</f>
        <v>0</v>
      </c>
      <c r="AH51" s="23">
        <f>Rookies!AH43</f>
        <v>0</v>
      </c>
      <c r="AI51" s="23">
        <f>Rookies!AI43</f>
        <v>0</v>
      </c>
      <c r="AK51" s="23">
        <f>Rookies!AK43</f>
        <v>0</v>
      </c>
      <c r="AL51" s="23">
        <f>Rookies!AL43</f>
        <v>0</v>
      </c>
      <c r="AM51" s="23">
        <f>Rookies!AM43</f>
        <v>0</v>
      </c>
      <c r="AN51" s="23">
        <f>Rookies!AN43</f>
        <v>0</v>
      </c>
      <c r="AO51" s="23">
        <f>Rookies!AO43</f>
        <v>0</v>
      </c>
      <c r="AP51" s="23">
        <f>Rookies!AP43</f>
        <v>0</v>
      </c>
      <c r="AQ51" s="23">
        <f>Rookies!AQ43</f>
        <v>0</v>
      </c>
      <c r="AR51" s="23">
        <f>Rookies!AR43</f>
        <v>0</v>
      </c>
      <c r="AS51" s="23">
        <f>Rookies!AS43</f>
        <v>0</v>
      </c>
      <c r="AT51" s="23">
        <f>Rookies!AT43</f>
        <v>0</v>
      </c>
      <c r="AU51" s="23">
        <f>Rookies!AU43</f>
        <v>0</v>
      </c>
      <c r="AV51" s="23">
        <f>Rookies!AV43</f>
        <v>0</v>
      </c>
      <c r="AW51" s="23">
        <f>Rookies!AW43</f>
        <v>0</v>
      </c>
      <c r="AX51" s="23">
        <f>Rookies!AX43</f>
        <v>0</v>
      </c>
      <c r="AY51" s="23">
        <f>Rookies!AY43</f>
        <v>0</v>
      </c>
      <c r="AZ51" s="23">
        <f>Rookies!AZ43</f>
        <v>0</v>
      </c>
      <c r="BA51" s="23">
        <f>Rookies!BA43</f>
        <v>0</v>
      </c>
      <c r="BB51" s="23">
        <f>Rookies!BB43</f>
        <v>0</v>
      </c>
      <c r="BC51" s="23"/>
      <c r="BD51" s="23">
        <f>Rookies!BD43</f>
        <v>15.270857952783141</v>
      </c>
      <c r="BE51" s="23">
        <f>Rookies!BE43</f>
        <v>14.986286686083428</v>
      </c>
      <c r="BF51" s="23">
        <f>Rookies!BF43</f>
        <v>14.118259444466348</v>
      </c>
      <c r="BG51" s="23">
        <f>Rookies!BG43</f>
        <v>14.382224698570147</v>
      </c>
      <c r="BH51" s="23">
        <f>Rookies!BH43</f>
        <v>15.898150401835879</v>
      </c>
      <c r="BI51" s="23">
        <f>Rookies!BI43</f>
        <v>0</v>
      </c>
      <c r="BJ51" s="23">
        <f>Rookies!BJ43</f>
        <v>13.827280534222799</v>
      </c>
      <c r="BK51" s="23">
        <f>Rookies!BK43</f>
        <v>15.591011724288789</v>
      </c>
      <c r="BL51" s="23">
        <f>Rookies!BL43</f>
        <v>17.469323248376945</v>
      </c>
      <c r="BM51" s="23">
        <f>Rookies!BM43</f>
        <v>15.008263930874966</v>
      </c>
      <c r="BN51" s="23">
        <f>Rookies!BN43</f>
        <v>14.155512369700533</v>
      </c>
      <c r="BO51" s="23">
        <f>Rookies!BO43</f>
        <v>15.286086102519731</v>
      </c>
      <c r="BP51" s="23">
        <f>Rookies!BP43</f>
        <v>15.80191641337955</v>
      </c>
      <c r="BQ51" s="23">
        <f>Rookies!BQ43</f>
        <v>15.942549768909526</v>
      </c>
      <c r="BR51" s="23">
        <f>Rookies!BR43</f>
        <v>14.482444854445328</v>
      </c>
      <c r="BS51" s="23">
        <f>Rookies!BS43</f>
        <v>16.296092344451587</v>
      </c>
      <c r="BT51" s="23">
        <f>Rookies!BT43</f>
        <v>14.069905217582523</v>
      </c>
      <c r="BU51" s="23">
        <f>Rookies!BU43</f>
        <v>15.166681132376635</v>
      </c>
      <c r="BV51" s="23"/>
      <c r="BW51" s="23">
        <f t="shared" si="12"/>
        <v>0</v>
      </c>
      <c r="BX51" s="23">
        <f t="shared" si="13"/>
        <v>0</v>
      </c>
      <c r="BY51" s="23">
        <f t="shared" si="14"/>
        <v>257.75284682486785</v>
      </c>
      <c r="BZ51" s="23">
        <f t="shared" si="15"/>
        <v>0</v>
      </c>
      <c r="CA51" s="23">
        <f t="shared" si="16"/>
        <v>0</v>
      </c>
      <c r="CB51" s="23">
        <f t="shared" si="17"/>
        <v>1.5236621487184308</v>
      </c>
      <c r="CC51" s="23">
        <f>SUM(BD51:BU51)/INDEX(Multipliers!$J$2:$J$33,MATCH($F51,Multipliers!$H$2:$H$33,0))</f>
        <v>46.013823986880126</v>
      </c>
      <c r="CD51" s="24">
        <f t="shared" si="18"/>
        <v>80.931081561677502</v>
      </c>
      <c r="CE51" s="24">
        <f t="shared" si="19"/>
        <v>4.7606518565692646</v>
      </c>
      <c r="CF51" s="25">
        <f t="shared" si="20"/>
        <v>-0.18687558500002724</v>
      </c>
    </row>
    <row r="52" spans="1:84" x14ac:dyDescent="0.3">
      <c r="B52" s="45" t="str">
        <f>IF(INDEX(Picks!$H$2:$H$300,MATCH($C52,Picks!$B$2:$B$300,0))=0,"",INDEX(Picks!$H$2:$H$300,MATCH($C52,Picks!$B$2:$B$300,0)))</f>
        <v/>
      </c>
      <c r="C52" s="5" t="s">
        <v>411</v>
      </c>
      <c r="D52" s="5" t="s">
        <v>412</v>
      </c>
      <c r="E52" s="5" t="s">
        <v>103</v>
      </c>
      <c r="F52" s="5" t="s">
        <v>84</v>
      </c>
      <c r="G52" s="7" t="s">
        <v>104</v>
      </c>
      <c r="H52" s="5" t="s">
        <v>44</v>
      </c>
      <c r="I52" s="22">
        <v>535.5</v>
      </c>
      <c r="J52" s="22">
        <v>3.5</v>
      </c>
      <c r="K52" s="22">
        <v>0</v>
      </c>
      <c r="L52" s="22">
        <v>0</v>
      </c>
      <c r="M52" s="22">
        <v>0</v>
      </c>
      <c r="N52" s="22">
        <v>0</v>
      </c>
      <c r="O52" s="22">
        <v>765</v>
      </c>
      <c r="P52" s="22">
        <v>5</v>
      </c>
      <c r="Q52" s="22"/>
      <c r="R52" s="23">
        <f>Rookies!R44</f>
        <v>0</v>
      </c>
      <c r="S52" s="23">
        <f>Rookies!S44</f>
        <v>0</v>
      </c>
      <c r="T52" s="23">
        <f>Rookies!T44</f>
        <v>0</v>
      </c>
      <c r="U52" s="23">
        <f>Rookies!U44</f>
        <v>0</v>
      </c>
      <c r="V52" s="23">
        <f>Rookies!V44</f>
        <v>0</v>
      </c>
      <c r="W52" s="23">
        <f>Rookies!W44</f>
        <v>0</v>
      </c>
      <c r="X52" s="23">
        <f>Rookies!X44</f>
        <v>0</v>
      </c>
      <c r="Y52" s="23">
        <f>Rookies!Y44</f>
        <v>0</v>
      </c>
      <c r="Z52" s="23">
        <f>Rookies!Z44</f>
        <v>0</v>
      </c>
      <c r="AA52" s="23">
        <f>Rookies!AA44</f>
        <v>0</v>
      </c>
      <c r="AB52" s="23">
        <f>Rookies!AB44</f>
        <v>0</v>
      </c>
      <c r="AC52" s="23">
        <f>Rookies!AC44</f>
        <v>0</v>
      </c>
      <c r="AD52" s="23">
        <f>Rookies!AD44</f>
        <v>0</v>
      </c>
      <c r="AE52" s="23">
        <f>Rookies!AE44</f>
        <v>0</v>
      </c>
      <c r="AF52" s="23">
        <f>Rookies!AF44</f>
        <v>0</v>
      </c>
      <c r="AG52" s="23">
        <f>Rookies!AG44</f>
        <v>0</v>
      </c>
      <c r="AH52" s="23">
        <f>Rookies!AH44</f>
        <v>0</v>
      </c>
      <c r="AI52" s="23">
        <f>Rookies!AI44</f>
        <v>0</v>
      </c>
      <c r="AK52" s="23">
        <f>Rookies!AK44</f>
        <v>0</v>
      </c>
      <c r="AL52" s="23">
        <f>Rookies!AL44</f>
        <v>0</v>
      </c>
      <c r="AM52" s="23">
        <f>Rookies!AM44</f>
        <v>0</v>
      </c>
      <c r="AN52" s="23">
        <f>Rookies!AN44</f>
        <v>0</v>
      </c>
      <c r="AO52" s="23">
        <f>Rookies!AO44</f>
        <v>0</v>
      </c>
      <c r="AP52" s="23">
        <f>Rookies!AP44</f>
        <v>0</v>
      </c>
      <c r="AQ52" s="23">
        <f>Rookies!AQ44</f>
        <v>0</v>
      </c>
      <c r="AR52" s="23">
        <f>Rookies!AR44</f>
        <v>0</v>
      </c>
      <c r="AS52" s="23">
        <f>Rookies!AS44</f>
        <v>0</v>
      </c>
      <c r="AT52" s="23">
        <f>Rookies!AT44</f>
        <v>0</v>
      </c>
      <c r="AU52" s="23">
        <f>Rookies!AU44</f>
        <v>0</v>
      </c>
      <c r="AV52" s="23">
        <f>Rookies!AV44</f>
        <v>0</v>
      </c>
      <c r="AW52" s="23">
        <f>Rookies!AW44</f>
        <v>0</v>
      </c>
      <c r="AX52" s="23">
        <f>Rookies!AX44</f>
        <v>0</v>
      </c>
      <c r="AY52" s="23">
        <f>Rookies!AY44</f>
        <v>0</v>
      </c>
      <c r="AZ52" s="23">
        <f>Rookies!AZ44</f>
        <v>0</v>
      </c>
      <c r="BA52" s="23">
        <f>Rookies!BA44</f>
        <v>0</v>
      </c>
      <c r="BB52" s="23">
        <f>Rookies!BB44</f>
        <v>0</v>
      </c>
      <c r="BC52" s="23"/>
      <c r="BD52" s="23">
        <f>Rookies!BD44</f>
        <v>31.139916077746935</v>
      </c>
      <c r="BE52" s="23">
        <f>Rookies!BE44</f>
        <v>34.009434069209426</v>
      </c>
      <c r="BF52" s="23">
        <f>Rookies!BF44</f>
        <v>30.766949289274216</v>
      </c>
      <c r="BG52" s="23">
        <f>Rookies!BG44</f>
        <v>31.166429618551156</v>
      </c>
      <c r="BH52" s="23">
        <f>Rookies!BH44</f>
        <v>0</v>
      </c>
      <c r="BI52" s="23">
        <f>Rookies!BI44</f>
        <v>32.066704720189101</v>
      </c>
      <c r="BJ52" s="23">
        <f>Rookies!BJ44</f>
        <v>33.14899558934821</v>
      </c>
      <c r="BK52" s="23">
        <f>Rookies!BK44</f>
        <v>31.626232592700195</v>
      </c>
      <c r="BL52" s="23">
        <f>Rookies!BL44</f>
        <v>31.722561488329536</v>
      </c>
      <c r="BM52" s="23">
        <f>Rookies!BM44</f>
        <v>31.0939691985152</v>
      </c>
      <c r="BN52" s="23">
        <f>Rookies!BN44</f>
        <v>29.296818298114168</v>
      </c>
      <c r="BO52" s="23">
        <f>Rookies!BO44</f>
        <v>32.22677609345957</v>
      </c>
      <c r="BP52" s="23">
        <f>Rookies!BP44</f>
        <v>33.602212527279313</v>
      </c>
      <c r="BQ52" s="23">
        <f>Rookies!BQ44</f>
        <v>30.409765202757086</v>
      </c>
      <c r="BR52" s="23">
        <f>Rookies!BR44</f>
        <v>33.974790788264777</v>
      </c>
      <c r="BS52" s="23">
        <f>Rookies!BS44</f>
        <v>34.960807699070848</v>
      </c>
      <c r="BT52" s="23">
        <f>Rookies!BT44</f>
        <v>32.44042873546794</v>
      </c>
      <c r="BU52" s="23">
        <f>Rookies!BU44</f>
        <v>31.560698560209097</v>
      </c>
      <c r="BV52" s="23"/>
      <c r="BW52" s="23">
        <f t="shared" si="12"/>
        <v>0</v>
      </c>
      <c r="BX52" s="23">
        <f t="shared" si="13"/>
        <v>0</v>
      </c>
      <c r="BY52" s="23">
        <f t="shared" si="14"/>
        <v>545.21349054848679</v>
      </c>
      <c r="BZ52" s="23">
        <f t="shared" si="15"/>
        <v>0</v>
      </c>
      <c r="CA52" s="23">
        <f t="shared" si="16"/>
        <v>0</v>
      </c>
      <c r="CB52" s="23">
        <f t="shared" si="17"/>
        <v>3.563486866329979</v>
      </c>
      <c r="CC52" s="23">
        <f>SUM(BD52:BU52)/INDEX(Multipliers!$J$2:$J$33,MATCH($F52,Multipliers!$H$2:$H$33,0))</f>
        <v>76.579045379458165</v>
      </c>
      <c r="CD52" s="24">
        <f t="shared" si="18"/>
        <v>152.48131563228674</v>
      </c>
      <c r="CE52" s="24">
        <f t="shared" si="19"/>
        <v>8.9694891548403959</v>
      </c>
      <c r="CF52" s="25">
        <f t="shared" si="20"/>
        <v>1.6790913425294229</v>
      </c>
    </row>
    <row r="53" spans="1:84" x14ac:dyDescent="0.3">
      <c r="B53" s="45" t="str">
        <f>IF(INDEX(Picks!$H$2:$H$300,MATCH($C53,Picks!$B$2:$B$300,0))=0,"",INDEX(Picks!$H$2:$H$300,MATCH($C53,Picks!$B$2:$B$300,0)))</f>
        <v/>
      </c>
      <c r="C53" s="5" t="s">
        <v>413</v>
      </c>
      <c r="D53" s="5" t="s">
        <v>414</v>
      </c>
      <c r="E53" s="5" t="s">
        <v>103</v>
      </c>
      <c r="F53" s="5" t="s">
        <v>97</v>
      </c>
      <c r="G53" s="7" t="s">
        <v>104</v>
      </c>
      <c r="H53" s="5" t="s">
        <v>44</v>
      </c>
      <c r="I53" s="22">
        <v>174.53333333333333</v>
      </c>
      <c r="J53" s="22">
        <v>0.91666666666666674</v>
      </c>
      <c r="K53" s="22">
        <v>0</v>
      </c>
      <c r="L53" s="22">
        <v>0</v>
      </c>
      <c r="M53" s="22">
        <v>0</v>
      </c>
      <c r="N53" s="22">
        <v>0</v>
      </c>
      <c r="O53" s="22">
        <v>317.33333333333331</v>
      </c>
      <c r="P53" s="22">
        <v>1.6666666666666667</v>
      </c>
      <c r="Q53" s="22"/>
      <c r="R53" s="23">
        <f>Rookies!R45</f>
        <v>0</v>
      </c>
      <c r="S53" s="23">
        <f>Rookies!S45</f>
        <v>0</v>
      </c>
      <c r="T53" s="23">
        <f>Rookies!T45</f>
        <v>0</v>
      </c>
      <c r="U53" s="23">
        <f>Rookies!U45</f>
        <v>0</v>
      </c>
      <c r="V53" s="23">
        <f>Rookies!V45</f>
        <v>0</v>
      </c>
      <c r="W53" s="23">
        <f>Rookies!W45</f>
        <v>0</v>
      </c>
      <c r="X53" s="23">
        <f>Rookies!X45</f>
        <v>0</v>
      </c>
      <c r="Y53" s="23">
        <f>Rookies!Y45</f>
        <v>0</v>
      </c>
      <c r="Z53" s="23">
        <f>Rookies!Z45</f>
        <v>0</v>
      </c>
      <c r="AA53" s="23">
        <f>Rookies!AA45</f>
        <v>0</v>
      </c>
      <c r="AB53" s="23">
        <f>Rookies!AB45</f>
        <v>0</v>
      </c>
      <c r="AC53" s="23">
        <f>Rookies!AC45</f>
        <v>0</v>
      </c>
      <c r="AD53" s="23">
        <f>Rookies!AD45</f>
        <v>0</v>
      </c>
      <c r="AE53" s="23">
        <f>Rookies!AE45</f>
        <v>0</v>
      </c>
      <c r="AF53" s="23">
        <f>Rookies!AF45</f>
        <v>0</v>
      </c>
      <c r="AG53" s="23">
        <f>Rookies!AG45</f>
        <v>0</v>
      </c>
      <c r="AH53" s="23">
        <f>Rookies!AH45</f>
        <v>0</v>
      </c>
      <c r="AI53" s="23">
        <f>Rookies!AI45</f>
        <v>0</v>
      </c>
      <c r="AK53" s="23">
        <f>Rookies!AK45</f>
        <v>0</v>
      </c>
      <c r="AL53" s="23">
        <f>Rookies!AL45</f>
        <v>0</v>
      </c>
      <c r="AM53" s="23">
        <f>Rookies!AM45</f>
        <v>0</v>
      </c>
      <c r="AN53" s="23">
        <f>Rookies!AN45</f>
        <v>0</v>
      </c>
      <c r="AO53" s="23">
        <f>Rookies!AO45</f>
        <v>0</v>
      </c>
      <c r="AP53" s="23">
        <f>Rookies!AP45</f>
        <v>0</v>
      </c>
      <c r="AQ53" s="23">
        <f>Rookies!AQ45</f>
        <v>0</v>
      </c>
      <c r="AR53" s="23">
        <f>Rookies!AR45</f>
        <v>0</v>
      </c>
      <c r="AS53" s="23">
        <f>Rookies!AS45</f>
        <v>0</v>
      </c>
      <c r="AT53" s="23">
        <f>Rookies!AT45</f>
        <v>0</v>
      </c>
      <c r="AU53" s="23">
        <f>Rookies!AU45</f>
        <v>0</v>
      </c>
      <c r="AV53" s="23">
        <f>Rookies!AV45</f>
        <v>0</v>
      </c>
      <c r="AW53" s="23">
        <f>Rookies!AW45</f>
        <v>0</v>
      </c>
      <c r="AX53" s="23">
        <f>Rookies!AX45</f>
        <v>0</v>
      </c>
      <c r="AY53" s="23">
        <f>Rookies!AY45</f>
        <v>0</v>
      </c>
      <c r="AZ53" s="23">
        <f>Rookies!AZ45</f>
        <v>0</v>
      </c>
      <c r="BA53" s="23">
        <f>Rookies!BA45</f>
        <v>0</v>
      </c>
      <c r="BB53" s="23">
        <f>Rookies!BB45</f>
        <v>0</v>
      </c>
      <c r="BC53" s="23"/>
      <c r="BD53" s="23">
        <f>Rookies!BD45</f>
        <v>10.271515146311639</v>
      </c>
      <c r="BE53" s="23">
        <f>Rookies!BE45</f>
        <v>10.245983849834349</v>
      </c>
      <c r="BF53" s="23">
        <f>Rookies!BF45</f>
        <v>9.6879976013240476</v>
      </c>
      <c r="BG53" s="23">
        <f>Rookies!BG45</f>
        <v>11.086760188410066</v>
      </c>
      <c r="BH53" s="23">
        <f>Rookies!BH45</f>
        <v>9.8626322987368766</v>
      </c>
      <c r="BI53" s="23">
        <f>Rookies!BI45</f>
        <v>10.945938682366723</v>
      </c>
      <c r="BJ53" s="23">
        <f>Rookies!BJ45</f>
        <v>0</v>
      </c>
      <c r="BK53" s="23">
        <f>Rookies!BK45</f>
        <v>11.117624797211842</v>
      </c>
      <c r="BL53" s="23">
        <f>Rookies!BL45</f>
        <v>9.878550017009065</v>
      </c>
      <c r="BM53" s="23">
        <f>Rookies!BM45</f>
        <v>9.846717993567319</v>
      </c>
      <c r="BN53" s="23">
        <f>Rookies!BN45</f>
        <v>10.129270933744928</v>
      </c>
      <c r="BO53" s="23">
        <f>Rookies!BO45</f>
        <v>10.087852807260598</v>
      </c>
      <c r="BP53" s="23">
        <f>Rookies!BP45</f>
        <v>10.556473564784088</v>
      </c>
      <c r="BQ53" s="23">
        <f>Rookies!BQ45</f>
        <v>9.5231565831875322</v>
      </c>
      <c r="BR53" s="23">
        <f>Rookies!BR45</f>
        <v>10.609264233898838</v>
      </c>
      <c r="BS53" s="23">
        <f>Rookies!BS45</f>
        <v>10.265961650260586</v>
      </c>
      <c r="BT53" s="23">
        <f>Rookies!BT45</f>
        <v>10.011033492804433</v>
      </c>
      <c r="BU53" s="23">
        <f>Rookies!BU45</f>
        <v>10.830665491135775</v>
      </c>
      <c r="BV53" s="23"/>
      <c r="BW53" s="23">
        <f t="shared" si="12"/>
        <v>0</v>
      </c>
      <c r="BX53" s="23">
        <f t="shared" si="13"/>
        <v>0</v>
      </c>
      <c r="BY53" s="23">
        <f t="shared" si="14"/>
        <v>174.95739933184871</v>
      </c>
      <c r="BZ53" s="23">
        <f t="shared" si="15"/>
        <v>0</v>
      </c>
      <c r="CA53" s="23">
        <f t="shared" si="16"/>
        <v>0</v>
      </c>
      <c r="CB53" s="23">
        <f t="shared" si="17"/>
        <v>0.91889390405382732</v>
      </c>
      <c r="CC53" s="23">
        <f>SUM(BD53:BU53)/INDEX(Multipliers!$J$2:$J$33,MATCH($F53,Multipliers!$H$2:$H$33,0))</f>
        <v>30.299549609939508</v>
      </c>
      <c r="CD53" s="24">
        <f t="shared" si="18"/>
        <v>53.308652967447344</v>
      </c>
      <c r="CE53" s="24">
        <f t="shared" si="19"/>
        <v>3.1358031157321968</v>
      </c>
      <c r="CF53" s="25">
        <f t="shared" si="20"/>
        <v>-0.90724413283751726</v>
      </c>
    </row>
    <row r="54" spans="1:84" x14ac:dyDescent="0.3">
      <c r="B54" s="45" t="str">
        <f>IF(INDEX(Picks!$H$2:$H$300,MATCH($C54,Picks!$B$2:$B$300,0))=0,"",INDEX(Picks!$H$2:$H$300,MATCH($C54,Picks!$B$2:$B$300,0)))</f>
        <v/>
      </c>
      <c r="C54" s="5" t="s">
        <v>415</v>
      </c>
      <c r="D54" s="5" t="s">
        <v>416</v>
      </c>
      <c r="E54" s="5" t="s">
        <v>103</v>
      </c>
      <c r="F54" s="5" t="s">
        <v>109</v>
      </c>
      <c r="G54" s="7" t="s">
        <v>104</v>
      </c>
      <c r="H54" s="5" t="s">
        <v>44</v>
      </c>
      <c r="I54" s="22">
        <v>133.83333333333334</v>
      </c>
      <c r="J54" s="22">
        <v>0.83333333333333337</v>
      </c>
      <c r="K54" s="22">
        <v>0</v>
      </c>
      <c r="L54" s="22">
        <v>0</v>
      </c>
      <c r="M54" s="22">
        <v>0</v>
      </c>
      <c r="N54" s="22">
        <v>0</v>
      </c>
      <c r="O54" s="22">
        <v>267.66666666666669</v>
      </c>
      <c r="P54" s="22">
        <v>1.6666666666666667</v>
      </c>
      <c r="Q54" s="22"/>
      <c r="R54" s="23">
        <f>Rookies!R46</f>
        <v>0</v>
      </c>
      <c r="S54" s="23">
        <f>Rookies!S46</f>
        <v>0</v>
      </c>
      <c r="T54" s="23">
        <f>Rookies!T46</f>
        <v>0</v>
      </c>
      <c r="U54" s="23">
        <f>Rookies!U46</f>
        <v>0</v>
      </c>
      <c r="V54" s="23">
        <f>Rookies!V46</f>
        <v>0</v>
      </c>
      <c r="W54" s="23">
        <f>Rookies!W46</f>
        <v>0</v>
      </c>
      <c r="X54" s="23">
        <f>Rookies!X46</f>
        <v>0</v>
      </c>
      <c r="Y54" s="23">
        <f>Rookies!Y46</f>
        <v>0</v>
      </c>
      <c r="Z54" s="23">
        <f>Rookies!Z46</f>
        <v>0</v>
      </c>
      <c r="AA54" s="23">
        <f>Rookies!AA46</f>
        <v>0</v>
      </c>
      <c r="AB54" s="23">
        <f>Rookies!AB46</f>
        <v>0</v>
      </c>
      <c r="AC54" s="23">
        <f>Rookies!AC46</f>
        <v>0</v>
      </c>
      <c r="AD54" s="23">
        <f>Rookies!AD46</f>
        <v>0</v>
      </c>
      <c r="AE54" s="23">
        <f>Rookies!AE46</f>
        <v>0</v>
      </c>
      <c r="AF54" s="23">
        <f>Rookies!AF46</f>
        <v>0</v>
      </c>
      <c r="AG54" s="23">
        <f>Rookies!AG46</f>
        <v>0</v>
      </c>
      <c r="AH54" s="23">
        <f>Rookies!AH46</f>
        <v>0</v>
      </c>
      <c r="AI54" s="23">
        <f>Rookies!AI46</f>
        <v>0</v>
      </c>
      <c r="AK54" s="23">
        <f>Rookies!AK46</f>
        <v>0</v>
      </c>
      <c r="AL54" s="23">
        <f>Rookies!AL46</f>
        <v>0</v>
      </c>
      <c r="AM54" s="23">
        <f>Rookies!AM46</f>
        <v>0</v>
      </c>
      <c r="AN54" s="23">
        <f>Rookies!AN46</f>
        <v>0</v>
      </c>
      <c r="AO54" s="23">
        <f>Rookies!AO46</f>
        <v>0</v>
      </c>
      <c r="AP54" s="23">
        <f>Rookies!AP46</f>
        <v>0</v>
      </c>
      <c r="AQ54" s="23">
        <f>Rookies!AQ46</f>
        <v>0</v>
      </c>
      <c r="AR54" s="23">
        <f>Rookies!AR46</f>
        <v>0</v>
      </c>
      <c r="AS54" s="23">
        <f>Rookies!AS46</f>
        <v>0</v>
      </c>
      <c r="AT54" s="23">
        <f>Rookies!AT46</f>
        <v>0</v>
      </c>
      <c r="AU54" s="23">
        <f>Rookies!AU46</f>
        <v>0</v>
      </c>
      <c r="AV54" s="23">
        <f>Rookies!AV46</f>
        <v>0</v>
      </c>
      <c r="AW54" s="23">
        <f>Rookies!AW46</f>
        <v>0</v>
      </c>
      <c r="AX54" s="23">
        <f>Rookies!AX46</f>
        <v>0</v>
      </c>
      <c r="AY54" s="23">
        <f>Rookies!AY46</f>
        <v>0</v>
      </c>
      <c r="AZ54" s="23">
        <f>Rookies!AZ46</f>
        <v>0</v>
      </c>
      <c r="BA54" s="23">
        <f>Rookies!BA46</f>
        <v>0</v>
      </c>
      <c r="BB54" s="23">
        <f>Rookies!BB46</f>
        <v>0</v>
      </c>
      <c r="BC54" s="23"/>
      <c r="BD54" s="23">
        <f>Rookies!BD46</f>
        <v>8.2558364260297132</v>
      </c>
      <c r="BE54" s="23">
        <f>Rookies!BE46</f>
        <v>7.6082582674881332</v>
      </c>
      <c r="BF54" s="23">
        <f>Rookies!BF46</f>
        <v>7.904482317230844</v>
      </c>
      <c r="BG54" s="23">
        <f>Rookies!BG46</f>
        <v>7.7284568587675846</v>
      </c>
      <c r="BH54" s="23">
        <f>Rookies!BH46</f>
        <v>9.1769974737808653</v>
      </c>
      <c r="BI54" s="23">
        <f>Rookies!BI46</f>
        <v>7.7285887087302196</v>
      </c>
      <c r="BJ54" s="23">
        <f>Rookies!BJ46</f>
        <v>7.8962168897857117</v>
      </c>
      <c r="BK54" s="23">
        <f>Rookies!BK46</f>
        <v>8.330237345799425</v>
      </c>
      <c r="BL54" s="23">
        <f>Rookies!BL46</f>
        <v>7.2631230233034216</v>
      </c>
      <c r="BM54" s="23">
        <f>Rookies!BM46</f>
        <v>7.8872467986465944</v>
      </c>
      <c r="BN54" s="23">
        <f>Rookies!BN46</f>
        <v>0</v>
      </c>
      <c r="BO54" s="23">
        <f>Rookies!BO46</f>
        <v>8.0335279874762122</v>
      </c>
      <c r="BP54" s="23">
        <f>Rookies!BP46</f>
        <v>8.7115544174407464</v>
      </c>
      <c r="BQ54" s="23">
        <f>Rookies!BQ46</f>
        <v>8.0782305044238765</v>
      </c>
      <c r="BR54" s="23">
        <f>Rookies!BR46</f>
        <v>8.0915601383849971</v>
      </c>
      <c r="BS54" s="23">
        <f>Rookies!BS46</f>
        <v>8.0924990491258342</v>
      </c>
      <c r="BT54" s="23">
        <f>Rookies!BT46</f>
        <v>7.9937641004878985</v>
      </c>
      <c r="BU54" s="23">
        <f>Rookies!BU46</f>
        <v>8.1594192615087024</v>
      </c>
      <c r="BV54" s="23"/>
      <c r="BW54" s="23">
        <f t="shared" si="12"/>
        <v>0</v>
      </c>
      <c r="BX54" s="23">
        <f t="shared" si="13"/>
        <v>0</v>
      </c>
      <c r="BY54" s="23">
        <f t="shared" si="14"/>
        <v>136.9399995684108</v>
      </c>
      <c r="BZ54" s="23">
        <f t="shared" si="15"/>
        <v>0</v>
      </c>
      <c r="CA54" s="23">
        <f t="shared" si="16"/>
        <v>0</v>
      </c>
      <c r="CB54" s="23">
        <f t="shared" si="17"/>
        <v>0.85267745683941965</v>
      </c>
      <c r="CC54" s="23">
        <f>SUM(BD54:BU54)/INDEX(Multipliers!$J$2:$J$33,MATCH($F54,Multipliers!$H$2:$H$33,0))</f>
        <v>26.613921827543706</v>
      </c>
      <c r="CD54" s="24">
        <f t="shared" si="18"/>
        <v>45.423986525421306</v>
      </c>
      <c r="CE54" s="24">
        <f t="shared" si="19"/>
        <v>2.6719992073777239</v>
      </c>
      <c r="CF54" s="25">
        <f t="shared" si="20"/>
        <v>-1.1128692716861597</v>
      </c>
    </row>
    <row r="55" spans="1:84" x14ac:dyDescent="0.3">
      <c r="B55" s="45" t="str">
        <f>IF(INDEX(Picks!$H$2:$H$300,MATCH($C55,Picks!$B$2:$B$300,0))=0,"",INDEX(Picks!$H$2:$H$300,MATCH($C55,Picks!$B$2:$B$300,0)))</f>
        <v/>
      </c>
      <c r="C55" s="5" t="s">
        <v>417</v>
      </c>
      <c r="D55" s="5" t="s">
        <v>418</v>
      </c>
      <c r="E55" s="5" t="s">
        <v>103</v>
      </c>
      <c r="F55" s="5" t="s">
        <v>174</v>
      </c>
      <c r="G55" s="7" t="s">
        <v>104</v>
      </c>
      <c r="H55" s="5" t="s">
        <v>44</v>
      </c>
      <c r="I55" s="22">
        <v>117.75</v>
      </c>
      <c r="J55" s="22">
        <v>0.75</v>
      </c>
      <c r="K55" s="22">
        <v>0</v>
      </c>
      <c r="L55" s="22">
        <v>0</v>
      </c>
      <c r="M55" s="22">
        <v>0</v>
      </c>
      <c r="N55" s="22">
        <v>0</v>
      </c>
      <c r="O55" s="22">
        <v>235.5</v>
      </c>
      <c r="P55" s="22">
        <v>1.5</v>
      </c>
      <c r="Q55" s="22"/>
      <c r="R55" s="23">
        <f>Rookies!R47</f>
        <v>0</v>
      </c>
      <c r="S55" s="23">
        <f>Rookies!S47</f>
        <v>0</v>
      </c>
      <c r="T55" s="23">
        <f>Rookies!T47</f>
        <v>0</v>
      </c>
      <c r="U55" s="23">
        <f>Rookies!U47</f>
        <v>0</v>
      </c>
      <c r="V55" s="23">
        <f>Rookies!V47</f>
        <v>0</v>
      </c>
      <c r="W55" s="23">
        <f>Rookies!W47</f>
        <v>0</v>
      </c>
      <c r="X55" s="23">
        <f>Rookies!X47</f>
        <v>0</v>
      </c>
      <c r="Y55" s="23">
        <f>Rookies!Y47</f>
        <v>0</v>
      </c>
      <c r="Z55" s="23">
        <f>Rookies!Z47</f>
        <v>0</v>
      </c>
      <c r="AA55" s="23">
        <f>Rookies!AA47</f>
        <v>0</v>
      </c>
      <c r="AB55" s="23">
        <f>Rookies!AB47</f>
        <v>0</v>
      </c>
      <c r="AC55" s="23">
        <f>Rookies!AC47</f>
        <v>0</v>
      </c>
      <c r="AD55" s="23">
        <f>Rookies!AD47</f>
        <v>0</v>
      </c>
      <c r="AE55" s="23">
        <f>Rookies!AE47</f>
        <v>0</v>
      </c>
      <c r="AF55" s="23">
        <f>Rookies!AF47</f>
        <v>0</v>
      </c>
      <c r="AG55" s="23">
        <f>Rookies!AG47</f>
        <v>0</v>
      </c>
      <c r="AH55" s="23">
        <f>Rookies!AH47</f>
        <v>0</v>
      </c>
      <c r="AI55" s="23">
        <f>Rookies!AI47</f>
        <v>0</v>
      </c>
      <c r="AK55" s="23">
        <f>Rookies!AK47</f>
        <v>0</v>
      </c>
      <c r="AL55" s="23">
        <f>Rookies!AL47</f>
        <v>0</v>
      </c>
      <c r="AM55" s="23">
        <f>Rookies!AM47</f>
        <v>0</v>
      </c>
      <c r="AN55" s="23">
        <f>Rookies!AN47</f>
        <v>0</v>
      </c>
      <c r="AO55" s="23">
        <f>Rookies!AO47</f>
        <v>0</v>
      </c>
      <c r="AP55" s="23">
        <f>Rookies!AP47</f>
        <v>0</v>
      </c>
      <c r="AQ55" s="23">
        <f>Rookies!AQ47</f>
        <v>0</v>
      </c>
      <c r="AR55" s="23">
        <f>Rookies!AR47</f>
        <v>0</v>
      </c>
      <c r="AS55" s="23">
        <f>Rookies!AS47</f>
        <v>0</v>
      </c>
      <c r="AT55" s="23">
        <f>Rookies!AT47</f>
        <v>0</v>
      </c>
      <c r="AU55" s="23">
        <f>Rookies!AU47</f>
        <v>0</v>
      </c>
      <c r="AV55" s="23">
        <f>Rookies!AV47</f>
        <v>0</v>
      </c>
      <c r="AW55" s="23">
        <f>Rookies!AW47</f>
        <v>0</v>
      </c>
      <c r="AX55" s="23">
        <f>Rookies!AX47</f>
        <v>0</v>
      </c>
      <c r="AY55" s="23">
        <f>Rookies!AY47</f>
        <v>0</v>
      </c>
      <c r="AZ55" s="23">
        <f>Rookies!AZ47</f>
        <v>0</v>
      </c>
      <c r="BA55" s="23">
        <f>Rookies!BA47</f>
        <v>0</v>
      </c>
      <c r="BB55" s="23">
        <f>Rookies!BB47</f>
        <v>0</v>
      </c>
      <c r="BC55" s="23"/>
      <c r="BD55" s="23">
        <f>Rookies!BD47</f>
        <v>7.5547939833508782</v>
      </c>
      <c r="BE55" s="23">
        <f>Rookies!BE47</f>
        <v>7.1329986668743439</v>
      </c>
      <c r="BF55" s="23">
        <f>Rookies!BF47</f>
        <v>7.4040771499449933</v>
      </c>
      <c r="BG55" s="23">
        <f>Rookies!BG47</f>
        <v>6.8815706506604011</v>
      </c>
      <c r="BH55" s="23">
        <f>Rookies!BH47</f>
        <v>0</v>
      </c>
      <c r="BI55" s="23">
        <f>Rookies!BI47</f>
        <v>7.9250038283820006</v>
      </c>
      <c r="BJ55" s="23">
        <f>Rookies!BJ47</f>
        <v>7.4930966488127559</v>
      </c>
      <c r="BK55" s="23">
        <f>Rookies!BK47</f>
        <v>7.0398175551634603</v>
      </c>
      <c r="BL55" s="23">
        <f>Rookies!BL47</f>
        <v>6.7006147235060514</v>
      </c>
      <c r="BM55" s="23">
        <f>Rookies!BM47</f>
        <v>8.1145285912855627</v>
      </c>
      <c r="BN55" s="23">
        <f>Rookies!BN47</f>
        <v>6.6668597963619591</v>
      </c>
      <c r="BO55" s="23">
        <f>Rookies!BO47</f>
        <v>6.7004634903466398</v>
      </c>
      <c r="BP55" s="23">
        <f>Rookies!BP47</f>
        <v>6.8125912277125895</v>
      </c>
      <c r="BQ55" s="23">
        <f>Rookies!BQ47</f>
        <v>7.105903225677288</v>
      </c>
      <c r="BR55" s="23">
        <f>Rookies!BR47</f>
        <v>6.5913617121907118</v>
      </c>
      <c r="BS55" s="23">
        <f>Rookies!BS47</f>
        <v>7.2925494981887384</v>
      </c>
      <c r="BT55" s="23">
        <f>Rookies!BT47</f>
        <v>7.3949216323941931</v>
      </c>
      <c r="BU55" s="23">
        <f>Rookies!BU47</f>
        <v>6.4475653666422632</v>
      </c>
      <c r="BV55" s="23"/>
      <c r="BW55" s="23">
        <f t="shared" si="12"/>
        <v>0</v>
      </c>
      <c r="BX55" s="23">
        <f t="shared" si="13"/>
        <v>0</v>
      </c>
      <c r="BY55" s="23">
        <f t="shared" si="14"/>
        <v>121.25871774749483</v>
      </c>
      <c r="BZ55" s="23">
        <f t="shared" si="15"/>
        <v>0</v>
      </c>
      <c r="CA55" s="23">
        <f t="shared" si="16"/>
        <v>0</v>
      </c>
      <c r="CB55" s="23">
        <f t="shared" si="17"/>
        <v>0.77234852068468041</v>
      </c>
      <c r="CC55" s="23">
        <f>SUM(BD55:BU55)/INDEX(Multipliers!$J$2:$J$33,MATCH($F55,Multipliers!$H$2:$H$33,0))</f>
        <v>20.825187822651365</v>
      </c>
      <c r="CD55" s="24">
        <f t="shared" si="18"/>
        <v>37.585150721508931</v>
      </c>
      <c r="CE55" s="24">
        <f t="shared" si="19"/>
        <v>2.2108912189122902</v>
      </c>
      <c r="CF55" s="25">
        <f t="shared" si="20"/>
        <v>-1.3172991879600824</v>
      </c>
    </row>
    <row r="56" spans="1:84" x14ac:dyDescent="0.3">
      <c r="B56" s="45" t="str">
        <f>IF(INDEX(Picks!$H$2:$H$300,MATCH($C56,Picks!$B$2:$B$300,0))=0,"",INDEX(Picks!$H$2:$H$300,MATCH($C56,Picks!$B$2:$B$300,0)))</f>
        <v/>
      </c>
      <c r="C56" s="5" t="s">
        <v>419</v>
      </c>
      <c r="D56" s="5" t="s">
        <v>420</v>
      </c>
      <c r="E56" s="5" t="s">
        <v>103</v>
      </c>
      <c r="F56" s="5" t="s">
        <v>118</v>
      </c>
      <c r="G56" s="7" t="s">
        <v>104</v>
      </c>
      <c r="H56" s="5" t="s">
        <v>44</v>
      </c>
      <c r="I56" s="22">
        <v>310</v>
      </c>
      <c r="J56" s="22">
        <v>1</v>
      </c>
      <c r="K56" s="22">
        <v>0</v>
      </c>
      <c r="L56" s="22">
        <v>0</v>
      </c>
      <c r="M56" s="22">
        <v>0</v>
      </c>
      <c r="N56" s="22">
        <v>0</v>
      </c>
      <c r="O56" s="22">
        <v>620</v>
      </c>
      <c r="P56" s="22">
        <v>2</v>
      </c>
      <c r="Q56" s="22"/>
      <c r="R56" s="23">
        <f>Rookies!R48</f>
        <v>0</v>
      </c>
      <c r="S56" s="23">
        <f>Rookies!S48</f>
        <v>0</v>
      </c>
      <c r="T56" s="23">
        <f>Rookies!T48</f>
        <v>0</v>
      </c>
      <c r="U56" s="23">
        <f>Rookies!U48</f>
        <v>0</v>
      </c>
      <c r="V56" s="23">
        <f>Rookies!V48</f>
        <v>0</v>
      </c>
      <c r="W56" s="23">
        <f>Rookies!W48</f>
        <v>0</v>
      </c>
      <c r="X56" s="23">
        <f>Rookies!X48</f>
        <v>0</v>
      </c>
      <c r="Y56" s="23">
        <f>Rookies!Y48</f>
        <v>0</v>
      </c>
      <c r="Z56" s="23">
        <f>Rookies!Z48</f>
        <v>0</v>
      </c>
      <c r="AA56" s="23">
        <f>Rookies!AA48</f>
        <v>0</v>
      </c>
      <c r="AB56" s="23">
        <f>Rookies!AB48</f>
        <v>0</v>
      </c>
      <c r="AC56" s="23">
        <f>Rookies!AC48</f>
        <v>0</v>
      </c>
      <c r="AD56" s="23">
        <f>Rookies!AD48</f>
        <v>0</v>
      </c>
      <c r="AE56" s="23">
        <f>Rookies!AE48</f>
        <v>0</v>
      </c>
      <c r="AF56" s="23">
        <f>Rookies!AF48</f>
        <v>0</v>
      </c>
      <c r="AG56" s="23">
        <f>Rookies!AG48</f>
        <v>0</v>
      </c>
      <c r="AH56" s="23">
        <f>Rookies!AH48</f>
        <v>0</v>
      </c>
      <c r="AI56" s="23">
        <f>Rookies!AI48</f>
        <v>0</v>
      </c>
      <c r="AK56" s="23">
        <f>Rookies!AK48</f>
        <v>0</v>
      </c>
      <c r="AL56" s="23">
        <f>Rookies!AL48</f>
        <v>0</v>
      </c>
      <c r="AM56" s="23">
        <f>Rookies!AM48</f>
        <v>0</v>
      </c>
      <c r="AN56" s="23">
        <f>Rookies!AN48</f>
        <v>0</v>
      </c>
      <c r="AO56" s="23">
        <f>Rookies!AO48</f>
        <v>0</v>
      </c>
      <c r="AP56" s="23">
        <f>Rookies!AP48</f>
        <v>0</v>
      </c>
      <c r="AQ56" s="23">
        <f>Rookies!AQ48</f>
        <v>0</v>
      </c>
      <c r="AR56" s="23">
        <f>Rookies!AR48</f>
        <v>0</v>
      </c>
      <c r="AS56" s="23">
        <f>Rookies!AS48</f>
        <v>0</v>
      </c>
      <c r="AT56" s="23">
        <f>Rookies!AT48</f>
        <v>0</v>
      </c>
      <c r="AU56" s="23">
        <f>Rookies!AU48</f>
        <v>0</v>
      </c>
      <c r="AV56" s="23">
        <f>Rookies!AV48</f>
        <v>0</v>
      </c>
      <c r="AW56" s="23">
        <f>Rookies!AW48</f>
        <v>0</v>
      </c>
      <c r="AX56" s="23">
        <f>Rookies!AX48</f>
        <v>0</v>
      </c>
      <c r="AY56" s="23">
        <f>Rookies!AY48</f>
        <v>0</v>
      </c>
      <c r="AZ56" s="23">
        <f>Rookies!AZ48</f>
        <v>0</v>
      </c>
      <c r="BA56" s="23">
        <f>Rookies!BA48</f>
        <v>0</v>
      </c>
      <c r="BB56" s="23">
        <f>Rookies!BB48</f>
        <v>0</v>
      </c>
      <c r="BC56" s="23"/>
      <c r="BD56" s="23">
        <f>Rookies!BD48</f>
        <v>18.228241568929061</v>
      </c>
      <c r="BE56" s="23">
        <f>Rookies!BE48</f>
        <v>18.533702268370895</v>
      </c>
      <c r="BF56" s="23">
        <f>Rookies!BF48</f>
        <v>18.575579398115366</v>
      </c>
      <c r="BG56" s="23">
        <f>Rookies!BG48</f>
        <v>17.08718628714783</v>
      </c>
      <c r="BH56" s="23">
        <f>Rookies!BH48</f>
        <v>18.24399899447096</v>
      </c>
      <c r="BI56" s="23">
        <f>Rookies!BI48</f>
        <v>19.322189433191205</v>
      </c>
      <c r="BJ56" s="23">
        <f>Rookies!BJ48</f>
        <v>17.667464158982437</v>
      </c>
      <c r="BK56" s="23">
        <f>Rookies!BK48</f>
        <v>19.688001048468571</v>
      </c>
      <c r="BL56" s="23">
        <f>Rookies!BL48</f>
        <v>19.234835429095448</v>
      </c>
      <c r="BM56" s="23">
        <f>Rookies!BM48</f>
        <v>16.650674741690828</v>
      </c>
      <c r="BN56" s="23">
        <f>Rookies!BN48</f>
        <v>16.864406052363325</v>
      </c>
      <c r="BO56" s="23">
        <f>Rookies!BO48</f>
        <v>18.372146303495668</v>
      </c>
      <c r="BP56" s="23">
        <f>Rookies!BP48</f>
        <v>0</v>
      </c>
      <c r="BQ56" s="23">
        <f>Rookies!BQ48</f>
        <v>21.161701785089146</v>
      </c>
      <c r="BR56" s="23">
        <f>Rookies!BR48</f>
        <v>18.325566901566873</v>
      </c>
      <c r="BS56" s="23">
        <f>Rookies!BS48</f>
        <v>17.370650799210466</v>
      </c>
      <c r="BT56" s="23">
        <f>Rookies!BT48</f>
        <v>17.727874358821975</v>
      </c>
      <c r="BU56" s="23">
        <f>Rookies!BU48</f>
        <v>19.471088945018753</v>
      </c>
      <c r="BV56" s="23"/>
      <c r="BW56" s="23">
        <f t="shared" si="12"/>
        <v>0</v>
      </c>
      <c r="BX56" s="23">
        <f t="shared" si="13"/>
        <v>0</v>
      </c>
      <c r="BY56" s="23">
        <f t="shared" si="14"/>
        <v>312.52530847402886</v>
      </c>
      <c r="BZ56" s="23">
        <f t="shared" si="15"/>
        <v>0</v>
      </c>
      <c r="CA56" s="23">
        <f t="shared" si="16"/>
        <v>0</v>
      </c>
      <c r="CB56" s="23">
        <f t="shared" si="17"/>
        <v>1.0081461563678351</v>
      </c>
      <c r="CC56" s="23">
        <f>SUM(BD56:BU56)/INDEX(Multipliers!$J$2:$J$33,MATCH($F56,Multipliers!$H$2:$H$33,0))</f>
        <v>59.126409711302756</v>
      </c>
      <c r="CD56" s="24">
        <f t="shared" si="18"/>
        <v>96.427817496912652</v>
      </c>
      <c r="CE56" s="24">
        <f t="shared" si="19"/>
        <v>5.6722245586419211</v>
      </c>
      <c r="CF56" s="25">
        <f t="shared" si="20"/>
        <v>0.21726560496826627</v>
      </c>
    </row>
    <row r="57" spans="1:84" x14ac:dyDescent="0.3">
      <c r="B57" s="45" t="str">
        <f>IF(INDEX(Picks!$H$2:$H$300,MATCH($C57,Picks!$B$2:$B$300,0))=0,"",INDEX(Picks!$H$2:$H$300,MATCH($C57,Picks!$B$2:$B$300,0)))</f>
        <v/>
      </c>
      <c r="C57" s="5" t="s">
        <v>421</v>
      </c>
      <c r="D57" s="5" t="s">
        <v>422</v>
      </c>
      <c r="E57" s="5" t="s">
        <v>103</v>
      </c>
      <c r="F57" s="5" t="s">
        <v>65</v>
      </c>
      <c r="G57" s="7" t="s">
        <v>104</v>
      </c>
      <c r="H57" s="5" t="s">
        <v>44</v>
      </c>
      <c r="I57" s="22">
        <v>110.47500000000001</v>
      </c>
      <c r="J57" s="22">
        <v>0.67500000000000004</v>
      </c>
      <c r="K57" s="22">
        <v>0</v>
      </c>
      <c r="L57" s="22">
        <v>0</v>
      </c>
      <c r="M57" s="22">
        <v>0</v>
      </c>
      <c r="N57" s="22">
        <v>0</v>
      </c>
      <c r="O57" s="22">
        <v>245.5</v>
      </c>
      <c r="P57" s="22">
        <v>1.5</v>
      </c>
      <c r="Q57" s="22"/>
      <c r="R57" s="23">
        <f>Rookies!R49</f>
        <v>0</v>
      </c>
      <c r="S57" s="23">
        <f>Rookies!S49</f>
        <v>0</v>
      </c>
      <c r="T57" s="23">
        <f>Rookies!T49</f>
        <v>0</v>
      </c>
      <c r="U57" s="23">
        <f>Rookies!U49</f>
        <v>0</v>
      </c>
      <c r="V57" s="23">
        <f>Rookies!V49</f>
        <v>0</v>
      </c>
      <c r="W57" s="23">
        <f>Rookies!W49</f>
        <v>0</v>
      </c>
      <c r="X57" s="23">
        <f>Rookies!X49</f>
        <v>0</v>
      </c>
      <c r="Y57" s="23">
        <f>Rookies!Y49</f>
        <v>0</v>
      </c>
      <c r="Z57" s="23">
        <f>Rookies!Z49</f>
        <v>0</v>
      </c>
      <c r="AA57" s="23">
        <f>Rookies!AA49</f>
        <v>0</v>
      </c>
      <c r="AB57" s="23">
        <f>Rookies!AB49</f>
        <v>0</v>
      </c>
      <c r="AC57" s="23">
        <f>Rookies!AC49</f>
        <v>0</v>
      </c>
      <c r="AD57" s="23">
        <f>Rookies!AD49</f>
        <v>0</v>
      </c>
      <c r="AE57" s="23">
        <f>Rookies!AE49</f>
        <v>0</v>
      </c>
      <c r="AF57" s="23">
        <f>Rookies!AF49</f>
        <v>0</v>
      </c>
      <c r="AG57" s="23">
        <f>Rookies!AG49</f>
        <v>0</v>
      </c>
      <c r="AH57" s="23">
        <f>Rookies!AH49</f>
        <v>0</v>
      </c>
      <c r="AI57" s="23">
        <f>Rookies!AI49</f>
        <v>0</v>
      </c>
      <c r="AK57" s="23">
        <f>Rookies!AK49</f>
        <v>0</v>
      </c>
      <c r="AL57" s="23">
        <f>Rookies!AL49</f>
        <v>0</v>
      </c>
      <c r="AM57" s="23">
        <f>Rookies!AM49</f>
        <v>0</v>
      </c>
      <c r="AN57" s="23">
        <f>Rookies!AN49</f>
        <v>0</v>
      </c>
      <c r="AO57" s="23">
        <f>Rookies!AO49</f>
        <v>0</v>
      </c>
      <c r="AP57" s="23">
        <f>Rookies!AP49</f>
        <v>0</v>
      </c>
      <c r="AQ57" s="23">
        <f>Rookies!AQ49</f>
        <v>0</v>
      </c>
      <c r="AR57" s="23">
        <f>Rookies!AR49</f>
        <v>0</v>
      </c>
      <c r="AS57" s="23">
        <f>Rookies!AS49</f>
        <v>0</v>
      </c>
      <c r="AT57" s="23">
        <f>Rookies!AT49</f>
        <v>0</v>
      </c>
      <c r="AU57" s="23">
        <f>Rookies!AU49</f>
        <v>0</v>
      </c>
      <c r="AV57" s="23">
        <f>Rookies!AV49</f>
        <v>0</v>
      </c>
      <c r="AW57" s="23">
        <f>Rookies!AW49</f>
        <v>0</v>
      </c>
      <c r="AX57" s="23">
        <f>Rookies!AX49</f>
        <v>0</v>
      </c>
      <c r="AY57" s="23">
        <f>Rookies!AY49</f>
        <v>0</v>
      </c>
      <c r="AZ57" s="23">
        <f>Rookies!AZ49</f>
        <v>0</v>
      </c>
      <c r="BA57" s="23">
        <f>Rookies!BA49</f>
        <v>0</v>
      </c>
      <c r="BB57" s="23">
        <f>Rookies!BB49</f>
        <v>0</v>
      </c>
      <c r="BC57" s="23"/>
      <c r="BD57" s="23">
        <f>Rookies!BD49</f>
        <v>6.1320027529295658</v>
      </c>
      <c r="BE57" s="23">
        <f>Rookies!BE49</f>
        <v>6.4977054021354581</v>
      </c>
      <c r="BF57" s="23">
        <f>Rookies!BF49</f>
        <v>6.8567322222467642</v>
      </c>
      <c r="BG57" s="23">
        <f>Rookies!BG49</f>
        <v>6.5851180590431149</v>
      </c>
      <c r="BH57" s="23">
        <f>Rookies!BH49</f>
        <v>6.8274272073940407</v>
      </c>
      <c r="BI57" s="23">
        <f>Rookies!BI49</f>
        <v>6.347299202114975</v>
      </c>
      <c r="BJ57" s="23">
        <f>Rookies!BJ49</f>
        <v>6.5485053018579542</v>
      </c>
      <c r="BK57" s="23">
        <f>Rookies!BK49</f>
        <v>6.8996253239170313</v>
      </c>
      <c r="BL57" s="23">
        <f>Rookies!BL49</f>
        <v>6.1475343404197362</v>
      </c>
      <c r="BM57" s="23">
        <f>Rookies!BM49</f>
        <v>0</v>
      </c>
      <c r="BN57" s="23">
        <f>Rookies!BN49</f>
        <v>6.5594663948095571</v>
      </c>
      <c r="BO57" s="23">
        <f>Rookies!BO49</f>
        <v>5.5992785364718056</v>
      </c>
      <c r="BP57" s="23">
        <f>Rookies!BP49</f>
        <v>6.0591217478156434</v>
      </c>
      <c r="BQ57" s="23">
        <f>Rookies!BQ49</f>
        <v>7.6434863393214219</v>
      </c>
      <c r="BR57" s="23">
        <f>Rookies!BR49</f>
        <v>5.9633385492189905</v>
      </c>
      <c r="BS57" s="23">
        <f>Rookies!BS49</f>
        <v>7.38292613341582</v>
      </c>
      <c r="BT57" s="23">
        <f>Rookies!BT49</f>
        <v>6.5965913752799841</v>
      </c>
      <c r="BU57" s="23">
        <f>Rookies!BU49</f>
        <v>7.0833467336340066</v>
      </c>
      <c r="BV57" s="23"/>
      <c r="BW57" s="23">
        <f t="shared" si="12"/>
        <v>0</v>
      </c>
      <c r="BX57" s="23">
        <f t="shared" si="13"/>
        <v>0</v>
      </c>
      <c r="BY57" s="23">
        <f t="shared" si="14"/>
        <v>111.72950562202585</v>
      </c>
      <c r="BZ57" s="23">
        <f t="shared" si="15"/>
        <v>0</v>
      </c>
      <c r="CA57" s="23">
        <f t="shared" si="16"/>
        <v>0</v>
      </c>
      <c r="CB57" s="23">
        <f t="shared" si="17"/>
        <v>0.68266500380056538</v>
      </c>
      <c r="CC57" s="23">
        <f>SUM(BD57:BU57)/INDEX(Multipliers!$J$2:$J$33,MATCH($F57,Multipliers!$H$2:$H$33,0))</f>
        <v>15.920622876809299</v>
      </c>
      <c r="CD57" s="24">
        <f t="shared" si="18"/>
        <v>31.189563461815276</v>
      </c>
      <c r="CE57" s="24">
        <f t="shared" si="19"/>
        <v>1.8346802036361927</v>
      </c>
      <c r="CF57" s="25">
        <f t="shared" si="20"/>
        <v>-1.4840904565524404</v>
      </c>
    </row>
    <row r="58" spans="1:84" x14ac:dyDescent="0.3">
      <c r="B58" s="45" t="str">
        <f>IF(INDEX(Picks!$H$2:$H$300,MATCH($C58,Picks!$B$2:$B$300,0))=0,"",INDEX(Picks!$H$2:$H$300,MATCH($C58,Picks!$B$2:$B$300,0)))</f>
        <v/>
      </c>
      <c r="C58" s="5" t="s">
        <v>423</v>
      </c>
      <c r="D58" s="5" t="s">
        <v>424</v>
      </c>
      <c r="E58" s="5" t="s">
        <v>103</v>
      </c>
      <c r="F58" s="5" t="s">
        <v>63</v>
      </c>
      <c r="G58" s="7" t="s">
        <v>104</v>
      </c>
      <c r="H58" s="5" t="s">
        <v>44</v>
      </c>
      <c r="I58" s="22">
        <v>156.80000000000001</v>
      </c>
      <c r="J58" s="22">
        <v>1</v>
      </c>
      <c r="K58" s="22">
        <v>0</v>
      </c>
      <c r="L58" s="22">
        <v>0</v>
      </c>
      <c r="M58" s="22">
        <v>0</v>
      </c>
      <c r="N58" s="22">
        <v>0</v>
      </c>
      <c r="O58" s="22">
        <v>392</v>
      </c>
      <c r="P58" s="22">
        <v>2.5</v>
      </c>
      <c r="Q58" s="22"/>
      <c r="R58" s="23">
        <f>Rookies!R50</f>
        <v>0</v>
      </c>
      <c r="S58" s="23">
        <f>Rookies!S50</f>
        <v>0</v>
      </c>
      <c r="T58" s="23">
        <f>Rookies!T50</f>
        <v>0</v>
      </c>
      <c r="U58" s="23">
        <f>Rookies!U50</f>
        <v>0</v>
      </c>
      <c r="V58" s="23">
        <f>Rookies!V50</f>
        <v>0</v>
      </c>
      <c r="W58" s="23">
        <f>Rookies!W50</f>
        <v>0</v>
      </c>
      <c r="X58" s="23">
        <f>Rookies!X50</f>
        <v>0</v>
      </c>
      <c r="Y58" s="23">
        <f>Rookies!Y50</f>
        <v>0</v>
      </c>
      <c r="Z58" s="23">
        <f>Rookies!Z50</f>
        <v>0</v>
      </c>
      <c r="AA58" s="23">
        <f>Rookies!AA50</f>
        <v>0</v>
      </c>
      <c r="AB58" s="23">
        <f>Rookies!AB50</f>
        <v>0</v>
      </c>
      <c r="AC58" s="23">
        <f>Rookies!AC50</f>
        <v>0</v>
      </c>
      <c r="AD58" s="23">
        <f>Rookies!AD50</f>
        <v>0</v>
      </c>
      <c r="AE58" s="23">
        <f>Rookies!AE50</f>
        <v>0</v>
      </c>
      <c r="AF58" s="23">
        <f>Rookies!AF50</f>
        <v>0</v>
      </c>
      <c r="AG58" s="23">
        <f>Rookies!AG50</f>
        <v>0</v>
      </c>
      <c r="AH58" s="23">
        <f>Rookies!AH50</f>
        <v>0</v>
      </c>
      <c r="AI58" s="23">
        <f>Rookies!AI50</f>
        <v>0</v>
      </c>
      <c r="AK58" s="23">
        <f>Rookies!AK50</f>
        <v>0</v>
      </c>
      <c r="AL58" s="23">
        <f>Rookies!AL50</f>
        <v>0</v>
      </c>
      <c r="AM58" s="23">
        <f>Rookies!AM50</f>
        <v>0</v>
      </c>
      <c r="AN58" s="23">
        <f>Rookies!AN50</f>
        <v>0</v>
      </c>
      <c r="AO58" s="23">
        <f>Rookies!AO50</f>
        <v>0</v>
      </c>
      <c r="AP58" s="23">
        <f>Rookies!AP50</f>
        <v>0</v>
      </c>
      <c r="AQ58" s="23">
        <f>Rookies!AQ50</f>
        <v>0</v>
      </c>
      <c r="AR58" s="23">
        <f>Rookies!AR50</f>
        <v>0</v>
      </c>
      <c r="AS58" s="23">
        <f>Rookies!AS50</f>
        <v>0</v>
      </c>
      <c r="AT58" s="23">
        <f>Rookies!AT50</f>
        <v>0</v>
      </c>
      <c r="AU58" s="23">
        <f>Rookies!AU50</f>
        <v>0</v>
      </c>
      <c r="AV58" s="23">
        <f>Rookies!AV50</f>
        <v>0</v>
      </c>
      <c r="AW58" s="23">
        <f>Rookies!AW50</f>
        <v>0</v>
      </c>
      <c r="AX58" s="23">
        <f>Rookies!AX50</f>
        <v>0</v>
      </c>
      <c r="AY58" s="23">
        <f>Rookies!AY50</f>
        <v>0</v>
      </c>
      <c r="AZ58" s="23">
        <f>Rookies!AZ50</f>
        <v>0</v>
      </c>
      <c r="BA58" s="23">
        <f>Rookies!BA50</f>
        <v>0</v>
      </c>
      <c r="BB58" s="23">
        <f>Rookies!BB50</f>
        <v>0</v>
      </c>
      <c r="BC58" s="23"/>
      <c r="BD58" s="23">
        <f>Rookies!BD50</f>
        <v>9.9940282926048276</v>
      </c>
      <c r="BE58" s="23">
        <f>Rookies!BE50</f>
        <v>9.7902742672073142</v>
      </c>
      <c r="BF58" s="23">
        <f>Rookies!BF50</f>
        <v>9.7732880745947792</v>
      </c>
      <c r="BG58" s="23">
        <f>Rookies!BG50</f>
        <v>9.228153058872163</v>
      </c>
      <c r="BH58" s="23">
        <f>Rookies!BH50</f>
        <v>9.1558710894963564</v>
      </c>
      <c r="BI58" s="23">
        <f>Rookies!BI50</f>
        <v>9.8595269393747351</v>
      </c>
      <c r="BJ58" s="23">
        <f>Rookies!BJ50</f>
        <v>0</v>
      </c>
      <c r="BK58" s="23">
        <f>Rookies!BK50</f>
        <v>9.1532340853060425</v>
      </c>
      <c r="BL58" s="23">
        <f>Rookies!BL50</f>
        <v>9.214125473415363</v>
      </c>
      <c r="BM58" s="23">
        <f>Rookies!BM50</f>
        <v>8.7589722446884526</v>
      </c>
      <c r="BN58" s="23">
        <f>Rookies!BN50</f>
        <v>9.4025054603114491</v>
      </c>
      <c r="BO58" s="23">
        <f>Rookies!BO50</f>
        <v>9.0667657451580901</v>
      </c>
      <c r="BP58" s="23">
        <f>Rookies!BP50</f>
        <v>10.037817316281323</v>
      </c>
      <c r="BQ58" s="23">
        <f>Rookies!BQ50</f>
        <v>9.5218806523887327</v>
      </c>
      <c r="BR58" s="23">
        <f>Rookies!BR50</f>
        <v>8.5640423834434483</v>
      </c>
      <c r="BS58" s="23">
        <f>Rookies!BS50</f>
        <v>9.1589954028192899</v>
      </c>
      <c r="BT58" s="23">
        <f>Rookies!BT50</f>
        <v>8.799300166073003</v>
      </c>
      <c r="BU58" s="23">
        <f>Rookies!BU50</f>
        <v>9.3143076292421778</v>
      </c>
      <c r="BV58" s="23"/>
      <c r="BW58" s="23">
        <f t="shared" si="12"/>
        <v>0</v>
      </c>
      <c r="BX58" s="23">
        <f t="shared" si="13"/>
        <v>0</v>
      </c>
      <c r="BY58" s="23">
        <f t="shared" si="14"/>
        <v>158.79308828127753</v>
      </c>
      <c r="BZ58" s="23">
        <f t="shared" si="15"/>
        <v>0</v>
      </c>
      <c r="CA58" s="23">
        <f t="shared" si="16"/>
        <v>0</v>
      </c>
      <c r="CB58" s="23">
        <f t="shared" si="17"/>
        <v>1.012711022202025</v>
      </c>
      <c r="CC58" s="23">
        <f>SUM(BD58:BU58)/INDEX(Multipliers!$J$2:$J$33,MATCH($F58,Multipliers!$H$2:$H$33,0))</f>
        <v>28.534132704854866</v>
      </c>
      <c r="CD58" s="24">
        <f t="shared" si="18"/>
        <v>50.489707666194775</v>
      </c>
      <c r="CE58" s="24">
        <f t="shared" si="19"/>
        <v>2.9699828038938101</v>
      </c>
      <c r="CF58" s="25">
        <f t="shared" si="20"/>
        <v>-0.98075973723737087</v>
      </c>
    </row>
    <row r="59" spans="1:84" x14ac:dyDescent="0.3">
      <c r="B59" s="45" t="str">
        <f>IF(INDEX(Picks!$H$2:$H$300,MATCH($C59,Picks!$B$2:$B$300,0))=0,"",INDEX(Picks!$H$2:$H$300,MATCH($C59,Picks!$B$2:$B$300,0)))</f>
        <v/>
      </c>
      <c r="C59" s="5" t="s">
        <v>425</v>
      </c>
      <c r="D59" s="5" t="s">
        <v>426</v>
      </c>
      <c r="E59" s="5" t="s">
        <v>103</v>
      </c>
      <c r="F59" s="5" t="s">
        <v>84</v>
      </c>
      <c r="G59" s="7" t="s">
        <v>104</v>
      </c>
      <c r="H59" s="5" t="s">
        <v>44</v>
      </c>
      <c r="I59" s="22">
        <v>267.75</v>
      </c>
      <c r="J59" s="22">
        <v>1.75</v>
      </c>
      <c r="K59" s="22">
        <v>0</v>
      </c>
      <c r="L59" s="22">
        <v>0</v>
      </c>
      <c r="M59" s="22">
        <v>0</v>
      </c>
      <c r="N59" s="22">
        <v>0</v>
      </c>
      <c r="O59" s="22">
        <v>765</v>
      </c>
      <c r="P59" s="22">
        <v>5</v>
      </c>
      <c r="Q59" s="22"/>
      <c r="R59" s="23">
        <f>Rookies!R51</f>
        <v>0</v>
      </c>
      <c r="S59" s="23">
        <f>Rookies!S51</f>
        <v>0</v>
      </c>
      <c r="T59" s="23">
        <f>Rookies!T51</f>
        <v>0</v>
      </c>
      <c r="U59" s="23">
        <f>Rookies!U51</f>
        <v>0</v>
      </c>
      <c r="V59" s="23">
        <f>Rookies!V51</f>
        <v>0</v>
      </c>
      <c r="W59" s="23">
        <f>Rookies!W51</f>
        <v>0</v>
      </c>
      <c r="X59" s="23">
        <f>Rookies!X51</f>
        <v>0</v>
      </c>
      <c r="Y59" s="23">
        <f>Rookies!Y51</f>
        <v>0</v>
      </c>
      <c r="Z59" s="23">
        <f>Rookies!Z51</f>
        <v>0</v>
      </c>
      <c r="AA59" s="23">
        <f>Rookies!AA51</f>
        <v>0</v>
      </c>
      <c r="AB59" s="23">
        <f>Rookies!AB51</f>
        <v>0</v>
      </c>
      <c r="AC59" s="23">
        <f>Rookies!AC51</f>
        <v>0</v>
      </c>
      <c r="AD59" s="23">
        <f>Rookies!AD51</f>
        <v>0</v>
      </c>
      <c r="AE59" s="23">
        <f>Rookies!AE51</f>
        <v>0</v>
      </c>
      <c r="AF59" s="23">
        <f>Rookies!AF51</f>
        <v>0</v>
      </c>
      <c r="AG59" s="23">
        <f>Rookies!AG51</f>
        <v>0</v>
      </c>
      <c r="AH59" s="23">
        <f>Rookies!AH51</f>
        <v>0</v>
      </c>
      <c r="AI59" s="23">
        <f>Rookies!AI51</f>
        <v>0</v>
      </c>
      <c r="AK59" s="23">
        <f>Rookies!AK51</f>
        <v>0</v>
      </c>
      <c r="AL59" s="23">
        <f>Rookies!AL51</f>
        <v>0</v>
      </c>
      <c r="AM59" s="23">
        <f>Rookies!AM51</f>
        <v>0</v>
      </c>
      <c r="AN59" s="23">
        <f>Rookies!AN51</f>
        <v>0</v>
      </c>
      <c r="AO59" s="23">
        <f>Rookies!AO51</f>
        <v>0</v>
      </c>
      <c r="AP59" s="23">
        <f>Rookies!AP51</f>
        <v>0</v>
      </c>
      <c r="AQ59" s="23">
        <f>Rookies!AQ51</f>
        <v>0</v>
      </c>
      <c r="AR59" s="23">
        <f>Rookies!AR51</f>
        <v>0</v>
      </c>
      <c r="AS59" s="23">
        <f>Rookies!AS51</f>
        <v>0</v>
      </c>
      <c r="AT59" s="23">
        <f>Rookies!AT51</f>
        <v>0</v>
      </c>
      <c r="AU59" s="23">
        <f>Rookies!AU51</f>
        <v>0</v>
      </c>
      <c r="AV59" s="23">
        <f>Rookies!AV51</f>
        <v>0</v>
      </c>
      <c r="AW59" s="23">
        <f>Rookies!AW51</f>
        <v>0</v>
      </c>
      <c r="AX59" s="23">
        <f>Rookies!AX51</f>
        <v>0</v>
      </c>
      <c r="AY59" s="23">
        <f>Rookies!AY51</f>
        <v>0</v>
      </c>
      <c r="AZ59" s="23">
        <f>Rookies!AZ51</f>
        <v>0</v>
      </c>
      <c r="BA59" s="23">
        <f>Rookies!BA51</f>
        <v>0</v>
      </c>
      <c r="BB59" s="23">
        <f>Rookies!BB51</f>
        <v>0</v>
      </c>
      <c r="BC59" s="23"/>
      <c r="BD59" s="23">
        <f>Rookies!BD51</f>
        <v>15.569958038873468</v>
      </c>
      <c r="BE59" s="23">
        <f>Rookies!BE51</f>
        <v>17.004717034604713</v>
      </c>
      <c r="BF59" s="23">
        <f>Rookies!BF51</f>
        <v>15.383474644637108</v>
      </c>
      <c r="BG59" s="23">
        <f>Rookies!BG51</f>
        <v>15.583214809275578</v>
      </c>
      <c r="BH59" s="23">
        <f>Rookies!BH51</f>
        <v>0</v>
      </c>
      <c r="BI59" s="23">
        <f>Rookies!BI51</f>
        <v>16.03335236009455</v>
      </c>
      <c r="BJ59" s="23">
        <f>Rookies!BJ51</f>
        <v>16.574497794674105</v>
      </c>
      <c r="BK59" s="23">
        <f>Rookies!BK51</f>
        <v>15.813116296350097</v>
      </c>
      <c r="BL59" s="23">
        <f>Rookies!BL51</f>
        <v>15.861280744164768</v>
      </c>
      <c r="BM59" s="23">
        <f>Rookies!BM51</f>
        <v>15.5469845992576</v>
      </c>
      <c r="BN59" s="23">
        <f>Rookies!BN51</f>
        <v>14.648409149057084</v>
      </c>
      <c r="BO59" s="23">
        <f>Rookies!BO51</f>
        <v>16.113388046729785</v>
      </c>
      <c r="BP59" s="23">
        <f>Rookies!BP51</f>
        <v>16.801106263639657</v>
      </c>
      <c r="BQ59" s="23">
        <f>Rookies!BQ51</f>
        <v>15.204882601378543</v>
      </c>
      <c r="BR59" s="23">
        <f>Rookies!BR51</f>
        <v>16.987395394132388</v>
      </c>
      <c r="BS59" s="23">
        <f>Rookies!BS51</f>
        <v>17.480403849535424</v>
      </c>
      <c r="BT59" s="23">
        <f>Rookies!BT51</f>
        <v>16.22021436773397</v>
      </c>
      <c r="BU59" s="23">
        <f>Rookies!BU51</f>
        <v>15.780349280104549</v>
      </c>
      <c r="BV59" s="23"/>
      <c r="BW59" s="23">
        <f t="shared" si="12"/>
        <v>0</v>
      </c>
      <c r="BX59" s="23">
        <f t="shared" si="13"/>
        <v>0</v>
      </c>
      <c r="BY59" s="23">
        <f t="shared" si="14"/>
        <v>272.60674527424339</v>
      </c>
      <c r="BZ59" s="23">
        <f t="shared" si="15"/>
        <v>0</v>
      </c>
      <c r="CA59" s="23">
        <f t="shared" si="16"/>
        <v>0</v>
      </c>
      <c r="CB59" s="23">
        <f t="shared" si="17"/>
        <v>1.7817434331649895</v>
      </c>
      <c r="CC59" s="23">
        <f>SUM(BD59:BU59)/INDEX(Multipliers!$J$2:$J$33,MATCH($F59,Multipliers!$H$2:$H$33,0))</f>
        <v>38.289522689729083</v>
      </c>
      <c r="CD59" s="24">
        <f t="shared" si="18"/>
        <v>76.240657816143369</v>
      </c>
      <c r="CE59" s="24">
        <f t="shared" si="19"/>
        <v>4.4847445774201979</v>
      </c>
      <c r="CF59" s="25">
        <f t="shared" si="20"/>
        <v>-0.30919769475900344</v>
      </c>
    </row>
    <row r="60" spans="1:84" ht="14.25" x14ac:dyDescent="0.3">
      <c r="C60"/>
      <c r="I60" s="22"/>
      <c r="J60" s="22"/>
      <c r="K60" s="22"/>
      <c r="L60" s="22"/>
      <c r="M60" s="22"/>
      <c r="N60" s="22"/>
      <c r="O60" s="22"/>
      <c r="P60" s="22"/>
      <c r="Q60" s="22"/>
      <c r="R60" s="23"/>
      <c r="S60" s="23"/>
      <c r="T60" s="23"/>
      <c r="U60" s="23"/>
      <c r="V60" s="23"/>
      <c r="W60" s="23"/>
      <c r="X60" s="23"/>
      <c r="Y60" s="23"/>
      <c r="Z60" s="23"/>
      <c r="AA60" s="23"/>
      <c r="AB60" s="23"/>
      <c r="AC60" s="23"/>
      <c r="AD60" s="23"/>
      <c r="AE60" s="23"/>
      <c r="AF60" s="23"/>
      <c r="AG60" s="23"/>
      <c r="AH60" s="23"/>
      <c r="AI60" s="23"/>
      <c r="AK60" s="23"/>
      <c r="AQ60" s="24"/>
    </row>
    <row r="61" spans="1:84" ht="14.25" x14ac:dyDescent="0.3">
      <c r="A61" s="5" t="s">
        <v>708</v>
      </c>
      <c r="C61"/>
      <c r="I61" s="22"/>
      <c r="J61" s="22"/>
      <c r="K61" s="22"/>
      <c r="L61" s="22"/>
      <c r="M61" s="22"/>
      <c r="N61" s="22"/>
      <c r="O61" s="22"/>
      <c r="P61" s="22"/>
      <c r="Q61" s="22"/>
      <c r="R61" s="23"/>
      <c r="S61" s="23"/>
      <c r="T61" s="23"/>
      <c r="U61" s="23"/>
      <c r="V61" s="23"/>
      <c r="W61" s="23"/>
      <c r="X61" s="23"/>
      <c r="Y61" s="23"/>
      <c r="Z61" s="23"/>
      <c r="AA61" s="23"/>
      <c r="AB61" s="23"/>
      <c r="AC61" s="23"/>
      <c r="AD61" s="23"/>
      <c r="AE61" s="23"/>
      <c r="AF61" s="23"/>
      <c r="AG61" s="23"/>
      <c r="AH61" s="23"/>
      <c r="AI61" s="23"/>
      <c r="AK61" s="23"/>
      <c r="AQ61"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A7A1-B035-4917-BDF5-DFA4C12A7CCB}">
  <dimension ref="A1:Q38"/>
  <sheetViews>
    <sheetView showGridLines="0" workbookViewId="0">
      <selection activeCell="A38" sqref="A38"/>
    </sheetView>
  </sheetViews>
  <sheetFormatPr defaultColWidth="9.140625" defaultRowHeight="13.5" outlineLevelCol="1" x14ac:dyDescent="0.3"/>
  <cols>
    <col min="1" max="1" width="3.28515625" style="5" customWidth="1"/>
    <col min="2" max="2" width="9.140625" style="6"/>
    <col min="3" max="3" width="11.7109375" style="5" customWidth="1"/>
    <col min="4" max="6" width="13.7109375" style="5" hidden="1" customWidth="1" outlineLevel="1"/>
    <col min="7" max="7" width="3.28515625" style="7" hidden="1" customWidth="1" outlineLevel="1"/>
    <col min="8" max="10" width="13.7109375" style="5" hidden="1" customWidth="1" outlineLevel="1"/>
    <col min="11" max="11" width="3.28515625" style="5" customWidth="1" collapsed="1"/>
    <col min="12" max="17" width="13.7109375" style="5" customWidth="1"/>
    <col min="18" max="16384" width="9.140625" style="5"/>
  </cols>
  <sheetData>
    <row r="1" spans="2:17" x14ac:dyDescent="0.3">
      <c r="D1" s="32" t="s">
        <v>431</v>
      </c>
      <c r="E1" s="33"/>
      <c r="F1" s="33"/>
      <c r="G1" s="33"/>
      <c r="H1" s="33"/>
      <c r="I1" s="33"/>
      <c r="J1" s="33"/>
      <c r="L1" s="13" t="s">
        <v>432</v>
      </c>
      <c r="M1" s="13"/>
      <c r="N1" s="13"/>
      <c r="O1" s="13"/>
      <c r="P1" s="13"/>
      <c r="Q1" s="13"/>
    </row>
    <row r="2" spans="2:17" x14ac:dyDescent="0.3">
      <c r="B2" s="15" t="s">
        <v>8</v>
      </c>
      <c r="C2" s="16" t="s">
        <v>4</v>
      </c>
      <c r="D2" s="15" t="s">
        <v>433</v>
      </c>
      <c r="E2" s="15" t="s">
        <v>434</v>
      </c>
      <c r="F2" s="34" t="s">
        <v>435</v>
      </c>
      <c r="G2" s="34"/>
      <c r="H2" s="15" t="s">
        <v>436</v>
      </c>
      <c r="I2" s="15" t="s">
        <v>437</v>
      </c>
      <c r="J2" s="15" t="s">
        <v>438</v>
      </c>
      <c r="L2" s="15" t="s">
        <v>439</v>
      </c>
      <c r="M2" s="15" t="s">
        <v>440</v>
      </c>
      <c r="N2" s="15" t="s">
        <v>441</v>
      </c>
      <c r="O2" s="15" t="s">
        <v>442</v>
      </c>
      <c r="P2" s="15" t="s">
        <v>443</v>
      </c>
      <c r="Q2" s="15" t="s">
        <v>11</v>
      </c>
    </row>
    <row r="3" spans="2:17" x14ac:dyDescent="0.3">
      <c r="B3" s="45" t="str">
        <f>IF(INDEX(Picks!$H$2:$H$300,MATCH($C3,Picks!$C$2:$C$300,0))=0,"",INDEX(Picks!$H$2:$H$300,MATCH($C3,Picks!$C$2:$C$300,0)))</f>
        <v/>
      </c>
      <c r="C3" s="5" t="s">
        <v>48</v>
      </c>
      <c r="D3" s="35">
        <v>0.87745098039215685</v>
      </c>
      <c r="E3" s="35">
        <v>0.27822580645161282</v>
      </c>
      <c r="F3" s="36">
        <f t="shared" ref="F3:F34" si="0">SUM(D3:E3)/$F$36</f>
        <v>0.95820257835408762</v>
      </c>
      <c r="G3" s="36"/>
      <c r="H3" s="35">
        <v>0.90384615384615385</v>
      </c>
      <c r="I3" s="35">
        <v>0.26562500000000011</v>
      </c>
      <c r="J3" s="36">
        <f t="shared" ref="J3:J34" si="1">SUM(H3:I3)/$J$36</f>
        <v>0.97379507732005177</v>
      </c>
      <c r="L3" s="36">
        <v>0.75968702860314574</v>
      </c>
      <c r="M3" s="36">
        <v>1.5116645252724559</v>
      </c>
      <c r="N3" s="36">
        <v>1.1933279812056161</v>
      </c>
      <c r="O3" s="36">
        <f t="shared" ref="O3:O34" si="2">(L3-AVERAGE(L$3:L$34))/STDEV(L$3:L$34)</f>
        <v>-1.3020104196475106</v>
      </c>
      <c r="P3" s="36">
        <f t="shared" ref="P3:P34" si="3">(M3-AVERAGE(M$3:M$34))/STDEV(M$3:M$34)</f>
        <v>3.7191729542739043</v>
      </c>
      <c r="Q3" s="36">
        <f t="shared" ref="Q3:Q34" si="4">(N3-AVERAGE(N$3:N$34))/STDEV(N$3:N$34)</f>
        <v>2.3839986550386927</v>
      </c>
    </row>
    <row r="4" spans="2:17" x14ac:dyDescent="0.3">
      <c r="B4" s="45" t="str">
        <f>IF(INDEX(Picks!$H$2:$H$300,MATCH($C4,Picks!$C$2:$C$300,0))=0,"",INDEX(Picks!$H$2:$H$300,MATCH($C4,Picks!$C$2:$C$300,0)))</f>
        <v/>
      </c>
      <c r="C4" s="5" t="s">
        <v>62</v>
      </c>
      <c r="D4" s="35">
        <v>0.86040609137055846</v>
      </c>
      <c r="E4" s="35">
        <v>0.38251366120218577</v>
      </c>
      <c r="F4" s="36">
        <f t="shared" si="0"/>
        <v>1.0305380580110497</v>
      </c>
      <c r="G4" s="36"/>
      <c r="H4" s="35">
        <v>0.81707317073170727</v>
      </c>
      <c r="I4" s="35">
        <v>0.42735042735042766</v>
      </c>
      <c r="J4" s="36">
        <f t="shared" si="1"/>
        <v>1.0362064681355159</v>
      </c>
      <c r="L4" s="36">
        <v>1.4100041790239253</v>
      </c>
      <c r="M4" s="36">
        <v>0.94311581481055817</v>
      </c>
      <c r="N4" s="36">
        <v>1.1407648521647487</v>
      </c>
      <c r="O4" s="36">
        <f t="shared" si="2"/>
        <v>2.2213936687862135</v>
      </c>
      <c r="P4" s="36">
        <f t="shared" si="3"/>
        <v>-0.41347819251261314</v>
      </c>
      <c r="Q4" s="36">
        <f t="shared" si="4"/>
        <v>1.7358233202702709</v>
      </c>
    </row>
    <row r="5" spans="2:17" x14ac:dyDescent="0.3">
      <c r="B5" s="45" t="str">
        <f>IF(INDEX(Picks!$H$2:$H$300,MATCH($C5,Picks!$C$2:$C$300,0))=0,"",INDEX(Picks!$H$2:$H$300,MATCH($C5,Picks!$C$2:$C$300,0)))</f>
        <v/>
      </c>
      <c r="C5" s="5" t="s">
        <v>99</v>
      </c>
      <c r="D5" s="35">
        <v>0.68544600938967148</v>
      </c>
      <c r="E5" s="35">
        <v>0.53650793650793638</v>
      </c>
      <c r="F5" s="36">
        <f t="shared" si="0"/>
        <v>1.0131547461351966</v>
      </c>
      <c r="G5" s="36"/>
      <c r="H5" s="35">
        <v>0.77551020408163263</v>
      </c>
      <c r="I5" s="35">
        <v>0.4933333333333334</v>
      </c>
      <c r="J5" s="36">
        <f t="shared" si="1"/>
        <v>1.0565404598141968</v>
      </c>
      <c r="L5" s="36">
        <v>0.9210356799849384</v>
      </c>
      <c r="M5" s="36">
        <v>1.204412799582522</v>
      </c>
      <c r="N5" s="36">
        <v>1.0844500436225779</v>
      </c>
      <c r="O5" s="36">
        <f t="shared" si="2"/>
        <v>-0.42782695766432693</v>
      </c>
      <c r="P5" s="36">
        <f t="shared" si="3"/>
        <v>1.4858301057903229</v>
      </c>
      <c r="Q5" s="36">
        <f t="shared" si="4"/>
        <v>1.0413846415747698</v>
      </c>
    </row>
    <row r="6" spans="2:17" x14ac:dyDescent="0.3">
      <c r="B6" s="45" t="str">
        <f>IF(INDEX(Picks!$H$2:$H$300,MATCH($C6,Picks!$C$2:$C$300,0))=0,"",INDEX(Picks!$H$2:$H$300,MATCH($C6,Picks!$C$2:$C$300,0)))</f>
        <v/>
      </c>
      <c r="C6" s="5" t="s">
        <v>63</v>
      </c>
      <c r="D6" s="35">
        <v>0.94034090909090906</v>
      </c>
      <c r="E6" s="35">
        <v>0.42832469775474963</v>
      </c>
      <c r="F6" s="36">
        <f t="shared" si="0"/>
        <v>1.1347973138456418</v>
      </c>
      <c r="G6" s="36"/>
      <c r="H6" s="35">
        <v>0.86458333333333326</v>
      </c>
      <c r="I6" s="35">
        <v>0.43537414965986404</v>
      </c>
      <c r="J6" s="36">
        <f t="shared" si="1"/>
        <v>1.0824484156799226</v>
      </c>
      <c r="L6" s="36">
        <v>1.0645873546494988</v>
      </c>
      <c r="M6" s="36">
        <v>1.0884029567502853</v>
      </c>
      <c r="N6" s="36">
        <v>1.0783210374093275</v>
      </c>
      <c r="O6" s="36">
        <f t="shared" si="2"/>
        <v>0.34993287396144923</v>
      </c>
      <c r="P6" s="36">
        <f t="shared" si="3"/>
        <v>0.64258096777069418</v>
      </c>
      <c r="Q6" s="36">
        <f t="shared" si="4"/>
        <v>0.9658056049656174</v>
      </c>
    </row>
    <row r="7" spans="2:17" x14ac:dyDescent="0.3">
      <c r="B7" s="45" t="str">
        <f>IF(INDEX(Picks!$H$2:$H$300,MATCH($C7,Picks!$C$2:$C$300,0))=0,"",INDEX(Picks!$H$2:$H$300,MATCH($C7,Picks!$C$2:$C$300,0)))</f>
        <v/>
      </c>
      <c r="C7" s="5" t="s">
        <v>94</v>
      </c>
      <c r="D7" s="35">
        <v>0.73803526448362733</v>
      </c>
      <c r="E7" s="35">
        <v>0.50423011844331633</v>
      </c>
      <c r="F7" s="36">
        <f t="shared" si="0"/>
        <v>1.0299955026106637</v>
      </c>
      <c r="G7" s="36"/>
      <c r="H7" s="35">
        <v>0.683168316831683</v>
      </c>
      <c r="I7" s="35">
        <v>0.5174825174825175</v>
      </c>
      <c r="J7" s="36">
        <f t="shared" si="1"/>
        <v>0.99975776930466309</v>
      </c>
      <c r="L7" s="36">
        <v>1.1241332063795761</v>
      </c>
      <c r="M7" s="36">
        <v>1.0439572667568204</v>
      </c>
      <c r="N7" s="36">
        <v>1.0778983509646149</v>
      </c>
      <c r="O7" s="36">
        <f t="shared" si="2"/>
        <v>0.67255099544151731</v>
      </c>
      <c r="P7" s="36">
        <f t="shared" si="3"/>
        <v>0.31951536522630108</v>
      </c>
      <c r="Q7" s="36">
        <f t="shared" si="4"/>
        <v>0.96059330248661889</v>
      </c>
    </row>
    <row r="8" spans="2:17" x14ac:dyDescent="0.3">
      <c r="B8" s="45" t="str">
        <f>IF(INDEX(Picks!$H$2:$H$300,MATCH($C8,Picks!$C$2:$C$300,0))=0,"",INDEX(Picks!$H$2:$H$300,MATCH($C8,Picks!$C$2:$C$300,0)))</f>
        <v/>
      </c>
      <c r="C8" s="5" t="s">
        <v>72</v>
      </c>
      <c r="D8" s="35">
        <v>0.76303317535545034</v>
      </c>
      <c r="E8" s="35">
        <v>0.51138088012139593</v>
      </c>
      <c r="F8" s="36">
        <f t="shared" si="0"/>
        <v>1.0566508281122762</v>
      </c>
      <c r="G8" s="36"/>
      <c r="H8" s="35">
        <v>0.76744186046511631</v>
      </c>
      <c r="I8" s="35">
        <v>0.55102040816326536</v>
      </c>
      <c r="J8" s="36">
        <f t="shared" si="1"/>
        <v>1.0978569780024232</v>
      </c>
      <c r="L8" s="36">
        <v>1.1492934665413526</v>
      </c>
      <c r="M8" s="36">
        <v>1.0194455443113972</v>
      </c>
      <c r="N8" s="36">
        <v>1.0744143951081671</v>
      </c>
      <c r="O8" s="36">
        <f t="shared" si="2"/>
        <v>0.80886873435198492</v>
      </c>
      <c r="P8" s="36">
        <f t="shared" si="3"/>
        <v>0.14134523484029654</v>
      </c>
      <c r="Q8" s="36">
        <f t="shared" si="4"/>
        <v>0.9176313575876428</v>
      </c>
    </row>
    <row r="9" spans="2:17" x14ac:dyDescent="0.3">
      <c r="B9" s="45" t="str">
        <f>IF(INDEX(Picks!$H$2:$H$300,MATCH($C9,Picks!$C$2:$C$300,0))=0,"",INDEX(Picks!$H$2:$H$300,MATCH($C9,Picks!$C$2:$C$300,0)))</f>
        <v/>
      </c>
      <c r="C9" s="5" t="s">
        <v>78</v>
      </c>
      <c r="D9" s="35">
        <v>0.8</v>
      </c>
      <c r="E9" s="35">
        <v>0.41113105924596061</v>
      </c>
      <c r="F9" s="36">
        <f t="shared" si="0"/>
        <v>1.0041812009252378</v>
      </c>
      <c r="G9" s="36"/>
      <c r="H9" s="35">
        <v>0.71111111111111103</v>
      </c>
      <c r="I9" s="35">
        <v>0.54609929078014185</v>
      </c>
      <c r="J9" s="36">
        <f t="shared" si="1"/>
        <v>1.0468537821483712</v>
      </c>
      <c r="L9" s="36">
        <v>1.3293823054867966</v>
      </c>
      <c r="M9" s="36">
        <v>0.88492291832039716</v>
      </c>
      <c r="N9" s="36">
        <v>1.0730770398403895</v>
      </c>
      <c r="O9" s="36">
        <f t="shared" si="2"/>
        <v>1.7845861224157904</v>
      </c>
      <c r="P9" s="36">
        <f t="shared" si="3"/>
        <v>-0.83646910954330078</v>
      </c>
      <c r="Q9" s="36">
        <f t="shared" si="4"/>
        <v>0.90113993642962775</v>
      </c>
    </row>
    <row r="10" spans="2:17" x14ac:dyDescent="0.3">
      <c r="B10" s="45" t="str">
        <f>IF(INDEX(Picks!$H$2:$H$300,MATCH($C10,Picks!$C$2:$C$300,0))=0,"",INDEX(Picks!$H$2:$H$300,MATCH($C10,Picks!$C$2:$C$300,0)))</f>
        <v/>
      </c>
      <c r="C10" s="5" t="s">
        <v>50</v>
      </c>
      <c r="D10" s="35">
        <v>0.76857749469214443</v>
      </c>
      <c r="E10" s="35">
        <v>0.48870056497175157</v>
      </c>
      <c r="F10" s="36">
        <f t="shared" si="0"/>
        <v>1.0424429150023509</v>
      </c>
      <c r="G10" s="36"/>
      <c r="H10" s="35">
        <v>0.64077669902912615</v>
      </c>
      <c r="I10" s="35">
        <v>0.59756097560975618</v>
      </c>
      <c r="J10" s="36">
        <f t="shared" si="1"/>
        <v>1.0311388422513756</v>
      </c>
      <c r="L10" s="36">
        <v>1.0476113528890227</v>
      </c>
      <c r="M10" s="36">
        <v>1.0847925805943082</v>
      </c>
      <c r="N10" s="36">
        <v>1.069052557010773</v>
      </c>
      <c r="O10" s="36">
        <f t="shared" si="2"/>
        <v>0.25795726795226109</v>
      </c>
      <c r="P10" s="36">
        <f t="shared" si="3"/>
        <v>0.61633796539151708</v>
      </c>
      <c r="Q10" s="36">
        <f t="shared" si="4"/>
        <v>0.85151255402382919</v>
      </c>
    </row>
    <row r="11" spans="2:17" x14ac:dyDescent="0.3">
      <c r="B11" s="45" t="str">
        <f>IF(INDEX(Picks!$H$2:$H$300,MATCH($C11,Picks!$C$2:$C$300,0))=0,"",INDEX(Picks!$H$2:$H$300,MATCH($C11,Picks!$C$2:$C$300,0)))</f>
        <v/>
      </c>
      <c r="C11" s="5" t="s">
        <v>174</v>
      </c>
      <c r="D11" s="35">
        <v>0.83582089552238803</v>
      </c>
      <c r="E11" s="35">
        <v>0.39130434782608692</v>
      </c>
      <c r="F11" s="36">
        <f t="shared" si="0"/>
        <v>1.0174424073630297</v>
      </c>
      <c r="G11" s="36"/>
      <c r="H11" s="35">
        <v>0.83018867924528295</v>
      </c>
      <c r="I11" s="35">
        <v>0.35294117647058848</v>
      </c>
      <c r="J11" s="36">
        <f t="shared" si="1"/>
        <v>0.98516840328843447</v>
      </c>
      <c r="L11" s="36">
        <v>1.0616332063101557</v>
      </c>
      <c r="M11" s="36">
        <v>1.0622020778613248</v>
      </c>
      <c r="N11" s="36">
        <v>1.0619612560223479</v>
      </c>
      <c r="O11" s="36">
        <f t="shared" si="2"/>
        <v>0.33392736291203806</v>
      </c>
      <c r="P11" s="36">
        <f t="shared" si="3"/>
        <v>0.45213274373143875</v>
      </c>
      <c r="Q11" s="36">
        <f t="shared" si="4"/>
        <v>0.76406710555095836</v>
      </c>
    </row>
    <row r="12" spans="2:17" x14ac:dyDescent="0.3">
      <c r="B12" s="45" t="str">
        <f>IF(INDEX(Picks!$H$2:$H$300,MATCH($C12,Picks!$C$2:$C$300,0))=0,"",INDEX(Picks!$H$2:$H$300,MATCH($C12,Picks!$C$2:$C$300,0)))</f>
        <v/>
      </c>
      <c r="C12" s="5" t="s">
        <v>74</v>
      </c>
      <c r="D12" s="35">
        <v>0.768421052631579</v>
      </c>
      <c r="E12" s="35">
        <v>0.44696969696969696</v>
      </c>
      <c r="F12" s="36">
        <f t="shared" si="0"/>
        <v>1.007713024293085</v>
      </c>
      <c r="G12" s="36"/>
      <c r="H12" s="35">
        <v>0.76</v>
      </c>
      <c r="I12" s="35">
        <v>0.47222222222222232</v>
      </c>
      <c r="J12" s="36">
        <f t="shared" si="1"/>
        <v>1.0260466281857759</v>
      </c>
      <c r="L12" s="36">
        <v>1.3974057973531391</v>
      </c>
      <c r="M12" s="36">
        <v>0.80257284219539093</v>
      </c>
      <c r="N12" s="36">
        <v>1.0543849882778082</v>
      </c>
      <c r="O12" s="36">
        <f t="shared" si="2"/>
        <v>2.1531359126163583</v>
      </c>
      <c r="P12" s="36">
        <f t="shared" si="3"/>
        <v>-1.4350530659812275</v>
      </c>
      <c r="Q12" s="36">
        <f t="shared" si="4"/>
        <v>0.67064135310395068</v>
      </c>
    </row>
    <row r="13" spans="2:17" x14ac:dyDescent="0.3">
      <c r="B13" s="45" t="str">
        <f>IF(INDEX(Picks!$H$2:$H$300,MATCH($C13,Picks!$C$2:$C$300,0))=0,"",INDEX(Picks!$H$2:$H$300,MATCH($C13,Picks!$C$2:$C$300,0)))</f>
        <v/>
      </c>
      <c r="C13" s="5" t="s">
        <v>109</v>
      </c>
      <c r="D13" s="35">
        <v>0.80536912751677858</v>
      </c>
      <c r="E13" s="35">
        <v>0.41368078175895751</v>
      </c>
      <c r="F13" s="36">
        <f t="shared" si="0"/>
        <v>1.0107469315884394</v>
      </c>
      <c r="G13" s="36"/>
      <c r="H13" s="35">
        <v>0.72072072072072069</v>
      </c>
      <c r="I13" s="35">
        <v>0.43661971830985924</v>
      </c>
      <c r="J13" s="36">
        <f t="shared" si="1"/>
        <v>0.9636940753988591</v>
      </c>
      <c r="L13" s="36">
        <v>1.1366084508795751</v>
      </c>
      <c r="M13" s="36">
        <v>0.96260806275315569</v>
      </c>
      <c r="N13" s="36">
        <v>1.0362680891073908</v>
      </c>
      <c r="O13" s="36">
        <f t="shared" si="2"/>
        <v>0.74014159711497118</v>
      </c>
      <c r="P13" s="36">
        <f t="shared" si="3"/>
        <v>-0.27179347960915951</v>
      </c>
      <c r="Q13" s="36">
        <f t="shared" si="4"/>
        <v>0.44723518610005997</v>
      </c>
    </row>
    <row r="14" spans="2:17" x14ac:dyDescent="0.3">
      <c r="B14" s="45" t="str">
        <f>IF(INDEX(Picks!$H$2:$H$300,MATCH($C14,Picks!$C$2:$C$300,0))=0,"",INDEX(Picks!$H$2:$H$300,MATCH($C14,Picks!$C$2:$C$300,0)))</f>
        <v/>
      </c>
      <c r="C14" s="5" t="s">
        <v>60</v>
      </c>
      <c r="D14" s="35">
        <v>0.89976133651551315</v>
      </c>
      <c r="E14" s="35">
        <v>0.35</v>
      </c>
      <c r="F14" s="36">
        <f t="shared" si="0"/>
        <v>1.0362105985073342</v>
      </c>
      <c r="G14" s="36"/>
      <c r="H14" s="35">
        <v>0.75700934579439239</v>
      </c>
      <c r="I14" s="35">
        <v>0.42142857142857165</v>
      </c>
      <c r="J14" s="36">
        <f t="shared" si="1"/>
        <v>0.98126152059837823</v>
      </c>
      <c r="L14" s="36">
        <v>1.0999347892391618</v>
      </c>
      <c r="M14" s="36">
        <v>0.98134863402089978</v>
      </c>
      <c r="N14" s="36">
        <v>1.0315500123780454</v>
      </c>
      <c r="O14" s="36">
        <f t="shared" si="2"/>
        <v>0.54144450097032926</v>
      </c>
      <c r="P14" s="36">
        <f t="shared" si="3"/>
        <v>-0.1355725333367514</v>
      </c>
      <c r="Q14" s="36">
        <f t="shared" si="4"/>
        <v>0.38905484144955749</v>
      </c>
    </row>
    <row r="15" spans="2:17" x14ac:dyDescent="0.3">
      <c r="B15" s="45" t="str">
        <f>IF(INDEX(Picks!$H$2:$H$300,MATCH($C15,Picks!$C$2:$C$300,0))=0,"",INDEX(Picks!$H$2:$H$300,MATCH($C15,Picks!$C$2:$C$300,0)))</f>
        <v/>
      </c>
      <c r="C15" s="5" t="s">
        <v>118</v>
      </c>
      <c r="D15" s="35">
        <v>0.69696969696969702</v>
      </c>
      <c r="E15" s="35">
        <v>0.5697278911564625</v>
      </c>
      <c r="F15" s="36">
        <f t="shared" si="0"/>
        <v>1.0502528983490533</v>
      </c>
      <c r="G15" s="36"/>
      <c r="H15" s="35">
        <v>0.69696969696969691</v>
      </c>
      <c r="I15" s="35">
        <v>0.44354838709677441</v>
      </c>
      <c r="J15" s="36">
        <f t="shared" si="1"/>
        <v>0.94968643921296081</v>
      </c>
      <c r="L15" s="36">
        <v>1.0552343206366985</v>
      </c>
      <c r="M15" s="36">
        <v>0.9976559741609492</v>
      </c>
      <c r="N15" s="36">
        <v>1.0220307618525464</v>
      </c>
      <c r="O15" s="36">
        <f t="shared" si="2"/>
        <v>0.29925834037635546</v>
      </c>
      <c r="P15" s="36">
        <f t="shared" si="3"/>
        <v>-1.7038190208855986E-2</v>
      </c>
      <c r="Q15" s="36">
        <f t="shared" si="4"/>
        <v>0.27166945156318689</v>
      </c>
    </row>
    <row r="16" spans="2:17" x14ac:dyDescent="0.3">
      <c r="B16" s="45" t="str">
        <f>IF(INDEX(Picks!$H$2:$H$300,MATCH($C16,Picks!$C$2:$C$300,0))=0,"",INDEX(Picks!$H$2:$H$300,MATCH($C16,Picks!$C$2:$C$300,0)))</f>
        <v/>
      </c>
      <c r="C16" s="5" t="s">
        <v>80</v>
      </c>
      <c r="D16" s="35">
        <v>0.79340659340659347</v>
      </c>
      <c r="E16" s="35">
        <v>0.39020270270270263</v>
      </c>
      <c r="F16" s="36">
        <f t="shared" si="0"/>
        <v>0.98136216994822523</v>
      </c>
      <c r="G16" s="36"/>
      <c r="H16" s="35">
        <v>0.76842105263157878</v>
      </c>
      <c r="I16" s="35">
        <v>0.46323529411764719</v>
      </c>
      <c r="J16" s="36">
        <f t="shared" si="1"/>
        <v>1.0255754350758237</v>
      </c>
      <c r="L16" s="36">
        <v>1.0716786321719334</v>
      </c>
      <c r="M16" s="36">
        <v>0.98327025598594398</v>
      </c>
      <c r="N16" s="36">
        <v>1.0206963984785902</v>
      </c>
      <c r="O16" s="36">
        <f t="shared" si="2"/>
        <v>0.38835326038151752</v>
      </c>
      <c r="P16" s="36">
        <f t="shared" si="3"/>
        <v>-0.12160470072821669</v>
      </c>
      <c r="Q16" s="36">
        <f t="shared" si="4"/>
        <v>0.25521492455159422</v>
      </c>
    </row>
    <row r="17" spans="2:17" x14ac:dyDescent="0.3">
      <c r="B17" s="45" t="str">
        <f>IF(INDEX(Picks!$H$2:$H$300,MATCH($C17,Picks!$C$2:$C$300,0))=0,"",INDEX(Picks!$H$2:$H$300,MATCH($C17,Picks!$C$2:$C$300,0)))</f>
        <v/>
      </c>
      <c r="C17" s="5" t="s">
        <v>92</v>
      </c>
      <c r="D17" s="35">
        <v>0.91196388261851014</v>
      </c>
      <c r="E17" s="35">
        <v>0.26277372262773713</v>
      </c>
      <c r="F17" s="36">
        <f t="shared" si="0"/>
        <v>0.97400641342866212</v>
      </c>
      <c r="G17" s="36"/>
      <c r="H17" s="35">
        <v>0.92929292929292928</v>
      </c>
      <c r="I17" s="35">
        <v>0.25806451612903242</v>
      </c>
      <c r="J17" s="36">
        <f t="shared" si="1"/>
        <v>0.98868863209543023</v>
      </c>
      <c r="L17" s="36">
        <v>0.97611506451880159</v>
      </c>
      <c r="M17" s="36">
        <v>1.0498372804776066</v>
      </c>
      <c r="N17" s="36">
        <v>1.0186282675041829</v>
      </c>
      <c r="O17" s="36">
        <f t="shared" si="2"/>
        <v>-0.12940805770227271</v>
      </c>
      <c r="P17" s="36">
        <f t="shared" si="3"/>
        <v>0.36225584638329061</v>
      </c>
      <c r="Q17" s="36">
        <f t="shared" si="4"/>
        <v>0.22971203857159211</v>
      </c>
    </row>
    <row r="18" spans="2:17" x14ac:dyDescent="0.3">
      <c r="B18" s="45" t="str">
        <f>IF(INDEX(Picks!$H$2:$H$300,MATCH($C18,Picks!$C$2:$C$300,0))=0,"",INDEX(Picks!$H$2:$H$300,MATCH($C18,Picks!$C$2:$C$300,0)))</f>
        <v/>
      </c>
      <c r="C18" s="5" t="s">
        <v>95</v>
      </c>
      <c r="D18" s="35">
        <v>0.93034825870646765</v>
      </c>
      <c r="E18" s="35">
        <v>0.33570159857904075</v>
      </c>
      <c r="F18" s="36">
        <f t="shared" si="0"/>
        <v>1.0497158473598349</v>
      </c>
      <c r="G18" s="36"/>
      <c r="H18" s="35">
        <v>0.96226415094339623</v>
      </c>
      <c r="I18" s="35">
        <v>0.26618705035971235</v>
      </c>
      <c r="J18" s="36">
        <f t="shared" si="1"/>
        <v>1.0229065750126585</v>
      </c>
      <c r="L18" s="36">
        <v>0.97329325615704398</v>
      </c>
      <c r="M18" s="36">
        <v>1.0153219136573761</v>
      </c>
      <c r="N18" s="36">
        <v>0.99752981530378904</v>
      </c>
      <c r="O18" s="36">
        <f t="shared" si="2"/>
        <v>-0.14469655364945808</v>
      </c>
      <c r="P18" s="36">
        <f t="shared" si="3"/>
        <v>0.11137150235672524</v>
      </c>
      <c r="Q18" s="36">
        <f t="shared" si="4"/>
        <v>-3.0460758741391987E-2</v>
      </c>
    </row>
    <row r="19" spans="2:17" x14ac:dyDescent="0.3">
      <c r="B19" s="45" t="str">
        <f>IF(INDEX(Picks!$H$2:$H$300,MATCH($C19,Picks!$C$2:$C$300,0))=0,"",INDEX(Picks!$H$2:$H$300,MATCH($C19,Picks!$C$2:$C$300,0)))</f>
        <v/>
      </c>
      <c r="C19" s="5" t="s">
        <v>67</v>
      </c>
      <c r="D19" s="35">
        <v>0.76600985221674878</v>
      </c>
      <c r="E19" s="35">
        <v>0.39845261121856868</v>
      </c>
      <c r="F19" s="36">
        <f t="shared" si="0"/>
        <v>0.96548701813728843</v>
      </c>
      <c r="G19" s="36"/>
      <c r="H19" s="35">
        <v>0.8728813559322034</v>
      </c>
      <c r="I19" s="35">
        <v>0.26950354609929095</v>
      </c>
      <c r="J19" s="36">
        <f t="shared" si="1"/>
        <v>0.9512409009357774</v>
      </c>
      <c r="L19" s="36">
        <v>0.8730777497899993</v>
      </c>
      <c r="M19" s="36">
        <v>1.0887786088722384</v>
      </c>
      <c r="N19" s="36">
        <v>0.99746541620806384</v>
      </c>
      <c r="O19" s="36">
        <f t="shared" si="2"/>
        <v>-0.6876619738750086</v>
      </c>
      <c r="P19" s="36">
        <f t="shared" si="3"/>
        <v>0.64531149752833117</v>
      </c>
      <c r="Q19" s="36">
        <f t="shared" si="4"/>
        <v>-3.1254887747639119E-2</v>
      </c>
    </row>
    <row r="20" spans="2:17" x14ac:dyDescent="0.3">
      <c r="B20" s="45" t="str">
        <f>IF(INDEX(Picks!$H$2:$H$300,MATCH($C20,Picks!$C$2:$C$300,0))=0,"",INDEX(Picks!$H$2:$H$300,MATCH($C20,Picks!$C$2:$C$300,0)))</f>
        <v/>
      </c>
      <c r="C20" s="5" t="s">
        <v>65</v>
      </c>
      <c r="D20" s="35">
        <v>0.82692307692307698</v>
      </c>
      <c r="E20" s="35">
        <v>0.4469453376205787</v>
      </c>
      <c r="F20" s="36">
        <f t="shared" si="0"/>
        <v>1.0561984225997738</v>
      </c>
      <c r="G20" s="36"/>
      <c r="H20" s="35">
        <v>0.81818181818181812</v>
      </c>
      <c r="I20" s="35">
        <v>0.42857142857142883</v>
      </c>
      <c r="J20" s="36">
        <f t="shared" si="1"/>
        <v>1.038146319666144</v>
      </c>
      <c r="L20" s="36">
        <v>0.97440243214089084</v>
      </c>
      <c r="M20" s="36">
        <v>1.013254583490421</v>
      </c>
      <c r="N20" s="36">
        <v>0.99680720355557928</v>
      </c>
      <c r="O20" s="36">
        <f t="shared" si="2"/>
        <v>-0.13868706244389808</v>
      </c>
      <c r="P20" s="36">
        <f t="shared" si="3"/>
        <v>9.634454999883027E-2</v>
      </c>
      <c r="Q20" s="36">
        <f t="shared" si="4"/>
        <v>-3.9371550780414086E-2</v>
      </c>
    </row>
    <row r="21" spans="2:17" x14ac:dyDescent="0.3">
      <c r="B21" s="45" t="str">
        <f>IF(INDEX(Picks!$H$2:$H$300,MATCH($C21,Picks!$C$2:$C$300,0))=0,"",INDEX(Picks!$H$2:$H$300,MATCH($C21,Picks!$C$2:$C$300,0)))</f>
        <v/>
      </c>
      <c r="C21" s="5" t="s">
        <v>84</v>
      </c>
      <c r="D21" s="35">
        <v>0.74338624338624337</v>
      </c>
      <c r="E21" s="35">
        <v>0.48059149722735678</v>
      </c>
      <c r="F21" s="36">
        <f t="shared" si="0"/>
        <v>1.0148327285408303</v>
      </c>
      <c r="G21" s="36"/>
      <c r="H21" s="35">
        <v>0.64035087719298245</v>
      </c>
      <c r="I21" s="35">
        <v>0.45112781954887227</v>
      </c>
      <c r="J21" s="36">
        <f t="shared" si="1"/>
        <v>0.90885232901327906</v>
      </c>
      <c r="L21" s="36">
        <v>1.0572573397385034</v>
      </c>
      <c r="M21" s="36">
        <v>0.9513088919265219</v>
      </c>
      <c r="N21" s="36">
        <v>0.99616031750122103</v>
      </c>
      <c r="O21" s="36">
        <f t="shared" si="2"/>
        <v>0.31021901359505644</v>
      </c>
      <c r="P21" s="36">
        <f t="shared" si="3"/>
        <v>-0.35392458010271038</v>
      </c>
      <c r="Q21" s="36">
        <f t="shared" si="4"/>
        <v>-4.7348541353305691E-2</v>
      </c>
    </row>
    <row r="22" spans="2:17" x14ac:dyDescent="0.3">
      <c r="B22" s="45" t="str">
        <f>IF(INDEX(Picks!$H$2:$H$300,MATCH($C22,Picks!$C$2:$C$300,0))=0,"",INDEX(Picks!$H$2:$H$300,MATCH($C22,Picks!$C$2:$C$300,0)))</f>
        <v/>
      </c>
      <c r="C22" s="5" t="s">
        <v>76</v>
      </c>
      <c r="D22" s="35">
        <v>0.81944444444444453</v>
      </c>
      <c r="E22" s="35">
        <v>0.34806629834254138</v>
      </c>
      <c r="F22" s="36">
        <f t="shared" si="0"/>
        <v>0.96801442819480921</v>
      </c>
      <c r="G22" s="36"/>
      <c r="H22" s="35">
        <v>0.85416666666666663</v>
      </c>
      <c r="I22" s="35">
        <v>0.31092436974789939</v>
      </c>
      <c r="J22" s="36">
        <f t="shared" si="1"/>
        <v>0.97014784174785629</v>
      </c>
      <c r="L22" s="36">
        <v>0.91279640269584206</v>
      </c>
      <c r="M22" s="36">
        <v>1.0120592497967225</v>
      </c>
      <c r="N22" s="36">
        <v>0.97003805655584896</v>
      </c>
      <c r="O22" s="36">
        <f t="shared" si="2"/>
        <v>-0.4724671816955669</v>
      </c>
      <c r="P22" s="36">
        <f t="shared" si="3"/>
        <v>8.7655941495888706E-2</v>
      </c>
      <c r="Q22" s="36">
        <f t="shared" si="4"/>
        <v>-0.3694717775862601</v>
      </c>
    </row>
    <row r="23" spans="2:17" x14ac:dyDescent="0.3">
      <c r="B23" s="45" t="str">
        <f>IF(INDEX(Picks!$H$2:$H$300,MATCH($C23,Picks!$C$2:$C$300,0))=0,"",INDEX(Picks!$H$2:$H$300,MATCH($C23,Picks!$C$2:$C$300,0)))</f>
        <v/>
      </c>
      <c r="C23" s="5" t="s">
        <v>89</v>
      </c>
      <c r="D23" s="35">
        <v>0.6554216867469882</v>
      </c>
      <c r="E23" s="35">
        <v>0.52859618717504331</v>
      </c>
      <c r="F23" s="36">
        <f t="shared" si="0"/>
        <v>0.98170093275637216</v>
      </c>
      <c r="G23" s="36"/>
      <c r="H23" s="35">
        <v>0.58947368421052615</v>
      </c>
      <c r="I23" s="35">
        <v>0.53719008264462831</v>
      </c>
      <c r="J23" s="36">
        <f t="shared" si="1"/>
        <v>0.93815022828921057</v>
      </c>
      <c r="L23" s="36">
        <v>0.84471151328667671</v>
      </c>
      <c r="M23" s="36">
        <v>1.0611089141775651</v>
      </c>
      <c r="N23" s="36">
        <v>0.96950085269996789</v>
      </c>
      <c r="O23" s="36">
        <f t="shared" si="2"/>
        <v>-0.84134962243943012</v>
      </c>
      <c r="P23" s="36">
        <f t="shared" si="3"/>
        <v>0.44418678577183923</v>
      </c>
      <c r="Q23" s="36">
        <f t="shared" si="4"/>
        <v>-0.37609623650790985</v>
      </c>
    </row>
    <row r="24" spans="2:17" x14ac:dyDescent="0.3">
      <c r="B24" s="45" t="str">
        <f>IF(INDEX(Picks!$H$2:$H$300,MATCH($C24,Picks!$C$2:$C$300,0))=0,"",INDEX(Picks!$H$2:$H$300,MATCH($C24,Picks!$C$2:$C$300,0)))</f>
        <v/>
      </c>
      <c r="C24" s="5" t="s">
        <v>54</v>
      </c>
      <c r="D24" s="35">
        <v>0.86935866983372923</v>
      </c>
      <c r="E24" s="35">
        <v>0.32472324723247231</v>
      </c>
      <c r="F24" s="36">
        <f t="shared" si="0"/>
        <v>0.99004530048893458</v>
      </c>
      <c r="G24" s="36"/>
      <c r="H24" s="35">
        <v>0.83870967741935476</v>
      </c>
      <c r="I24" s="35">
        <v>0.38095238095238115</v>
      </c>
      <c r="J24" s="36">
        <f t="shared" si="1"/>
        <v>1.0155880327020723</v>
      </c>
      <c r="L24" s="36">
        <v>0.84591532809143655</v>
      </c>
      <c r="M24" s="36">
        <v>1.0299905150951407</v>
      </c>
      <c r="N24" s="36">
        <v>0.95206549853711808</v>
      </c>
      <c r="O24" s="36">
        <f t="shared" si="2"/>
        <v>-0.83482738017338587</v>
      </c>
      <c r="P24" s="36">
        <f t="shared" si="3"/>
        <v>0.21799422691498424</v>
      </c>
      <c r="Q24" s="36">
        <f t="shared" si="4"/>
        <v>-0.59109802060117789</v>
      </c>
    </row>
    <row r="25" spans="2:17" x14ac:dyDescent="0.3">
      <c r="B25" s="45" t="str">
        <f>IF(INDEX(Picks!$H$2:$H$300,MATCH($C25,Picks!$C$2:$C$300,0))=0,"",INDEX(Picks!$H$2:$H$300,MATCH($C25,Picks!$C$2:$C$300,0)))</f>
        <v/>
      </c>
      <c r="C25" s="5" t="s">
        <v>69</v>
      </c>
      <c r="D25" s="35">
        <v>0.77565632458233891</v>
      </c>
      <c r="E25" s="35">
        <v>0.46369636963696359</v>
      </c>
      <c r="F25" s="36">
        <f t="shared" si="0"/>
        <v>1.027580514387852</v>
      </c>
      <c r="G25" s="36"/>
      <c r="H25" s="35">
        <v>0.79439252336448596</v>
      </c>
      <c r="I25" s="35">
        <v>0.46202531645569622</v>
      </c>
      <c r="J25" s="36">
        <f t="shared" si="1"/>
        <v>1.0461938316735424</v>
      </c>
      <c r="L25" s="36">
        <v>0.99281440541480348</v>
      </c>
      <c r="M25" s="36">
        <v>0.91510375851345238</v>
      </c>
      <c r="N25" s="36">
        <v>0.94800120409040878</v>
      </c>
      <c r="O25" s="36">
        <f t="shared" si="2"/>
        <v>-3.893139420193166E-2</v>
      </c>
      <c r="P25" s="36">
        <f t="shared" si="3"/>
        <v>-0.6170914528189011</v>
      </c>
      <c r="Q25" s="36">
        <f t="shared" si="4"/>
        <v>-0.64121633474387352</v>
      </c>
    </row>
    <row r="26" spans="2:17" x14ac:dyDescent="0.3">
      <c r="B26" s="45" t="str">
        <f>IF(INDEX(Picks!$H$2:$H$300,MATCH($C26,Picks!$C$2:$C$300,0))=0,"",INDEX(Picks!$H$2:$H$300,MATCH($C26,Picks!$C$2:$C$300,0)))</f>
        <v/>
      </c>
      <c r="C26" s="5" t="s">
        <v>87</v>
      </c>
      <c r="D26" s="35">
        <v>0.62528216704288964</v>
      </c>
      <c r="E26" s="35">
        <v>0.5264957264957264</v>
      </c>
      <c r="F26" s="36">
        <f t="shared" si="0"/>
        <v>0.95496990148434735</v>
      </c>
      <c r="G26" s="36"/>
      <c r="H26" s="35">
        <v>0.61616161616161613</v>
      </c>
      <c r="I26" s="35">
        <v>0.57931034482758625</v>
      </c>
      <c r="J26" s="36">
        <f t="shared" si="1"/>
        <v>0.99544542578651707</v>
      </c>
      <c r="L26" s="36">
        <v>0.94711705061872065</v>
      </c>
      <c r="M26" s="36">
        <v>0.94849029895806458</v>
      </c>
      <c r="N26" s="36">
        <v>0.94790895824982724</v>
      </c>
      <c r="O26" s="36">
        <f t="shared" si="2"/>
        <v>-0.28651866237553747</v>
      </c>
      <c r="P26" s="36">
        <f t="shared" si="3"/>
        <v>-0.37441229074047849</v>
      </c>
      <c r="Q26" s="36">
        <f t="shared" si="4"/>
        <v>-0.64235385223362274</v>
      </c>
    </row>
    <row r="27" spans="2:17" x14ac:dyDescent="0.3">
      <c r="B27" s="45" t="str">
        <f>IF(INDEX(Picks!$H$2:$H$300,MATCH($C27,Picks!$C$2:$C$300,0))=0,"",INDEX(Picks!$H$2:$H$300,MATCH($C27,Picks!$C$2:$C$300,0)))</f>
        <v/>
      </c>
      <c r="C27" s="5" t="s">
        <v>43</v>
      </c>
      <c r="D27" s="35">
        <v>0.75139664804469275</v>
      </c>
      <c r="E27" s="35">
        <v>0.49149338374291113</v>
      </c>
      <c r="F27" s="36">
        <f t="shared" si="0"/>
        <v>1.0305134157120295</v>
      </c>
      <c r="G27" s="36"/>
      <c r="H27" s="35">
        <v>0.81914893617021267</v>
      </c>
      <c r="I27" s="35">
        <v>0.43795620437956212</v>
      </c>
      <c r="J27" s="36">
        <f t="shared" si="1"/>
        <v>1.0467661331492262</v>
      </c>
      <c r="L27" s="36">
        <v>0.77380631744718265</v>
      </c>
      <c r="M27" s="36">
        <v>1.0715746864924305</v>
      </c>
      <c r="N27" s="36">
        <v>0.94551964634278007</v>
      </c>
      <c r="O27" s="36">
        <f t="shared" si="2"/>
        <v>-1.2255124216988673</v>
      </c>
      <c r="P27" s="36">
        <f t="shared" si="3"/>
        <v>0.52026010220570595</v>
      </c>
      <c r="Q27" s="36">
        <f t="shared" si="4"/>
        <v>-0.67181733877781946</v>
      </c>
    </row>
    <row r="28" spans="2:17" x14ac:dyDescent="0.3">
      <c r="B28" s="45" t="str">
        <f>IF(INDEX(Picks!$H$2:$H$300,MATCH($C28,Picks!$C$2:$C$300,0))=0,"",INDEX(Picks!$H$2:$H$300,MATCH($C28,Picks!$C$2:$C$300,0)))</f>
        <v/>
      </c>
      <c r="C28" s="5" t="s">
        <v>82</v>
      </c>
      <c r="D28" s="35">
        <v>0.86270022883295194</v>
      </c>
      <c r="E28" s="35">
        <v>0.31702898550724634</v>
      </c>
      <c r="F28" s="36">
        <f t="shared" si="0"/>
        <v>0.97814509022688889</v>
      </c>
      <c r="G28" s="36"/>
      <c r="H28" s="35">
        <v>0.8019801980198018</v>
      </c>
      <c r="I28" s="35">
        <v>0.40441176470588253</v>
      </c>
      <c r="J28" s="36">
        <f t="shared" si="1"/>
        <v>1.0045382913098264</v>
      </c>
      <c r="L28" s="36">
        <v>1.0124889102274983</v>
      </c>
      <c r="M28" s="36">
        <v>0.88613191956231308</v>
      </c>
      <c r="N28" s="36">
        <v>0.93962294543104319</v>
      </c>
      <c r="O28" s="36">
        <f t="shared" si="2"/>
        <v>6.7664642285964346E-2</v>
      </c>
      <c r="P28" s="36">
        <f t="shared" si="3"/>
        <v>-0.82768115474377091</v>
      </c>
      <c r="Q28" s="36">
        <f t="shared" si="4"/>
        <v>-0.74453173301646269</v>
      </c>
    </row>
    <row r="29" spans="2:17" x14ac:dyDescent="0.3">
      <c r="B29" s="45" t="str">
        <f>IF(INDEX(Picks!$H$2:$H$300,MATCH($C29,Picks!$C$2:$C$300,0))=0,"",INDEX(Picks!$H$2:$H$300,MATCH($C29,Picks!$C$2:$C$300,0)))</f>
        <v/>
      </c>
      <c r="C29" s="5" t="s">
        <v>97</v>
      </c>
      <c r="D29" s="35">
        <v>0.66990291262135937</v>
      </c>
      <c r="E29" s="35">
        <v>0.39685314685314682</v>
      </c>
      <c r="F29" s="36">
        <f t="shared" si="0"/>
        <v>0.8844760215829276</v>
      </c>
      <c r="G29" s="36"/>
      <c r="H29" s="35">
        <v>0.56521739130434767</v>
      </c>
      <c r="I29" s="35">
        <v>0.43965517241379337</v>
      </c>
      <c r="J29" s="36">
        <f t="shared" si="1"/>
        <v>0.83673714624297135</v>
      </c>
      <c r="L29" s="36">
        <v>0.77073023554040654</v>
      </c>
      <c r="M29" s="36">
        <v>1.0342744139159463</v>
      </c>
      <c r="N29" s="36">
        <v>0.92270758734919589</v>
      </c>
      <c r="O29" s="36">
        <f t="shared" si="2"/>
        <v>-1.2421785661480476</v>
      </c>
      <c r="P29" s="36">
        <f t="shared" si="3"/>
        <v>0.2491329122180197</v>
      </c>
      <c r="Q29" s="36">
        <f t="shared" si="4"/>
        <v>-0.95312125360806565</v>
      </c>
    </row>
    <row r="30" spans="2:17" x14ac:dyDescent="0.3">
      <c r="B30" s="45" t="str">
        <f>IF(INDEX(Picks!$H$2:$H$300,MATCH($C30,Picks!$C$2:$C$300,0))=0,"",INDEX(Picks!$H$2:$H$300,MATCH($C30,Picks!$C$2:$C$300,0)))</f>
        <v/>
      </c>
      <c r="C30" s="5" t="s">
        <v>56</v>
      </c>
      <c r="D30" s="35">
        <v>0.6803652968036531</v>
      </c>
      <c r="E30" s="35">
        <v>0.40755467196819084</v>
      </c>
      <c r="F30" s="36">
        <f t="shared" si="0"/>
        <v>0.90202358564895435</v>
      </c>
      <c r="G30" s="36"/>
      <c r="H30" s="35">
        <v>0.7872340425531914</v>
      </c>
      <c r="I30" s="35">
        <v>0.37815126050420195</v>
      </c>
      <c r="J30" s="36">
        <f t="shared" si="1"/>
        <v>0.97039287165497479</v>
      </c>
      <c r="L30" s="36">
        <v>1.1439909526732714</v>
      </c>
      <c r="M30" s="36">
        <v>0.73836963593456884</v>
      </c>
      <c r="N30" s="36">
        <v>0.91008233843213182</v>
      </c>
      <c r="O30" s="36">
        <f t="shared" si="2"/>
        <v>0.78013983026313383</v>
      </c>
      <c r="P30" s="36">
        <f t="shared" si="3"/>
        <v>-1.9017315564936763</v>
      </c>
      <c r="Q30" s="36">
        <f t="shared" si="4"/>
        <v>-1.1088078554652372</v>
      </c>
    </row>
    <row r="31" spans="2:17" x14ac:dyDescent="0.3">
      <c r="B31" s="45" t="str">
        <f>IF(INDEX(Picks!$H$2:$H$300,MATCH($C31,Picks!$C$2:$C$300,0))=0,"",INDEX(Picks!$H$2:$H$300,MATCH($C31,Picks!$C$2:$C$300,0)))</f>
        <v/>
      </c>
      <c r="C31" s="5" t="s">
        <v>58</v>
      </c>
      <c r="D31" s="35">
        <v>0.85274725274725272</v>
      </c>
      <c r="E31" s="35">
        <v>0.25384615384615378</v>
      </c>
      <c r="F31" s="36">
        <f t="shared" si="0"/>
        <v>0.91750623310804436</v>
      </c>
      <c r="G31" s="36"/>
      <c r="H31" s="35">
        <v>0.88421052631578945</v>
      </c>
      <c r="I31" s="35">
        <v>0.30000000000000016</v>
      </c>
      <c r="J31" s="36">
        <f t="shared" si="1"/>
        <v>0.98606825593289171</v>
      </c>
      <c r="L31" s="36">
        <v>0.99910591001960003</v>
      </c>
      <c r="M31" s="36">
        <v>0.79839302399739265</v>
      </c>
      <c r="N31" s="36">
        <v>0.88336131994905875</v>
      </c>
      <c r="O31" s="36">
        <f t="shared" si="2"/>
        <v>-4.8441599461588377E-3</v>
      </c>
      <c r="P31" s="36">
        <f t="shared" si="3"/>
        <v>-1.4654352129309292</v>
      </c>
      <c r="Q31" s="36">
        <f t="shared" si="4"/>
        <v>-1.4383145917775479</v>
      </c>
    </row>
    <row r="32" spans="2:17" x14ac:dyDescent="0.3">
      <c r="B32" s="45" t="str">
        <f>IF(INDEX(Picks!$H$2:$H$300,MATCH($C32,Picks!$C$2:$C$300,0))=0,"",INDEX(Picks!$H$2:$H$300,MATCH($C32,Picks!$C$2:$C$300,0)))</f>
        <v/>
      </c>
      <c r="C32" s="5" t="s">
        <v>52</v>
      </c>
      <c r="D32" s="35">
        <v>0.64955357142857162</v>
      </c>
      <c r="E32" s="35">
        <v>0.431640625</v>
      </c>
      <c r="F32" s="36">
        <f t="shared" si="0"/>
        <v>0.89644706765178417</v>
      </c>
      <c r="G32" s="36"/>
      <c r="H32" s="35">
        <v>0.79807692307692302</v>
      </c>
      <c r="I32" s="35">
        <v>0.3897058823529414</v>
      </c>
      <c r="J32" s="36">
        <f t="shared" si="1"/>
        <v>0.98904282080750083</v>
      </c>
      <c r="L32" s="36">
        <v>0.87968004956635271</v>
      </c>
      <c r="M32" s="36">
        <v>0.87451634481903218</v>
      </c>
      <c r="N32" s="36">
        <v>0.87670230906812785</v>
      </c>
      <c r="O32" s="36">
        <f t="shared" si="2"/>
        <v>-0.65189085818166281</v>
      </c>
      <c r="P32" s="36">
        <f t="shared" si="3"/>
        <v>-0.91211212327838576</v>
      </c>
      <c r="Q32" s="36">
        <f t="shared" si="4"/>
        <v>-1.5204293114628644</v>
      </c>
    </row>
    <row r="33" spans="1:17" x14ac:dyDescent="0.3">
      <c r="B33" s="45" t="str">
        <f>IF(INDEX(Picks!$H$2:$H$300,MATCH($C33,Picks!$C$2:$C$300,0))=0,"",INDEX(Picks!$H$2:$H$300,MATCH($C33,Picks!$C$2:$C$300,0)))</f>
        <v/>
      </c>
      <c r="C33" s="5" t="s">
        <v>70</v>
      </c>
      <c r="D33" s="35">
        <v>0.81060606060606055</v>
      </c>
      <c r="E33" s="35">
        <v>0.36811023622047245</v>
      </c>
      <c r="F33" s="36">
        <f t="shared" si="0"/>
        <v>0.97730525318568229</v>
      </c>
      <c r="G33" s="36"/>
      <c r="H33" s="35">
        <v>0.67592592592592593</v>
      </c>
      <c r="I33" s="35">
        <v>0.4112903225806453</v>
      </c>
      <c r="J33" s="36">
        <f t="shared" si="1"/>
        <v>0.90530307421105527</v>
      </c>
      <c r="L33" s="36">
        <v>0.88525653269045324</v>
      </c>
      <c r="M33" s="36">
        <v>0.84636156417995112</v>
      </c>
      <c r="N33" s="36">
        <v>0.86282707001232406</v>
      </c>
      <c r="O33" s="36">
        <f t="shared" si="2"/>
        <v>-0.62167759465966543</v>
      </c>
      <c r="P33" s="36">
        <f t="shared" si="3"/>
        <v>-1.1167628143354342</v>
      </c>
      <c r="Q33" s="36">
        <f t="shared" si="4"/>
        <v>-1.6915300028428439</v>
      </c>
    </row>
    <row r="34" spans="1:17" x14ac:dyDescent="0.3">
      <c r="B34" s="45" t="str">
        <f>IF(INDEX(Picks!$H$2:$H$300,MATCH($C34,Picks!$C$2:$C$300,0))=0,"",INDEX(Picks!$H$2:$H$300,MATCH($C34,Picks!$C$2:$C$300,0)))</f>
        <v/>
      </c>
      <c r="C34" s="5" t="s">
        <v>46</v>
      </c>
      <c r="D34" s="35">
        <v>0.82383419689119175</v>
      </c>
      <c r="E34" s="35">
        <v>0.32769556025369972</v>
      </c>
      <c r="F34" s="36">
        <f t="shared" si="0"/>
        <v>0.95476416495406735</v>
      </c>
      <c r="G34" s="36"/>
      <c r="H34" s="35">
        <v>0.95918367346938771</v>
      </c>
      <c r="I34" s="35">
        <v>0.27131782945736443</v>
      </c>
      <c r="J34" s="36">
        <f t="shared" si="1"/>
        <v>1.0246138198827512</v>
      </c>
      <c r="L34" s="36">
        <v>0.50921077923359526</v>
      </c>
      <c r="M34" s="36">
        <v>1.0947521427568441</v>
      </c>
      <c r="N34" s="36">
        <v>0.8468734297663848</v>
      </c>
      <c r="O34" s="36">
        <f t="shared" si="2"/>
        <v>-2.6590852569222001</v>
      </c>
      <c r="P34" s="36">
        <f t="shared" si="3"/>
        <v>0.68873175546635002</v>
      </c>
      <c r="Q34" s="36">
        <f t="shared" si="4"/>
        <v>-1.8882602260216579</v>
      </c>
    </row>
    <row r="35" spans="1:17" x14ac:dyDescent="0.3">
      <c r="F35" s="8"/>
      <c r="G35" s="8"/>
    </row>
    <row r="36" spans="1:17" x14ac:dyDescent="0.3">
      <c r="C36" s="16" t="s">
        <v>444</v>
      </c>
      <c r="D36" s="37">
        <f>AVERAGE(D3:D34)</f>
        <v>0.78931060630669503</v>
      </c>
      <c r="E36" s="37">
        <v>0.41677755599911404</v>
      </c>
      <c r="F36" s="38">
        <f>SUM(D36:E36)</f>
        <v>1.2060881623058091</v>
      </c>
      <c r="G36" s="38"/>
      <c r="H36" s="37">
        <f>AVERAGE(H3:H34)</f>
        <v>0.77823978940603422</v>
      </c>
      <c r="I36" s="37">
        <v>0.4227019498607279</v>
      </c>
      <c r="J36" s="38">
        <f>SUM(H36:I36)</f>
        <v>1.2009417392667621</v>
      </c>
      <c r="K36" s="16"/>
      <c r="L36" s="39">
        <v>0.40997880128524766</v>
      </c>
      <c r="M36" s="39">
        <v>0.55847687376673116</v>
      </c>
      <c r="N36" s="39">
        <v>0.96845567505197883</v>
      </c>
    </row>
    <row r="38" spans="1:17" x14ac:dyDescent="0.3">
      <c r="A38" s="5" t="s">
        <v>708</v>
      </c>
    </row>
  </sheetData>
  <autoFilter ref="B2:Q34" xr:uid="{418EA7A1-B035-4917-BDF5-DFA4C12A7CCB}">
    <sortState xmlns:xlrd2="http://schemas.microsoft.com/office/spreadsheetml/2017/richdata2" ref="B3:Q34">
      <sortCondition descending="1" ref="Q2:Q34"/>
    </sortState>
  </autoFilter>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1254A-C2C9-4FDB-94B5-27212F69EBF0}">
  <dimension ref="B1:X263"/>
  <sheetViews>
    <sheetView showGridLines="0" zoomScaleNormal="100" workbookViewId="0">
      <selection activeCell="X3" sqref="X3"/>
    </sheetView>
  </sheetViews>
  <sheetFormatPr defaultColWidth="9.140625" defaultRowHeight="13.5" x14ac:dyDescent="0.3"/>
  <cols>
    <col min="1" max="1" width="3.28515625" style="5" customWidth="1"/>
    <col min="2" max="3" width="10.7109375" style="7" customWidth="1"/>
    <col min="4" max="4" width="11.7109375" style="5" customWidth="1"/>
    <col min="5" max="5" width="13.7109375" style="5" customWidth="1"/>
    <col min="6" max="6" width="3.28515625" style="5" customWidth="1"/>
    <col min="7" max="7" width="28" style="5" bestFit="1" customWidth="1"/>
    <col min="8" max="8" width="8.5703125" style="5" bestFit="1" customWidth="1"/>
    <col min="9" max="9" width="9.140625" style="5"/>
    <col min="10" max="10" width="11.7109375" style="41" customWidth="1"/>
    <col min="11" max="11" width="9.140625" style="5"/>
    <col min="12" max="12" width="10.7109375" style="7" customWidth="1"/>
    <col min="13" max="19" width="8.85546875" style="5" customWidth="1"/>
    <col min="20" max="20" width="11.7109375" style="5" customWidth="1"/>
    <col min="21" max="22" width="8.85546875" style="5" customWidth="1"/>
    <col min="23" max="23" width="11.7109375" style="5" customWidth="1"/>
    <col min="24" max="25" width="9.140625" style="5"/>
    <col min="26" max="26" width="13.7109375" style="5" customWidth="1"/>
    <col min="27" max="16384" width="9.140625" style="5"/>
  </cols>
  <sheetData>
    <row r="1" spans="2:24" x14ac:dyDescent="0.3">
      <c r="B1" s="17" t="s">
        <v>428</v>
      </c>
      <c r="C1" s="17" t="s">
        <v>445</v>
      </c>
      <c r="D1" s="15" t="s">
        <v>446</v>
      </c>
      <c r="G1" s="16" t="s">
        <v>4</v>
      </c>
      <c r="H1" s="16" t="s">
        <v>447</v>
      </c>
      <c r="I1" s="15" t="s">
        <v>448</v>
      </c>
      <c r="J1" s="40" t="s">
        <v>449</v>
      </c>
      <c r="K1" s="15"/>
      <c r="L1" s="17" t="s">
        <v>23</v>
      </c>
      <c r="M1" s="15" t="s">
        <v>0</v>
      </c>
      <c r="N1" s="15" t="s">
        <v>7</v>
      </c>
      <c r="O1" s="15" t="s">
        <v>13</v>
      </c>
      <c r="P1" s="15" t="s">
        <v>14</v>
      </c>
      <c r="Q1" s="15" t="s">
        <v>12</v>
      </c>
      <c r="R1" s="15"/>
      <c r="S1" s="15"/>
      <c r="T1" s="17" t="s">
        <v>450</v>
      </c>
      <c r="U1" s="15" t="s">
        <v>451</v>
      </c>
      <c r="V1" s="15"/>
      <c r="W1" s="16" t="s">
        <v>452</v>
      </c>
      <c r="X1" s="15" t="s">
        <v>430</v>
      </c>
    </row>
    <row r="2" spans="2:24" x14ac:dyDescent="0.3">
      <c r="B2" s="7">
        <v>1</v>
      </c>
      <c r="C2" s="7">
        <f>ROUNDDOWN(B2/33,0)+1</f>
        <v>1</v>
      </c>
      <c r="D2" s="31">
        <v>1.0149999999999999</v>
      </c>
      <c r="G2" s="5" t="s">
        <v>453</v>
      </c>
      <c r="H2" s="5" t="s">
        <v>89</v>
      </c>
      <c r="I2" s="5" t="s">
        <v>454</v>
      </c>
      <c r="J2" s="41">
        <v>5.0939691444600284</v>
      </c>
      <c r="L2" s="7">
        <v>1</v>
      </c>
      <c r="M2" s="31">
        <v>1.0009999999999999</v>
      </c>
      <c r="N2" s="31">
        <v>1.0009999999999999</v>
      </c>
      <c r="O2" s="31">
        <v>1.0009999999999999</v>
      </c>
      <c r="P2" s="31">
        <v>1.0009999999999999</v>
      </c>
      <c r="Q2" s="31">
        <v>1.0009999999999999</v>
      </c>
      <c r="T2" s="7">
        <v>1</v>
      </c>
      <c r="U2" s="31">
        <v>1.0069999999999999</v>
      </c>
      <c r="V2" s="31"/>
      <c r="W2" s="5" t="s">
        <v>455</v>
      </c>
      <c r="X2" s="31">
        <v>1.03</v>
      </c>
    </row>
    <row r="3" spans="2:24" x14ac:dyDescent="0.3">
      <c r="B3" s="7">
        <f>B2+1</f>
        <v>2</v>
      </c>
      <c r="C3" s="7">
        <f t="shared" ref="C3:C66" si="0">ROUNDDOWN(B3/33,0)+1</f>
        <v>1</v>
      </c>
      <c r="D3" s="31">
        <v>1.0149999999999999</v>
      </c>
      <c r="G3" s="5" t="s">
        <v>456</v>
      </c>
      <c r="H3" s="5" t="s">
        <v>87</v>
      </c>
      <c r="I3" s="5" t="s">
        <v>457</v>
      </c>
      <c r="J3" s="41">
        <v>6.0066666666666668</v>
      </c>
      <c r="L3" s="7">
        <f>L2+1</f>
        <v>2</v>
      </c>
      <c r="M3" s="31">
        <v>1.0109999999999999</v>
      </c>
      <c r="N3" s="31">
        <v>1.0110249999999996</v>
      </c>
      <c r="O3" s="31">
        <v>1.0059999999999998</v>
      </c>
      <c r="P3" s="31">
        <v>1.0110249999999996</v>
      </c>
      <c r="Q3" s="31">
        <v>1.0047499999999998</v>
      </c>
      <c r="T3" s="7">
        <f>T2+1</f>
        <v>2</v>
      </c>
      <c r="U3" s="31">
        <v>1.0029999999999999</v>
      </c>
      <c r="V3" s="31"/>
      <c r="W3" s="5" t="s">
        <v>458</v>
      </c>
      <c r="X3" s="31">
        <v>0.97</v>
      </c>
    </row>
    <row r="4" spans="2:24" x14ac:dyDescent="0.3">
      <c r="B4" s="7">
        <f t="shared" ref="B4:B67" si="1">B3+1</f>
        <v>3</v>
      </c>
      <c r="C4" s="7">
        <f t="shared" si="0"/>
        <v>1</v>
      </c>
      <c r="D4" s="31">
        <v>1.0149999999999999</v>
      </c>
      <c r="G4" s="5" t="s">
        <v>459</v>
      </c>
      <c r="H4" s="5" t="s">
        <v>76</v>
      </c>
      <c r="I4" s="5" t="s">
        <v>460</v>
      </c>
      <c r="J4" s="41">
        <v>5.8788426763110309</v>
      </c>
      <c r="L4" s="7">
        <f t="shared" ref="L4:L26" si="2">L3+1</f>
        <v>3</v>
      </c>
      <c r="M4" s="31">
        <v>1.0159999999999998</v>
      </c>
      <c r="N4" s="31">
        <v>1.0160499999999999</v>
      </c>
      <c r="O4" s="31">
        <v>1.0059999999999998</v>
      </c>
      <c r="P4" s="31">
        <v>1.0110249999999996</v>
      </c>
      <c r="Q4" s="31">
        <v>1.0084999999999997</v>
      </c>
      <c r="T4" s="7">
        <f t="shared" ref="T4:T19" si="3">T3+1</f>
        <v>3</v>
      </c>
      <c r="U4" s="31">
        <v>1.0009999999999999</v>
      </c>
      <c r="V4" s="31"/>
      <c r="X4" s="31"/>
    </row>
    <row r="5" spans="2:24" x14ac:dyDescent="0.3">
      <c r="B5" s="7">
        <f t="shared" si="1"/>
        <v>4</v>
      </c>
      <c r="C5" s="7">
        <f t="shared" si="0"/>
        <v>1</v>
      </c>
      <c r="D5" s="31">
        <v>1.0149999999999999</v>
      </c>
      <c r="G5" s="5" t="s">
        <v>461</v>
      </c>
      <c r="H5" s="5" t="s">
        <v>48</v>
      </c>
      <c r="I5" s="5" t="s">
        <v>462</v>
      </c>
      <c r="J5" s="41">
        <v>6.7658045977011492</v>
      </c>
      <c r="L5" s="7">
        <f t="shared" si="2"/>
        <v>4</v>
      </c>
      <c r="M5" s="31">
        <v>1.0160499999999999</v>
      </c>
      <c r="N5" s="31">
        <v>1.0210999999999999</v>
      </c>
      <c r="O5" s="31">
        <v>1.0109999999999999</v>
      </c>
      <c r="P5" s="31">
        <v>1.0160499999999999</v>
      </c>
      <c r="Q5" s="31">
        <v>1.0084999999999997</v>
      </c>
      <c r="T5" s="7">
        <f t="shared" si="3"/>
        <v>4</v>
      </c>
      <c r="U5" s="31">
        <v>1</v>
      </c>
      <c r="V5" s="31"/>
      <c r="X5" s="31"/>
    </row>
    <row r="6" spans="2:24" x14ac:dyDescent="0.3">
      <c r="B6" s="7">
        <f t="shared" si="1"/>
        <v>5</v>
      </c>
      <c r="C6" s="7">
        <f t="shared" si="0"/>
        <v>1</v>
      </c>
      <c r="D6" s="31">
        <v>1.0149999999999999</v>
      </c>
      <c r="G6" s="5" t="s">
        <v>463</v>
      </c>
      <c r="H6" s="5" t="s">
        <v>72</v>
      </c>
      <c r="I6" s="5" t="s">
        <v>457</v>
      </c>
      <c r="J6" s="41">
        <v>6.10183299389002</v>
      </c>
      <c r="L6" s="7">
        <f t="shared" si="2"/>
        <v>5</v>
      </c>
      <c r="M6" s="31">
        <v>1.0160499999999999</v>
      </c>
      <c r="N6" s="31">
        <v>1.0160499999999999</v>
      </c>
      <c r="O6" s="31">
        <v>1.0109999999999999</v>
      </c>
      <c r="P6" s="31">
        <v>1.0160499999999999</v>
      </c>
      <c r="Q6" s="31">
        <v>1.0047499999999998</v>
      </c>
      <c r="T6" s="7">
        <f t="shared" si="3"/>
        <v>5</v>
      </c>
      <c r="U6" s="31">
        <v>1</v>
      </c>
      <c r="V6" s="31"/>
      <c r="X6" s="31"/>
    </row>
    <row r="7" spans="2:24" x14ac:dyDescent="0.3">
      <c r="B7" s="7">
        <f t="shared" si="1"/>
        <v>6</v>
      </c>
      <c r="C7" s="7">
        <f t="shared" si="0"/>
        <v>1</v>
      </c>
      <c r="D7" s="31">
        <v>1.01</v>
      </c>
      <c r="G7" s="5" t="s">
        <v>464</v>
      </c>
      <c r="H7" s="5" t="s">
        <v>78</v>
      </c>
      <c r="I7" s="5" t="s">
        <v>465</v>
      </c>
      <c r="J7" s="41">
        <v>5.0592255125284735</v>
      </c>
      <c r="L7" s="7">
        <f t="shared" si="2"/>
        <v>6</v>
      </c>
      <c r="M7" s="31">
        <v>1.0160499999999999</v>
      </c>
      <c r="N7" s="31">
        <v>1.0160499999999999</v>
      </c>
      <c r="O7" s="31">
        <v>1.0059999999999998</v>
      </c>
      <c r="P7" s="31">
        <v>1.0110249999999996</v>
      </c>
      <c r="Q7" s="31">
        <v>1.0059999999999998</v>
      </c>
      <c r="T7" s="7">
        <f t="shared" si="3"/>
        <v>6</v>
      </c>
      <c r="U7" s="31">
        <v>1.0009999999999999</v>
      </c>
      <c r="V7" s="31"/>
      <c r="X7" s="31"/>
    </row>
    <row r="8" spans="2:24" x14ac:dyDescent="0.3">
      <c r="B8" s="7">
        <f t="shared" si="1"/>
        <v>7</v>
      </c>
      <c r="C8" s="7">
        <f t="shared" si="0"/>
        <v>1</v>
      </c>
      <c r="D8" s="31">
        <v>1.01</v>
      </c>
      <c r="G8" s="5" t="s">
        <v>466</v>
      </c>
      <c r="H8" s="5" t="s">
        <v>46</v>
      </c>
      <c r="I8" s="5" t="s">
        <v>460</v>
      </c>
      <c r="J8" s="41">
        <v>6.3178893178893176</v>
      </c>
      <c r="L8" s="7">
        <f t="shared" si="2"/>
        <v>7</v>
      </c>
      <c r="M8" s="31">
        <v>1.0109999999999999</v>
      </c>
      <c r="N8" s="31">
        <v>0.98589999999999989</v>
      </c>
      <c r="O8" s="31">
        <v>1.0009999999999999</v>
      </c>
      <c r="P8" s="31">
        <v>1.0009999999999999</v>
      </c>
      <c r="Q8" s="31">
        <v>1.0022499999999999</v>
      </c>
      <c r="T8" s="7">
        <f t="shared" si="3"/>
        <v>7</v>
      </c>
      <c r="U8" s="31">
        <f>U7+0.001</f>
        <v>1.0019999999999998</v>
      </c>
      <c r="V8" s="31"/>
      <c r="X8" s="31"/>
    </row>
    <row r="9" spans="2:24" x14ac:dyDescent="0.3">
      <c r="B9" s="7">
        <f t="shared" si="1"/>
        <v>8</v>
      </c>
      <c r="C9" s="7">
        <f t="shared" si="0"/>
        <v>1</v>
      </c>
      <c r="D9" s="31">
        <v>1.01</v>
      </c>
      <c r="G9" s="5" t="s">
        <v>467</v>
      </c>
      <c r="H9" s="5" t="s">
        <v>94</v>
      </c>
      <c r="I9" s="5" t="s">
        <v>460</v>
      </c>
      <c r="J9" s="41">
        <v>5.9379310344827587</v>
      </c>
      <c r="L9" s="7">
        <f t="shared" si="2"/>
        <v>8</v>
      </c>
      <c r="M9" s="31">
        <v>1.0008999999999999</v>
      </c>
      <c r="N9" s="31">
        <v>0.90100000000000002</v>
      </c>
      <c r="O9" s="31">
        <v>0.99099999999999999</v>
      </c>
      <c r="P9" s="31">
        <v>0.98357499999999998</v>
      </c>
      <c r="Q9" s="31">
        <v>0.99662499999999998</v>
      </c>
      <c r="T9" s="7">
        <f t="shared" si="3"/>
        <v>8</v>
      </c>
      <c r="U9" s="31">
        <f t="shared" ref="U9:U19" si="4">U8+0.001</f>
        <v>1.0029999999999997</v>
      </c>
      <c r="V9" s="31"/>
      <c r="X9" s="31"/>
    </row>
    <row r="10" spans="2:24" x14ac:dyDescent="0.3">
      <c r="B10" s="7">
        <f t="shared" si="1"/>
        <v>9</v>
      </c>
      <c r="C10" s="7">
        <f t="shared" si="0"/>
        <v>1</v>
      </c>
      <c r="D10" s="31">
        <v>1.01</v>
      </c>
      <c r="G10" s="5" t="s">
        <v>468</v>
      </c>
      <c r="H10" s="5" t="s">
        <v>58</v>
      </c>
      <c r="I10" s="5" t="s">
        <v>469</v>
      </c>
      <c r="J10" s="41">
        <v>6.4717557251908397</v>
      </c>
      <c r="L10" s="7">
        <f t="shared" si="2"/>
        <v>9</v>
      </c>
      <c r="M10" s="31">
        <v>0.98589999999999989</v>
      </c>
      <c r="N10" s="31">
        <v>0.85893399999999998</v>
      </c>
      <c r="O10" s="31">
        <v>0.98099999999999998</v>
      </c>
      <c r="P10" s="31">
        <v>0.94669999999999999</v>
      </c>
      <c r="Q10" s="31">
        <v>0.97599999999999987</v>
      </c>
      <c r="T10" s="7">
        <f t="shared" si="3"/>
        <v>9</v>
      </c>
      <c r="U10" s="31">
        <f t="shared" si="4"/>
        <v>1.0039999999999996</v>
      </c>
      <c r="V10" s="31"/>
      <c r="X10" s="31"/>
    </row>
    <row r="11" spans="2:24" x14ac:dyDescent="0.3">
      <c r="B11" s="7">
        <f t="shared" si="1"/>
        <v>10</v>
      </c>
      <c r="C11" s="7">
        <f t="shared" si="0"/>
        <v>1</v>
      </c>
      <c r="D11" s="31">
        <v>1.01</v>
      </c>
      <c r="G11" s="5" t="s">
        <v>470</v>
      </c>
      <c r="H11" s="5" t="s">
        <v>82</v>
      </c>
      <c r="I11" s="5" t="s">
        <v>471</v>
      </c>
      <c r="J11" s="41">
        <v>5.6656151419558363</v>
      </c>
      <c r="L11" s="7">
        <f t="shared" si="2"/>
        <v>10</v>
      </c>
      <c r="M11" s="31">
        <v>0.97584999999999988</v>
      </c>
      <c r="N11" s="31">
        <v>0.8143999999999999</v>
      </c>
      <c r="O11" s="31">
        <v>0.97099999999999997</v>
      </c>
      <c r="P11" s="31">
        <v>0.91279999999999994</v>
      </c>
      <c r="Q11" s="31">
        <v>0.95724999999999993</v>
      </c>
      <c r="T11" s="7">
        <f t="shared" si="3"/>
        <v>10</v>
      </c>
      <c r="U11" s="31">
        <f t="shared" si="4"/>
        <v>1.0049999999999994</v>
      </c>
      <c r="V11" s="31"/>
      <c r="X11" s="31"/>
    </row>
    <row r="12" spans="2:24" x14ac:dyDescent="0.3">
      <c r="B12" s="7">
        <f t="shared" si="1"/>
        <v>11</v>
      </c>
      <c r="C12" s="7">
        <f t="shared" si="0"/>
        <v>1</v>
      </c>
      <c r="D12" s="31">
        <v>1.01</v>
      </c>
      <c r="G12" s="5" t="s">
        <v>472</v>
      </c>
      <c r="H12" s="5" t="s">
        <v>56</v>
      </c>
      <c r="I12" s="5" t="s">
        <v>465</v>
      </c>
      <c r="J12" s="41">
        <v>6.9983660130718954</v>
      </c>
      <c r="L12" s="7">
        <f t="shared" si="2"/>
        <v>11</v>
      </c>
      <c r="M12" s="31">
        <v>0.95099999999999996</v>
      </c>
      <c r="N12" s="31">
        <v>0.80124999999999991</v>
      </c>
      <c r="O12" s="31">
        <v>0.95099999999999996</v>
      </c>
      <c r="P12" s="31">
        <v>0.86787499999999995</v>
      </c>
      <c r="Q12" s="31">
        <v>0.93537500000000007</v>
      </c>
      <c r="T12" s="7">
        <f t="shared" si="3"/>
        <v>11</v>
      </c>
      <c r="U12" s="31">
        <f t="shared" si="4"/>
        <v>1.0059999999999993</v>
      </c>
      <c r="V12" s="31"/>
      <c r="X12" s="31"/>
    </row>
    <row r="13" spans="2:24" x14ac:dyDescent="0.3">
      <c r="B13" s="7">
        <f t="shared" si="1"/>
        <v>12</v>
      </c>
      <c r="C13" s="7">
        <f t="shared" si="0"/>
        <v>1</v>
      </c>
      <c r="D13" s="31">
        <v>1.01</v>
      </c>
      <c r="G13" s="5" t="s">
        <v>473</v>
      </c>
      <c r="H13" s="5" t="s">
        <v>62</v>
      </c>
      <c r="I13" s="5" t="s">
        <v>465</v>
      </c>
      <c r="J13" s="41">
        <v>6.1109243697478988</v>
      </c>
      <c r="L13" s="7">
        <f t="shared" si="2"/>
        <v>12</v>
      </c>
      <c r="M13" s="31">
        <v>0.93100000000000005</v>
      </c>
      <c r="N13" s="31">
        <v>0.77049999999999996</v>
      </c>
      <c r="O13" s="31">
        <v>0.93100000000000005</v>
      </c>
      <c r="P13" s="31">
        <v>0.82093450000000012</v>
      </c>
      <c r="Q13" s="31">
        <v>0.91098750000000006</v>
      </c>
      <c r="T13" s="7">
        <f t="shared" si="3"/>
        <v>12</v>
      </c>
      <c r="U13" s="31">
        <f t="shared" si="4"/>
        <v>1.0069999999999992</v>
      </c>
      <c r="V13" s="31"/>
      <c r="X13" s="31"/>
    </row>
    <row r="14" spans="2:24" x14ac:dyDescent="0.3">
      <c r="B14" s="7">
        <f t="shared" si="1"/>
        <v>13</v>
      </c>
      <c r="C14" s="7">
        <f t="shared" si="0"/>
        <v>1</v>
      </c>
      <c r="D14" s="31">
        <v>1.01</v>
      </c>
      <c r="G14" s="5" t="s">
        <v>474</v>
      </c>
      <c r="H14" s="5" t="s">
        <v>74</v>
      </c>
      <c r="I14" s="5" t="s">
        <v>475</v>
      </c>
      <c r="J14" s="41">
        <v>5.3967741935483868</v>
      </c>
      <c r="L14" s="7">
        <f t="shared" si="2"/>
        <v>13</v>
      </c>
      <c r="M14" s="31">
        <v>0.89649999999999996</v>
      </c>
      <c r="N14" s="31">
        <v>0.71710000000000007</v>
      </c>
      <c r="O14" s="31">
        <v>0.90100000000000002</v>
      </c>
      <c r="P14" s="31">
        <v>0.74349999999999994</v>
      </c>
      <c r="Q14" s="31">
        <v>0.86849999999999994</v>
      </c>
      <c r="T14" s="7">
        <f t="shared" si="3"/>
        <v>13</v>
      </c>
      <c r="U14" s="31">
        <f t="shared" si="4"/>
        <v>1.0079999999999991</v>
      </c>
      <c r="V14" s="31"/>
      <c r="X14" s="31"/>
    </row>
    <row r="15" spans="2:24" x14ac:dyDescent="0.3">
      <c r="B15" s="7">
        <f t="shared" si="1"/>
        <v>14</v>
      </c>
      <c r="C15" s="7">
        <f t="shared" si="0"/>
        <v>1</v>
      </c>
      <c r="D15" s="31">
        <v>1.01</v>
      </c>
      <c r="G15" s="5" t="s">
        <v>476</v>
      </c>
      <c r="H15" s="5" t="s">
        <v>109</v>
      </c>
      <c r="I15" s="5" t="s">
        <v>475</v>
      </c>
      <c r="J15" s="41">
        <v>5.1454272863568216</v>
      </c>
      <c r="L15" s="7">
        <f t="shared" si="2"/>
        <v>14</v>
      </c>
      <c r="M15" s="31">
        <v>0.85239999999999994</v>
      </c>
      <c r="N15" s="31">
        <v>0.67600000000000005</v>
      </c>
      <c r="O15" s="31">
        <v>0.86099999999999999</v>
      </c>
      <c r="P15" s="31">
        <v>0.65029999999999999</v>
      </c>
      <c r="Q15" s="31">
        <v>0.81474999999999997</v>
      </c>
      <c r="T15" s="7">
        <f t="shared" si="3"/>
        <v>14</v>
      </c>
      <c r="U15" s="31">
        <f t="shared" si="4"/>
        <v>1.008999999999999</v>
      </c>
      <c r="V15" s="31"/>
      <c r="X15" s="31"/>
    </row>
    <row r="16" spans="2:24" x14ac:dyDescent="0.3">
      <c r="B16" s="7">
        <f t="shared" si="1"/>
        <v>15</v>
      </c>
      <c r="C16" s="7">
        <f t="shared" si="0"/>
        <v>1</v>
      </c>
      <c r="D16" s="31">
        <v>1.01</v>
      </c>
      <c r="G16" s="5" t="s">
        <v>477</v>
      </c>
      <c r="H16" s="5" t="s">
        <v>54</v>
      </c>
      <c r="I16" s="5" t="s">
        <v>475</v>
      </c>
      <c r="J16" s="41">
        <v>6.1966527196652716</v>
      </c>
      <c r="L16" s="7">
        <f t="shared" si="2"/>
        <v>15</v>
      </c>
      <c r="M16" s="31">
        <v>0.78500000000000003</v>
      </c>
      <c r="N16" s="31">
        <v>0.56000000000000005</v>
      </c>
      <c r="O16" s="31">
        <v>0.80100000000000005</v>
      </c>
      <c r="P16" s="31">
        <v>0.53300000000000003</v>
      </c>
      <c r="Q16" s="31">
        <v>0.74475000000000002</v>
      </c>
      <c r="T16" s="7">
        <f t="shared" si="3"/>
        <v>15</v>
      </c>
      <c r="U16" s="31">
        <f t="shared" si="4"/>
        <v>1.0099999999999989</v>
      </c>
      <c r="V16" s="31"/>
      <c r="X16" s="31"/>
    </row>
    <row r="17" spans="2:21" x14ac:dyDescent="0.3">
      <c r="B17" s="7">
        <f t="shared" si="1"/>
        <v>16</v>
      </c>
      <c r="C17" s="7">
        <f t="shared" si="0"/>
        <v>1</v>
      </c>
      <c r="D17" s="31">
        <v>1.0049999999999999</v>
      </c>
      <c r="G17" s="5" t="s">
        <v>478</v>
      </c>
      <c r="H17" s="5" t="s">
        <v>43</v>
      </c>
      <c r="I17" s="5" t="s">
        <v>471</v>
      </c>
      <c r="J17" s="41">
        <v>7.3177215189873417</v>
      </c>
      <c r="L17" s="7">
        <f t="shared" si="2"/>
        <v>16</v>
      </c>
      <c r="M17" s="31">
        <v>0.69687500000000002</v>
      </c>
      <c r="N17" s="31">
        <v>0.42500000000000004</v>
      </c>
      <c r="O17" s="31">
        <v>0.73350000000000004</v>
      </c>
      <c r="P17" s="31">
        <v>0.43042812500000005</v>
      </c>
      <c r="Q17" s="31">
        <v>0.67818750000000005</v>
      </c>
      <c r="T17" s="7">
        <f t="shared" si="3"/>
        <v>16</v>
      </c>
      <c r="U17" s="31">
        <f t="shared" si="4"/>
        <v>1.0109999999999988</v>
      </c>
    </row>
    <row r="18" spans="2:21" x14ac:dyDescent="0.3">
      <c r="B18" s="7">
        <f t="shared" si="1"/>
        <v>17</v>
      </c>
      <c r="C18" s="7">
        <f t="shared" si="0"/>
        <v>1</v>
      </c>
      <c r="D18" s="31">
        <v>1.0049999999999999</v>
      </c>
      <c r="G18" s="5" t="s">
        <v>479</v>
      </c>
      <c r="H18" s="5" t="s">
        <v>69</v>
      </c>
      <c r="I18" s="5" t="s">
        <v>471</v>
      </c>
      <c r="J18" s="41">
        <v>6.3044871794871797</v>
      </c>
      <c r="L18" s="7">
        <f t="shared" si="2"/>
        <v>17</v>
      </c>
      <c r="M18" s="31">
        <v>0.60550000000000004</v>
      </c>
      <c r="N18" s="31">
        <v>0.32330000000000003</v>
      </c>
      <c r="O18" s="31">
        <v>0.65100000000000002</v>
      </c>
      <c r="P18" s="31">
        <v>0.33900000000000002</v>
      </c>
      <c r="Q18" s="31">
        <v>0.62350000000000005</v>
      </c>
      <c r="T18" s="7">
        <f t="shared" si="3"/>
        <v>17</v>
      </c>
      <c r="U18" s="31">
        <f t="shared" si="4"/>
        <v>1.0119999999999987</v>
      </c>
    </row>
    <row r="19" spans="2:21" x14ac:dyDescent="0.3">
      <c r="B19" s="7">
        <f t="shared" si="1"/>
        <v>18</v>
      </c>
      <c r="C19" s="7">
        <f t="shared" si="0"/>
        <v>1</v>
      </c>
      <c r="D19" s="31">
        <v>1.0049999999999999</v>
      </c>
      <c r="G19" s="5" t="s">
        <v>480</v>
      </c>
      <c r="H19" s="5" t="s">
        <v>60</v>
      </c>
      <c r="I19" s="5" t="s">
        <v>471</v>
      </c>
      <c r="J19" s="41">
        <v>6.0816582914572868</v>
      </c>
      <c r="L19" s="7">
        <f t="shared" si="2"/>
        <v>18</v>
      </c>
      <c r="M19" s="31">
        <v>0.47350000000000003</v>
      </c>
      <c r="N19" s="31">
        <v>0.2545</v>
      </c>
      <c r="O19" s="31">
        <v>0.52600000000000002</v>
      </c>
      <c r="P19" s="31">
        <v>0.23331250000000001</v>
      </c>
      <c r="Q19" s="31">
        <v>0.55787500000000001</v>
      </c>
      <c r="T19" s="7">
        <f t="shared" si="3"/>
        <v>18</v>
      </c>
      <c r="U19" s="31">
        <f t="shared" si="4"/>
        <v>1.0129999999999986</v>
      </c>
    </row>
    <row r="20" spans="2:21" x14ac:dyDescent="0.3">
      <c r="B20" s="7">
        <f t="shared" si="1"/>
        <v>19</v>
      </c>
      <c r="C20" s="7">
        <f t="shared" si="0"/>
        <v>1</v>
      </c>
      <c r="D20" s="31">
        <v>1.0049999999999999</v>
      </c>
      <c r="G20" s="5" t="s">
        <v>481</v>
      </c>
      <c r="H20" s="5" t="s">
        <v>118</v>
      </c>
      <c r="I20" s="5" t="s">
        <v>454</v>
      </c>
      <c r="J20" s="41">
        <v>5.2857142857142856</v>
      </c>
      <c r="L20" s="7">
        <f t="shared" si="2"/>
        <v>19</v>
      </c>
      <c r="M20" s="31">
        <v>0.35974999999999996</v>
      </c>
      <c r="N20" s="31">
        <v>0.19</v>
      </c>
      <c r="O20" s="31">
        <v>0.41099999999999998</v>
      </c>
      <c r="P20" s="31">
        <v>0.1527</v>
      </c>
      <c r="Q20" s="31">
        <v>0.49724999999999997</v>
      </c>
      <c r="T20" s="7"/>
      <c r="U20" s="31"/>
    </row>
    <row r="21" spans="2:21" x14ac:dyDescent="0.3">
      <c r="B21" s="7">
        <f t="shared" si="1"/>
        <v>20</v>
      </c>
      <c r="C21" s="7">
        <f t="shared" si="0"/>
        <v>1</v>
      </c>
      <c r="D21" s="31">
        <v>1.0049999999999999</v>
      </c>
      <c r="G21" s="5" t="s">
        <v>482</v>
      </c>
      <c r="H21" s="5" t="s">
        <v>65</v>
      </c>
      <c r="I21" s="5" t="s">
        <v>462</v>
      </c>
      <c r="J21" s="41">
        <v>7.017910447761194</v>
      </c>
      <c r="L21" s="7">
        <f t="shared" si="2"/>
        <v>20</v>
      </c>
      <c r="M21" s="31">
        <v>0.242425</v>
      </c>
      <c r="N21" s="31">
        <v>0.1363</v>
      </c>
      <c r="O21" s="31">
        <v>0.29099999999999998</v>
      </c>
      <c r="P21" s="31">
        <v>8.7999999999999995E-2</v>
      </c>
      <c r="Q21" s="31">
        <v>0.43412500000000004</v>
      </c>
      <c r="T21" s="7"/>
      <c r="U21" s="31"/>
    </row>
    <row r="22" spans="2:21" x14ac:dyDescent="0.3">
      <c r="B22" s="7">
        <f t="shared" si="1"/>
        <v>21</v>
      </c>
      <c r="C22" s="7">
        <f t="shared" si="0"/>
        <v>1</v>
      </c>
      <c r="D22" s="31">
        <v>1.0049999999999999</v>
      </c>
      <c r="G22" s="5" t="s">
        <v>483</v>
      </c>
      <c r="H22" s="5" t="s">
        <v>52</v>
      </c>
      <c r="I22" s="5" t="s">
        <v>465</v>
      </c>
      <c r="J22" s="41">
        <v>6.2644736842105262</v>
      </c>
      <c r="L22" s="7">
        <f t="shared" si="2"/>
        <v>21</v>
      </c>
      <c r="M22" s="31">
        <v>0.14350000000000002</v>
      </c>
      <c r="N22" s="31">
        <v>9.0899999999999995E-2</v>
      </c>
      <c r="O22" s="31">
        <v>0.191</v>
      </c>
      <c r="P22" s="31">
        <v>4.7550000000000002E-2</v>
      </c>
      <c r="Q22" s="31">
        <v>0.37224999999999997</v>
      </c>
      <c r="T22" s="7"/>
      <c r="U22" s="31"/>
    </row>
    <row r="23" spans="2:21" x14ac:dyDescent="0.3">
      <c r="B23" s="7">
        <f t="shared" si="1"/>
        <v>22</v>
      </c>
      <c r="C23" s="7">
        <f t="shared" si="0"/>
        <v>1</v>
      </c>
      <c r="D23" s="31">
        <v>1.0049999999999999</v>
      </c>
      <c r="G23" s="5" t="s">
        <v>484</v>
      </c>
      <c r="H23" s="5" t="s">
        <v>92</v>
      </c>
      <c r="I23" s="5" t="s">
        <v>462</v>
      </c>
      <c r="J23" s="41">
        <v>6.0686106346483708</v>
      </c>
      <c r="L23" s="7">
        <f t="shared" si="2"/>
        <v>22</v>
      </c>
      <c r="M23" s="31">
        <v>8.5500000000000007E-2</v>
      </c>
      <c r="N23" s="31">
        <v>5.7999999999999996E-2</v>
      </c>
      <c r="O23" s="31">
        <v>0.13100000000000001</v>
      </c>
      <c r="P23" s="31">
        <v>2.895E-2</v>
      </c>
      <c r="Q23" s="31">
        <v>0.32475000000000004</v>
      </c>
      <c r="T23" s="7"/>
      <c r="U23" s="31"/>
    </row>
    <row r="24" spans="2:21" x14ac:dyDescent="0.3">
      <c r="B24" s="7">
        <f t="shared" si="1"/>
        <v>23</v>
      </c>
      <c r="C24" s="7">
        <f t="shared" si="0"/>
        <v>1</v>
      </c>
      <c r="D24" s="31">
        <v>1.0049999999999999</v>
      </c>
      <c r="G24" s="5" t="s">
        <v>485</v>
      </c>
      <c r="H24" s="5" t="s">
        <v>70</v>
      </c>
      <c r="I24" s="5" t="s">
        <v>457</v>
      </c>
      <c r="J24" s="41">
        <v>6.72</v>
      </c>
      <c r="L24" s="7">
        <f t="shared" si="2"/>
        <v>23</v>
      </c>
      <c r="M24" s="31">
        <v>6.0999999999999999E-2</v>
      </c>
      <c r="N24" s="31">
        <v>0.04</v>
      </c>
      <c r="O24" s="31">
        <v>0.10100000000000001</v>
      </c>
      <c r="P24" s="31">
        <v>2.1000000000000005E-2</v>
      </c>
      <c r="Q24" s="31">
        <v>0.30099999999999999</v>
      </c>
      <c r="T24" s="7"/>
      <c r="U24" s="31"/>
    </row>
    <row r="25" spans="2:21" x14ac:dyDescent="0.3">
      <c r="B25" s="7">
        <f t="shared" si="1"/>
        <v>24</v>
      </c>
      <c r="C25" s="7">
        <f t="shared" si="0"/>
        <v>1</v>
      </c>
      <c r="D25" s="31">
        <v>1.0049999999999999</v>
      </c>
      <c r="G25" s="5" t="s">
        <v>486</v>
      </c>
      <c r="H25" s="5" t="s">
        <v>80</v>
      </c>
      <c r="I25" s="5" t="s">
        <v>469</v>
      </c>
      <c r="J25" s="41">
        <v>5.572769953051643</v>
      </c>
      <c r="L25" s="7">
        <f t="shared" si="2"/>
        <v>24</v>
      </c>
      <c r="M25" s="31">
        <v>5.1000000000000004E-2</v>
      </c>
      <c r="N25" s="31">
        <v>3.1E-2</v>
      </c>
      <c r="O25" s="31">
        <v>0.10100000000000001</v>
      </c>
      <c r="P25" s="31">
        <v>1.6000000000000004E-2</v>
      </c>
      <c r="Q25" s="31">
        <v>0.23849999999999999</v>
      </c>
      <c r="T25" s="7"/>
      <c r="U25" s="31"/>
    </row>
    <row r="26" spans="2:21" x14ac:dyDescent="0.3">
      <c r="B26" s="7">
        <f t="shared" si="1"/>
        <v>25</v>
      </c>
      <c r="C26" s="7">
        <f t="shared" si="0"/>
        <v>1</v>
      </c>
      <c r="D26" s="31">
        <v>1.0049999999999999</v>
      </c>
      <c r="G26" s="5" t="s">
        <v>487</v>
      </c>
      <c r="H26" s="5" t="s">
        <v>63</v>
      </c>
      <c r="I26" s="5" t="s">
        <v>462</v>
      </c>
      <c r="J26" s="41">
        <v>5.565022421524664</v>
      </c>
      <c r="L26" s="7">
        <f t="shared" si="2"/>
        <v>25</v>
      </c>
      <c r="M26" s="31">
        <v>4.1000000000000009E-2</v>
      </c>
      <c r="N26" s="31">
        <v>2.1000000000000005E-2</v>
      </c>
      <c r="O26" s="31">
        <v>0.10100000000000001</v>
      </c>
      <c r="P26" s="31">
        <v>1.6000000000000004E-2</v>
      </c>
      <c r="Q26" s="31">
        <v>0.21350000000000002</v>
      </c>
      <c r="T26" s="7"/>
      <c r="U26" s="31"/>
    </row>
    <row r="27" spans="2:21" x14ac:dyDescent="0.3">
      <c r="B27" s="7">
        <f t="shared" si="1"/>
        <v>26</v>
      </c>
      <c r="C27" s="7">
        <f t="shared" si="0"/>
        <v>1</v>
      </c>
      <c r="D27" s="31">
        <v>1.0049999999999999</v>
      </c>
      <c r="G27" s="5" t="s">
        <v>488</v>
      </c>
      <c r="H27" s="5" t="s">
        <v>67</v>
      </c>
      <c r="I27" s="5" t="s">
        <v>469</v>
      </c>
      <c r="J27" s="41">
        <v>6.968703427719821</v>
      </c>
    </row>
    <row r="28" spans="2:21" x14ac:dyDescent="0.3">
      <c r="B28" s="7">
        <f t="shared" si="1"/>
        <v>27</v>
      </c>
      <c r="C28" s="7">
        <f t="shared" si="0"/>
        <v>1</v>
      </c>
      <c r="D28" s="31">
        <v>1.0049999999999999</v>
      </c>
      <c r="G28" s="5" t="s">
        <v>489</v>
      </c>
      <c r="H28" s="5" t="s">
        <v>99</v>
      </c>
      <c r="I28" s="5" t="s">
        <v>460</v>
      </c>
      <c r="J28" s="41">
        <v>5.6016393442622947</v>
      </c>
    </row>
    <row r="29" spans="2:21" x14ac:dyDescent="0.3">
      <c r="B29" s="7">
        <f t="shared" si="1"/>
        <v>28</v>
      </c>
      <c r="C29" s="7">
        <f t="shared" si="0"/>
        <v>1</v>
      </c>
      <c r="D29" s="31">
        <v>1</v>
      </c>
      <c r="G29" s="5" t="s">
        <v>490</v>
      </c>
      <c r="H29" s="5" t="s">
        <v>84</v>
      </c>
      <c r="I29" s="5" t="s">
        <v>454</v>
      </c>
      <c r="J29" s="41">
        <v>7.1196172248803826</v>
      </c>
    </row>
    <row r="30" spans="2:21" x14ac:dyDescent="0.3">
      <c r="B30" s="7">
        <f t="shared" si="1"/>
        <v>29</v>
      </c>
      <c r="C30" s="7">
        <f t="shared" si="0"/>
        <v>1</v>
      </c>
      <c r="D30" s="31">
        <v>1</v>
      </c>
      <c r="G30" s="5" t="s">
        <v>491</v>
      </c>
      <c r="H30" s="5" t="s">
        <v>50</v>
      </c>
      <c r="I30" s="5" t="s">
        <v>454</v>
      </c>
      <c r="J30" s="41">
        <v>6.3156297420333836</v>
      </c>
    </row>
    <row r="31" spans="2:21" x14ac:dyDescent="0.3">
      <c r="B31" s="7">
        <f t="shared" si="1"/>
        <v>30</v>
      </c>
      <c r="C31" s="7">
        <f t="shared" si="0"/>
        <v>1</v>
      </c>
      <c r="D31" s="31">
        <v>1</v>
      </c>
      <c r="G31" s="5" t="s">
        <v>492</v>
      </c>
      <c r="H31" s="5" t="s">
        <v>174</v>
      </c>
      <c r="I31" s="5" t="s">
        <v>457</v>
      </c>
      <c r="J31" s="41">
        <v>5.8226950354609928</v>
      </c>
    </row>
    <row r="32" spans="2:21" x14ac:dyDescent="0.3">
      <c r="B32" s="7">
        <f t="shared" si="1"/>
        <v>31</v>
      </c>
      <c r="C32" s="7">
        <f t="shared" si="0"/>
        <v>1</v>
      </c>
      <c r="D32" s="31">
        <v>1</v>
      </c>
      <c r="G32" s="5" t="s">
        <v>493</v>
      </c>
      <c r="H32" s="5" t="s">
        <v>97</v>
      </c>
      <c r="I32" s="5" t="s">
        <v>475</v>
      </c>
      <c r="J32" s="41">
        <v>5.7742574257425741</v>
      </c>
    </row>
    <row r="33" spans="2:10" x14ac:dyDescent="0.3">
      <c r="B33" s="7">
        <f t="shared" si="1"/>
        <v>32</v>
      </c>
      <c r="C33" s="7">
        <f t="shared" si="0"/>
        <v>1</v>
      </c>
      <c r="D33" s="31">
        <v>1</v>
      </c>
      <c r="G33" s="5" t="s">
        <v>494</v>
      </c>
      <c r="H33" s="5" t="s">
        <v>95</v>
      </c>
      <c r="I33" s="5" t="s">
        <v>469</v>
      </c>
      <c r="J33" s="41">
        <v>5.7265238879736406</v>
      </c>
    </row>
    <row r="34" spans="2:10" x14ac:dyDescent="0.3">
      <c r="B34" s="7">
        <f t="shared" si="1"/>
        <v>33</v>
      </c>
      <c r="C34" s="7">
        <f t="shared" si="0"/>
        <v>2</v>
      </c>
      <c r="D34" s="31">
        <v>1</v>
      </c>
    </row>
    <row r="35" spans="2:10" x14ac:dyDescent="0.3">
      <c r="B35" s="7">
        <f t="shared" si="1"/>
        <v>34</v>
      </c>
      <c r="C35" s="7">
        <f t="shared" si="0"/>
        <v>2</v>
      </c>
      <c r="D35" s="31">
        <v>1</v>
      </c>
    </row>
    <row r="36" spans="2:10" x14ac:dyDescent="0.3">
      <c r="B36" s="7">
        <f t="shared" si="1"/>
        <v>35</v>
      </c>
      <c r="C36" s="7">
        <f t="shared" si="0"/>
        <v>2</v>
      </c>
      <c r="D36" s="31">
        <v>1</v>
      </c>
    </row>
    <row r="37" spans="2:10" x14ac:dyDescent="0.3">
      <c r="B37" s="7">
        <f t="shared" si="1"/>
        <v>36</v>
      </c>
      <c r="C37" s="7">
        <f t="shared" si="0"/>
        <v>2</v>
      </c>
      <c r="D37" s="31">
        <v>1</v>
      </c>
    </row>
    <row r="38" spans="2:10" x14ac:dyDescent="0.3">
      <c r="B38" s="7">
        <f t="shared" si="1"/>
        <v>37</v>
      </c>
      <c r="C38" s="7">
        <f t="shared" si="0"/>
        <v>2</v>
      </c>
      <c r="D38" s="31">
        <v>1</v>
      </c>
    </row>
    <row r="39" spans="2:10" x14ac:dyDescent="0.3">
      <c r="B39" s="7">
        <f t="shared" si="1"/>
        <v>38</v>
      </c>
      <c r="C39" s="7">
        <f t="shared" si="0"/>
        <v>2</v>
      </c>
      <c r="D39" s="31">
        <v>1</v>
      </c>
    </row>
    <row r="40" spans="2:10" x14ac:dyDescent="0.3">
      <c r="B40" s="7">
        <f t="shared" si="1"/>
        <v>39</v>
      </c>
      <c r="C40" s="7">
        <f t="shared" si="0"/>
        <v>2</v>
      </c>
      <c r="D40" s="31">
        <v>1</v>
      </c>
    </row>
    <row r="41" spans="2:10" x14ac:dyDescent="0.3">
      <c r="B41" s="7">
        <f t="shared" si="1"/>
        <v>40</v>
      </c>
      <c r="C41" s="7">
        <f t="shared" si="0"/>
        <v>2</v>
      </c>
      <c r="D41" s="31">
        <v>1</v>
      </c>
    </row>
    <row r="42" spans="2:10" x14ac:dyDescent="0.3">
      <c r="B42" s="7">
        <f t="shared" si="1"/>
        <v>41</v>
      </c>
      <c r="C42" s="7">
        <f t="shared" si="0"/>
        <v>2</v>
      </c>
      <c r="D42" s="31">
        <v>0.995</v>
      </c>
    </row>
    <row r="43" spans="2:10" x14ac:dyDescent="0.3">
      <c r="B43" s="7">
        <f t="shared" si="1"/>
        <v>42</v>
      </c>
      <c r="C43" s="7">
        <f t="shared" si="0"/>
        <v>2</v>
      </c>
      <c r="D43" s="31">
        <v>0.995</v>
      </c>
    </row>
    <row r="44" spans="2:10" x14ac:dyDescent="0.3">
      <c r="B44" s="7">
        <f t="shared" si="1"/>
        <v>43</v>
      </c>
      <c r="C44" s="7">
        <f t="shared" si="0"/>
        <v>2</v>
      </c>
      <c r="D44" s="31">
        <v>0.995</v>
      </c>
    </row>
    <row r="45" spans="2:10" x14ac:dyDescent="0.3">
      <c r="B45" s="7">
        <f t="shared" si="1"/>
        <v>44</v>
      </c>
      <c r="C45" s="7">
        <f t="shared" si="0"/>
        <v>2</v>
      </c>
      <c r="D45" s="31">
        <v>0.995</v>
      </c>
    </row>
    <row r="46" spans="2:10" x14ac:dyDescent="0.3">
      <c r="B46" s="7">
        <f t="shared" si="1"/>
        <v>45</v>
      </c>
      <c r="C46" s="7">
        <f t="shared" si="0"/>
        <v>2</v>
      </c>
      <c r="D46" s="31">
        <v>0.995</v>
      </c>
    </row>
    <row r="47" spans="2:10" x14ac:dyDescent="0.3">
      <c r="B47" s="7">
        <f t="shared" si="1"/>
        <v>46</v>
      </c>
      <c r="C47" s="7">
        <f t="shared" si="0"/>
        <v>2</v>
      </c>
      <c r="D47" s="31">
        <v>0.995</v>
      </c>
    </row>
    <row r="48" spans="2:10" x14ac:dyDescent="0.3">
      <c r="B48" s="7">
        <f t="shared" si="1"/>
        <v>47</v>
      </c>
      <c r="C48" s="7">
        <f t="shared" si="0"/>
        <v>2</v>
      </c>
      <c r="D48" s="31">
        <v>0.995</v>
      </c>
    </row>
    <row r="49" spans="2:4" x14ac:dyDescent="0.3">
      <c r="B49" s="7">
        <f t="shared" si="1"/>
        <v>48</v>
      </c>
      <c r="C49" s="7">
        <f t="shared" si="0"/>
        <v>2</v>
      </c>
      <c r="D49" s="31">
        <v>0.995</v>
      </c>
    </row>
    <row r="50" spans="2:4" x14ac:dyDescent="0.3">
      <c r="B50" s="7">
        <f t="shared" si="1"/>
        <v>49</v>
      </c>
      <c r="C50" s="7">
        <f t="shared" si="0"/>
        <v>2</v>
      </c>
      <c r="D50" s="31">
        <v>0.995</v>
      </c>
    </row>
    <row r="51" spans="2:4" x14ac:dyDescent="0.3">
      <c r="B51" s="7">
        <f t="shared" si="1"/>
        <v>50</v>
      </c>
      <c r="C51" s="7">
        <f t="shared" si="0"/>
        <v>2</v>
      </c>
      <c r="D51" s="31">
        <v>0.995</v>
      </c>
    </row>
    <row r="52" spans="2:4" x14ac:dyDescent="0.3">
      <c r="B52" s="7">
        <f t="shared" si="1"/>
        <v>51</v>
      </c>
      <c r="C52" s="7">
        <f t="shared" si="0"/>
        <v>2</v>
      </c>
      <c r="D52" s="31">
        <v>0.95</v>
      </c>
    </row>
    <row r="53" spans="2:4" x14ac:dyDescent="0.3">
      <c r="B53" s="7">
        <f t="shared" si="1"/>
        <v>52</v>
      </c>
      <c r="C53" s="7">
        <f t="shared" si="0"/>
        <v>2</v>
      </c>
      <c r="D53" s="31">
        <v>0.95</v>
      </c>
    </row>
    <row r="54" spans="2:4" x14ac:dyDescent="0.3">
      <c r="B54" s="7">
        <f t="shared" si="1"/>
        <v>53</v>
      </c>
      <c r="C54" s="7">
        <f t="shared" si="0"/>
        <v>2</v>
      </c>
      <c r="D54" s="31">
        <v>0.95</v>
      </c>
    </row>
    <row r="55" spans="2:4" x14ac:dyDescent="0.3">
      <c r="B55" s="7">
        <f t="shared" si="1"/>
        <v>54</v>
      </c>
      <c r="C55" s="7">
        <f t="shared" si="0"/>
        <v>2</v>
      </c>
      <c r="D55" s="31">
        <v>0.95</v>
      </c>
    </row>
    <row r="56" spans="2:4" x14ac:dyDescent="0.3">
      <c r="B56" s="7">
        <f t="shared" si="1"/>
        <v>55</v>
      </c>
      <c r="C56" s="7">
        <f t="shared" si="0"/>
        <v>2</v>
      </c>
      <c r="D56" s="31">
        <v>0.95</v>
      </c>
    </row>
    <row r="57" spans="2:4" x14ac:dyDescent="0.3">
      <c r="B57" s="7">
        <f t="shared" si="1"/>
        <v>56</v>
      </c>
      <c r="C57" s="7">
        <f t="shared" si="0"/>
        <v>2</v>
      </c>
      <c r="D57" s="31">
        <v>0.95</v>
      </c>
    </row>
    <row r="58" spans="2:4" x14ac:dyDescent="0.3">
      <c r="B58" s="7">
        <f t="shared" si="1"/>
        <v>57</v>
      </c>
      <c r="C58" s="7">
        <f t="shared" si="0"/>
        <v>2</v>
      </c>
      <c r="D58" s="31">
        <v>0.95</v>
      </c>
    </row>
    <row r="59" spans="2:4" x14ac:dyDescent="0.3">
      <c r="B59" s="7">
        <f t="shared" si="1"/>
        <v>58</v>
      </c>
      <c r="C59" s="7">
        <f t="shared" si="0"/>
        <v>2</v>
      </c>
      <c r="D59" s="31">
        <v>0.95</v>
      </c>
    </row>
    <row r="60" spans="2:4" x14ac:dyDescent="0.3">
      <c r="B60" s="7">
        <f t="shared" si="1"/>
        <v>59</v>
      </c>
      <c r="C60" s="7">
        <f t="shared" si="0"/>
        <v>2</v>
      </c>
      <c r="D60" s="31">
        <v>0.95</v>
      </c>
    </row>
    <row r="61" spans="2:4" x14ac:dyDescent="0.3">
      <c r="B61" s="7">
        <f t="shared" si="1"/>
        <v>60</v>
      </c>
      <c r="C61" s="7">
        <f t="shared" si="0"/>
        <v>2</v>
      </c>
      <c r="D61" s="31">
        <v>0.95</v>
      </c>
    </row>
    <row r="62" spans="2:4" x14ac:dyDescent="0.3">
      <c r="B62" s="7">
        <f t="shared" si="1"/>
        <v>61</v>
      </c>
      <c r="C62" s="7">
        <f t="shared" si="0"/>
        <v>2</v>
      </c>
      <c r="D62" s="31">
        <v>0.9</v>
      </c>
    </row>
    <row r="63" spans="2:4" x14ac:dyDescent="0.3">
      <c r="B63" s="7">
        <f t="shared" si="1"/>
        <v>62</v>
      </c>
      <c r="C63" s="7">
        <f t="shared" si="0"/>
        <v>2</v>
      </c>
      <c r="D63" s="31">
        <v>0.9</v>
      </c>
    </row>
    <row r="64" spans="2:4" x14ac:dyDescent="0.3">
      <c r="B64" s="7">
        <f t="shared" si="1"/>
        <v>63</v>
      </c>
      <c r="C64" s="7">
        <f t="shared" si="0"/>
        <v>2</v>
      </c>
      <c r="D64" s="31">
        <v>0.9</v>
      </c>
    </row>
    <row r="65" spans="2:4" x14ac:dyDescent="0.3">
      <c r="B65" s="7">
        <f t="shared" si="1"/>
        <v>64</v>
      </c>
      <c r="C65" s="7">
        <f t="shared" si="0"/>
        <v>2</v>
      </c>
      <c r="D65" s="31">
        <v>0.9</v>
      </c>
    </row>
    <row r="66" spans="2:4" x14ac:dyDescent="0.3">
      <c r="B66" s="7">
        <f t="shared" si="1"/>
        <v>65</v>
      </c>
      <c r="C66" s="7">
        <f t="shared" si="0"/>
        <v>2</v>
      </c>
      <c r="D66" s="31">
        <v>0.9</v>
      </c>
    </row>
    <row r="67" spans="2:4" x14ac:dyDescent="0.3">
      <c r="B67" s="7">
        <f t="shared" si="1"/>
        <v>66</v>
      </c>
      <c r="C67" s="7">
        <f t="shared" ref="C67:C130" si="5">ROUNDDOWN(B67/33,0)+1</f>
        <v>3</v>
      </c>
      <c r="D67" s="31">
        <v>0.9</v>
      </c>
    </row>
    <row r="68" spans="2:4" x14ac:dyDescent="0.3">
      <c r="B68" s="7">
        <f t="shared" ref="B68:B131" si="6">B67+1</f>
        <v>67</v>
      </c>
      <c r="C68" s="7">
        <f t="shared" si="5"/>
        <v>3</v>
      </c>
      <c r="D68" s="31">
        <v>0.9</v>
      </c>
    </row>
    <row r="69" spans="2:4" x14ac:dyDescent="0.3">
      <c r="B69" s="7">
        <f t="shared" si="6"/>
        <v>68</v>
      </c>
      <c r="C69" s="7">
        <f t="shared" si="5"/>
        <v>3</v>
      </c>
      <c r="D69" s="31">
        <v>0.9</v>
      </c>
    </row>
    <row r="70" spans="2:4" x14ac:dyDescent="0.3">
      <c r="B70" s="7">
        <f t="shared" si="6"/>
        <v>69</v>
      </c>
      <c r="C70" s="7">
        <f t="shared" si="5"/>
        <v>3</v>
      </c>
      <c r="D70" s="31">
        <v>0.9</v>
      </c>
    </row>
    <row r="71" spans="2:4" x14ac:dyDescent="0.3">
      <c r="B71" s="7">
        <f t="shared" si="6"/>
        <v>70</v>
      </c>
      <c r="C71" s="7">
        <f t="shared" si="5"/>
        <v>3</v>
      </c>
      <c r="D71" s="31">
        <v>0.9</v>
      </c>
    </row>
    <row r="72" spans="2:4" x14ac:dyDescent="0.3">
      <c r="B72" s="7">
        <f t="shared" si="6"/>
        <v>71</v>
      </c>
      <c r="C72" s="7">
        <f t="shared" si="5"/>
        <v>3</v>
      </c>
      <c r="D72" s="31">
        <v>0.85</v>
      </c>
    </row>
    <row r="73" spans="2:4" x14ac:dyDescent="0.3">
      <c r="B73" s="7">
        <f t="shared" si="6"/>
        <v>72</v>
      </c>
      <c r="C73" s="7">
        <f t="shared" si="5"/>
        <v>3</v>
      </c>
      <c r="D73" s="31">
        <v>0.85</v>
      </c>
    </row>
    <row r="74" spans="2:4" x14ac:dyDescent="0.3">
      <c r="B74" s="7">
        <f t="shared" si="6"/>
        <v>73</v>
      </c>
      <c r="C74" s="7">
        <f t="shared" si="5"/>
        <v>3</v>
      </c>
      <c r="D74" s="31">
        <v>0.85</v>
      </c>
    </row>
    <row r="75" spans="2:4" x14ac:dyDescent="0.3">
      <c r="B75" s="7">
        <f t="shared" si="6"/>
        <v>74</v>
      </c>
      <c r="C75" s="7">
        <f t="shared" si="5"/>
        <v>3</v>
      </c>
      <c r="D75" s="31">
        <v>0.85</v>
      </c>
    </row>
    <row r="76" spans="2:4" x14ac:dyDescent="0.3">
      <c r="B76" s="7">
        <f t="shared" si="6"/>
        <v>75</v>
      </c>
      <c r="C76" s="7">
        <f t="shared" si="5"/>
        <v>3</v>
      </c>
      <c r="D76" s="31">
        <v>0.85</v>
      </c>
    </row>
    <row r="77" spans="2:4" x14ac:dyDescent="0.3">
      <c r="B77" s="7">
        <f t="shared" si="6"/>
        <v>76</v>
      </c>
      <c r="C77" s="7">
        <f t="shared" si="5"/>
        <v>3</v>
      </c>
      <c r="D77" s="31">
        <v>0.85</v>
      </c>
    </row>
    <row r="78" spans="2:4" x14ac:dyDescent="0.3">
      <c r="B78" s="7">
        <f t="shared" si="6"/>
        <v>77</v>
      </c>
      <c r="C78" s="7">
        <f t="shared" si="5"/>
        <v>3</v>
      </c>
      <c r="D78" s="31">
        <v>0.85</v>
      </c>
    </row>
    <row r="79" spans="2:4" x14ac:dyDescent="0.3">
      <c r="B79" s="7">
        <f t="shared" si="6"/>
        <v>78</v>
      </c>
      <c r="C79" s="7">
        <f t="shared" si="5"/>
        <v>3</v>
      </c>
      <c r="D79" s="31">
        <v>0.85</v>
      </c>
    </row>
    <row r="80" spans="2:4" x14ac:dyDescent="0.3">
      <c r="B80" s="7">
        <f t="shared" si="6"/>
        <v>79</v>
      </c>
      <c r="C80" s="7">
        <f t="shared" si="5"/>
        <v>3</v>
      </c>
      <c r="D80" s="31">
        <v>0.85</v>
      </c>
    </row>
    <row r="81" spans="2:4" x14ac:dyDescent="0.3">
      <c r="B81" s="7">
        <f t="shared" si="6"/>
        <v>80</v>
      </c>
      <c r="C81" s="7">
        <f t="shared" si="5"/>
        <v>3</v>
      </c>
      <c r="D81" s="31">
        <v>0.85</v>
      </c>
    </row>
    <row r="82" spans="2:4" x14ac:dyDescent="0.3">
      <c r="B82" s="7">
        <f t="shared" si="6"/>
        <v>81</v>
      </c>
      <c r="C82" s="7">
        <f t="shared" si="5"/>
        <v>3</v>
      </c>
      <c r="D82" s="31">
        <v>0.8</v>
      </c>
    </row>
    <row r="83" spans="2:4" x14ac:dyDescent="0.3">
      <c r="B83" s="7">
        <f t="shared" si="6"/>
        <v>82</v>
      </c>
      <c r="C83" s="7">
        <f t="shared" si="5"/>
        <v>3</v>
      </c>
      <c r="D83" s="31">
        <v>0.8</v>
      </c>
    </row>
    <row r="84" spans="2:4" x14ac:dyDescent="0.3">
      <c r="B84" s="7">
        <f t="shared" si="6"/>
        <v>83</v>
      </c>
      <c r="C84" s="7">
        <f t="shared" si="5"/>
        <v>3</v>
      </c>
      <c r="D84" s="31">
        <v>0.8</v>
      </c>
    </row>
    <row r="85" spans="2:4" x14ac:dyDescent="0.3">
      <c r="B85" s="7">
        <f t="shared" si="6"/>
        <v>84</v>
      </c>
      <c r="C85" s="7">
        <f t="shared" si="5"/>
        <v>3</v>
      </c>
      <c r="D85" s="31">
        <v>0.8</v>
      </c>
    </row>
    <row r="86" spans="2:4" x14ac:dyDescent="0.3">
      <c r="B86" s="7">
        <f t="shared" si="6"/>
        <v>85</v>
      </c>
      <c r="C86" s="7">
        <f t="shared" si="5"/>
        <v>3</v>
      </c>
      <c r="D86" s="31">
        <v>0.8</v>
      </c>
    </row>
    <row r="87" spans="2:4" x14ac:dyDescent="0.3">
      <c r="B87" s="7">
        <f t="shared" si="6"/>
        <v>86</v>
      </c>
      <c r="C87" s="7">
        <f t="shared" si="5"/>
        <v>3</v>
      </c>
      <c r="D87" s="31">
        <v>0.8</v>
      </c>
    </row>
    <row r="88" spans="2:4" x14ac:dyDescent="0.3">
      <c r="B88" s="7">
        <f t="shared" si="6"/>
        <v>87</v>
      </c>
      <c r="C88" s="7">
        <f t="shared" si="5"/>
        <v>3</v>
      </c>
      <c r="D88" s="31">
        <v>0.8</v>
      </c>
    </row>
    <row r="89" spans="2:4" x14ac:dyDescent="0.3">
      <c r="B89" s="7">
        <f t="shared" si="6"/>
        <v>88</v>
      </c>
      <c r="C89" s="7">
        <f t="shared" si="5"/>
        <v>3</v>
      </c>
      <c r="D89" s="31">
        <v>0.8</v>
      </c>
    </row>
    <row r="90" spans="2:4" x14ac:dyDescent="0.3">
      <c r="B90" s="7">
        <f t="shared" si="6"/>
        <v>89</v>
      </c>
      <c r="C90" s="7">
        <f t="shared" si="5"/>
        <v>3</v>
      </c>
      <c r="D90" s="31">
        <v>0.8</v>
      </c>
    </row>
    <row r="91" spans="2:4" x14ac:dyDescent="0.3">
      <c r="B91" s="7">
        <f t="shared" si="6"/>
        <v>90</v>
      </c>
      <c r="C91" s="7">
        <f t="shared" si="5"/>
        <v>3</v>
      </c>
      <c r="D91" s="31">
        <v>0.8</v>
      </c>
    </row>
    <row r="92" spans="2:4" x14ac:dyDescent="0.3">
      <c r="B92" s="7">
        <f t="shared" si="6"/>
        <v>91</v>
      </c>
      <c r="C92" s="7">
        <f t="shared" si="5"/>
        <v>3</v>
      </c>
      <c r="D92" s="31">
        <v>0.75</v>
      </c>
    </row>
    <row r="93" spans="2:4" x14ac:dyDescent="0.3">
      <c r="B93" s="7">
        <f t="shared" si="6"/>
        <v>92</v>
      </c>
      <c r="C93" s="7">
        <f t="shared" si="5"/>
        <v>3</v>
      </c>
      <c r="D93" s="31">
        <v>0.75</v>
      </c>
    </row>
    <row r="94" spans="2:4" x14ac:dyDescent="0.3">
      <c r="B94" s="7">
        <f t="shared" si="6"/>
        <v>93</v>
      </c>
      <c r="C94" s="7">
        <f t="shared" si="5"/>
        <v>3</v>
      </c>
      <c r="D94" s="31">
        <v>0.75</v>
      </c>
    </row>
    <row r="95" spans="2:4" x14ac:dyDescent="0.3">
      <c r="B95" s="7">
        <f t="shared" si="6"/>
        <v>94</v>
      </c>
      <c r="C95" s="7">
        <f t="shared" si="5"/>
        <v>3</v>
      </c>
      <c r="D95" s="31">
        <v>0.75</v>
      </c>
    </row>
    <row r="96" spans="2:4" x14ac:dyDescent="0.3">
      <c r="B96" s="7">
        <f t="shared" si="6"/>
        <v>95</v>
      </c>
      <c r="C96" s="7">
        <f t="shared" si="5"/>
        <v>3</v>
      </c>
      <c r="D96" s="31">
        <v>0.75</v>
      </c>
    </row>
    <row r="97" spans="2:4" x14ac:dyDescent="0.3">
      <c r="B97" s="7">
        <f t="shared" si="6"/>
        <v>96</v>
      </c>
      <c r="C97" s="7">
        <f t="shared" si="5"/>
        <v>3</v>
      </c>
      <c r="D97" s="31">
        <v>0.75</v>
      </c>
    </row>
    <row r="98" spans="2:4" x14ac:dyDescent="0.3">
      <c r="B98" s="7">
        <f t="shared" si="6"/>
        <v>97</v>
      </c>
      <c r="C98" s="7">
        <f t="shared" si="5"/>
        <v>3</v>
      </c>
      <c r="D98" s="31">
        <v>0.75</v>
      </c>
    </row>
    <row r="99" spans="2:4" x14ac:dyDescent="0.3">
      <c r="B99" s="7">
        <f t="shared" si="6"/>
        <v>98</v>
      </c>
      <c r="C99" s="7">
        <f t="shared" si="5"/>
        <v>3</v>
      </c>
      <c r="D99" s="31">
        <v>0.75</v>
      </c>
    </row>
    <row r="100" spans="2:4" x14ac:dyDescent="0.3">
      <c r="B100" s="7">
        <f t="shared" si="6"/>
        <v>99</v>
      </c>
      <c r="C100" s="7">
        <f t="shared" si="5"/>
        <v>4</v>
      </c>
      <c r="D100" s="31">
        <v>0.75</v>
      </c>
    </row>
    <row r="101" spans="2:4" x14ac:dyDescent="0.3">
      <c r="B101" s="7">
        <f t="shared" si="6"/>
        <v>100</v>
      </c>
      <c r="C101" s="7">
        <f t="shared" si="5"/>
        <v>4</v>
      </c>
      <c r="D101" s="31">
        <v>0.75</v>
      </c>
    </row>
    <row r="102" spans="2:4" x14ac:dyDescent="0.3">
      <c r="B102" s="7">
        <f t="shared" si="6"/>
        <v>101</v>
      </c>
      <c r="C102" s="7">
        <f t="shared" si="5"/>
        <v>4</v>
      </c>
      <c r="D102" s="31">
        <v>0.7</v>
      </c>
    </row>
    <row r="103" spans="2:4" x14ac:dyDescent="0.3">
      <c r="B103" s="7">
        <f t="shared" si="6"/>
        <v>102</v>
      </c>
      <c r="C103" s="7">
        <f t="shared" si="5"/>
        <v>4</v>
      </c>
      <c r="D103" s="31">
        <v>0.7</v>
      </c>
    </row>
    <row r="104" spans="2:4" x14ac:dyDescent="0.3">
      <c r="B104" s="7">
        <f t="shared" si="6"/>
        <v>103</v>
      </c>
      <c r="C104" s="7">
        <f t="shared" si="5"/>
        <v>4</v>
      </c>
      <c r="D104" s="31">
        <v>0.7</v>
      </c>
    </row>
    <row r="105" spans="2:4" x14ac:dyDescent="0.3">
      <c r="B105" s="7">
        <f t="shared" si="6"/>
        <v>104</v>
      </c>
      <c r="C105" s="7">
        <f t="shared" si="5"/>
        <v>4</v>
      </c>
      <c r="D105" s="31">
        <v>0.7</v>
      </c>
    </row>
    <row r="106" spans="2:4" x14ac:dyDescent="0.3">
      <c r="B106" s="7">
        <f t="shared" si="6"/>
        <v>105</v>
      </c>
      <c r="C106" s="7">
        <f t="shared" si="5"/>
        <v>4</v>
      </c>
      <c r="D106" s="31">
        <v>0.7</v>
      </c>
    </row>
    <row r="107" spans="2:4" x14ac:dyDescent="0.3">
      <c r="B107" s="7">
        <f t="shared" si="6"/>
        <v>106</v>
      </c>
      <c r="C107" s="7">
        <f t="shared" si="5"/>
        <v>4</v>
      </c>
      <c r="D107" s="31">
        <v>0.7</v>
      </c>
    </row>
    <row r="108" spans="2:4" x14ac:dyDescent="0.3">
      <c r="B108" s="7">
        <f t="shared" si="6"/>
        <v>107</v>
      </c>
      <c r="C108" s="7">
        <f t="shared" si="5"/>
        <v>4</v>
      </c>
      <c r="D108" s="31">
        <v>0.7</v>
      </c>
    </row>
    <row r="109" spans="2:4" x14ac:dyDescent="0.3">
      <c r="B109" s="7">
        <f t="shared" si="6"/>
        <v>108</v>
      </c>
      <c r="C109" s="7">
        <f t="shared" si="5"/>
        <v>4</v>
      </c>
      <c r="D109" s="31">
        <v>0.7</v>
      </c>
    </row>
    <row r="110" spans="2:4" x14ac:dyDescent="0.3">
      <c r="B110" s="7">
        <f t="shared" si="6"/>
        <v>109</v>
      </c>
      <c r="C110" s="7">
        <f t="shared" si="5"/>
        <v>4</v>
      </c>
      <c r="D110" s="31">
        <v>0.7</v>
      </c>
    </row>
    <row r="111" spans="2:4" x14ac:dyDescent="0.3">
      <c r="B111" s="7">
        <f t="shared" si="6"/>
        <v>110</v>
      </c>
      <c r="C111" s="7">
        <f t="shared" si="5"/>
        <v>4</v>
      </c>
      <c r="D111" s="31">
        <v>0.7</v>
      </c>
    </row>
    <row r="112" spans="2:4" x14ac:dyDescent="0.3">
      <c r="B112" s="7">
        <f t="shared" si="6"/>
        <v>111</v>
      </c>
      <c r="C112" s="7">
        <f t="shared" si="5"/>
        <v>4</v>
      </c>
      <c r="D112" s="31">
        <v>0.65</v>
      </c>
    </row>
    <row r="113" spans="2:4" x14ac:dyDescent="0.3">
      <c r="B113" s="7">
        <f t="shared" si="6"/>
        <v>112</v>
      </c>
      <c r="C113" s="7">
        <f t="shared" si="5"/>
        <v>4</v>
      </c>
      <c r="D113" s="31">
        <v>0.65</v>
      </c>
    </row>
    <row r="114" spans="2:4" x14ac:dyDescent="0.3">
      <c r="B114" s="7">
        <f t="shared" si="6"/>
        <v>113</v>
      </c>
      <c r="C114" s="7">
        <f t="shared" si="5"/>
        <v>4</v>
      </c>
      <c r="D114" s="31">
        <v>0.65</v>
      </c>
    </row>
    <row r="115" spans="2:4" x14ac:dyDescent="0.3">
      <c r="B115" s="7">
        <f t="shared" si="6"/>
        <v>114</v>
      </c>
      <c r="C115" s="7">
        <f t="shared" si="5"/>
        <v>4</v>
      </c>
      <c r="D115" s="31">
        <v>0.65</v>
      </c>
    </row>
    <row r="116" spans="2:4" x14ac:dyDescent="0.3">
      <c r="B116" s="7">
        <f t="shared" si="6"/>
        <v>115</v>
      </c>
      <c r="C116" s="7">
        <f t="shared" si="5"/>
        <v>4</v>
      </c>
      <c r="D116" s="31">
        <v>0.65</v>
      </c>
    </row>
    <row r="117" spans="2:4" x14ac:dyDescent="0.3">
      <c r="B117" s="7">
        <f t="shared" si="6"/>
        <v>116</v>
      </c>
      <c r="C117" s="7">
        <f t="shared" si="5"/>
        <v>4</v>
      </c>
      <c r="D117" s="31">
        <v>0.65</v>
      </c>
    </row>
    <row r="118" spans="2:4" x14ac:dyDescent="0.3">
      <c r="B118" s="7">
        <f t="shared" si="6"/>
        <v>117</v>
      </c>
      <c r="C118" s="7">
        <f t="shared" si="5"/>
        <v>4</v>
      </c>
      <c r="D118" s="31">
        <v>0.65</v>
      </c>
    </row>
    <row r="119" spans="2:4" x14ac:dyDescent="0.3">
      <c r="B119" s="7">
        <f t="shared" si="6"/>
        <v>118</v>
      </c>
      <c r="C119" s="7">
        <f t="shared" si="5"/>
        <v>4</v>
      </c>
      <c r="D119" s="31">
        <v>0.65</v>
      </c>
    </row>
    <row r="120" spans="2:4" x14ac:dyDescent="0.3">
      <c r="B120" s="7">
        <f t="shared" si="6"/>
        <v>119</v>
      </c>
      <c r="C120" s="7">
        <f t="shared" si="5"/>
        <v>4</v>
      </c>
      <c r="D120" s="31">
        <v>0.65</v>
      </c>
    </row>
    <row r="121" spans="2:4" x14ac:dyDescent="0.3">
      <c r="B121" s="7">
        <f t="shared" si="6"/>
        <v>120</v>
      </c>
      <c r="C121" s="7">
        <f t="shared" si="5"/>
        <v>4</v>
      </c>
      <c r="D121" s="31">
        <v>0.65</v>
      </c>
    </row>
    <row r="122" spans="2:4" x14ac:dyDescent="0.3">
      <c r="B122" s="7">
        <f t="shared" si="6"/>
        <v>121</v>
      </c>
      <c r="C122" s="7">
        <f t="shared" si="5"/>
        <v>4</v>
      </c>
      <c r="D122" s="31">
        <v>0.6</v>
      </c>
    </row>
    <row r="123" spans="2:4" x14ac:dyDescent="0.3">
      <c r="B123" s="7">
        <f t="shared" si="6"/>
        <v>122</v>
      </c>
      <c r="C123" s="7">
        <f t="shared" si="5"/>
        <v>4</v>
      </c>
      <c r="D123" s="31">
        <v>0.6</v>
      </c>
    </row>
    <row r="124" spans="2:4" x14ac:dyDescent="0.3">
      <c r="B124" s="7">
        <f t="shared" si="6"/>
        <v>123</v>
      </c>
      <c r="C124" s="7">
        <f t="shared" si="5"/>
        <v>4</v>
      </c>
      <c r="D124" s="31">
        <v>0.6</v>
      </c>
    </row>
    <row r="125" spans="2:4" x14ac:dyDescent="0.3">
      <c r="B125" s="7">
        <f t="shared" si="6"/>
        <v>124</v>
      </c>
      <c r="C125" s="7">
        <f t="shared" si="5"/>
        <v>4</v>
      </c>
      <c r="D125" s="31">
        <v>0.6</v>
      </c>
    </row>
    <row r="126" spans="2:4" x14ac:dyDescent="0.3">
      <c r="B126" s="7">
        <f t="shared" si="6"/>
        <v>125</v>
      </c>
      <c r="C126" s="7">
        <f t="shared" si="5"/>
        <v>4</v>
      </c>
      <c r="D126" s="31">
        <v>0.6</v>
      </c>
    </row>
    <row r="127" spans="2:4" x14ac:dyDescent="0.3">
      <c r="B127" s="7">
        <f t="shared" si="6"/>
        <v>126</v>
      </c>
      <c r="C127" s="7">
        <f t="shared" si="5"/>
        <v>4</v>
      </c>
      <c r="D127" s="31">
        <v>0.6</v>
      </c>
    </row>
    <row r="128" spans="2:4" x14ac:dyDescent="0.3">
      <c r="B128" s="7">
        <f t="shared" si="6"/>
        <v>127</v>
      </c>
      <c r="C128" s="7">
        <f t="shared" si="5"/>
        <v>4</v>
      </c>
      <c r="D128" s="31">
        <v>0.6</v>
      </c>
    </row>
    <row r="129" spans="2:4" x14ac:dyDescent="0.3">
      <c r="B129" s="7">
        <f t="shared" si="6"/>
        <v>128</v>
      </c>
      <c r="C129" s="7">
        <f t="shared" si="5"/>
        <v>4</v>
      </c>
      <c r="D129" s="31">
        <v>0.6</v>
      </c>
    </row>
    <row r="130" spans="2:4" x14ac:dyDescent="0.3">
      <c r="B130" s="7">
        <f t="shared" si="6"/>
        <v>129</v>
      </c>
      <c r="C130" s="7">
        <f t="shared" si="5"/>
        <v>4</v>
      </c>
      <c r="D130" s="31">
        <v>0.6</v>
      </c>
    </row>
    <row r="131" spans="2:4" x14ac:dyDescent="0.3">
      <c r="B131" s="7">
        <f t="shared" si="6"/>
        <v>130</v>
      </c>
      <c r="C131" s="7">
        <f t="shared" ref="C131:C194" si="7">ROUNDDOWN(B131/33,0)+1</f>
        <v>4</v>
      </c>
      <c r="D131" s="31">
        <v>0.6</v>
      </c>
    </row>
    <row r="132" spans="2:4" x14ac:dyDescent="0.3">
      <c r="B132" s="7">
        <f t="shared" ref="B132:B195" si="8">B131+1</f>
        <v>131</v>
      </c>
      <c r="C132" s="7">
        <f t="shared" si="7"/>
        <v>4</v>
      </c>
      <c r="D132" s="31">
        <v>0.6</v>
      </c>
    </row>
    <row r="133" spans="2:4" x14ac:dyDescent="0.3">
      <c r="B133" s="7">
        <f t="shared" si="8"/>
        <v>132</v>
      </c>
      <c r="C133" s="7">
        <f t="shared" si="7"/>
        <v>5</v>
      </c>
      <c r="D133" s="31">
        <v>0.6</v>
      </c>
    </row>
    <row r="134" spans="2:4" x14ac:dyDescent="0.3">
      <c r="B134" s="7">
        <f t="shared" si="8"/>
        <v>133</v>
      </c>
      <c r="C134" s="7">
        <f t="shared" si="7"/>
        <v>5</v>
      </c>
      <c r="D134" s="31">
        <v>0.6</v>
      </c>
    </row>
    <row r="135" spans="2:4" x14ac:dyDescent="0.3">
      <c r="B135" s="7">
        <f t="shared" si="8"/>
        <v>134</v>
      </c>
      <c r="C135" s="7">
        <f t="shared" si="7"/>
        <v>5</v>
      </c>
      <c r="D135" s="31">
        <v>0.6</v>
      </c>
    </row>
    <row r="136" spans="2:4" x14ac:dyDescent="0.3">
      <c r="B136" s="7">
        <f t="shared" si="8"/>
        <v>135</v>
      </c>
      <c r="C136" s="7">
        <f t="shared" si="7"/>
        <v>5</v>
      </c>
      <c r="D136" s="31">
        <v>0.6</v>
      </c>
    </row>
    <row r="137" spans="2:4" x14ac:dyDescent="0.3">
      <c r="B137" s="7">
        <f t="shared" si="8"/>
        <v>136</v>
      </c>
      <c r="C137" s="7">
        <f t="shared" si="7"/>
        <v>5</v>
      </c>
      <c r="D137" s="31">
        <v>0.6</v>
      </c>
    </row>
    <row r="138" spans="2:4" x14ac:dyDescent="0.3">
      <c r="B138" s="7">
        <f t="shared" si="8"/>
        <v>137</v>
      </c>
      <c r="C138" s="7">
        <f t="shared" si="7"/>
        <v>5</v>
      </c>
      <c r="D138" s="31">
        <v>0.6</v>
      </c>
    </row>
    <row r="139" spans="2:4" x14ac:dyDescent="0.3">
      <c r="B139" s="7">
        <f t="shared" si="8"/>
        <v>138</v>
      </c>
      <c r="C139" s="7">
        <f t="shared" si="7"/>
        <v>5</v>
      </c>
      <c r="D139" s="31">
        <v>0.6</v>
      </c>
    </row>
    <row r="140" spans="2:4" x14ac:dyDescent="0.3">
      <c r="B140" s="7">
        <f t="shared" si="8"/>
        <v>139</v>
      </c>
      <c r="C140" s="7">
        <f t="shared" si="7"/>
        <v>5</v>
      </c>
      <c r="D140" s="31">
        <v>0.6</v>
      </c>
    </row>
    <row r="141" spans="2:4" x14ac:dyDescent="0.3">
      <c r="B141" s="7">
        <f t="shared" si="8"/>
        <v>140</v>
      </c>
      <c r="C141" s="7">
        <f t="shared" si="7"/>
        <v>5</v>
      </c>
      <c r="D141" s="31">
        <v>0.6</v>
      </c>
    </row>
    <row r="142" spans="2:4" x14ac:dyDescent="0.3">
      <c r="B142" s="7">
        <f t="shared" si="8"/>
        <v>141</v>
      </c>
      <c r="C142" s="7">
        <f t="shared" si="7"/>
        <v>5</v>
      </c>
      <c r="D142" s="31">
        <v>0.55000000000000004</v>
      </c>
    </row>
    <row r="143" spans="2:4" x14ac:dyDescent="0.3">
      <c r="B143" s="7">
        <f t="shared" si="8"/>
        <v>142</v>
      </c>
      <c r="C143" s="7">
        <f t="shared" si="7"/>
        <v>5</v>
      </c>
      <c r="D143" s="31">
        <v>0.55000000000000004</v>
      </c>
    </row>
    <row r="144" spans="2:4" x14ac:dyDescent="0.3">
      <c r="B144" s="7">
        <f t="shared" si="8"/>
        <v>143</v>
      </c>
      <c r="C144" s="7">
        <f t="shared" si="7"/>
        <v>5</v>
      </c>
      <c r="D144" s="31">
        <v>0.55000000000000004</v>
      </c>
    </row>
    <row r="145" spans="2:4" x14ac:dyDescent="0.3">
      <c r="B145" s="7">
        <f t="shared" si="8"/>
        <v>144</v>
      </c>
      <c r="C145" s="7">
        <f t="shared" si="7"/>
        <v>5</v>
      </c>
      <c r="D145" s="31">
        <v>0.55000000000000004</v>
      </c>
    </row>
    <row r="146" spans="2:4" x14ac:dyDescent="0.3">
      <c r="B146" s="7">
        <f t="shared" si="8"/>
        <v>145</v>
      </c>
      <c r="C146" s="7">
        <f t="shared" si="7"/>
        <v>5</v>
      </c>
      <c r="D146" s="31">
        <v>0.55000000000000004</v>
      </c>
    </row>
    <row r="147" spans="2:4" x14ac:dyDescent="0.3">
      <c r="B147" s="7">
        <f t="shared" si="8"/>
        <v>146</v>
      </c>
      <c r="C147" s="7">
        <f t="shared" si="7"/>
        <v>5</v>
      </c>
      <c r="D147" s="31">
        <v>0.55000000000000004</v>
      </c>
    </row>
    <row r="148" spans="2:4" x14ac:dyDescent="0.3">
      <c r="B148" s="7">
        <f t="shared" si="8"/>
        <v>147</v>
      </c>
      <c r="C148" s="7">
        <f t="shared" si="7"/>
        <v>5</v>
      </c>
      <c r="D148" s="31">
        <v>0.55000000000000004</v>
      </c>
    </row>
    <row r="149" spans="2:4" x14ac:dyDescent="0.3">
      <c r="B149" s="7">
        <f t="shared" si="8"/>
        <v>148</v>
      </c>
      <c r="C149" s="7">
        <f t="shared" si="7"/>
        <v>5</v>
      </c>
      <c r="D149" s="31">
        <v>0.55000000000000004</v>
      </c>
    </row>
    <row r="150" spans="2:4" x14ac:dyDescent="0.3">
      <c r="B150" s="7">
        <f t="shared" si="8"/>
        <v>149</v>
      </c>
      <c r="C150" s="7">
        <f t="shared" si="7"/>
        <v>5</v>
      </c>
      <c r="D150" s="31">
        <v>0.55000000000000004</v>
      </c>
    </row>
    <row r="151" spans="2:4" x14ac:dyDescent="0.3">
      <c r="B151" s="7">
        <f t="shared" si="8"/>
        <v>150</v>
      </c>
      <c r="C151" s="7">
        <f t="shared" si="7"/>
        <v>5</v>
      </c>
      <c r="D151" s="31">
        <v>0.55000000000000004</v>
      </c>
    </row>
    <row r="152" spans="2:4" x14ac:dyDescent="0.3">
      <c r="B152" s="7">
        <f t="shared" si="8"/>
        <v>151</v>
      </c>
      <c r="C152" s="7">
        <f t="shared" si="7"/>
        <v>5</v>
      </c>
      <c r="D152" s="31">
        <v>0.55000000000000004</v>
      </c>
    </row>
    <row r="153" spans="2:4" x14ac:dyDescent="0.3">
      <c r="B153" s="7">
        <f t="shared" si="8"/>
        <v>152</v>
      </c>
      <c r="C153" s="7">
        <f t="shared" si="7"/>
        <v>5</v>
      </c>
      <c r="D153" s="31">
        <v>0.55000000000000004</v>
      </c>
    </row>
    <row r="154" spans="2:4" x14ac:dyDescent="0.3">
      <c r="B154" s="7">
        <f t="shared" si="8"/>
        <v>153</v>
      </c>
      <c r="C154" s="7">
        <f t="shared" si="7"/>
        <v>5</v>
      </c>
      <c r="D154" s="31">
        <v>0.55000000000000004</v>
      </c>
    </row>
    <row r="155" spans="2:4" x14ac:dyDescent="0.3">
      <c r="B155" s="7">
        <f t="shared" si="8"/>
        <v>154</v>
      </c>
      <c r="C155" s="7">
        <f t="shared" si="7"/>
        <v>5</v>
      </c>
      <c r="D155" s="31">
        <v>0.55000000000000004</v>
      </c>
    </row>
    <row r="156" spans="2:4" x14ac:dyDescent="0.3">
      <c r="B156" s="7">
        <f t="shared" si="8"/>
        <v>155</v>
      </c>
      <c r="C156" s="7">
        <f t="shared" si="7"/>
        <v>5</v>
      </c>
      <c r="D156" s="31">
        <v>0.55000000000000004</v>
      </c>
    </row>
    <row r="157" spans="2:4" x14ac:dyDescent="0.3">
      <c r="B157" s="7">
        <f t="shared" si="8"/>
        <v>156</v>
      </c>
      <c r="C157" s="7">
        <f t="shared" si="7"/>
        <v>5</v>
      </c>
      <c r="D157" s="31">
        <v>0.55000000000000004</v>
      </c>
    </row>
    <row r="158" spans="2:4" x14ac:dyDescent="0.3">
      <c r="B158" s="7">
        <f t="shared" si="8"/>
        <v>157</v>
      </c>
      <c r="C158" s="7">
        <f t="shared" si="7"/>
        <v>5</v>
      </c>
      <c r="D158" s="31">
        <v>0.55000000000000004</v>
      </c>
    </row>
    <row r="159" spans="2:4" x14ac:dyDescent="0.3">
      <c r="B159" s="7">
        <f t="shared" si="8"/>
        <v>158</v>
      </c>
      <c r="C159" s="7">
        <f t="shared" si="7"/>
        <v>5</v>
      </c>
      <c r="D159" s="31">
        <v>0.55000000000000004</v>
      </c>
    </row>
    <row r="160" spans="2:4" x14ac:dyDescent="0.3">
      <c r="B160" s="7">
        <f t="shared" si="8"/>
        <v>159</v>
      </c>
      <c r="C160" s="7">
        <f t="shared" si="7"/>
        <v>5</v>
      </c>
      <c r="D160" s="31">
        <v>0.55000000000000004</v>
      </c>
    </row>
    <row r="161" spans="2:4" x14ac:dyDescent="0.3">
      <c r="B161" s="7">
        <f t="shared" si="8"/>
        <v>160</v>
      </c>
      <c r="C161" s="7">
        <f t="shared" si="7"/>
        <v>5</v>
      </c>
      <c r="D161" s="31">
        <v>0.55000000000000004</v>
      </c>
    </row>
    <row r="162" spans="2:4" x14ac:dyDescent="0.3">
      <c r="B162" s="7">
        <f t="shared" si="8"/>
        <v>161</v>
      </c>
      <c r="C162" s="7">
        <f t="shared" si="7"/>
        <v>5</v>
      </c>
      <c r="D162" s="31">
        <v>0.5</v>
      </c>
    </row>
    <row r="163" spans="2:4" x14ac:dyDescent="0.3">
      <c r="B163" s="7">
        <f t="shared" si="8"/>
        <v>162</v>
      </c>
      <c r="C163" s="7">
        <f t="shared" si="7"/>
        <v>5</v>
      </c>
      <c r="D163" s="31">
        <v>0.5</v>
      </c>
    </row>
    <row r="164" spans="2:4" x14ac:dyDescent="0.3">
      <c r="B164" s="7">
        <f t="shared" si="8"/>
        <v>163</v>
      </c>
      <c r="C164" s="7">
        <f t="shared" si="7"/>
        <v>5</v>
      </c>
      <c r="D164" s="31">
        <v>0.5</v>
      </c>
    </row>
    <row r="165" spans="2:4" x14ac:dyDescent="0.3">
      <c r="B165" s="7">
        <f t="shared" si="8"/>
        <v>164</v>
      </c>
      <c r="C165" s="7">
        <f t="shared" si="7"/>
        <v>5</v>
      </c>
      <c r="D165" s="31">
        <v>0.5</v>
      </c>
    </row>
    <row r="166" spans="2:4" x14ac:dyDescent="0.3">
      <c r="B166" s="7">
        <f t="shared" si="8"/>
        <v>165</v>
      </c>
      <c r="C166" s="7">
        <f t="shared" si="7"/>
        <v>6</v>
      </c>
      <c r="D166" s="31">
        <v>0.5</v>
      </c>
    </row>
    <row r="167" spans="2:4" x14ac:dyDescent="0.3">
      <c r="B167" s="7">
        <f t="shared" si="8"/>
        <v>166</v>
      </c>
      <c r="C167" s="7">
        <f t="shared" si="7"/>
        <v>6</v>
      </c>
      <c r="D167" s="31">
        <v>0.5</v>
      </c>
    </row>
    <row r="168" spans="2:4" x14ac:dyDescent="0.3">
      <c r="B168" s="7">
        <f t="shared" si="8"/>
        <v>167</v>
      </c>
      <c r="C168" s="7">
        <f t="shared" si="7"/>
        <v>6</v>
      </c>
      <c r="D168" s="31">
        <v>0.5</v>
      </c>
    </row>
    <row r="169" spans="2:4" x14ac:dyDescent="0.3">
      <c r="B169" s="7">
        <f t="shared" si="8"/>
        <v>168</v>
      </c>
      <c r="C169" s="7">
        <f t="shared" si="7"/>
        <v>6</v>
      </c>
      <c r="D169" s="31">
        <v>0.5</v>
      </c>
    </row>
    <row r="170" spans="2:4" x14ac:dyDescent="0.3">
      <c r="B170" s="7">
        <f t="shared" si="8"/>
        <v>169</v>
      </c>
      <c r="C170" s="7">
        <f t="shared" si="7"/>
        <v>6</v>
      </c>
      <c r="D170" s="31">
        <v>0.5</v>
      </c>
    </row>
    <row r="171" spans="2:4" x14ac:dyDescent="0.3">
      <c r="B171" s="7">
        <f t="shared" si="8"/>
        <v>170</v>
      </c>
      <c r="C171" s="7">
        <f t="shared" si="7"/>
        <v>6</v>
      </c>
      <c r="D171" s="31">
        <v>0.5</v>
      </c>
    </row>
    <row r="172" spans="2:4" x14ac:dyDescent="0.3">
      <c r="B172" s="7">
        <f t="shared" si="8"/>
        <v>171</v>
      </c>
      <c r="C172" s="7">
        <f t="shared" si="7"/>
        <v>6</v>
      </c>
      <c r="D172" s="31">
        <v>0.5</v>
      </c>
    </row>
    <row r="173" spans="2:4" x14ac:dyDescent="0.3">
      <c r="B173" s="7">
        <f t="shared" si="8"/>
        <v>172</v>
      </c>
      <c r="C173" s="7">
        <f t="shared" si="7"/>
        <v>6</v>
      </c>
      <c r="D173" s="31">
        <v>0.5</v>
      </c>
    </row>
    <row r="174" spans="2:4" x14ac:dyDescent="0.3">
      <c r="B174" s="7">
        <f t="shared" si="8"/>
        <v>173</v>
      </c>
      <c r="C174" s="7">
        <f t="shared" si="7"/>
        <v>6</v>
      </c>
      <c r="D174" s="31">
        <v>0.5</v>
      </c>
    </row>
    <row r="175" spans="2:4" x14ac:dyDescent="0.3">
      <c r="B175" s="7">
        <f t="shared" si="8"/>
        <v>174</v>
      </c>
      <c r="C175" s="7">
        <f t="shared" si="7"/>
        <v>6</v>
      </c>
      <c r="D175" s="31">
        <v>0.5</v>
      </c>
    </row>
    <row r="176" spans="2:4" x14ac:dyDescent="0.3">
      <c r="B176" s="7">
        <f t="shared" si="8"/>
        <v>175</v>
      </c>
      <c r="C176" s="7">
        <f t="shared" si="7"/>
        <v>6</v>
      </c>
      <c r="D176" s="31">
        <v>0.5</v>
      </c>
    </row>
    <row r="177" spans="2:4" x14ac:dyDescent="0.3">
      <c r="B177" s="7">
        <f t="shared" si="8"/>
        <v>176</v>
      </c>
      <c r="C177" s="7">
        <f t="shared" si="7"/>
        <v>6</v>
      </c>
      <c r="D177" s="31">
        <v>0.5</v>
      </c>
    </row>
    <row r="178" spans="2:4" x14ac:dyDescent="0.3">
      <c r="B178" s="7">
        <f t="shared" si="8"/>
        <v>177</v>
      </c>
      <c r="C178" s="7">
        <f t="shared" si="7"/>
        <v>6</v>
      </c>
      <c r="D178" s="31">
        <v>0.5</v>
      </c>
    </row>
    <row r="179" spans="2:4" x14ac:dyDescent="0.3">
      <c r="B179" s="7">
        <f t="shared" si="8"/>
        <v>178</v>
      </c>
      <c r="C179" s="7">
        <f t="shared" si="7"/>
        <v>6</v>
      </c>
      <c r="D179" s="31">
        <v>0.5</v>
      </c>
    </row>
    <row r="180" spans="2:4" x14ac:dyDescent="0.3">
      <c r="B180" s="7">
        <f t="shared" si="8"/>
        <v>179</v>
      </c>
      <c r="C180" s="7">
        <f t="shared" si="7"/>
        <v>6</v>
      </c>
      <c r="D180" s="31">
        <v>0.5</v>
      </c>
    </row>
    <row r="181" spans="2:4" x14ac:dyDescent="0.3">
      <c r="B181" s="7">
        <f t="shared" si="8"/>
        <v>180</v>
      </c>
      <c r="C181" s="7">
        <f t="shared" si="7"/>
        <v>6</v>
      </c>
      <c r="D181" s="31">
        <v>0.5</v>
      </c>
    </row>
    <row r="182" spans="2:4" x14ac:dyDescent="0.3">
      <c r="B182" s="7">
        <f t="shared" si="8"/>
        <v>181</v>
      </c>
      <c r="C182" s="7">
        <f t="shared" si="7"/>
        <v>6</v>
      </c>
      <c r="D182" s="31">
        <v>0.45</v>
      </c>
    </row>
    <row r="183" spans="2:4" x14ac:dyDescent="0.3">
      <c r="B183" s="7">
        <f t="shared" si="8"/>
        <v>182</v>
      </c>
      <c r="C183" s="7">
        <f t="shared" si="7"/>
        <v>6</v>
      </c>
      <c r="D183" s="31">
        <v>0.45</v>
      </c>
    </row>
    <row r="184" spans="2:4" x14ac:dyDescent="0.3">
      <c r="B184" s="7">
        <f t="shared" si="8"/>
        <v>183</v>
      </c>
      <c r="C184" s="7">
        <f t="shared" si="7"/>
        <v>6</v>
      </c>
      <c r="D184" s="31">
        <v>0.45</v>
      </c>
    </row>
    <row r="185" spans="2:4" x14ac:dyDescent="0.3">
      <c r="B185" s="7">
        <f t="shared" si="8"/>
        <v>184</v>
      </c>
      <c r="C185" s="7">
        <f t="shared" si="7"/>
        <v>6</v>
      </c>
      <c r="D185" s="31">
        <v>0.45</v>
      </c>
    </row>
    <row r="186" spans="2:4" x14ac:dyDescent="0.3">
      <c r="B186" s="7">
        <f t="shared" si="8"/>
        <v>185</v>
      </c>
      <c r="C186" s="7">
        <f t="shared" si="7"/>
        <v>6</v>
      </c>
      <c r="D186" s="31">
        <v>0.45</v>
      </c>
    </row>
    <row r="187" spans="2:4" x14ac:dyDescent="0.3">
      <c r="B187" s="7">
        <f t="shared" si="8"/>
        <v>186</v>
      </c>
      <c r="C187" s="7">
        <f t="shared" si="7"/>
        <v>6</v>
      </c>
      <c r="D187" s="31">
        <v>0.45</v>
      </c>
    </row>
    <row r="188" spans="2:4" x14ac:dyDescent="0.3">
      <c r="B188" s="7">
        <f t="shared" si="8"/>
        <v>187</v>
      </c>
      <c r="C188" s="7">
        <f t="shared" si="7"/>
        <v>6</v>
      </c>
      <c r="D188" s="31">
        <v>0.45</v>
      </c>
    </row>
    <row r="189" spans="2:4" x14ac:dyDescent="0.3">
      <c r="B189" s="7">
        <f t="shared" si="8"/>
        <v>188</v>
      </c>
      <c r="C189" s="7">
        <f t="shared" si="7"/>
        <v>6</v>
      </c>
      <c r="D189" s="31">
        <v>0.45</v>
      </c>
    </row>
    <row r="190" spans="2:4" x14ac:dyDescent="0.3">
      <c r="B190" s="7">
        <f t="shared" si="8"/>
        <v>189</v>
      </c>
      <c r="C190" s="7">
        <f t="shared" si="7"/>
        <v>6</v>
      </c>
      <c r="D190" s="31">
        <v>0.45</v>
      </c>
    </row>
    <row r="191" spans="2:4" x14ac:dyDescent="0.3">
      <c r="B191" s="7">
        <f t="shared" si="8"/>
        <v>190</v>
      </c>
      <c r="C191" s="7">
        <f t="shared" si="7"/>
        <v>6</v>
      </c>
      <c r="D191" s="31">
        <v>0.45</v>
      </c>
    </row>
    <row r="192" spans="2:4" x14ac:dyDescent="0.3">
      <c r="B192" s="7">
        <f t="shared" si="8"/>
        <v>191</v>
      </c>
      <c r="C192" s="7">
        <f t="shared" si="7"/>
        <v>6</v>
      </c>
      <c r="D192" s="31">
        <v>0.45</v>
      </c>
    </row>
    <row r="193" spans="2:4" x14ac:dyDescent="0.3">
      <c r="B193" s="7">
        <f t="shared" si="8"/>
        <v>192</v>
      </c>
      <c r="C193" s="7">
        <f t="shared" si="7"/>
        <v>6</v>
      </c>
      <c r="D193" s="31">
        <v>0.45</v>
      </c>
    </row>
    <row r="194" spans="2:4" x14ac:dyDescent="0.3">
      <c r="B194" s="7">
        <f t="shared" si="8"/>
        <v>193</v>
      </c>
      <c r="C194" s="7">
        <f t="shared" si="7"/>
        <v>6</v>
      </c>
      <c r="D194" s="31">
        <v>0.45</v>
      </c>
    </row>
    <row r="195" spans="2:4" x14ac:dyDescent="0.3">
      <c r="B195" s="7">
        <f t="shared" si="8"/>
        <v>194</v>
      </c>
      <c r="C195" s="7">
        <f t="shared" ref="C195:C258" si="9">ROUNDDOWN(B195/33,0)+1</f>
        <v>6</v>
      </c>
      <c r="D195" s="31">
        <v>0.45</v>
      </c>
    </row>
    <row r="196" spans="2:4" x14ac:dyDescent="0.3">
      <c r="B196" s="7">
        <f t="shared" ref="B196:B259" si="10">B195+1</f>
        <v>195</v>
      </c>
      <c r="C196" s="7">
        <f t="shared" si="9"/>
        <v>6</v>
      </c>
      <c r="D196" s="31">
        <v>0.45</v>
      </c>
    </row>
    <row r="197" spans="2:4" x14ac:dyDescent="0.3">
      <c r="B197" s="7">
        <f t="shared" si="10"/>
        <v>196</v>
      </c>
      <c r="C197" s="7">
        <f t="shared" si="9"/>
        <v>6</v>
      </c>
      <c r="D197" s="31">
        <v>0.45</v>
      </c>
    </row>
    <row r="198" spans="2:4" x14ac:dyDescent="0.3">
      <c r="B198" s="7">
        <f t="shared" si="10"/>
        <v>197</v>
      </c>
      <c r="C198" s="7">
        <f t="shared" si="9"/>
        <v>6</v>
      </c>
      <c r="D198" s="31">
        <v>0.45</v>
      </c>
    </row>
    <row r="199" spans="2:4" x14ac:dyDescent="0.3">
      <c r="B199" s="7">
        <f t="shared" si="10"/>
        <v>198</v>
      </c>
      <c r="C199" s="7">
        <f t="shared" si="9"/>
        <v>7</v>
      </c>
      <c r="D199" s="31">
        <v>0.45</v>
      </c>
    </row>
    <row r="200" spans="2:4" x14ac:dyDescent="0.3">
      <c r="B200" s="7">
        <f t="shared" si="10"/>
        <v>199</v>
      </c>
      <c r="C200" s="7">
        <f t="shared" si="9"/>
        <v>7</v>
      </c>
      <c r="D200" s="31">
        <v>0.45</v>
      </c>
    </row>
    <row r="201" spans="2:4" x14ac:dyDescent="0.3">
      <c r="B201" s="7">
        <f t="shared" si="10"/>
        <v>200</v>
      </c>
      <c r="C201" s="7">
        <f t="shared" si="9"/>
        <v>7</v>
      </c>
      <c r="D201" s="31">
        <v>0.45</v>
      </c>
    </row>
    <row r="202" spans="2:4" x14ac:dyDescent="0.3">
      <c r="B202" s="7">
        <f t="shared" si="10"/>
        <v>201</v>
      </c>
      <c r="C202" s="7">
        <f t="shared" si="9"/>
        <v>7</v>
      </c>
      <c r="D202" s="31">
        <v>0.4</v>
      </c>
    </row>
    <row r="203" spans="2:4" x14ac:dyDescent="0.3">
      <c r="B203" s="7">
        <f t="shared" si="10"/>
        <v>202</v>
      </c>
      <c r="C203" s="7">
        <f t="shared" si="9"/>
        <v>7</v>
      </c>
      <c r="D203" s="31">
        <v>0.4</v>
      </c>
    </row>
    <row r="204" spans="2:4" x14ac:dyDescent="0.3">
      <c r="B204" s="7">
        <f t="shared" si="10"/>
        <v>203</v>
      </c>
      <c r="C204" s="7">
        <f t="shared" si="9"/>
        <v>7</v>
      </c>
      <c r="D204" s="31">
        <v>0.4</v>
      </c>
    </row>
    <row r="205" spans="2:4" x14ac:dyDescent="0.3">
      <c r="B205" s="7">
        <f t="shared" si="10"/>
        <v>204</v>
      </c>
      <c r="C205" s="7">
        <f t="shared" si="9"/>
        <v>7</v>
      </c>
      <c r="D205" s="31">
        <v>0.4</v>
      </c>
    </row>
    <row r="206" spans="2:4" x14ac:dyDescent="0.3">
      <c r="B206" s="7">
        <f t="shared" si="10"/>
        <v>205</v>
      </c>
      <c r="C206" s="7">
        <f t="shared" si="9"/>
        <v>7</v>
      </c>
      <c r="D206" s="31">
        <v>0.4</v>
      </c>
    </row>
    <row r="207" spans="2:4" x14ac:dyDescent="0.3">
      <c r="B207" s="7">
        <f t="shared" si="10"/>
        <v>206</v>
      </c>
      <c r="C207" s="7">
        <f t="shared" si="9"/>
        <v>7</v>
      </c>
      <c r="D207" s="31">
        <v>0.4</v>
      </c>
    </row>
    <row r="208" spans="2:4" x14ac:dyDescent="0.3">
      <c r="B208" s="7">
        <f t="shared" si="10"/>
        <v>207</v>
      </c>
      <c r="C208" s="7">
        <f t="shared" si="9"/>
        <v>7</v>
      </c>
      <c r="D208" s="31">
        <v>0.4</v>
      </c>
    </row>
    <row r="209" spans="2:4" x14ac:dyDescent="0.3">
      <c r="B209" s="7">
        <f t="shared" si="10"/>
        <v>208</v>
      </c>
      <c r="C209" s="7">
        <f t="shared" si="9"/>
        <v>7</v>
      </c>
      <c r="D209" s="31">
        <v>0.4</v>
      </c>
    </row>
    <row r="210" spans="2:4" x14ac:dyDescent="0.3">
      <c r="B210" s="7">
        <f t="shared" si="10"/>
        <v>209</v>
      </c>
      <c r="C210" s="7">
        <f t="shared" si="9"/>
        <v>7</v>
      </c>
      <c r="D210" s="31">
        <v>0.4</v>
      </c>
    </row>
    <row r="211" spans="2:4" x14ac:dyDescent="0.3">
      <c r="B211" s="7">
        <f t="shared" si="10"/>
        <v>210</v>
      </c>
      <c r="C211" s="7">
        <f t="shared" si="9"/>
        <v>7</v>
      </c>
      <c r="D211" s="31">
        <v>0.4</v>
      </c>
    </row>
    <row r="212" spans="2:4" x14ac:dyDescent="0.3">
      <c r="B212" s="7">
        <f t="shared" si="10"/>
        <v>211</v>
      </c>
      <c r="C212" s="7">
        <f t="shared" si="9"/>
        <v>7</v>
      </c>
      <c r="D212" s="31">
        <v>0.4</v>
      </c>
    </row>
    <row r="213" spans="2:4" x14ac:dyDescent="0.3">
      <c r="B213" s="7">
        <f t="shared" si="10"/>
        <v>212</v>
      </c>
      <c r="C213" s="7">
        <f t="shared" si="9"/>
        <v>7</v>
      </c>
      <c r="D213" s="31">
        <v>0.4</v>
      </c>
    </row>
    <row r="214" spans="2:4" x14ac:dyDescent="0.3">
      <c r="B214" s="7">
        <f t="shared" si="10"/>
        <v>213</v>
      </c>
      <c r="C214" s="7">
        <f t="shared" si="9"/>
        <v>7</v>
      </c>
      <c r="D214" s="31">
        <v>0.4</v>
      </c>
    </row>
    <row r="215" spans="2:4" x14ac:dyDescent="0.3">
      <c r="B215" s="7">
        <f t="shared" si="10"/>
        <v>214</v>
      </c>
      <c r="C215" s="7">
        <f t="shared" si="9"/>
        <v>7</v>
      </c>
      <c r="D215" s="31">
        <v>0.4</v>
      </c>
    </row>
    <row r="216" spans="2:4" x14ac:dyDescent="0.3">
      <c r="B216" s="7">
        <f t="shared" si="10"/>
        <v>215</v>
      </c>
      <c r="C216" s="7">
        <f t="shared" si="9"/>
        <v>7</v>
      </c>
      <c r="D216" s="31">
        <v>0.4</v>
      </c>
    </row>
    <row r="217" spans="2:4" x14ac:dyDescent="0.3">
      <c r="B217" s="7">
        <f t="shared" si="10"/>
        <v>216</v>
      </c>
      <c r="C217" s="7">
        <f t="shared" si="9"/>
        <v>7</v>
      </c>
      <c r="D217" s="31">
        <v>0.4</v>
      </c>
    </row>
    <row r="218" spans="2:4" x14ac:dyDescent="0.3">
      <c r="B218" s="7">
        <f t="shared" si="10"/>
        <v>217</v>
      </c>
      <c r="C218" s="7">
        <f t="shared" si="9"/>
        <v>7</v>
      </c>
      <c r="D218" s="31">
        <v>0.4</v>
      </c>
    </row>
    <row r="219" spans="2:4" x14ac:dyDescent="0.3">
      <c r="B219" s="7">
        <f t="shared" si="10"/>
        <v>218</v>
      </c>
      <c r="C219" s="7">
        <f t="shared" si="9"/>
        <v>7</v>
      </c>
      <c r="D219" s="31">
        <v>0.4</v>
      </c>
    </row>
    <row r="220" spans="2:4" x14ac:dyDescent="0.3">
      <c r="B220" s="7">
        <f t="shared" si="10"/>
        <v>219</v>
      </c>
      <c r="C220" s="7">
        <f t="shared" si="9"/>
        <v>7</v>
      </c>
      <c r="D220" s="31">
        <v>0.4</v>
      </c>
    </row>
    <row r="221" spans="2:4" x14ac:dyDescent="0.3">
      <c r="B221" s="7">
        <f t="shared" si="10"/>
        <v>220</v>
      </c>
      <c r="C221" s="7">
        <f t="shared" si="9"/>
        <v>7</v>
      </c>
      <c r="D221" s="31">
        <v>0.4</v>
      </c>
    </row>
    <row r="222" spans="2:4" x14ac:dyDescent="0.3">
      <c r="B222" s="7">
        <f t="shared" si="10"/>
        <v>221</v>
      </c>
      <c r="C222" s="7">
        <f t="shared" si="9"/>
        <v>7</v>
      </c>
      <c r="D222" s="31">
        <v>0.375</v>
      </c>
    </row>
    <row r="223" spans="2:4" x14ac:dyDescent="0.3">
      <c r="B223" s="7">
        <f t="shared" si="10"/>
        <v>222</v>
      </c>
      <c r="C223" s="7">
        <f t="shared" si="9"/>
        <v>7</v>
      </c>
      <c r="D223" s="31">
        <v>0.375</v>
      </c>
    </row>
    <row r="224" spans="2:4" x14ac:dyDescent="0.3">
      <c r="B224" s="7">
        <f t="shared" si="10"/>
        <v>223</v>
      </c>
      <c r="C224" s="7">
        <f t="shared" si="9"/>
        <v>7</v>
      </c>
      <c r="D224" s="31">
        <v>0.375</v>
      </c>
    </row>
    <row r="225" spans="2:4" x14ac:dyDescent="0.3">
      <c r="B225" s="7">
        <f t="shared" si="10"/>
        <v>224</v>
      </c>
      <c r="C225" s="7">
        <f t="shared" si="9"/>
        <v>7</v>
      </c>
      <c r="D225" s="31">
        <v>0.375</v>
      </c>
    </row>
    <row r="226" spans="2:4" x14ac:dyDescent="0.3">
      <c r="B226" s="7">
        <f t="shared" si="10"/>
        <v>225</v>
      </c>
      <c r="C226" s="7">
        <f t="shared" si="9"/>
        <v>7</v>
      </c>
      <c r="D226" s="31">
        <v>0.375</v>
      </c>
    </row>
    <row r="227" spans="2:4" x14ac:dyDescent="0.3">
      <c r="B227" s="7">
        <f t="shared" si="10"/>
        <v>226</v>
      </c>
      <c r="C227" s="7">
        <f t="shared" si="9"/>
        <v>7</v>
      </c>
      <c r="D227" s="31">
        <v>0.375</v>
      </c>
    </row>
    <row r="228" spans="2:4" x14ac:dyDescent="0.3">
      <c r="B228" s="7">
        <f t="shared" si="10"/>
        <v>227</v>
      </c>
      <c r="C228" s="7">
        <f t="shared" si="9"/>
        <v>7</v>
      </c>
      <c r="D228" s="31">
        <v>0.375</v>
      </c>
    </row>
    <row r="229" spans="2:4" x14ac:dyDescent="0.3">
      <c r="B229" s="7">
        <f t="shared" si="10"/>
        <v>228</v>
      </c>
      <c r="C229" s="7">
        <f t="shared" si="9"/>
        <v>7</v>
      </c>
      <c r="D229" s="31">
        <v>0.375</v>
      </c>
    </row>
    <row r="230" spans="2:4" x14ac:dyDescent="0.3">
      <c r="B230" s="7">
        <f t="shared" si="10"/>
        <v>229</v>
      </c>
      <c r="C230" s="7">
        <f t="shared" si="9"/>
        <v>7</v>
      </c>
      <c r="D230" s="31">
        <v>0.375</v>
      </c>
    </row>
    <row r="231" spans="2:4" x14ac:dyDescent="0.3">
      <c r="B231" s="7">
        <f t="shared" si="10"/>
        <v>230</v>
      </c>
      <c r="C231" s="7">
        <f t="shared" si="9"/>
        <v>7</v>
      </c>
      <c r="D231" s="31">
        <v>0.375</v>
      </c>
    </row>
    <row r="232" spans="2:4" x14ac:dyDescent="0.3">
      <c r="B232" s="7">
        <f t="shared" si="10"/>
        <v>231</v>
      </c>
      <c r="C232" s="7">
        <f t="shared" si="9"/>
        <v>8</v>
      </c>
      <c r="D232" s="31">
        <v>0.375</v>
      </c>
    </row>
    <row r="233" spans="2:4" x14ac:dyDescent="0.3">
      <c r="B233" s="7">
        <f t="shared" si="10"/>
        <v>232</v>
      </c>
      <c r="C233" s="7">
        <f t="shared" si="9"/>
        <v>8</v>
      </c>
      <c r="D233" s="31">
        <v>0.375</v>
      </c>
    </row>
    <row r="234" spans="2:4" x14ac:dyDescent="0.3">
      <c r="B234" s="7">
        <f t="shared" si="10"/>
        <v>233</v>
      </c>
      <c r="C234" s="7">
        <f t="shared" si="9"/>
        <v>8</v>
      </c>
      <c r="D234" s="31">
        <v>0.375</v>
      </c>
    </row>
    <row r="235" spans="2:4" x14ac:dyDescent="0.3">
      <c r="B235" s="7">
        <f t="shared" si="10"/>
        <v>234</v>
      </c>
      <c r="C235" s="7">
        <f t="shared" si="9"/>
        <v>8</v>
      </c>
      <c r="D235" s="31">
        <v>0.375</v>
      </c>
    </row>
    <row r="236" spans="2:4" x14ac:dyDescent="0.3">
      <c r="B236" s="7">
        <f t="shared" si="10"/>
        <v>235</v>
      </c>
      <c r="C236" s="7">
        <f t="shared" si="9"/>
        <v>8</v>
      </c>
      <c r="D236" s="31">
        <v>0.375</v>
      </c>
    </row>
    <row r="237" spans="2:4" x14ac:dyDescent="0.3">
      <c r="B237" s="7">
        <f t="shared" si="10"/>
        <v>236</v>
      </c>
      <c r="C237" s="7">
        <f t="shared" si="9"/>
        <v>8</v>
      </c>
      <c r="D237" s="31">
        <v>0.375</v>
      </c>
    </row>
    <row r="238" spans="2:4" x14ac:dyDescent="0.3">
      <c r="B238" s="7">
        <f t="shared" si="10"/>
        <v>237</v>
      </c>
      <c r="C238" s="7">
        <f t="shared" si="9"/>
        <v>8</v>
      </c>
      <c r="D238" s="31">
        <v>0.375</v>
      </c>
    </row>
    <row r="239" spans="2:4" x14ac:dyDescent="0.3">
      <c r="B239" s="7">
        <f t="shared" si="10"/>
        <v>238</v>
      </c>
      <c r="C239" s="7">
        <f t="shared" si="9"/>
        <v>8</v>
      </c>
      <c r="D239" s="31">
        <v>0.375</v>
      </c>
    </row>
    <row r="240" spans="2:4" x14ac:dyDescent="0.3">
      <c r="B240" s="7">
        <f t="shared" si="10"/>
        <v>239</v>
      </c>
      <c r="C240" s="7">
        <f t="shared" si="9"/>
        <v>8</v>
      </c>
      <c r="D240" s="31">
        <v>0.375</v>
      </c>
    </row>
    <row r="241" spans="2:4" x14ac:dyDescent="0.3">
      <c r="B241" s="7">
        <f t="shared" si="10"/>
        <v>240</v>
      </c>
      <c r="C241" s="7">
        <f t="shared" si="9"/>
        <v>8</v>
      </c>
      <c r="D241" s="31">
        <v>0.375</v>
      </c>
    </row>
    <row r="242" spans="2:4" x14ac:dyDescent="0.3">
      <c r="B242" s="7">
        <f t="shared" si="10"/>
        <v>241</v>
      </c>
      <c r="C242" s="7">
        <f t="shared" si="9"/>
        <v>8</v>
      </c>
      <c r="D242" s="31">
        <v>0.35</v>
      </c>
    </row>
    <row r="243" spans="2:4" x14ac:dyDescent="0.3">
      <c r="B243" s="7">
        <f t="shared" si="10"/>
        <v>242</v>
      </c>
      <c r="C243" s="7">
        <f t="shared" si="9"/>
        <v>8</v>
      </c>
      <c r="D243" s="31">
        <v>0.35</v>
      </c>
    </row>
    <row r="244" spans="2:4" x14ac:dyDescent="0.3">
      <c r="B244" s="7">
        <f t="shared" si="10"/>
        <v>243</v>
      </c>
      <c r="C244" s="7">
        <f t="shared" si="9"/>
        <v>8</v>
      </c>
      <c r="D244" s="31">
        <v>0.35</v>
      </c>
    </row>
    <row r="245" spans="2:4" x14ac:dyDescent="0.3">
      <c r="B245" s="7">
        <f t="shared" si="10"/>
        <v>244</v>
      </c>
      <c r="C245" s="7">
        <f t="shared" si="9"/>
        <v>8</v>
      </c>
      <c r="D245" s="31">
        <v>0.35</v>
      </c>
    </row>
    <row r="246" spans="2:4" x14ac:dyDescent="0.3">
      <c r="B246" s="7">
        <f t="shared" si="10"/>
        <v>245</v>
      </c>
      <c r="C246" s="7">
        <f t="shared" si="9"/>
        <v>8</v>
      </c>
      <c r="D246" s="31">
        <v>0.35</v>
      </c>
    </row>
    <row r="247" spans="2:4" x14ac:dyDescent="0.3">
      <c r="B247" s="7">
        <f t="shared" si="10"/>
        <v>246</v>
      </c>
      <c r="C247" s="7">
        <f t="shared" si="9"/>
        <v>8</v>
      </c>
      <c r="D247" s="31">
        <v>0.35</v>
      </c>
    </row>
    <row r="248" spans="2:4" x14ac:dyDescent="0.3">
      <c r="B248" s="7">
        <f t="shared" si="10"/>
        <v>247</v>
      </c>
      <c r="C248" s="7">
        <f t="shared" si="9"/>
        <v>8</v>
      </c>
      <c r="D248" s="31">
        <v>0.35</v>
      </c>
    </row>
    <row r="249" spans="2:4" x14ac:dyDescent="0.3">
      <c r="B249" s="7">
        <f t="shared" si="10"/>
        <v>248</v>
      </c>
      <c r="C249" s="7">
        <f t="shared" si="9"/>
        <v>8</v>
      </c>
      <c r="D249" s="31">
        <v>0.35</v>
      </c>
    </row>
    <row r="250" spans="2:4" x14ac:dyDescent="0.3">
      <c r="B250" s="7">
        <f t="shared" si="10"/>
        <v>249</v>
      </c>
      <c r="C250" s="7">
        <f t="shared" si="9"/>
        <v>8</v>
      </c>
      <c r="D250" s="31">
        <v>0.35</v>
      </c>
    </row>
    <row r="251" spans="2:4" x14ac:dyDescent="0.3">
      <c r="B251" s="7">
        <f t="shared" si="10"/>
        <v>250</v>
      </c>
      <c r="C251" s="7">
        <f t="shared" si="9"/>
        <v>8</v>
      </c>
      <c r="D251" s="31">
        <v>0.35</v>
      </c>
    </row>
    <row r="252" spans="2:4" x14ac:dyDescent="0.3">
      <c r="B252" s="7">
        <f t="shared" si="10"/>
        <v>251</v>
      </c>
      <c r="C252" s="7">
        <f t="shared" si="9"/>
        <v>8</v>
      </c>
      <c r="D252" s="31">
        <v>0.35</v>
      </c>
    </row>
    <row r="253" spans="2:4" x14ac:dyDescent="0.3">
      <c r="B253" s="7">
        <f t="shared" si="10"/>
        <v>252</v>
      </c>
      <c r="C253" s="7">
        <f t="shared" si="9"/>
        <v>8</v>
      </c>
      <c r="D253" s="31">
        <v>0.35</v>
      </c>
    </row>
    <row r="254" spans="2:4" x14ac:dyDescent="0.3">
      <c r="B254" s="7">
        <f t="shared" si="10"/>
        <v>253</v>
      </c>
      <c r="C254" s="7">
        <f t="shared" si="9"/>
        <v>8</v>
      </c>
      <c r="D254" s="31">
        <v>0.35</v>
      </c>
    </row>
    <row r="255" spans="2:4" x14ac:dyDescent="0.3">
      <c r="B255" s="7">
        <f t="shared" si="10"/>
        <v>254</v>
      </c>
      <c r="C255" s="7">
        <f t="shared" si="9"/>
        <v>8</v>
      </c>
      <c r="D255" s="31">
        <v>0.35</v>
      </c>
    </row>
    <row r="256" spans="2:4" x14ac:dyDescent="0.3">
      <c r="B256" s="7">
        <f t="shared" si="10"/>
        <v>255</v>
      </c>
      <c r="C256" s="7">
        <f t="shared" si="9"/>
        <v>8</v>
      </c>
      <c r="D256" s="31">
        <v>0.35</v>
      </c>
    </row>
    <row r="257" spans="2:4" x14ac:dyDescent="0.3">
      <c r="B257" s="7">
        <f t="shared" si="10"/>
        <v>256</v>
      </c>
      <c r="C257" s="7">
        <f t="shared" si="9"/>
        <v>8</v>
      </c>
      <c r="D257" s="31">
        <v>0.35</v>
      </c>
    </row>
    <row r="258" spans="2:4" x14ac:dyDescent="0.3">
      <c r="B258" s="7">
        <f t="shared" si="10"/>
        <v>257</v>
      </c>
      <c r="C258" s="7">
        <f t="shared" si="9"/>
        <v>8</v>
      </c>
      <c r="D258" s="31">
        <v>0.35</v>
      </c>
    </row>
    <row r="259" spans="2:4" x14ac:dyDescent="0.3">
      <c r="B259" s="7">
        <f t="shared" si="10"/>
        <v>258</v>
      </c>
      <c r="C259" s="7">
        <f t="shared" ref="C259:C263" si="11">ROUNDDOWN(B259/33,0)+1</f>
        <v>8</v>
      </c>
      <c r="D259" s="31">
        <v>0.35</v>
      </c>
    </row>
    <row r="260" spans="2:4" x14ac:dyDescent="0.3">
      <c r="B260" s="7">
        <f t="shared" ref="B260:B263" si="12">B259+1</f>
        <v>259</v>
      </c>
      <c r="C260" s="7">
        <f t="shared" si="11"/>
        <v>8</v>
      </c>
      <c r="D260" s="31">
        <v>0.35</v>
      </c>
    </row>
    <row r="261" spans="2:4" x14ac:dyDescent="0.3">
      <c r="B261" s="7">
        <f t="shared" si="12"/>
        <v>260</v>
      </c>
      <c r="C261" s="7">
        <f t="shared" si="11"/>
        <v>8</v>
      </c>
      <c r="D261" s="31">
        <v>0.35</v>
      </c>
    </row>
    <row r="262" spans="2:4" x14ac:dyDescent="0.3">
      <c r="B262" s="7">
        <f t="shared" si="12"/>
        <v>261</v>
      </c>
      <c r="C262" s="7">
        <f t="shared" si="11"/>
        <v>8</v>
      </c>
      <c r="D262" s="31">
        <v>0.35</v>
      </c>
    </row>
    <row r="263" spans="2:4" x14ac:dyDescent="0.3">
      <c r="B263" s="7">
        <f t="shared" si="12"/>
        <v>262</v>
      </c>
      <c r="C263" s="7">
        <f t="shared" si="11"/>
        <v>8</v>
      </c>
      <c r="D263" s="31">
        <v>0.35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D888-10D6-4C25-8BCB-C80EB56465C8}">
  <dimension ref="A1:CE85"/>
  <sheetViews>
    <sheetView showGridLines="0" workbookViewId="0">
      <pane xSplit="4" ySplit="2" topLeftCell="E3" activePane="bottomRight" state="frozen"/>
      <selection activeCell="B1" sqref="B1"/>
      <selection pane="topRight" activeCell="B1" sqref="B1"/>
      <selection pane="bottomLeft" activeCell="B1" sqref="B1"/>
      <selection pane="bottomRight" activeCell="BD24" sqref="BD24"/>
    </sheetView>
  </sheetViews>
  <sheetFormatPr defaultColWidth="8.85546875" defaultRowHeight="13.5" outlineLevelCol="1" x14ac:dyDescent="0.3"/>
  <cols>
    <col min="1" max="1" width="3.28515625" style="5" customWidth="1"/>
    <col min="2" max="2" width="8.85546875" style="6"/>
    <col min="3" max="3" width="11.7109375" style="5" customWidth="1"/>
    <col min="4" max="4" width="13.7109375" style="5" customWidth="1"/>
    <col min="5" max="5" width="8.85546875" style="7" hidden="1" customWidth="1" outlineLevel="1"/>
    <col min="6" max="6" width="8.85546875" style="5" collapsed="1"/>
    <col min="7" max="7" width="10.7109375" style="7" customWidth="1"/>
    <col min="8" max="8" width="11.7109375" style="5" customWidth="1"/>
    <col min="9" max="9" width="13.7109375" style="31" hidden="1" customWidth="1" outlineLevel="1"/>
    <col min="10" max="10" width="3.28515625" style="26" hidden="1" customWidth="1" outlineLevel="1"/>
    <col min="11" max="11" width="13.7109375" style="26" hidden="1" customWidth="1" outlineLevel="1"/>
    <col min="12" max="16" width="13.7109375" style="11" hidden="1" customWidth="1" outlineLevel="1"/>
    <col min="17" max="17" width="3.28515625" style="11" customWidth="1" collapsed="1"/>
    <col min="18" max="18" width="8.85546875" style="5"/>
    <col min="19" max="34" width="8.85546875" style="5" hidden="1" customWidth="1" outlineLevel="1"/>
    <col min="35" max="35" width="8.85546875" style="5" collapsed="1"/>
    <col min="36" max="36" width="3.28515625" style="5" customWidth="1"/>
    <col min="37" max="37" width="8.85546875" style="5"/>
    <col min="38" max="42" width="8.85546875" style="23" hidden="1" customWidth="1" outlineLevel="1"/>
    <col min="43" max="53" width="8.85546875" style="5" hidden="1" customWidth="1" outlineLevel="1"/>
    <col min="54" max="54" width="8.85546875" style="5" collapsed="1"/>
    <col min="55" max="55" width="3.28515625" style="5" customWidth="1"/>
    <col min="56" max="56" width="8.85546875" style="5"/>
    <col min="57" max="72" width="8.85546875" style="5" hidden="1" customWidth="1" outlineLevel="1"/>
    <col min="73" max="73" width="8.85546875" style="5" collapsed="1"/>
    <col min="74" max="74" width="3.28515625" style="5" customWidth="1"/>
    <col min="75" max="16384" width="8.85546875" style="5"/>
  </cols>
  <sheetData>
    <row r="1" spans="2:83" x14ac:dyDescent="0.3">
      <c r="I1" s="27"/>
      <c r="J1" s="9"/>
      <c r="K1" s="9" t="s">
        <v>427</v>
      </c>
      <c r="L1" s="10"/>
      <c r="M1" s="10"/>
      <c r="N1" s="10"/>
      <c r="O1" s="10"/>
      <c r="P1" s="10"/>
      <c r="R1" s="12" t="s">
        <v>17</v>
      </c>
      <c r="S1" s="12"/>
      <c r="T1" s="12"/>
      <c r="U1" s="12"/>
      <c r="V1" s="12"/>
      <c r="W1" s="12"/>
      <c r="X1" s="12"/>
      <c r="Y1" s="12"/>
      <c r="Z1" s="12"/>
      <c r="AA1" s="12"/>
      <c r="AB1" s="12"/>
      <c r="AC1" s="12"/>
      <c r="AD1" s="12"/>
      <c r="AE1" s="12"/>
      <c r="AF1" s="12"/>
      <c r="AG1" s="12"/>
      <c r="AH1" s="12"/>
      <c r="AI1" s="12"/>
      <c r="AK1" s="42" t="s">
        <v>18</v>
      </c>
      <c r="AL1" s="42"/>
      <c r="AM1" s="42"/>
      <c r="AN1" s="42"/>
      <c r="AO1" s="42"/>
      <c r="AP1" s="42"/>
      <c r="AQ1" s="42"/>
      <c r="AR1" s="42"/>
      <c r="AS1" s="42"/>
      <c r="AT1" s="42"/>
      <c r="AU1" s="42"/>
      <c r="AV1" s="42"/>
      <c r="AW1" s="42"/>
      <c r="AX1" s="42"/>
      <c r="AY1" s="42"/>
      <c r="AZ1" s="42"/>
      <c r="BA1" s="42"/>
      <c r="BB1" s="42"/>
      <c r="BD1" s="43" t="s">
        <v>19</v>
      </c>
      <c r="BE1" s="43"/>
      <c r="BF1" s="43"/>
      <c r="BG1" s="43"/>
      <c r="BH1" s="43"/>
      <c r="BI1" s="43"/>
      <c r="BJ1" s="43"/>
      <c r="BK1" s="43"/>
      <c r="BL1" s="43"/>
      <c r="BM1" s="43"/>
      <c r="BN1" s="43"/>
      <c r="BO1" s="43"/>
      <c r="BP1" s="43"/>
      <c r="BQ1" s="43"/>
      <c r="BR1" s="43"/>
      <c r="BS1" s="43"/>
      <c r="BT1" s="43"/>
      <c r="BU1" s="43"/>
      <c r="BW1" s="13" t="s">
        <v>20</v>
      </c>
      <c r="BX1" s="14"/>
      <c r="BY1" s="14"/>
      <c r="BZ1" s="14"/>
      <c r="CA1" s="14"/>
      <c r="CB1" s="14"/>
      <c r="CC1" s="14"/>
      <c r="CD1" s="13"/>
      <c r="CE1" s="13"/>
    </row>
    <row r="2" spans="2:83" x14ac:dyDescent="0.3">
      <c r="B2" s="15" t="s">
        <v>100</v>
      </c>
      <c r="C2" s="16" t="s">
        <v>2</v>
      </c>
      <c r="D2" s="16" t="s">
        <v>3</v>
      </c>
      <c r="E2" s="17" t="s">
        <v>428</v>
      </c>
      <c r="F2" s="16" t="s">
        <v>22</v>
      </c>
      <c r="G2" s="17" t="s">
        <v>23</v>
      </c>
      <c r="H2" s="16" t="s">
        <v>429</v>
      </c>
      <c r="I2" s="28" t="s">
        <v>430</v>
      </c>
      <c r="J2" s="19"/>
      <c r="K2" s="18" t="s">
        <v>27</v>
      </c>
      <c r="L2" s="19" t="s">
        <v>28</v>
      </c>
      <c r="M2" s="19" t="s">
        <v>29</v>
      </c>
      <c r="N2" s="19" t="s">
        <v>30</v>
      </c>
      <c r="O2" s="19" t="s">
        <v>31</v>
      </c>
      <c r="P2" s="19" t="s">
        <v>32</v>
      </c>
      <c r="Q2" s="20"/>
      <c r="R2" s="15">
        <v>1</v>
      </c>
      <c r="S2" s="15">
        <f t="shared" ref="S2:AI2" si="0">R2+1</f>
        <v>2</v>
      </c>
      <c r="T2" s="15">
        <f t="shared" si="0"/>
        <v>3</v>
      </c>
      <c r="U2" s="15">
        <f t="shared" si="0"/>
        <v>4</v>
      </c>
      <c r="V2" s="15">
        <f t="shared" si="0"/>
        <v>5</v>
      </c>
      <c r="W2" s="15">
        <f t="shared" si="0"/>
        <v>6</v>
      </c>
      <c r="X2" s="15">
        <f t="shared" si="0"/>
        <v>7</v>
      </c>
      <c r="Y2" s="15">
        <f t="shared" si="0"/>
        <v>8</v>
      </c>
      <c r="Z2" s="15">
        <f t="shared" si="0"/>
        <v>9</v>
      </c>
      <c r="AA2" s="15">
        <f t="shared" si="0"/>
        <v>10</v>
      </c>
      <c r="AB2" s="15">
        <f t="shared" si="0"/>
        <v>11</v>
      </c>
      <c r="AC2" s="15">
        <f t="shared" si="0"/>
        <v>12</v>
      </c>
      <c r="AD2" s="15">
        <f t="shared" si="0"/>
        <v>13</v>
      </c>
      <c r="AE2" s="15">
        <f t="shared" si="0"/>
        <v>14</v>
      </c>
      <c r="AF2" s="15">
        <f t="shared" si="0"/>
        <v>15</v>
      </c>
      <c r="AG2" s="15">
        <f t="shared" si="0"/>
        <v>16</v>
      </c>
      <c r="AH2" s="15">
        <f t="shared" si="0"/>
        <v>17</v>
      </c>
      <c r="AI2" s="15">
        <f t="shared" si="0"/>
        <v>18</v>
      </c>
      <c r="AK2" s="15">
        <v>1</v>
      </c>
      <c r="AL2" s="15">
        <f t="shared" ref="AL2:BB2" si="1">AK2+1</f>
        <v>2</v>
      </c>
      <c r="AM2" s="15">
        <f t="shared" si="1"/>
        <v>3</v>
      </c>
      <c r="AN2" s="15">
        <f t="shared" si="1"/>
        <v>4</v>
      </c>
      <c r="AO2" s="15">
        <f t="shared" si="1"/>
        <v>5</v>
      </c>
      <c r="AP2" s="15">
        <f t="shared" si="1"/>
        <v>6</v>
      </c>
      <c r="AQ2" s="15">
        <f t="shared" si="1"/>
        <v>7</v>
      </c>
      <c r="AR2" s="15">
        <f t="shared" si="1"/>
        <v>8</v>
      </c>
      <c r="AS2" s="15">
        <f t="shared" si="1"/>
        <v>9</v>
      </c>
      <c r="AT2" s="15">
        <f t="shared" si="1"/>
        <v>10</v>
      </c>
      <c r="AU2" s="15">
        <f t="shared" si="1"/>
        <v>11</v>
      </c>
      <c r="AV2" s="15">
        <f t="shared" si="1"/>
        <v>12</v>
      </c>
      <c r="AW2" s="15">
        <f t="shared" si="1"/>
        <v>13</v>
      </c>
      <c r="AX2" s="15">
        <f t="shared" si="1"/>
        <v>14</v>
      </c>
      <c r="AY2" s="15">
        <f t="shared" si="1"/>
        <v>15</v>
      </c>
      <c r="AZ2" s="15">
        <f t="shared" si="1"/>
        <v>16</v>
      </c>
      <c r="BA2" s="15">
        <f t="shared" si="1"/>
        <v>17</v>
      </c>
      <c r="BB2" s="15">
        <f t="shared" si="1"/>
        <v>18</v>
      </c>
      <c r="BC2" s="15"/>
      <c r="BD2" s="15">
        <v>1</v>
      </c>
      <c r="BE2" s="15">
        <f t="shared" ref="BE2:BU2" si="2">BD2+1</f>
        <v>2</v>
      </c>
      <c r="BF2" s="15">
        <f t="shared" si="2"/>
        <v>3</v>
      </c>
      <c r="BG2" s="15">
        <f t="shared" si="2"/>
        <v>4</v>
      </c>
      <c r="BH2" s="15">
        <f t="shared" si="2"/>
        <v>5</v>
      </c>
      <c r="BI2" s="15">
        <f t="shared" si="2"/>
        <v>6</v>
      </c>
      <c r="BJ2" s="15">
        <f t="shared" si="2"/>
        <v>7</v>
      </c>
      <c r="BK2" s="15">
        <f t="shared" si="2"/>
        <v>8</v>
      </c>
      <c r="BL2" s="15">
        <f t="shared" si="2"/>
        <v>9</v>
      </c>
      <c r="BM2" s="15">
        <f t="shared" si="2"/>
        <v>10</v>
      </c>
      <c r="BN2" s="15">
        <f t="shared" si="2"/>
        <v>11</v>
      </c>
      <c r="BO2" s="15">
        <f t="shared" si="2"/>
        <v>12</v>
      </c>
      <c r="BP2" s="15">
        <f t="shared" si="2"/>
        <v>13</v>
      </c>
      <c r="BQ2" s="15">
        <f t="shared" si="2"/>
        <v>14</v>
      </c>
      <c r="BR2" s="15">
        <f t="shared" si="2"/>
        <v>15</v>
      </c>
      <c r="BS2" s="15">
        <f t="shared" si="2"/>
        <v>16</v>
      </c>
      <c r="BT2" s="15">
        <f t="shared" si="2"/>
        <v>17</v>
      </c>
      <c r="BU2" s="15">
        <f t="shared" si="2"/>
        <v>18</v>
      </c>
      <c r="BV2" s="15"/>
      <c r="BW2" s="15" t="s">
        <v>33</v>
      </c>
      <c r="BX2" s="21" t="s">
        <v>34</v>
      </c>
      <c r="BY2" s="21" t="s">
        <v>35</v>
      </c>
      <c r="BZ2" s="21" t="s">
        <v>36</v>
      </c>
      <c r="CA2" s="21" t="s">
        <v>37</v>
      </c>
      <c r="CB2" s="21" t="s">
        <v>38</v>
      </c>
      <c r="CC2" s="21" t="s">
        <v>39</v>
      </c>
      <c r="CD2" s="15" t="s">
        <v>40</v>
      </c>
      <c r="CE2" s="15" t="s">
        <v>41</v>
      </c>
    </row>
    <row r="3" spans="2:83" x14ac:dyDescent="0.3">
      <c r="C3" s="5" t="s">
        <v>101</v>
      </c>
      <c r="D3" s="5" t="s">
        <v>102</v>
      </c>
      <c r="E3" s="7">
        <v>1</v>
      </c>
      <c r="F3" s="5" t="s">
        <v>72</v>
      </c>
      <c r="G3" s="7" t="s">
        <v>104</v>
      </c>
      <c r="H3" s="5" t="s">
        <v>0</v>
      </c>
      <c r="I3" s="29">
        <f>INDEX(Multipliers!$D$2:$D$263,MATCH($E3,Multipliers!$B$2:$B$263,0))</f>
        <v>1.0149999999999999</v>
      </c>
      <c r="J3" s="22"/>
      <c r="K3" s="22">
        <v>2195.4449999999997</v>
      </c>
      <c r="L3" s="22">
        <v>12.18</v>
      </c>
      <c r="M3" s="30">
        <v>95.41</v>
      </c>
      <c r="N3" s="30">
        <v>1.0149999999999999</v>
      </c>
      <c r="O3" s="30">
        <v>0</v>
      </c>
      <c r="P3" s="30">
        <v>0</v>
      </c>
      <c r="Q3" s="22"/>
      <c r="R3" s="23">
        <v>134.21012506066958</v>
      </c>
      <c r="S3" s="23">
        <v>138.70166823357417</v>
      </c>
      <c r="T3" s="23">
        <v>122.21578167381782</v>
      </c>
      <c r="U3" s="23">
        <v>150.76007116978982</v>
      </c>
      <c r="V3" s="23">
        <v>141.10019076249608</v>
      </c>
      <c r="W3" s="23">
        <v>120.62409200891456</v>
      </c>
      <c r="X3" s="23">
        <v>0</v>
      </c>
      <c r="Y3" s="23">
        <v>134.51634118292887</v>
      </c>
      <c r="Z3" s="23">
        <v>134.24628180742209</v>
      </c>
      <c r="AA3" s="23">
        <v>127.37947931062493</v>
      </c>
      <c r="AB3" s="23">
        <v>148.1835320081544</v>
      </c>
      <c r="AC3" s="23">
        <v>144.90684516015759</v>
      </c>
      <c r="AD3" s="23">
        <v>126.09451373262914</v>
      </c>
      <c r="AE3" s="23">
        <v>131.40334699807948</v>
      </c>
      <c r="AF3" s="23">
        <v>142.93634568393864</v>
      </c>
      <c r="AG3" s="23">
        <v>132.58613334838876</v>
      </c>
      <c r="AH3" s="23">
        <v>130.09809585866088</v>
      </c>
      <c r="AI3" s="23">
        <v>134.558331986876</v>
      </c>
      <c r="AK3" s="23">
        <v>5.5953704343308805</v>
      </c>
      <c r="AL3" s="23">
        <v>6.5071266076493339</v>
      </c>
      <c r="AM3" s="23">
        <v>5.3694989182689428</v>
      </c>
      <c r="AN3" s="23">
        <v>5.938369596515602</v>
      </c>
      <c r="AO3" s="23">
        <v>5.6999261761788222</v>
      </c>
      <c r="AP3" s="23">
        <v>5.3332548535493434</v>
      </c>
      <c r="AQ3" s="23">
        <v>0</v>
      </c>
      <c r="AR3" s="23">
        <v>5.7413781794708916</v>
      </c>
      <c r="AS3" s="23">
        <v>6.1189491297449692</v>
      </c>
      <c r="AT3" s="23">
        <v>5.3100286437015383</v>
      </c>
      <c r="AU3" s="23">
        <v>5.9920209296726545</v>
      </c>
      <c r="AV3" s="23">
        <v>6.6566734002967367</v>
      </c>
      <c r="AW3" s="23">
        <v>5.6593543332852487</v>
      </c>
      <c r="AX3" s="23">
        <v>6.1647291375433175</v>
      </c>
      <c r="AY3" s="23">
        <v>5.9591763458209117</v>
      </c>
      <c r="AZ3" s="23">
        <v>5.7304295227993212</v>
      </c>
      <c r="BA3" s="23">
        <v>5.5116263315889906</v>
      </c>
      <c r="BB3" s="23">
        <v>6.0392261064131203</v>
      </c>
      <c r="BC3" s="23"/>
      <c r="BD3" s="23">
        <v>0</v>
      </c>
      <c r="BE3" s="23">
        <v>0</v>
      </c>
      <c r="BF3" s="23">
        <v>0</v>
      </c>
      <c r="BG3" s="23">
        <v>0</v>
      </c>
      <c r="BH3" s="23">
        <v>0</v>
      </c>
      <c r="BI3" s="23">
        <v>0</v>
      </c>
      <c r="BJ3" s="23">
        <v>0</v>
      </c>
      <c r="BK3" s="23">
        <v>0</v>
      </c>
      <c r="BL3" s="23">
        <v>0</v>
      </c>
      <c r="BM3" s="23">
        <v>0</v>
      </c>
      <c r="BN3" s="23">
        <v>0</v>
      </c>
      <c r="BO3" s="23">
        <v>0</v>
      </c>
      <c r="BP3" s="23">
        <v>0</v>
      </c>
      <c r="BQ3" s="23">
        <v>0</v>
      </c>
      <c r="BR3" s="23">
        <v>0</v>
      </c>
      <c r="BS3" s="23">
        <v>0</v>
      </c>
      <c r="BT3" s="23">
        <v>0</v>
      </c>
      <c r="BU3" s="23">
        <v>0</v>
      </c>
      <c r="BV3" s="23"/>
      <c r="BW3" s="23">
        <f>SUM(R3:AI3)</f>
        <v>2294.5211759871231</v>
      </c>
      <c r="BX3" s="23">
        <f>SUM(AK3:BB3)</f>
        <v>99.327138646830619</v>
      </c>
      <c r="BY3" s="23">
        <f>SUM(BD3:BU3)</f>
        <v>0</v>
      </c>
      <c r="BZ3" s="23">
        <f>IFERROR(BW3/(K3/L3),0)</f>
        <v>12.729659783562404</v>
      </c>
      <c r="CA3" s="23">
        <f>IFERROR(BX3/(M3/N3),0)</f>
        <v>1.0566716877322406</v>
      </c>
      <c r="CB3" s="23">
        <f>IFERROR(BY3/(O3/P3),0)</f>
        <v>0</v>
      </c>
      <c r="CC3" s="23">
        <f>SUM(BD3:BU3)/INDEX(Multipliers!$J$2:$J$33,MATCH($F3,Multipliers!$H$2:$H$33,0))</f>
        <v>0</v>
      </c>
      <c r="CD3" s="24">
        <f>(BW3*0.025)+((BX3+BY3)*0.1)+(BZ3*4)+((CA3+CB3)*6)+(CC3*1)</f>
        <v>124.55441252500421</v>
      </c>
      <c r="CE3" s="24">
        <f>CD3/17</f>
        <v>7.3267301485296592</v>
      </c>
    </row>
    <row r="4" spans="2:83" x14ac:dyDescent="0.3">
      <c r="C4" s="5" t="s">
        <v>105</v>
      </c>
      <c r="D4" s="5" t="s">
        <v>106</v>
      </c>
      <c r="E4" s="7">
        <v>2</v>
      </c>
      <c r="F4" s="5" t="s">
        <v>74</v>
      </c>
      <c r="G4" s="7" t="s">
        <v>104</v>
      </c>
      <c r="H4" s="5" t="s">
        <v>0</v>
      </c>
      <c r="I4" s="29">
        <f>INDEX(Multipliers!$D$2:$D$263,MATCH($E4,Multipliers!$B$2:$B$263,0))</f>
        <v>1.0149999999999999</v>
      </c>
      <c r="J4" s="22"/>
      <c r="K4" s="22">
        <v>3164.7699999999995</v>
      </c>
      <c r="L4" s="22">
        <v>17.254999999999999</v>
      </c>
      <c r="M4" s="30">
        <v>97.44</v>
      </c>
      <c r="N4" s="30">
        <v>1.0149999999999999</v>
      </c>
      <c r="O4" s="30">
        <v>0</v>
      </c>
      <c r="P4" s="30">
        <v>0</v>
      </c>
      <c r="Q4" s="22"/>
      <c r="R4" s="23">
        <v>190.85903593067258</v>
      </c>
      <c r="S4" s="23">
        <v>193.32547129814944</v>
      </c>
      <c r="T4" s="23">
        <v>185.50007800531048</v>
      </c>
      <c r="U4" s="23">
        <v>192.28915586977593</v>
      </c>
      <c r="V4" s="23">
        <v>192.12124923922178</v>
      </c>
      <c r="W4" s="23">
        <v>199.54204577844672</v>
      </c>
      <c r="X4" s="23">
        <v>0</v>
      </c>
      <c r="Y4" s="23">
        <v>174.15442792881908</v>
      </c>
      <c r="Z4" s="23">
        <v>192.2447346089464</v>
      </c>
      <c r="AA4" s="23">
        <v>193.12346156204458</v>
      </c>
      <c r="AB4" s="23">
        <v>199.64082378419295</v>
      </c>
      <c r="AC4" s="23">
        <v>198.15497482711925</v>
      </c>
      <c r="AD4" s="23">
        <v>200.76491946756175</v>
      </c>
      <c r="AE4" s="23">
        <v>163.13154630743261</v>
      </c>
      <c r="AF4" s="23">
        <v>209.50789624797702</v>
      </c>
      <c r="AG4" s="23">
        <v>191.22576339456378</v>
      </c>
      <c r="AH4" s="23">
        <v>222.90767656735872</v>
      </c>
      <c r="AI4" s="23">
        <v>183.87898571496615</v>
      </c>
      <c r="AK4" s="23">
        <v>5.863430160211494</v>
      </c>
      <c r="AL4" s="23">
        <v>6.2429152941943276</v>
      </c>
      <c r="AM4" s="23">
        <v>5.5677113358882382</v>
      </c>
      <c r="AN4" s="23">
        <v>5.6772702166382949</v>
      </c>
      <c r="AO4" s="23">
        <v>5.6746979832213285</v>
      </c>
      <c r="AP4" s="23">
        <v>6.6323247119139443</v>
      </c>
      <c r="AQ4" s="23">
        <v>0</v>
      </c>
      <c r="AR4" s="23">
        <v>5.1607803385073456</v>
      </c>
      <c r="AS4" s="23">
        <v>6.11292315893935</v>
      </c>
      <c r="AT4" s="23">
        <v>5.5407181717672644</v>
      </c>
      <c r="AU4" s="23">
        <v>6.4320778243495766</v>
      </c>
      <c r="AV4" s="23">
        <v>5.9475430494213368</v>
      </c>
      <c r="AW4" s="23">
        <v>6.0189361251467224</v>
      </c>
      <c r="AX4" s="23">
        <v>5.2655551404623084</v>
      </c>
      <c r="AY4" s="23">
        <v>6.8185578914911726</v>
      </c>
      <c r="AZ4" s="23">
        <v>6.0657159102960705</v>
      </c>
      <c r="BA4" s="23">
        <v>7.2546616349645179</v>
      </c>
      <c r="BB4" s="23">
        <v>5.9378669788965901</v>
      </c>
      <c r="BC4" s="23"/>
      <c r="BD4" s="23">
        <v>0</v>
      </c>
      <c r="BE4" s="23">
        <v>0</v>
      </c>
      <c r="BF4" s="23">
        <v>0</v>
      </c>
      <c r="BG4" s="23">
        <v>0</v>
      </c>
      <c r="BH4" s="23">
        <v>0</v>
      </c>
      <c r="BI4" s="23">
        <v>0</v>
      </c>
      <c r="BJ4" s="23">
        <v>0</v>
      </c>
      <c r="BK4" s="23">
        <v>0</v>
      </c>
      <c r="BL4" s="23">
        <v>0</v>
      </c>
      <c r="BM4" s="23">
        <v>0</v>
      </c>
      <c r="BN4" s="23">
        <v>0</v>
      </c>
      <c r="BO4" s="23">
        <v>0</v>
      </c>
      <c r="BP4" s="23">
        <v>0</v>
      </c>
      <c r="BQ4" s="23">
        <v>0</v>
      </c>
      <c r="BR4" s="23">
        <v>0</v>
      </c>
      <c r="BS4" s="23">
        <v>0</v>
      </c>
      <c r="BT4" s="23">
        <v>0</v>
      </c>
      <c r="BU4" s="23">
        <v>0</v>
      </c>
      <c r="BV4" s="23"/>
      <c r="BW4" s="23">
        <f t="shared" ref="BW4:BW67" si="3">SUM(R4:AI4)</f>
        <v>3282.3722465325591</v>
      </c>
      <c r="BX4" s="23">
        <f t="shared" ref="BX4:BX67" si="4">SUM(AK4:BB4)</f>
        <v>102.21368592630988</v>
      </c>
      <c r="BY4" s="23">
        <f t="shared" ref="BY4:BY67" si="5">SUM(BD4:BU4)</f>
        <v>0</v>
      </c>
      <c r="BZ4" s="23">
        <f t="shared" ref="BZ4:BZ67" si="6">IFERROR(BW4/(K4/L4),0)</f>
        <v>17.896192492319919</v>
      </c>
      <c r="CA4" s="23">
        <f t="shared" ref="CA4:CA67" si="7">IFERROR(BX4/(M4/N4),0)</f>
        <v>1.0647258950657279</v>
      </c>
      <c r="CB4" s="23">
        <f t="shared" ref="CB4:CB67" si="8">IFERROR(BY4/(O4/P4),0)</f>
        <v>0</v>
      </c>
      <c r="CC4" s="23">
        <f>SUM(BD4:BU4)/INDEX(Multipliers!$J$2:$J$33,MATCH($F4,Multipliers!$H$2:$H$33,0))</f>
        <v>0</v>
      </c>
      <c r="CD4" s="24">
        <f t="shared" ref="CD4:CD67" si="9">(BW4*0.025)+((BX4+BY4)*0.1)+(BZ4*4)+((CA4+CB4)*6)+(CC4*1)</f>
        <v>170.25380009561903</v>
      </c>
      <c r="CE4" s="24">
        <f t="shared" ref="CE4:CE67" si="10">CD4/17</f>
        <v>10.014929417389354</v>
      </c>
    </row>
    <row r="5" spans="2:83" x14ac:dyDescent="0.3">
      <c r="C5" s="5" t="s">
        <v>107</v>
      </c>
      <c r="D5" s="5" t="s">
        <v>108</v>
      </c>
      <c r="E5" s="7">
        <v>4</v>
      </c>
      <c r="F5" s="5" t="s">
        <v>109</v>
      </c>
      <c r="G5" s="7" t="s">
        <v>104</v>
      </c>
      <c r="H5" s="5" t="s">
        <v>0</v>
      </c>
      <c r="I5" s="29">
        <f>INDEX(Multipliers!$D$2:$D$263,MATCH($E5,Multipliers!$B$2:$B$263,0))</f>
        <v>1.0149999999999999</v>
      </c>
      <c r="J5" s="22"/>
      <c r="K5" s="22">
        <v>3102.8549999999996</v>
      </c>
      <c r="L5" s="22">
        <v>17.254999999999999</v>
      </c>
      <c r="M5" s="30">
        <v>0</v>
      </c>
      <c r="N5" s="30">
        <v>0</v>
      </c>
      <c r="O5" s="30">
        <v>0</v>
      </c>
      <c r="P5" s="30">
        <v>0</v>
      </c>
      <c r="Q5" s="22"/>
      <c r="R5" s="23">
        <v>194.27830598027705</v>
      </c>
      <c r="S5" s="23">
        <v>179.03934276213241</v>
      </c>
      <c r="T5" s="23">
        <v>186.01015754150268</v>
      </c>
      <c r="U5" s="23">
        <v>181.86788459483654</v>
      </c>
      <c r="V5" s="23">
        <v>215.95528680415399</v>
      </c>
      <c r="W5" s="23">
        <v>181.87098731951062</v>
      </c>
      <c r="X5" s="23">
        <v>185.81565353738014</v>
      </c>
      <c r="Y5" s="23">
        <v>196.02912611652158</v>
      </c>
      <c r="Z5" s="23">
        <v>170.91753812427805</v>
      </c>
      <c r="AA5" s="23">
        <v>185.60456721964474</v>
      </c>
      <c r="AB5" s="23">
        <v>0</v>
      </c>
      <c r="AC5" s="23">
        <v>189.04689094023067</v>
      </c>
      <c r="AD5" s="23">
        <v>205.0023701219703</v>
      </c>
      <c r="AE5" s="23">
        <v>190.09884119911237</v>
      </c>
      <c r="AF5" s="23">
        <v>190.41251731521598</v>
      </c>
      <c r="AG5" s="23">
        <v>190.43461198603836</v>
      </c>
      <c r="AH5" s="23">
        <v>188.11115769593775</v>
      </c>
      <c r="AI5" s="23">
        <v>192.00939433717517</v>
      </c>
      <c r="AK5" s="23">
        <v>0</v>
      </c>
      <c r="AL5" s="23">
        <v>0</v>
      </c>
      <c r="AM5" s="23">
        <v>0</v>
      </c>
      <c r="AN5" s="23">
        <v>0</v>
      </c>
      <c r="AO5" s="23">
        <v>0</v>
      </c>
      <c r="AP5" s="23">
        <v>0</v>
      </c>
      <c r="AQ5" s="23">
        <v>0</v>
      </c>
      <c r="AR5" s="23">
        <v>0</v>
      </c>
      <c r="AS5" s="23">
        <v>0</v>
      </c>
      <c r="AT5" s="23">
        <v>0</v>
      </c>
      <c r="AU5" s="23">
        <v>0</v>
      </c>
      <c r="AV5" s="23">
        <v>0</v>
      </c>
      <c r="AW5" s="23">
        <v>0</v>
      </c>
      <c r="AX5" s="23">
        <v>0</v>
      </c>
      <c r="AY5" s="23">
        <v>0</v>
      </c>
      <c r="AZ5" s="23">
        <v>0</v>
      </c>
      <c r="BA5" s="23">
        <v>0</v>
      </c>
      <c r="BB5" s="23">
        <v>0</v>
      </c>
      <c r="BC5" s="23"/>
      <c r="BD5" s="23">
        <v>0</v>
      </c>
      <c r="BE5" s="23">
        <v>0</v>
      </c>
      <c r="BF5" s="23">
        <v>0</v>
      </c>
      <c r="BG5" s="23">
        <v>0</v>
      </c>
      <c r="BH5" s="23">
        <v>0</v>
      </c>
      <c r="BI5" s="23">
        <v>0</v>
      </c>
      <c r="BJ5" s="23">
        <v>0</v>
      </c>
      <c r="BK5" s="23">
        <v>0</v>
      </c>
      <c r="BL5" s="23">
        <v>0</v>
      </c>
      <c r="BM5" s="23">
        <v>0</v>
      </c>
      <c r="BN5" s="23">
        <v>0</v>
      </c>
      <c r="BO5" s="23">
        <v>0</v>
      </c>
      <c r="BP5" s="23">
        <v>0</v>
      </c>
      <c r="BQ5" s="23">
        <v>0</v>
      </c>
      <c r="BR5" s="23">
        <v>0</v>
      </c>
      <c r="BS5" s="23">
        <v>0</v>
      </c>
      <c r="BT5" s="23">
        <v>0</v>
      </c>
      <c r="BU5" s="23">
        <v>0</v>
      </c>
      <c r="BV5" s="23"/>
      <c r="BW5" s="23">
        <f t="shared" si="3"/>
        <v>3222.5046335959187</v>
      </c>
      <c r="BX5" s="23">
        <f t="shared" si="4"/>
        <v>0</v>
      </c>
      <c r="BY5" s="23">
        <f t="shared" si="5"/>
        <v>0</v>
      </c>
      <c r="BZ5" s="23">
        <f t="shared" si="6"/>
        <v>17.920372512636774</v>
      </c>
      <c r="CA5" s="23">
        <f t="shared" si="7"/>
        <v>0</v>
      </c>
      <c r="CB5" s="23">
        <f t="shared" si="8"/>
        <v>0</v>
      </c>
      <c r="CC5" s="23">
        <f>SUM(BD5:BU5)/INDEX(Multipliers!$J$2:$J$33,MATCH($F5,Multipliers!$H$2:$H$33,0))</f>
        <v>0</v>
      </c>
      <c r="CD5" s="24">
        <f t="shared" si="9"/>
        <v>152.24410589044507</v>
      </c>
      <c r="CE5" s="24">
        <f t="shared" si="10"/>
        <v>8.955535640614416</v>
      </c>
    </row>
    <row r="6" spans="2:83" x14ac:dyDescent="0.3">
      <c r="C6" s="5" t="s">
        <v>110</v>
      </c>
      <c r="D6" s="5" t="s">
        <v>111</v>
      </c>
      <c r="E6" s="7">
        <v>33</v>
      </c>
      <c r="F6" s="5" t="s">
        <v>97</v>
      </c>
      <c r="G6" s="7" t="s">
        <v>104</v>
      </c>
      <c r="H6" s="5" t="s">
        <v>0</v>
      </c>
      <c r="I6" s="29">
        <f>INDEX(Multipliers!$D$2:$D$263,MATCH($E6,Multipliers!$B$2:$B$263,0))</f>
        <v>1</v>
      </c>
      <c r="J6" s="22"/>
      <c r="K6" s="22">
        <v>2536</v>
      </c>
      <c r="L6" s="22">
        <v>13</v>
      </c>
      <c r="M6" s="30">
        <v>109</v>
      </c>
      <c r="N6" s="30">
        <v>1</v>
      </c>
      <c r="O6" s="30">
        <v>0</v>
      </c>
      <c r="P6" s="30">
        <v>0</v>
      </c>
      <c r="Q6" s="22"/>
      <c r="R6" s="23">
        <v>149.24691984938681</v>
      </c>
      <c r="S6" s="23">
        <v>148.87594562555336</v>
      </c>
      <c r="T6" s="23">
        <v>140.76830739280624</v>
      </c>
      <c r="U6" s="23">
        <v>161.09257355504923</v>
      </c>
      <c r="V6" s="23">
        <v>143.30578023069165</v>
      </c>
      <c r="W6" s="23">
        <v>159.04641232896486</v>
      </c>
      <c r="X6" s="23">
        <v>0</v>
      </c>
      <c r="Y6" s="23">
        <v>161.54104174405595</v>
      </c>
      <c r="Z6" s="23">
        <v>143.53706747403547</v>
      </c>
      <c r="AA6" s="23">
        <v>143.07454258032882</v>
      </c>
      <c r="AB6" s="23">
        <v>147.18008644753897</v>
      </c>
      <c r="AC6" s="23">
        <v>146.57827379228155</v>
      </c>
      <c r="AD6" s="23">
        <v>153.38741573887955</v>
      </c>
      <c r="AE6" s="23">
        <v>138.37313843562021</v>
      </c>
      <c r="AF6" s="23">
        <v>154.15447343678827</v>
      </c>
      <c r="AG6" s="23">
        <v>149.16622657597887</v>
      </c>
      <c r="AH6" s="23">
        <v>145.46207565556938</v>
      </c>
      <c r="AI6" s="23">
        <v>157.3714726061134</v>
      </c>
      <c r="AK6" s="23">
        <v>6.9249854256479919</v>
      </c>
      <c r="AL6" s="23">
        <v>6.7571730785455175</v>
      </c>
      <c r="AM6" s="23">
        <v>6.2333667204020307</v>
      </c>
      <c r="AN6" s="23">
        <v>6.4519154792020679</v>
      </c>
      <c r="AO6" s="23">
        <v>6.4601737578327318</v>
      </c>
      <c r="AP6" s="23">
        <v>6.8209526442367192</v>
      </c>
      <c r="AQ6" s="23">
        <v>0</v>
      </c>
      <c r="AR6" s="23">
        <v>6.6608914544572775</v>
      </c>
      <c r="AS6" s="23">
        <v>5.9160381820831418</v>
      </c>
      <c r="AT6" s="23">
        <v>6.3509541226334925</v>
      </c>
      <c r="AU6" s="23">
        <v>6.1668558134405309</v>
      </c>
      <c r="AV6" s="23">
        <v>6.0636284602128976</v>
      </c>
      <c r="AW6" s="23">
        <v>6.9146503116827329</v>
      </c>
      <c r="AX6" s="23">
        <v>6.0508444118733937</v>
      </c>
      <c r="AY6" s="23">
        <v>6.5073348510083768</v>
      </c>
      <c r="AZ6" s="23">
        <v>6.4816098766341694</v>
      </c>
      <c r="BA6" s="23">
        <v>6.1404019832200927</v>
      </c>
      <c r="BB6" s="23">
        <v>6.5938755991737326</v>
      </c>
      <c r="BC6" s="23"/>
      <c r="BD6" s="23">
        <v>0</v>
      </c>
      <c r="BE6" s="23">
        <v>0</v>
      </c>
      <c r="BF6" s="23">
        <v>0</v>
      </c>
      <c r="BG6" s="23">
        <v>0</v>
      </c>
      <c r="BH6" s="23">
        <v>0</v>
      </c>
      <c r="BI6" s="23">
        <v>0</v>
      </c>
      <c r="BJ6" s="23">
        <v>0</v>
      </c>
      <c r="BK6" s="23">
        <v>0</v>
      </c>
      <c r="BL6" s="23">
        <v>0</v>
      </c>
      <c r="BM6" s="23">
        <v>0</v>
      </c>
      <c r="BN6" s="23">
        <v>0</v>
      </c>
      <c r="BO6" s="23">
        <v>0</v>
      </c>
      <c r="BP6" s="23">
        <v>0</v>
      </c>
      <c r="BQ6" s="23">
        <v>0</v>
      </c>
      <c r="BR6" s="23">
        <v>0</v>
      </c>
      <c r="BS6" s="23">
        <v>0</v>
      </c>
      <c r="BT6" s="23">
        <v>0</v>
      </c>
      <c r="BU6" s="23">
        <v>0</v>
      </c>
      <c r="BV6" s="23"/>
      <c r="BW6" s="23">
        <f t="shared" si="3"/>
        <v>2542.1617534696425</v>
      </c>
      <c r="BX6" s="23">
        <f t="shared" si="4"/>
        <v>109.4956521722869</v>
      </c>
      <c r="BY6" s="23">
        <f t="shared" si="5"/>
        <v>0</v>
      </c>
      <c r="BZ6" s="23">
        <f t="shared" si="6"/>
        <v>13.031586275672458</v>
      </c>
      <c r="CA6" s="23">
        <f t="shared" si="7"/>
        <v>1.0045472676356595</v>
      </c>
      <c r="CB6" s="23">
        <f t="shared" si="8"/>
        <v>0</v>
      </c>
      <c r="CC6" s="23">
        <f>SUM(BD6:BU6)/INDEX(Multipliers!$J$2:$J$33,MATCH($F6,Multipliers!$H$2:$H$33,0))</f>
        <v>0</v>
      </c>
      <c r="CD6" s="24">
        <f t="shared" si="9"/>
        <v>132.65723776247353</v>
      </c>
      <c r="CE6" s="24">
        <f t="shared" si="10"/>
        <v>7.8033669272043253</v>
      </c>
    </row>
    <row r="7" spans="2:83" x14ac:dyDescent="0.3">
      <c r="C7" s="5" t="s">
        <v>112</v>
      </c>
      <c r="D7" s="5" t="s">
        <v>113</v>
      </c>
      <c r="E7" s="7">
        <v>68</v>
      </c>
      <c r="F7" s="5" t="s">
        <v>56</v>
      </c>
      <c r="G7" s="7" t="s">
        <v>104</v>
      </c>
      <c r="H7" s="5" t="s">
        <v>0</v>
      </c>
      <c r="I7" s="29">
        <f>INDEX(Multipliers!$D$2:$D$263,MATCH($E7,Multipliers!$B$2:$B$263,0))</f>
        <v>0.9</v>
      </c>
      <c r="J7" s="22"/>
      <c r="K7" s="22">
        <v>3994.2000000000003</v>
      </c>
      <c r="L7" s="22">
        <v>22.5</v>
      </c>
      <c r="M7" s="30">
        <v>74.7</v>
      </c>
      <c r="N7" s="30">
        <v>0.9</v>
      </c>
      <c r="O7" s="30">
        <v>0</v>
      </c>
      <c r="P7" s="30">
        <v>0</v>
      </c>
      <c r="Q7" s="22"/>
      <c r="R7" s="23">
        <v>200.63422914567431</v>
      </c>
      <c r="S7" s="23">
        <v>209.76998570718561</v>
      </c>
      <c r="T7" s="23">
        <v>228.52782761602353</v>
      </c>
      <c r="U7" s="23">
        <v>199.23478804943312</v>
      </c>
      <c r="V7" s="23">
        <v>206.33039036798343</v>
      </c>
      <c r="W7" s="23">
        <v>202.00096743455106</v>
      </c>
      <c r="X7" s="23">
        <v>212.52748268586035</v>
      </c>
      <c r="Y7" s="23">
        <v>212.80399182235129</v>
      </c>
      <c r="Z7" s="23">
        <v>0</v>
      </c>
      <c r="AA7" s="23">
        <v>199.13483515780587</v>
      </c>
      <c r="AB7" s="23">
        <v>218.41405984503206</v>
      </c>
      <c r="AC7" s="23">
        <v>213.0394994976829</v>
      </c>
      <c r="AD7" s="23">
        <v>211.76759578708811</v>
      </c>
      <c r="AE7" s="23">
        <v>206.3043031057617</v>
      </c>
      <c r="AF7" s="23">
        <v>225.11933232160084</v>
      </c>
      <c r="AG7" s="23">
        <v>231.5558256614755</v>
      </c>
      <c r="AH7" s="23">
        <v>226.46479385717038</v>
      </c>
      <c r="AI7" s="23">
        <v>246.36527367710534</v>
      </c>
      <c r="AK7" s="23">
        <v>3.6940248194207741</v>
      </c>
      <c r="AL7" s="23">
        <v>3.9661513072000107</v>
      </c>
      <c r="AM7" s="23">
        <v>4.100172365615502</v>
      </c>
      <c r="AN7" s="23">
        <v>3.705729397247933</v>
      </c>
      <c r="AO7" s="23">
        <v>3.7139814088546541</v>
      </c>
      <c r="AP7" s="23">
        <v>3.9016077439437176</v>
      </c>
      <c r="AQ7" s="23">
        <v>3.9659734388497516</v>
      </c>
      <c r="AR7" s="23">
        <v>3.9090774035228173</v>
      </c>
      <c r="AS7" s="23">
        <v>0</v>
      </c>
      <c r="AT7" s="23">
        <v>3.9327948701054489</v>
      </c>
      <c r="AU7" s="23">
        <v>3.9182978542616382</v>
      </c>
      <c r="AV7" s="23">
        <v>3.9624944207417796</v>
      </c>
      <c r="AW7" s="23">
        <v>4.2754963359934095</v>
      </c>
      <c r="AX7" s="23">
        <v>3.7010516115940209</v>
      </c>
      <c r="AY7" s="23">
        <v>4.0995894786364211</v>
      </c>
      <c r="AZ7" s="23">
        <v>3.9251482315954132</v>
      </c>
      <c r="BA7" s="23">
        <v>3.9408829525283431</v>
      </c>
      <c r="BB7" s="23">
        <v>4.1761860904935775</v>
      </c>
      <c r="BC7" s="23"/>
      <c r="BD7" s="23">
        <v>0</v>
      </c>
      <c r="BE7" s="23">
        <v>0</v>
      </c>
      <c r="BF7" s="23">
        <v>0</v>
      </c>
      <c r="BG7" s="23">
        <v>0</v>
      </c>
      <c r="BH7" s="23">
        <v>0</v>
      </c>
      <c r="BI7" s="23">
        <v>0</v>
      </c>
      <c r="BJ7" s="23">
        <v>0</v>
      </c>
      <c r="BK7" s="23">
        <v>0</v>
      </c>
      <c r="BL7" s="23">
        <v>0</v>
      </c>
      <c r="BM7" s="23">
        <v>0</v>
      </c>
      <c r="BN7" s="23">
        <v>0</v>
      </c>
      <c r="BO7" s="23">
        <v>0</v>
      </c>
      <c r="BP7" s="23">
        <v>0</v>
      </c>
      <c r="BQ7" s="23">
        <v>0</v>
      </c>
      <c r="BR7" s="23">
        <v>0</v>
      </c>
      <c r="BS7" s="23">
        <v>0</v>
      </c>
      <c r="BT7" s="23">
        <v>0</v>
      </c>
      <c r="BU7" s="23">
        <v>0</v>
      </c>
      <c r="BV7" s="23"/>
      <c r="BW7" s="23">
        <f t="shared" si="3"/>
        <v>3649.995181739785</v>
      </c>
      <c r="BX7" s="23">
        <f t="shared" si="4"/>
        <v>66.888659730605198</v>
      </c>
      <c r="BY7" s="23">
        <f t="shared" si="5"/>
        <v>0</v>
      </c>
      <c r="BZ7" s="23">
        <f t="shared" si="6"/>
        <v>20.561036400066385</v>
      </c>
      <c r="CA7" s="23">
        <f t="shared" si="7"/>
        <v>0.80588746663379762</v>
      </c>
      <c r="CB7" s="23">
        <f t="shared" si="8"/>
        <v>0</v>
      </c>
      <c r="CC7" s="23">
        <f>SUM(BD7:BU7)/INDEX(Multipliers!$J$2:$J$33,MATCH($F7,Multipliers!$H$2:$H$33,0))</f>
        <v>0</v>
      </c>
      <c r="CD7" s="24">
        <f t="shared" si="9"/>
        <v>185.01821591662346</v>
      </c>
      <c r="CE7" s="24">
        <f t="shared" si="10"/>
        <v>10.883424465683733</v>
      </c>
    </row>
    <row r="8" spans="2:83" x14ac:dyDescent="0.3">
      <c r="C8" s="5" t="s">
        <v>114</v>
      </c>
      <c r="D8" s="5" t="s">
        <v>115</v>
      </c>
      <c r="E8" s="7">
        <v>127</v>
      </c>
      <c r="F8" s="5" t="s">
        <v>70</v>
      </c>
      <c r="G8" s="7" t="s">
        <v>104</v>
      </c>
      <c r="H8" s="5" t="s">
        <v>0</v>
      </c>
      <c r="I8" s="29">
        <f>INDEX(Multipliers!$D$2:$D$263,MATCH($E8,Multipliers!$B$2:$B$263,0))</f>
        <v>0.6</v>
      </c>
      <c r="J8" s="22"/>
      <c r="K8" s="22">
        <v>1722.6</v>
      </c>
      <c r="L8" s="22">
        <v>9.6</v>
      </c>
      <c r="M8" s="30">
        <v>39</v>
      </c>
      <c r="N8" s="30">
        <v>0</v>
      </c>
      <c r="O8" s="30">
        <v>0</v>
      </c>
      <c r="P8" s="30">
        <v>0</v>
      </c>
      <c r="Q8" s="22"/>
      <c r="R8" s="23">
        <v>71.367663897115477</v>
      </c>
      <c r="S8" s="23">
        <v>56.03534096933349</v>
      </c>
      <c r="T8" s="23">
        <v>57.34065190189898</v>
      </c>
      <c r="U8" s="23">
        <v>61.609578678287505</v>
      </c>
      <c r="V8" s="23">
        <v>60.608113612826358</v>
      </c>
      <c r="W8" s="23">
        <v>58.639436656605369</v>
      </c>
      <c r="X8" s="23">
        <v>63.441103565800866</v>
      </c>
      <c r="Y8" s="23">
        <v>58.580231696324653</v>
      </c>
      <c r="Z8" s="23">
        <v>62.672886906526131</v>
      </c>
      <c r="AA8" s="23">
        <v>66.18110199962716</v>
      </c>
      <c r="AB8" s="23">
        <v>0</v>
      </c>
      <c r="AC8" s="23">
        <v>62.248998750494273</v>
      </c>
      <c r="AD8" s="23">
        <v>70.048802089777681</v>
      </c>
      <c r="AE8" s="23">
        <v>59.857385379119521</v>
      </c>
      <c r="AF8" s="23">
        <v>64.513430378989966</v>
      </c>
      <c r="AG8" s="23">
        <v>56.826361596844791</v>
      </c>
      <c r="AH8" s="23">
        <v>58.716919236654434</v>
      </c>
      <c r="AI8" s="23">
        <v>66.49329211629744</v>
      </c>
      <c r="AK8" s="23">
        <v>1.7079637904199925</v>
      </c>
      <c r="AL8" s="23">
        <v>1.2210344415163348</v>
      </c>
      <c r="AM8" s="23">
        <v>1.2911019182433026</v>
      </c>
      <c r="AN8" s="23">
        <v>1.440548099036761</v>
      </c>
      <c r="AO8" s="23">
        <v>1.3518023811260131</v>
      </c>
      <c r="AP8" s="23">
        <v>1.3038863166203509</v>
      </c>
      <c r="AQ8" s="23">
        <v>1.4001945569858523</v>
      </c>
      <c r="AR8" s="23">
        <v>1.3910235791842724</v>
      </c>
      <c r="AS8" s="23">
        <v>1.3610871210174806</v>
      </c>
      <c r="AT8" s="23">
        <v>1.3580748750569467</v>
      </c>
      <c r="AU8" s="23">
        <v>0</v>
      </c>
      <c r="AV8" s="23">
        <v>1.3520251273693313</v>
      </c>
      <c r="AW8" s="23">
        <v>1.4741822329271703</v>
      </c>
      <c r="AX8" s="23">
        <v>1.3043184508687136</v>
      </c>
      <c r="AY8" s="23">
        <v>1.397629317426214</v>
      </c>
      <c r="AZ8" s="23">
        <v>1.4227993781781996</v>
      </c>
      <c r="BA8" s="23">
        <v>1.3729122679014019</v>
      </c>
      <c r="BB8" s="23">
        <v>1.4442096025203839</v>
      </c>
      <c r="BC8" s="23"/>
      <c r="BD8" s="23">
        <v>0</v>
      </c>
      <c r="BE8" s="23">
        <v>0</v>
      </c>
      <c r="BF8" s="23">
        <v>0</v>
      </c>
      <c r="BG8" s="23">
        <v>0</v>
      </c>
      <c r="BH8" s="23">
        <v>0</v>
      </c>
      <c r="BI8" s="23">
        <v>0</v>
      </c>
      <c r="BJ8" s="23">
        <v>0</v>
      </c>
      <c r="BK8" s="23">
        <v>0</v>
      </c>
      <c r="BL8" s="23">
        <v>0</v>
      </c>
      <c r="BM8" s="23">
        <v>0</v>
      </c>
      <c r="BN8" s="23">
        <v>0</v>
      </c>
      <c r="BO8" s="23">
        <v>0</v>
      </c>
      <c r="BP8" s="23">
        <v>0</v>
      </c>
      <c r="BQ8" s="23">
        <v>0</v>
      </c>
      <c r="BR8" s="23">
        <v>0</v>
      </c>
      <c r="BS8" s="23">
        <v>0</v>
      </c>
      <c r="BT8" s="23">
        <v>0</v>
      </c>
      <c r="BU8" s="23">
        <v>0</v>
      </c>
      <c r="BV8" s="23"/>
      <c r="BW8" s="23">
        <f t="shared" si="3"/>
        <v>1055.1812994325239</v>
      </c>
      <c r="BX8" s="23">
        <f t="shared" si="4"/>
        <v>23.594793456398722</v>
      </c>
      <c r="BY8" s="23">
        <f t="shared" si="5"/>
        <v>0</v>
      </c>
      <c r="BZ8" s="23">
        <f t="shared" si="6"/>
        <v>5.8804948766702827</v>
      </c>
      <c r="CA8" s="23">
        <f t="shared" si="7"/>
        <v>0</v>
      </c>
      <c r="CB8" s="23">
        <f t="shared" si="8"/>
        <v>0</v>
      </c>
      <c r="CC8" s="23">
        <f>SUM(BD8:BU8)/INDEX(Multipliers!$J$2:$J$33,MATCH($F8,Multipliers!$H$2:$H$33,0))</f>
        <v>0</v>
      </c>
      <c r="CD8" s="24">
        <f t="shared" si="9"/>
        <v>52.260991338134104</v>
      </c>
      <c r="CE8" s="24">
        <f t="shared" si="10"/>
        <v>3.0741759610667119</v>
      </c>
    </row>
    <row r="9" spans="2:83" x14ac:dyDescent="0.3">
      <c r="C9" s="5" t="s">
        <v>116</v>
      </c>
      <c r="D9" s="5" t="s">
        <v>117</v>
      </c>
      <c r="E9" s="7">
        <v>128</v>
      </c>
      <c r="F9" s="5" t="s">
        <v>118</v>
      </c>
      <c r="G9" s="7" t="s">
        <v>104</v>
      </c>
      <c r="H9" s="5" t="s">
        <v>0</v>
      </c>
      <c r="I9" s="29">
        <f>INDEX(Multipliers!$D$2:$D$263,MATCH($E9,Multipliers!$B$2:$B$263,0))</f>
        <v>0.6</v>
      </c>
      <c r="J9" s="22"/>
      <c r="K9" s="22">
        <v>1252.2</v>
      </c>
      <c r="L9" s="22">
        <v>6.6</v>
      </c>
      <c r="M9" s="30">
        <v>0</v>
      </c>
      <c r="N9" s="30">
        <v>0</v>
      </c>
      <c r="O9" s="30">
        <v>0</v>
      </c>
      <c r="P9" s="30">
        <v>0</v>
      </c>
      <c r="Q9" s="22"/>
      <c r="R9" s="23">
        <v>44.178201469573501</v>
      </c>
      <c r="S9" s="23">
        <v>44.918519962169107</v>
      </c>
      <c r="T9" s="23">
        <v>45.020013914167862</v>
      </c>
      <c r="U9" s="23">
        <v>41.412725165354544</v>
      </c>
      <c r="V9" s="23">
        <v>44.216391369438469</v>
      </c>
      <c r="W9" s="23">
        <v>46.829507628855538</v>
      </c>
      <c r="X9" s="23">
        <v>42.819094102989325</v>
      </c>
      <c r="Y9" s="23">
        <v>47.716093379791637</v>
      </c>
      <c r="Z9" s="23">
        <v>46.617795337380635</v>
      </c>
      <c r="AA9" s="23">
        <v>40.354790151377919</v>
      </c>
      <c r="AB9" s="23">
        <v>40.872792113747138</v>
      </c>
      <c r="AC9" s="23">
        <v>44.526970841104408</v>
      </c>
      <c r="AD9" s="23">
        <v>0</v>
      </c>
      <c r="AE9" s="23">
        <v>51.287773500558643</v>
      </c>
      <c r="AF9" s="23">
        <v>44.414080401565244</v>
      </c>
      <c r="AG9" s="23">
        <v>42.099733414396155</v>
      </c>
      <c r="AH9" s="23">
        <v>42.965505042806868</v>
      </c>
      <c r="AI9" s="23">
        <v>47.190382407004819</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c r="BW9" s="23">
        <f t="shared" si="3"/>
        <v>757.44037020228177</v>
      </c>
      <c r="BX9" s="23">
        <f t="shared" si="4"/>
        <v>0</v>
      </c>
      <c r="BY9" s="23">
        <f t="shared" si="5"/>
        <v>0</v>
      </c>
      <c r="BZ9" s="23">
        <f t="shared" si="6"/>
        <v>3.992258779216626</v>
      </c>
      <c r="CA9" s="23">
        <f t="shared" si="7"/>
        <v>0</v>
      </c>
      <c r="CB9" s="23">
        <f t="shared" si="8"/>
        <v>0</v>
      </c>
      <c r="CC9" s="23">
        <f>SUM(BD9:BU9)/INDEX(Multipliers!$J$2:$J$33,MATCH($F9,Multipliers!$H$2:$H$33,0))</f>
        <v>0</v>
      </c>
      <c r="CD9" s="24">
        <f t="shared" si="9"/>
        <v>34.905044371923552</v>
      </c>
      <c r="CE9" s="24">
        <f t="shared" si="10"/>
        <v>2.0532379042307971</v>
      </c>
    </row>
    <row r="10" spans="2:83" x14ac:dyDescent="0.3">
      <c r="C10" s="5" t="s">
        <v>119</v>
      </c>
      <c r="D10" s="5" t="s">
        <v>120</v>
      </c>
      <c r="E10" s="7">
        <v>135</v>
      </c>
      <c r="F10" s="5" t="s">
        <v>69</v>
      </c>
      <c r="G10" s="7" t="s">
        <v>104</v>
      </c>
      <c r="H10" s="5" t="s">
        <v>0</v>
      </c>
      <c r="I10" s="29">
        <f>INDEX(Multipliers!$D$2:$D$263,MATCH($E10,Multipliers!$B$2:$B$263,0))</f>
        <v>0.6</v>
      </c>
      <c r="J10" s="22"/>
      <c r="K10" s="22">
        <v>2113.1999999999998</v>
      </c>
      <c r="L10" s="22">
        <v>10.799999999999999</v>
      </c>
      <c r="M10" s="30">
        <v>63.599999999999994</v>
      </c>
      <c r="N10" s="30">
        <v>0.6</v>
      </c>
      <c r="O10" s="30">
        <v>0</v>
      </c>
      <c r="P10" s="30">
        <v>0</v>
      </c>
      <c r="Q10" s="22"/>
      <c r="R10" s="23">
        <v>73.315903211740135</v>
      </c>
      <c r="S10" s="23">
        <v>82.122774263123148</v>
      </c>
      <c r="T10" s="23">
        <v>80.864549105371651</v>
      </c>
      <c r="U10" s="23">
        <v>74.833898903991184</v>
      </c>
      <c r="V10" s="23">
        <v>0</v>
      </c>
      <c r="W10" s="23">
        <v>83.895619896760664</v>
      </c>
      <c r="X10" s="23">
        <v>70.414615846519339</v>
      </c>
      <c r="Y10" s="23">
        <v>76.807402715102469</v>
      </c>
      <c r="Z10" s="23">
        <v>64.071391555164411</v>
      </c>
      <c r="AA10" s="23">
        <v>85.676635113103558</v>
      </c>
      <c r="AB10" s="23">
        <v>70.694021636489254</v>
      </c>
      <c r="AC10" s="23">
        <v>79.99482142856435</v>
      </c>
      <c r="AD10" s="23">
        <v>74.945827361034219</v>
      </c>
      <c r="AE10" s="23">
        <v>79.323545976577734</v>
      </c>
      <c r="AF10" s="23">
        <v>71.179389083728211</v>
      </c>
      <c r="AG10" s="23">
        <v>81.134965095352001</v>
      </c>
      <c r="AH10" s="23">
        <v>74.924866177651367</v>
      </c>
      <c r="AI10" s="23">
        <v>75.59098918462017</v>
      </c>
      <c r="AK10" s="23">
        <v>2.2449240299508166</v>
      </c>
      <c r="AL10" s="23">
        <v>2.6126253706025935</v>
      </c>
      <c r="AM10" s="23">
        <v>2.205891966211901</v>
      </c>
      <c r="AN10" s="23">
        <v>2.2121704753125826</v>
      </c>
      <c r="AO10" s="23">
        <v>0</v>
      </c>
      <c r="AP10" s="23">
        <v>2.3494047709673955</v>
      </c>
      <c r="AQ10" s="23">
        <v>2.0863314980960275</v>
      </c>
      <c r="AR10" s="23">
        <v>2.2174082214578075</v>
      </c>
      <c r="AS10" s="23">
        <v>2.0215838530245951</v>
      </c>
      <c r="AT10" s="23">
        <v>2.3968961122364396</v>
      </c>
      <c r="AU10" s="23">
        <v>2.1160062115391178</v>
      </c>
      <c r="AV10" s="23">
        <v>2.4022726427187635</v>
      </c>
      <c r="AW10" s="23">
        <v>2.2221135510546479</v>
      </c>
      <c r="AX10" s="23">
        <v>2.324638451353028</v>
      </c>
      <c r="AY10" s="23">
        <v>2.1041392375376069</v>
      </c>
      <c r="AZ10" s="23">
        <v>2.4027817664537658</v>
      </c>
      <c r="BA10" s="23">
        <v>2.1957317053183343</v>
      </c>
      <c r="BB10" s="23">
        <v>2.2397035020663947</v>
      </c>
      <c r="BC10" s="23"/>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c r="BW10" s="23">
        <f t="shared" si="3"/>
        <v>1299.7912165548939</v>
      </c>
      <c r="BX10" s="23">
        <f t="shared" si="4"/>
        <v>38.354623365901823</v>
      </c>
      <c r="BY10" s="23">
        <f t="shared" si="5"/>
        <v>0</v>
      </c>
      <c r="BZ10" s="23">
        <f t="shared" si="6"/>
        <v>6.642885263483274</v>
      </c>
      <c r="CA10" s="23">
        <f t="shared" si="7"/>
        <v>0.36183606948963981</v>
      </c>
      <c r="CB10" s="23">
        <f t="shared" si="8"/>
        <v>0</v>
      </c>
      <c r="CC10" s="23">
        <f>SUM(BD10:BU10)/INDEX(Multipliers!$J$2:$J$33,MATCH($F10,Multipliers!$H$2:$H$33,0))</f>
        <v>0</v>
      </c>
      <c r="CD10" s="24">
        <f t="shared" si="9"/>
        <v>65.072800221333466</v>
      </c>
      <c r="CE10" s="24">
        <f t="shared" si="10"/>
        <v>3.8278117777254979</v>
      </c>
    </row>
    <row r="11" spans="2:83" x14ac:dyDescent="0.3">
      <c r="C11" s="5" t="s">
        <v>121</v>
      </c>
      <c r="D11" s="5" t="s">
        <v>122</v>
      </c>
      <c r="E11" s="7">
        <v>139</v>
      </c>
      <c r="F11" s="5" t="s">
        <v>89</v>
      </c>
      <c r="G11" s="7" t="s">
        <v>104</v>
      </c>
      <c r="H11" s="5" t="s">
        <v>0</v>
      </c>
      <c r="I11" s="29">
        <f>INDEX(Multipliers!$D$2:$D$263,MATCH($E11,Multipliers!$B$2:$B$263,0))</f>
        <v>0.6</v>
      </c>
      <c r="J11" s="22"/>
      <c r="K11" s="22">
        <v>1420.8</v>
      </c>
      <c r="L11" s="22">
        <v>8.4</v>
      </c>
      <c r="M11" s="30">
        <v>253.79999999999998</v>
      </c>
      <c r="N11" s="30">
        <v>1.7999999999999998</v>
      </c>
      <c r="O11" s="30">
        <v>0</v>
      </c>
      <c r="P11" s="30">
        <v>0</v>
      </c>
      <c r="Q11" s="22"/>
      <c r="R11" s="23">
        <v>46.70881033497961</v>
      </c>
      <c r="S11" s="23">
        <v>52.841872651699916</v>
      </c>
      <c r="T11" s="23">
        <v>56.406822236095763</v>
      </c>
      <c r="U11" s="23">
        <v>47.978495390313299</v>
      </c>
      <c r="V11" s="23">
        <v>54.151497280839266</v>
      </c>
      <c r="W11" s="23">
        <v>46.406763182694974</v>
      </c>
      <c r="X11" s="23">
        <v>46.801150433164715</v>
      </c>
      <c r="Y11" s="23">
        <v>53.570497814071793</v>
      </c>
      <c r="Z11" s="23">
        <v>47.4612829414136</v>
      </c>
      <c r="AA11" s="23">
        <v>54.410530161212996</v>
      </c>
      <c r="AB11" s="23">
        <v>48.607378382278981</v>
      </c>
      <c r="AC11" s="23">
        <v>49.572652956036769</v>
      </c>
      <c r="AD11" s="23">
        <v>48.442420819289026</v>
      </c>
      <c r="AE11" s="23">
        <v>0</v>
      </c>
      <c r="AF11" s="23">
        <v>51.455699746951417</v>
      </c>
      <c r="AG11" s="23">
        <v>49.020773306799555</v>
      </c>
      <c r="AH11" s="23">
        <v>51.035827754534793</v>
      </c>
      <c r="AI11" s="23">
        <v>50.241632560095972</v>
      </c>
      <c r="AK11" s="23">
        <v>8.5623555704981502</v>
      </c>
      <c r="AL11" s="23">
        <v>9.0323045373206856</v>
      </c>
      <c r="AM11" s="23">
        <v>9.3754548879170585</v>
      </c>
      <c r="AN11" s="23">
        <v>9.5698787218256669</v>
      </c>
      <c r="AO11" s="23">
        <v>9.0137402676412002</v>
      </c>
      <c r="AP11" s="23">
        <v>9.1675565868728359</v>
      </c>
      <c r="AQ11" s="23">
        <v>8.4518218310999362</v>
      </c>
      <c r="AR11" s="23">
        <v>9.5483484650245227</v>
      </c>
      <c r="AS11" s="23">
        <v>8.7345127580635165</v>
      </c>
      <c r="AT11" s="23">
        <v>9.3242488446420175</v>
      </c>
      <c r="AU11" s="23">
        <v>8.527675023468694</v>
      </c>
      <c r="AV11" s="23">
        <v>9.7929713250361665</v>
      </c>
      <c r="AW11" s="23">
        <v>8.2980138959991354</v>
      </c>
      <c r="AX11" s="23">
        <v>0</v>
      </c>
      <c r="AY11" s="23">
        <v>10.26344828279921</v>
      </c>
      <c r="AZ11" s="23">
        <v>8.399721514949217</v>
      </c>
      <c r="BA11" s="23">
        <v>9.2531532599401984</v>
      </c>
      <c r="BB11" s="23">
        <v>9.0731386508954799</v>
      </c>
      <c r="BC11" s="23"/>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c r="BW11" s="23">
        <f t="shared" si="3"/>
        <v>855.11410795247252</v>
      </c>
      <c r="BX11" s="23">
        <f t="shared" si="4"/>
        <v>154.38834442399369</v>
      </c>
      <c r="BY11" s="23">
        <f t="shared" si="5"/>
        <v>0</v>
      </c>
      <c r="BZ11" s="23">
        <f t="shared" si="6"/>
        <v>5.055573273367659</v>
      </c>
      <c r="CA11" s="23">
        <f t="shared" si="7"/>
        <v>1.0949527973332887</v>
      </c>
      <c r="CB11" s="23">
        <f t="shared" si="8"/>
        <v>0</v>
      </c>
      <c r="CC11" s="23">
        <f>SUM(BD11:BU11)/INDEX(Multipliers!$J$2:$J$33,MATCH($F11,Multipliers!$H$2:$H$33,0))</f>
        <v>0</v>
      </c>
      <c r="CD11" s="24">
        <f t="shared" si="9"/>
        <v>63.608697018681546</v>
      </c>
      <c r="CE11" s="24">
        <f t="shared" si="10"/>
        <v>3.7416880599224438</v>
      </c>
    </row>
    <row r="12" spans="2:83" x14ac:dyDescent="0.3">
      <c r="C12" s="5" t="s">
        <v>123</v>
      </c>
      <c r="D12" s="5" t="s">
        <v>124</v>
      </c>
      <c r="E12" s="7">
        <v>140</v>
      </c>
      <c r="F12" s="5" t="s">
        <v>94</v>
      </c>
      <c r="G12" s="7" t="s">
        <v>104</v>
      </c>
      <c r="H12" s="5" t="s">
        <v>0</v>
      </c>
      <c r="I12" s="29">
        <f>INDEX(Multipliers!$D$2:$D$263,MATCH($E12,Multipliers!$B$2:$B$263,0))</f>
        <v>0.6</v>
      </c>
      <c r="J12" s="22"/>
      <c r="K12" s="22">
        <v>1564.8</v>
      </c>
      <c r="L12" s="22">
        <v>9.6</v>
      </c>
      <c r="M12" s="30">
        <v>148.19999999999999</v>
      </c>
      <c r="N12" s="30">
        <v>1.2</v>
      </c>
      <c r="O12" s="30">
        <v>0</v>
      </c>
      <c r="P12" s="30">
        <v>0</v>
      </c>
      <c r="Q12" s="22"/>
      <c r="R12" s="23">
        <v>60.057303480907009</v>
      </c>
      <c r="S12" s="23">
        <v>53.087482151737113</v>
      </c>
      <c r="T12" s="23">
        <v>64.443702273261977</v>
      </c>
      <c r="U12" s="23">
        <v>58.823469750840083</v>
      </c>
      <c r="V12" s="23">
        <v>0</v>
      </c>
      <c r="W12" s="23">
        <v>56.165817084639023</v>
      </c>
      <c r="X12" s="23">
        <v>53.160893061860314</v>
      </c>
      <c r="Y12" s="23">
        <v>51.595951901384154</v>
      </c>
      <c r="Z12" s="23">
        <v>58.235388596929283</v>
      </c>
      <c r="AA12" s="23">
        <v>55.673844161753813</v>
      </c>
      <c r="AB12" s="23">
        <v>56.539851842397475</v>
      </c>
      <c r="AC12" s="23">
        <v>55.206875626568092</v>
      </c>
      <c r="AD12" s="23">
        <v>51.467564988859174</v>
      </c>
      <c r="AE12" s="23">
        <v>58.032137634346427</v>
      </c>
      <c r="AF12" s="23">
        <v>57.271921697654612</v>
      </c>
      <c r="AG12" s="23">
        <v>53.799874440860897</v>
      </c>
      <c r="AH12" s="23">
        <v>50.780232153735895</v>
      </c>
      <c r="AI12" s="23">
        <v>56.895813743961156</v>
      </c>
      <c r="AK12" s="23">
        <v>5.3001858227662586</v>
      </c>
      <c r="AL12" s="23">
        <v>4.821377585952388</v>
      </c>
      <c r="AM12" s="23">
        <v>6.4515915253223097</v>
      </c>
      <c r="AN12" s="23">
        <v>5.558836659904582</v>
      </c>
      <c r="AO12" s="23">
        <v>0</v>
      </c>
      <c r="AP12" s="23">
        <v>5.9396737063812415</v>
      </c>
      <c r="AQ12" s="23">
        <v>5.2806195215374245</v>
      </c>
      <c r="AR12" s="23">
        <v>4.9401499418622068</v>
      </c>
      <c r="AS12" s="23">
        <v>5.7714263649031201</v>
      </c>
      <c r="AT12" s="23">
        <v>5.2611960368038622</v>
      </c>
      <c r="AU12" s="23">
        <v>5.1349200100853549</v>
      </c>
      <c r="AV12" s="23">
        <v>5.0911901645548161</v>
      </c>
      <c r="AW12" s="23">
        <v>5.3905942019522994</v>
      </c>
      <c r="AX12" s="23">
        <v>5.3579101500949591</v>
      </c>
      <c r="AY12" s="23">
        <v>5.2030402096265798</v>
      </c>
      <c r="AZ12" s="23">
        <v>5.00426618500705</v>
      </c>
      <c r="BA12" s="23">
        <v>5.0419105703674569</v>
      </c>
      <c r="BB12" s="23">
        <v>5.0211775737877051</v>
      </c>
      <c r="BC12" s="23"/>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c r="BW12" s="23">
        <f t="shared" si="3"/>
        <v>951.23812459169653</v>
      </c>
      <c r="BX12" s="23">
        <f t="shared" si="4"/>
        <v>90.570066230909632</v>
      </c>
      <c r="BY12" s="23">
        <f t="shared" si="5"/>
        <v>0</v>
      </c>
      <c r="BZ12" s="23">
        <f t="shared" si="6"/>
        <v>5.8358167152864819</v>
      </c>
      <c r="CA12" s="23">
        <f t="shared" si="7"/>
        <v>0.73336086016930879</v>
      </c>
      <c r="CB12" s="23">
        <f t="shared" si="8"/>
        <v>0</v>
      </c>
      <c r="CC12" s="23">
        <f>SUM(BD12:BU12)/INDEX(Multipliers!$J$2:$J$33,MATCH($F12,Multipliers!$H$2:$H$33,0))</f>
        <v>0</v>
      </c>
      <c r="CD12" s="24">
        <f t="shared" si="9"/>
        <v>60.581391760045165</v>
      </c>
      <c r="CE12" s="24">
        <f t="shared" si="10"/>
        <v>3.5636112800026569</v>
      </c>
    </row>
    <row r="13" spans="2:83" x14ac:dyDescent="0.3">
      <c r="C13" s="5" t="s">
        <v>125</v>
      </c>
      <c r="D13" s="5" t="s">
        <v>126</v>
      </c>
      <c r="E13" s="7">
        <v>149</v>
      </c>
      <c r="F13" s="5" t="s">
        <v>62</v>
      </c>
      <c r="G13" s="7" t="s">
        <v>104</v>
      </c>
      <c r="H13" s="5" t="s">
        <v>0</v>
      </c>
      <c r="I13" s="29">
        <f>INDEX(Multipliers!$D$2:$D$263,MATCH($E13,Multipliers!$B$2:$B$263,0))</f>
        <v>0.55000000000000004</v>
      </c>
      <c r="J13" s="22"/>
      <c r="K13" s="22">
        <v>2032.2500000000002</v>
      </c>
      <c r="L13" s="22">
        <v>14.3</v>
      </c>
      <c r="M13" s="30">
        <v>60.500000000000007</v>
      </c>
      <c r="N13" s="30">
        <v>0.55000000000000004</v>
      </c>
      <c r="O13" s="30">
        <v>0</v>
      </c>
      <c r="P13" s="30">
        <v>0</v>
      </c>
      <c r="Q13" s="22"/>
      <c r="R13" s="23">
        <v>64.019767983205995</v>
      </c>
      <c r="S13" s="23">
        <v>67.051417162569635</v>
      </c>
      <c r="T13" s="23">
        <v>69.433018632514319</v>
      </c>
      <c r="U13" s="23">
        <v>75.152651735747313</v>
      </c>
      <c r="V13" s="23">
        <v>62.12706708388837</v>
      </c>
      <c r="W13" s="23">
        <v>0</v>
      </c>
      <c r="X13" s="23">
        <v>65.397501165942117</v>
      </c>
      <c r="Y13" s="23">
        <v>75.847013433799447</v>
      </c>
      <c r="Z13" s="23">
        <v>64.804031823432908</v>
      </c>
      <c r="AA13" s="23">
        <v>63.326719451271629</v>
      </c>
      <c r="AB13" s="23">
        <v>65.813070503506722</v>
      </c>
      <c r="AC13" s="23">
        <v>71.270251154330609</v>
      </c>
      <c r="AD13" s="23">
        <v>66.308481833407185</v>
      </c>
      <c r="AE13" s="23">
        <v>65.638487600181477</v>
      </c>
      <c r="AF13" s="23">
        <v>67.293596706917398</v>
      </c>
      <c r="AG13" s="23">
        <v>61.082438998172627</v>
      </c>
      <c r="AH13" s="23">
        <v>72.069676666268023</v>
      </c>
      <c r="AI13" s="23">
        <v>68.384796850906767</v>
      </c>
      <c r="AK13" s="23">
        <v>1.828177664184937</v>
      </c>
      <c r="AL13" s="23">
        <v>1.9149543800895521</v>
      </c>
      <c r="AM13" s="23">
        <v>2.2314159203585842</v>
      </c>
      <c r="AN13" s="23">
        <v>2.0796624355858961</v>
      </c>
      <c r="AO13" s="23">
        <v>1.8166145964117721</v>
      </c>
      <c r="AP13" s="23">
        <v>0</v>
      </c>
      <c r="AQ13" s="23">
        <v>1.8957286782782863</v>
      </c>
      <c r="AR13" s="23">
        <v>2.0465684894182776</v>
      </c>
      <c r="AS13" s="23">
        <v>2.1335062581625293</v>
      </c>
      <c r="AT13" s="23">
        <v>1.8078187375393895</v>
      </c>
      <c r="AU13" s="23">
        <v>2.0689674443983059</v>
      </c>
      <c r="AV13" s="23">
        <v>1.9722266703455784</v>
      </c>
      <c r="AW13" s="23">
        <v>1.9433512943761864</v>
      </c>
      <c r="AX13" s="23">
        <v>1.8698144461894084</v>
      </c>
      <c r="AY13" s="23">
        <v>2.0689564262992586</v>
      </c>
      <c r="AZ13" s="23">
        <v>1.7501704362515877</v>
      </c>
      <c r="BA13" s="23">
        <v>1.944645182851984</v>
      </c>
      <c r="BB13" s="23">
        <v>1.9528274173915776</v>
      </c>
      <c r="BC13" s="23"/>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c r="BW13" s="23">
        <f t="shared" si="3"/>
        <v>1145.0199887860624</v>
      </c>
      <c r="BX13" s="23">
        <f t="shared" si="4"/>
        <v>33.325406478133111</v>
      </c>
      <c r="BY13" s="23">
        <f t="shared" si="5"/>
        <v>0</v>
      </c>
      <c r="BZ13" s="23">
        <f t="shared" si="6"/>
        <v>8.0569742106732409</v>
      </c>
      <c r="CA13" s="23">
        <f t="shared" si="7"/>
        <v>0.30295824071030103</v>
      </c>
      <c r="CB13" s="23">
        <f t="shared" si="8"/>
        <v>0</v>
      </c>
      <c r="CC13" s="23">
        <f>SUM(BD13:BU13)/INDEX(Multipliers!$J$2:$J$33,MATCH($F13,Multipliers!$H$2:$H$33,0))</f>
        <v>0</v>
      </c>
      <c r="CD13" s="24">
        <f t="shared" si="9"/>
        <v>66.003686654419639</v>
      </c>
      <c r="CE13" s="24">
        <f t="shared" si="10"/>
        <v>3.8825698032011551</v>
      </c>
    </row>
    <row r="14" spans="2:83" x14ac:dyDescent="0.3">
      <c r="C14" s="5" t="s">
        <v>127</v>
      </c>
      <c r="D14" s="5" t="s">
        <v>128</v>
      </c>
      <c r="E14" s="7">
        <v>164</v>
      </c>
      <c r="F14" s="5" t="s">
        <v>52</v>
      </c>
      <c r="G14" s="7" t="s">
        <v>104</v>
      </c>
      <c r="H14" s="5" t="s">
        <v>0</v>
      </c>
      <c r="I14" s="29">
        <f>INDEX(Multipliers!$D$2:$D$263,MATCH($E14,Multipliers!$B$2:$B$263,0))</f>
        <v>0.5</v>
      </c>
      <c r="J14" s="22"/>
      <c r="K14" s="22">
        <v>2273.5</v>
      </c>
      <c r="L14" s="22">
        <v>12.5</v>
      </c>
      <c r="M14" s="30">
        <v>55</v>
      </c>
      <c r="N14" s="30">
        <v>0.5</v>
      </c>
      <c r="O14" s="30">
        <v>0</v>
      </c>
      <c r="P14" s="30">
        <v>0</v>
      </c>
      <c r="Q14" s="22"/>
      <c r="R14" s="23">
        <v>68.234965926004421</v>
      </c>
      <c r="S14" s="23">
        <v>67.449129277924712</v>
      </c>
      <c r="T14" s="23">
        <v>66.599871490040002</v>
      </c>
      <c r="U14" s="23">
        <v>61.445538618181089</v>
      </c>
      <c r="V14" s="23">
        <v>66.901167025975326</v>
      </c>
      <c r="W14" s="23">
        <v>64.720795095634585</v>
      </c>
      <c r="X14" s="23">
        <v>68.070760140619157</v>
      </c>
      <c r="Y14" s="23">
        <v>63.191512624176887</v>
      </c>
      <c r="Z14" s="23">
        <v>68.259936863395609</v>
      </c>
      <c r="AA14" s="23">
        <v>70.89623500123551</v>
      </c>
      <c r="AB14" s="23">
        <v>66.775408671880655</v>
      </c>
      <c r="AC14" s="23">
        <v>69.136076172428702</v>
      </c>
      <c r="AD14" s="23">
        <v>0</v>
      </c>
      <c r="AE14" s="23">
        <v>63.752491080578864</v>
      </c>
      <c r="AF14" s="23">
        <v>68.682661608385416</v>
      </c>
      <c r="AG14" s="23">
        <v>77.271724717187496</v>
      </c>
      <c r="AH14" s="23">
        <v>67.702362087898138</v>
      </c>
      <c r="AI14" s="23">
        <v>72.914416586822199</v>
      </c>
      <c r="AK14" s="23">
        <v>1.7048024885716024</v>
      </c>
      <c r="AL14" s="23">
        <v>1.6561512687797701</v>
      </c>
      <c r="AM14" s="23">
        <v>1.7013919884352604</v>
      </c>
      <c r="AN14" s="23">
        <v>1.4306843206150441</v>
      </c>
      <c r="AO14" s="23">
        <v>1.5933288193429325</v>
      </c>
      <c r="AP14" s="23">
        <v>1.5018883040609303</v>
      </c>
      <c r="AQ14" s="23">
        <v>1.8387787311579014</v>
      </c>
      <c r="AR14" s="23">
        <v>1.5203522400653144</v>
      </c>
      <c r="AS14" s="23">
        <v>1.5841847989996205</v>
      </c>
      <c r="AT14" s="23">
        <v>1.8515146010686634</v>
      </c>
      <c r="AU14" s="23">
        <v>1.5729722788703215</v>
      </c>
      <c r="AV14" s="23">
        <v>1.6043477840252909</v>
      </c>
      <c r="AW14" s="23">
        <v>0</v>
      </c>
      <c r="AX14" s="23">
        <v>1.5148463865946085</v>
      </c>
      <c r="AY14" s="23">
        <v>1.5482844380670893</v>
      </c>
      <c r="AZ14" s="23">
        <v>1.7376353077498663</v>
      </c>
      <c r="BA14" s="23">
        <v>1.6288807402066785</v>
      </c>
      <c r="BB14" s="23">
        <v>1.6396510517781064</v>
      </c>
      <c r="BC14" s="23"/>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c r="BW14" s="23">
        <f t="shared" si="3"/>
        <v>1152.0050529883688</v>
      </c>
      <c r="BX14" s="23">
        <f t="shared" si="4"/>
        <v>27.629695548388998</v>
      </c>
      <c r="BY14" s="23">
        <f t="shared" si="5"/>
        <v>0</v>
      </c>
      <c r="BZ14" s="23">
        <f t="shared" si="6"/>
        <v>6.333874274182806</v>
      </c>
      <c r="CA14" s="23">
        <f t="shared" si="7"/>
        <v>0.25117905043989996</v>
      </c>
      <c r="CB14" s="23">
        <f t="shared" si="8"/>
        <v>0</v>
      </c>
      <c r="CC14" s="23">
        <f>SUM(BD14:BU14)/INDEX(Multipliers!$J$2:$J$33,MATCH($F14,Multipliers!$H$2:$H$33,0))</f>
        <v>0</v>
      </c>
      <c r="CD14" s="24">
        <f t="shared" si="9"/>
        <v>58.405667278918749</v>
      </c>
      <c r="CE14" s="24">
        <f t="shared" si="10"/>
        <v>3.4356274869952204</v>
      </c>
    </row>
    <row r="15" spans="2:83" x14ac:dyDescent="0.3">
      <c r="C15" s="5" t="s">
        <v>129</v>
      </c>
      <c r="D15" s="5" t="s">
        <v>130</v>
      </c>
      <c r="E15" s="7">
        <v>188</v>
      </c>
      <c r="F15" s="5" t="s">
        <v>67</v>
      </c>
      <c r="G15" s="7" t="s">
        <v>104</v>
      </c>
      <c r="H15" s="5" t="s">
        <v>0</v>
      </c>
      <c r="I15" s="29">
        <f>INDEX(Multipliers!$D$2:$D$263,MATCH($E15,Multipliers!$B$2:$B$263,0))</f>
        <v>0.45</v>
      </c>
      <c r="J15" s="22"/>
      <c r="K15" s="22">
        <v>1665.45</v>
      </c>
      <c r="L15" s="22">
        <v>11.25</v>
      </c>
      <c r="M15" s="30">
        <v>351.45</v>
      </c>
      <c r="N15" s="30">
        <v>3.15</v>
      </c>
      <c r="O15" s="30">
        <v>0</v>
      </c>
      <c r="P15" s="30">
        <v>0</v>
      </c>
      <c r="Q15" s="22"/>
      <c r="R15" s="23">
        <v>44.255643197577946</v>
      </c>
      <c r="S15" s="23">
        <v>50.856067578921341</v>
      </c>
      <c r="T15" s="23">
        <v>42.113879026322294</v>
      </c>
      <c r="U15" s="23">
        <v>43.300682304165861</v>
      </c>
      <c r="V15" s="23">
        <v>40.757460309232229</v>
      </c>
      <c r="W15" s="23">
        <v>37.758678080344069</v>
      </c>
      <c r="X15" s="23">
        <v>43.12098774859367</v>
      </c>
      <c r="Y15" s="23">
        <v>40.900647398588347</v>
      </c>
      <c r="Z15" s="23">
        <v>49.738328110591937</v>
      </c>
      <c r="AA15" s="23">
        <v>0</v>
      </c>
      <c r="AB15" s="23">
        <v>41.787398404977068</v>
      </c>
      <c r="AC15" s="23">
        <v>47.768172761246269</v>
      </c>
      <c r="AD15" s="23">
        <v>45.147380870720959</v>
      </c>
      <c r="AE15" s="23">
        <v>47.074221436273966</v>
      </c>
      <c r="AF15" s="23">
        <v>41.473443394462784</v>
      </c>
      <c r="AG15" s="23">
        <v>46.826137546323778</v>
      </c>
      <c r="AH15" s="23">
        <v>46.856279575916453</v>
      </c>
      <c r="AI15" s="23">
        <v>44.185638572203999</v>
      </c>
      <c r="AK15" s="23">
        <v>9.2003189129743159</v>
      </c>
      <c r="AL15" s="23">
        <v>9.7271201509458809</v>
      </c>
      <c r="AM15" s="23">
        <v>9.1781796627109724</v>
      </c>
      <c r="AN15" s="23">
        <v>9.3769688234886885</v>
      </c>
      <c r="AO15" s="23">
        <v>9.5115810975562809</v>
      </c>
      <c r="AP15" s="23">
        <v>8.3533334913957376</v>
      </c>
      <c r="AQ15" s="23">
        <v>9.2577957531579287</v>
      </c>
      <c r="AR15" s="23">
        <v>8.8572298427770644</v>
      </c>
      <c r="AS15" s="23">
        <v>9.7661901775525966</v>
      </c>
      <c r="AT15" s="23">
        <v>0</v>
      </c>
      <c r="AU15" s="23">
        <v>8.6812301368475762</v>
      </c>
      <c r="AV15" s="23">
        <v>9.9188275127246239</v>
      </c>
      <c r="AW15" s="23">
        <v>10.638138737277641</v>
      </c>
      <c r="AX15" s="23">
        <v>9.2430891119754488</v>
      </c>
      <c r="AY15" s="23">
        <v>8.8478383374075449</v>
      </c>
      <c r="AZ15" s="23">
        <v>9.4554453288108693</v>
      </c>
      <c r="BA15" s="23">
        <v>10.346812192003961</v>
      </c>
      <c r="BB15" s="23">
        <v>8.9222582030123441</v>
      </c>
      <c r="BC15" s="23"/>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c r="BW15" s="23">
        <f t="shared" si="3"/>
        <v>753.92104631646316</v>
      </c>
      <c r="BX15" s="23">
        <f t="shared" si="4"/>
        <v>159.28235747261948</v>
      </c>
      <c r="BY15" s="23">
        <f t="shared" si="5"/>
        <v>0</v>
      </c>
      <c r="BZ15" s="23">
        <f t="shared" si="6"/>
        <v>5.0926847224835399</v>
      </c>
      <c r="CA15" s="23">
        <f t="shared" si="7"/>
        <v>1.4276267635189968</v>
      </c>
      <c r="CB15" s="23">
        <f t="shared" si="8"/>
        <v>0</v>
      </c>
      <c r="CC15" s="23">
        <f>SUM(BD15:BU15)/INDEX(Multipliers!$J$2:$J$33,MATCH($F15,Multipliers!$H$2:$H$33,0))</f>
        <v>0</v>
      </c>
      <c r="CD15" s="24">
        <f t="shared" si="9"/>
        <v>63.712761376221664</v>
      </c>
      <c r="CE15" s="24">
        <f t="shared" si="10"/>
        <v>3.7478094927189214</v>
      </c>
    </row>
    <row r="16" spans="2:83" x14ac:dyDescent="0.3">
      <c r="C16" s="5" t="s">
        <v>131</v>
      </c>
      <c r="D16" s="5" t="s">
        <v>132</v>
      </c>
      <c r="E16" s="7">
        <v>239</v>
      </c>
      <c r="F16" s="5" t="s">
        <v>60</v>
      </c>
      <c r="G16" s="7" t="s">
        <v>104</v>
      </c>
      <c r="H16" s="5" t="s">
        <v>0</v>
      </c>
      <c r="I16" s="29">
        <f>INDEX(Multipliers!$D$2:$D$263,MATCH($E16,Multipliers!$B$2:$B$263,0))</f>
        <v>0.375</v>
      </c>
      <c r="J16" s="22"/>
      <c r="K16" s="22">
        <v>1777.125</v>
      </c>
      <c r="L16" s="22">
        <v>11.25</v>
      </c>
      <c r="M16" s="30">
        <v>61.125</v>
      </c>
      <c r="N16" s="30">
        <v>0.375</v>
      </c>
      <c r="O16" s="30">
        <v>0</v>
      </c>
      <c r="P16" s="30">
        <v>0</v>
      </c>
      <c r="Q16" s="22"/>
      <c r="R16" s="23">
        <v>36.769127375871236</v>
      </c>
      <c r="S16" s="23">
        <v>39.94644108431779</v>
      </c>
      <c r="T16" s="23">
        <v>39.906542455088278</v>
      </c>
      <c r="U16" s="23">
        <v>37.65855944782156</v>
      </c>
      <c r="V16" s="23">
        <v>41.862502481900265</v>
      </c>
      <c r="W16" s="23">
        <v>41.212266430379543</v>
      </c>
      <c r="X16" s="23">
        <v>39.972707281772486</v>
      </c>
      <c r="Y16" s="23">
        <v>41.610031466304513</v>
      </c>
      <c r="Z16" s="23">
        <v>37.083081218099373</v>
      </c>
      <c r="AA16" s="23">
        <v>0</v>
      </c>
      <c r="AB16" s="23">
        <v>39.004734287134639</v>
      </c>
      <c r="AC16" s="23">
        <v>39.044188555648638</v>
      </c>
      <c r="AD16" s="23">
        <v>39.554584666918515</v>
      </c>
      <c r="AE16" s="23">
        <v>39.674866150741664</v>
      </c>
      <c r="AF16" s="23">
        <v>38.888504753564391</v>
      </c>
      <c r="AG16" s="23">
        <v>41.811191835345873</v>
      </c>
      <c r="AH16" s="23">
        <v>39.25159729040481</v>
      </c>
      <c r="AI16" s="23">
        <v>37.994533364819574</v>
      </c>
      <c r="AK16" s="23">
        <v>1.2785548207465232</v>
      </c>
      <c r="AL16" s="23">
        <v>1.5341934674993578</v>
      </c>
      <c r="AM16" s="23">
        <v>1.2790304927514999</v>
      </c>
      <c r="AN16" s="23">
        <v>1.358525645461671</v>
      </c>
      <c r="AO16" s="23">
        <v>1.4614434161426926</v>
      </c>
      <c r="AP16" s="23">
        <v>1.4833178041513859</v>
      </c>
      <c r="AQ16" s="23">
        <v>1.318420992213472</v>
      </c>
      <c r="AR16" s="23">
        <v>1.3316833974276283</v>
      </c>
      <c r="AS16" s="23">
        <v>1.2685116033266786</v>
      </c>
      <c r="AT16" s="23">
        <v>0</v>
      </c>
      <c r="AU16" s="23">
        <v>1.3562924826842326</v>
      </c>
      <c r="AV16" s="23">
        <v>1.4052840343317179</v>
      </c>
      <c r="AW16" s="23">
        <v>1.4016457514779364</v>
      </c>
      <c r="AX16" s="23">
        <v>1.3616336469616439</v>
      </c>
      <c r="AY16" s="23">
        <v>1.3726440260091595</v>
      </c>
      <c r="AZ16" s="23">
        <v>1.5524931088224629</v>
      </c>
      <c r="BA16" s="23">
        <v>1.2918733307029462</v>
      </c>
      <c r="BB16" s="23">
        <v>1.4592279889453403</v>
      </c>
      <c r="BC16" s="23"/>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c r="BW16" s="23">
        <f t="shared" si="3"/>
        <v>671.24546014613315</v>
      </c>
      <c r="BX16" s="23">
        <f t="shared" si="4"/>
        <v>23.514776009656348</v>
      </c>
      <c r="BY16" s="23">
        <f t="shared" si="5"/>
        <v>0</v>
      </c>
      <c r="BZ16" s="23">
        <f t="shared" si="6"/>
        <v>4.249285461992824</v>
      </c>
      <c r="CA16" s="23">
        <f t="shared" si="7"/>
        <v>0.14426242950709417</v>
      </c>
      <c r="CB16" s="23">
        <f t="shared" si="8"/>
        <v>0</v>
      </c>
      <c r="CC16" s="23">
        <f>SUM(BD16:BU16)/INDEX(Multipliers!$J$2:$J$33,MATCH($F16,Multipliers!$H$2:$H$33,0))</f>
        <v>0</v>
      </c>
      <c r="CD16" s="24">
        <f t="shared" si="9"/>
        <v>36.995330529632824</v>
      </c>
      <c r="CE16" s="24">
        <f t="shared" si="10"/>
        <v>2.1761959135078133</v>
      </c>
    </row>
    <row r="17" spans="3:83" x14ac:dyDescent="0.3">
      <c r="C17" s="5" t="s">
        <v>191</v>
      </c>
      <c r="D17" s="5" t="s">
        <v>192</v>
      </c>
      <c r="E17" s="7">
        <v>8</v>
      </c>
      <c r="F17" s="5" t="s">
        <v>87</v>
      </c>
      <c r="G17" s="7" t="s">
        <v>104</v>
      </c>
      <c r="H17" s="5" t="s">
        <v>7</v>
      </c>
      <c r="I17" s="29">
        <f>INDEX(Multipliers!$D$2:$D$263,MATCH($E17,Multipliers!$B$2:$B$263,0))</f>
        <v>1.01</v>
      </c>
      <c r="J17" s="22"/>
      <c r="K17" s="22">
        <v>0</v>
      </c>
      <c r="L17" s="22">
        <v>0</v>
      </c>
      <c r="M17" s="30">
        <v>556.76250000000005</v>
      </c>
      <c r="N17" s="30">
        <v>3.5350000000000001</v>
      </c>
      <c r="O17" s="30">
        <v>108.40666666666667</v>
      </c>
      <c r="P17" s="30">
        <v>0.67333333333333334</v>
      </c>
      <c r="Q17" s="22"/>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K17" s="23">
        <v>31.282210550321828</v>
      </c>
      <c r="AL17" s="23">
        <v>33.011736125809087</v>
      </c>
      <c r="AM17" s="23">
        <v>33.131013410523856</v>
      </c>
      <c r="AN17" s="23">
        <v>31.625009579486328</v>
      </c>
      <c r="AO17" s="23">
        <v>33.238899265913361</v>
      </c>
      <c r="AP17" s="23">
        <v>33.37427484664569</v>
      </c>
      <c r="AQ17" s="23">
        <v>32.666716794934125</v>
      </c>
      <c r="AR17" s="23">
        <v>38.499946311035842</v>
      </c>
      <c r="AS17" s="23">
        <v>34.620421318570024</v>
      </c>
      <c r="AT17" s="23">
        <v>34.406612284465609</v>
      </c>
      <c r="AU17" s="23">
        <v>0</v>
      </c>
      <c r="AV17" s="23">
        <v>37.935796440259594</v>
      </c>
      <c r="AW17" s="23">
        <v>29.908977318593987</v>
      </c>
      <c r="AX17" s="23">
        <v>34.929665168087702</v>
      </c>
      <c r="AY17" s="23">
        <v>29.547711337289716</v>
      </c>
      <c r="AZ17" s="23">
        <v>35.778793978583607</v>
      </c>
      <c r="BA17" s="23">
        <v>31.048650339178039</v>
      </c>
      <c r="BB17" s="23">
        <v>35.938809826518693</v>
      </c>
      <c r="BC17" s="23"/>
      <c r="BD17" s="23">
        <v>6.2657973452583908</v>
      </c>
      <c r="BE17" s="23">
        <v>6.3990465516567649</v>
      </c>
      <c r="BF17" s="23">
        <v>6.8711442368420892</v>
      </c>
      <c r="BG17" s="23">
        <v>6.2539991014048022</v>
      </c>
      <c r="BH17" s="23">
        <v>6.5244138336811099</v>
      </c>
      <c r="BI17" s="23">
        <v>6.2696124379062406</v>
      </c>
      <c r="BJ17" s="23">
        <v>6.0977661826841727</v>
      </c>
      <c r="BK17" s="23">
        <v>7.0214652464542722</v>
      </c>
      <c r="BL17" s="23">
        <v>7.363553277667533</v>
      </c>
      <c r="BM17" s="23">
        <v>6.3386933067630711</v>
      </c>
      <c r="BN17" s="23">
        <v>0</v>
      </c>
      <c r="BO17" s="23">
        <v>6.7745056440345053</v>
      </c>
      <c r="BP17" s="23">
        <v>5.4999040646422053</v>
      </c>
      <c r="BQ17" s="23">
        <v>6.5201817608887138</v>
      </c>
      <c r="BR17" s="23">
        <v>5.9183787845755811</v>
      </c>
      <c r="BS17" s="23">
        <v>6.5763829630322013</v>
      </c>
      <c r="BT17" s="23">
        <v>6.2399528320881616</v>
      </c>
      <c r="BU17" s="23">
        <v>6.4178874007045259</v>
      </c>
      <c r="BV17" s="23"/>
      <c r="BW17" s="23">
        <f t="shared" si="3"/>
        <v>0</v>
      </c>
      <c r="BX17" s="23">
        <f t="shared" si="4"/>
        <v>570.9452448962171</v>
      </c>
      <c r="BY17" s="23">
        <f t="shared" si="5"/>
        <v>109.35268497028436</v>
      </c>
      <c r="BZ17" s="23">
        <f t="shared" si="6"/>
        <v>0</v>
      </c>
      <c r="CA17" s="23">
        <f t="shared" si="7"/>
        <v>3.6250491739442356</v>
      </c>
      <c r="CB17" s="23">
        <f t="shared" si="8"/>
        <v>0.67920922341791523</v>
      </c>
      <c r="CC17" s="23">
        <f>SUM(BD17:BU17)/INDEX(Multipliers!$J$2:$J$33,MATCH($F17,Multipliers!$H$2:$H$33,0))</f>
        <v>18.205219473410271</v>
      </c>
      <c r="CD17" s="24">
        <f t="shared" si="9"/>
        <v>112.06056284423332</v>
      </c>
      <c r="CE17" s="24">
        <f t="shared" si="10"/>
        <v>6.5917978143666653</v>
      </c>
    </row>
    <row r="18" spans="3:83" x14ac:dyDescent="0.3">
      <c r="C18" s="5" t="s">
        <v>193</v>
      </c>
      <c r="D18" s="5" t="s">
        <v>194</v>
      </c>
      <c r="E18" s="7">
        <v>12</v>
      </c>
      <c r="F18" s="5" t="s">
        <v>56</v>
      </c>
      <c r="G18" s="7" t="s">
        <v>104</v>
      </c>
      <c r="H18" s="5" t="s">
        <v>7</v>
      </c>
      <c r="I18" s="29">
        <f>INDEX(Multipliers!$D$2:$D$263,MATCH($E18,Multipliers!$B$2:$B$263,0))</f>
        <v>1.01</v>
      </c>
      <c r="J18" s="22"/>
      <c r="K18" s="22">
        <v>0</v>
      </c>
      <c r="L18" s="22">
        <v>0</v>
      </c>
      <c r="M18" s="30">
        <v>598.59333333333325</v>
      </c>
      <c r="N18" s="30">
        <v>4.04</v>
      </c>
      <c r="O18" s="30">
        <v>184.83</v>
      </c>
      <c r="P18" s="30">
        <v>0.67333333333333334</v>
      </c>
      <c r="Q18" s="22"/>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K18" s="23">
        <v>33.219259502809415</v>
      </c>
      <c r="AL18" s="23">
        <v>35.666411554306471</v>
      </c>
      <c r="AM18" s="23">
        <v>36.871622817354634</v>
      </c>
      <c r="AN18" s="23">
        <v>33.324515267786161</v>
      </c>
      <c r="AO18" s="23">
        <v>33.398723138167192</v>
      </c>
      <c r="AP18" s="23">
        <v>35.08599060916972</v>
      </c>
      <c r="AQ18" s="23">
        <v>35.664812037472274</v>
      </c>
      <c r="AR18" s="23">
        <v>35.153163021940536</v>
      </c>
      <c r="AS18" s="23">
        <v>0</v>
      </c>
      <c r="AT18" s="23">
        <v>35.366447099788495</v>
      </c>
      <c r="AU18" s="23">
        <v>35.236079775562622</v>
      </c>
      <c r="AV18" s="23">
        <v>35.633526268969554</v>
      </c>
      <c r="AW18" s="23">
        <v>38.448258804862647</v>
      </c>
      <c r="AX18" s="23">
        <v>33.282449341558795</v>
      </c>
      <c r="AY18" s="23">
        <v>36.86638108922191</v>
      </c>
      <c r="AZ18" s="23">
        <v>35.297683168465248</v>
      </c>
      <c r="BA18" s="23">
        <v>35.439180804086774</v>
      </c>
      <c r="BB18" s="23">
        <v>37.555191492698803</v>
      </c>
      <c r="BC18" s="23"/>
      <c r="BD18" s="23">
        <v>10.315853702589582</v>
      </c>
      <c r="BE18" s="23">
        <v>10.785579773521359</v>
      </c>
      <c r="BF18" s="23">
        <v>11.750037103319153</v>
      </c>
      <c r="BG18" s="23">
        <v>10.243899731047998</v>
      </c>
      <c r="BH18" s="23">
        <v>10.60872878221042</v>
      </c>
      <c r="BI18" s="23">
        <v>10.38612621938702</v>
      </c>
      <c r="BJ18" s="23">
        <v>10.927359845338954</v>
      </c>
      <c r="BK18" s="23">
        <v>10.941576899984195</v>
      </c>
      <c r="BL18" s="23">
        <v>0</v>
      </c>
      <c r="BM18" s="23">
        <v>10.238760531163871</v>
      </c>
      <c r="BN18" s="23">
        <v>11.230025392696431</v>
      </c>
      <c r="BO18" s="23">
        <v>10.953685814474523</v>
      </c>
      <c r="BP18" s="23">
        <v>10.888289333235274</v>
      </c>
      <c r="BQ18" s="23">
        <v>10.607387473791979</v>
      </c>
      <c r="BR18" s="23">
        <v>11.574785158758388</v>
      </c>
      <c r="BS18" s="23">
        <v>11.905725317546697</v>
      </c>
      <c r="BT18" s="23">
        <v>11.643963705322939</v>
      </c>
      <c r="BU18" s="23">
        <v>12.667171157550497</v>
      </c>
      <c r="BV18" s="23"/>
      <c r="BW18" s="23">
        <f t="shared" si="3"/>
        <v>0</v>
      </c>
      <c r="BX18" s="23">
        <f t="shared" si="4"/>
        <v>601.50969579422122</v>
      </c>
      <c r="BY18" s="23">
        <f t="shared" si="5"/>
        <v>187.66895594193926</v>
      </c>
      <c r="BZ18" s="23">
        <f t="shared" si="6"/>
        <v>0</v>
      </c>
      <c r="CA18" s="23">
        <f t="shared" si="7"/>
        <v>4.0596829862377142</v>
      </c>
      <c r="CB18" s="23">
        <f t="shared" si="8"/>
        <v>0.68367561363183704</v>
      </c>
      <c r="CC18" s="23">
        <f>SUM(BD18:BU18)/INDEX(Multipliers!$J$2:$J$33,MATCH($F18,Multipliers!$H$2:$H$33,0))</f>
        <v>26.816110445124171</v>
      </c>
      <c r="CD18" s="24">
        <f t="shared" si="9"/>
        <v>134.19412721795752</v>
      </c>
      <c r="CE18" s="24">
        <f t="shared" si="10"/>
        <v>7.8937721892916182</v>
      </c>
    </row>
    <row r="19" spans="3:83" x14ac:dyDescent="0.3">
      <c r="C19" s="5" t="s">
        <v>195</v>
      </c>
      <c r="D19" s="5" t="s">
        <v>196</v>
      </c>
      <c r="E19" s="7">
        <v>52</v>
      </c>
      <c r="F19" s="5" t="s">
        <v>50</v>
      </c>
      <c r="G19" s="7" t="s">
        <v>104</v>
      </c>
      <c r="H19" s="5" t="s">
        <v>7</v>
      </c>
      <c r="I19" s="29">
        <f>INDEX(Multipliers!$D$2:$D$263,MATCH($E19,Multipliers!$B$2:$B$263,0))</f>
        <v>0.95</v>
      </c>
      <c r="J19" s="22"/>
      <c r="K19" s="22">
        <v>0</v>
      </c>
      <c r="L19" s="22">
        <v>0</v>
      </c>
      <c r="M19" s="30">
        <v>414.83333333333331</v>
      </c>
      <c r="N19" s="30">
        <v>3.4833333333333329</v>
      </c>
      <c r="O19" s="30">
        <v>156.75</v>
      </c>
      <c r="P19" s="30">
        <v>0.95</v>
      </c>
      <c r="Q19" s="22"/>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K19" s="23">
        <v>21.453466653308492</v>
      </c>
      <c r="AL19" s="23">
        <v>23.772499024126901</v>
      </c>
      <c r="AM19" s="23">
        <v>23.328461587280174</v>
      </c>
      <c r="AN19" s="23">
        <v>25.476938794401939</v>
      </c>
      <c r="AO19" s="23">
        <v>24.238885900921904</v>
      </c>
      <c r="AP19" s="23">
        <v>22.536861282456602</v>
      </c>
      <c r="AQ19" s="23">
        <v>22.803776117330262</v>
      </c>
      <c r="AR19" s="23">
        <v>23.397009750131932</v>
      </c>
      <c r="AS19" s="23">
        <v>0</v>
      </c>
      <c r="AT19" s="23">
        <v>22.274226366934723</v>
      </c>
      <c r="AU19" s="23">
        <v>24.406591849165487</v>
      </c>
      <c r="AV19" s="23">
        <v>21.981962655005237</v>
      </c>
      <c r="AW19" s="23">
        <v>23.851964726752755</v>
      </c>
      <c r="AX19" s="23">
        <v>23.388030516761319</v>
      </c>
      <c r="AY19" s="23">
        <v>24.232773725121891</v>
      </c>
      <c r="AZ19" s="23">
        <v>24.907656402090481</v>
      </c>
      <c r="BA19" s="23">
        <v>22.268895855480459</v>
      </c>
      <c r="BB19" s="23">
        <v>25.494637486287253</v>
      </c>
      <c r="BC19" s="23"/>
      <c r="BD19" s="23">
        <v>8.8985270958127067</v>
      </c>
      <c r="BE19" s="23">
        <v>8.5501057094112944</v>
      </c>
      <c r="BF19" s="23">
        <v>9.6969397055784068</v>
      </c>
      <c r="BG19" s="23">
        <v>9.6839096012090327</v>
      </c>
      <c r="BH19" s="23">
        <v>10.36145886010106</v>
      </c>
      <c r="BI19" s="23">
        <v>8.7008801986681288</v>
      </c>
      <c r="BJ19" s="23">
        <v>10.007083197271164</v>
      </c>
      <c r="BK19" s="23">
        <v>9.986993173291884</v>
      </c>
      <c r="BL19" s="23">
        <v>0</v>
      </c>
      <c r="BM19" s="23">
        <v>9.0881489232605155</v>
      </c>
      <c r="BN19" s="23">
        <v>9.3997883689079398</v>
      </c>
      <c r="BO19" s="23">
        <v>8.6485167014780426</v>
      </c>
      <c r="BP19" s="23">
        <v>9.3471353894588116</v>
      </c>
      <c r="BQ19" s="23">
        <v>9.2017157754943071</v>
      </c>
      <c r="BR19" s="23">
        <v>9.2109963459266773</v>
      </c>
      <c r="BS19" s="23">
        <v>9.9288569904163015</v>
      </c>
      <c r="BT19" s="23">
        <v>8.6312401173301314</v>
      </c>
      <c r="BU19" s="23">
        <v>9.1694964551116112</v>
      </c>
      <c r="BV19" s="23"/>
      <c r="BW19" s="23">
        <f t="shared" si="3"/>
        <v>0</v>
      </c>
      <c r="BX19" s="23">
        <f t="shared" si="4"/>
        <v>399.81463869355787</v>
      </c>
      <c r="BY19" s="23">
        <f t="shared" si="5"/>
        <v>158.51179260872803</v>
      </c>
      <c r="BZ19" s="23">
        <f t="shared" si="6"/>
        <v>0</v>
      </c>
      <c r="CA19" s="23">
        <f t="shared" si="7"/>
        <v>3.3572221569688065</v>
      </c>
      <c r="CB19" s="23">
        <f t="shared" si="8"/>
        <v>0.96067753096198805</v>
      </c>
      <c r="CC19" s="23">
        <f>SUM(BD19:BU19)/INDEX(Multipliers!$J$2:$J$33,MATCH($F19,Multipliers!$H$2:$H$33,0))</f>
        <v>25.098335254481444</v>
      </c>
      <c r="CD19" s="24">
        <f t="shared" si="9"/>
        <v>106.8383765122948</v>
      </c>
      <c r="CE19" s="24">
        <f t="shared" si="10"/>
        <v>6.2846103830761644</v>
      </c>
    </row>
    <row r="20" spans="3:83" x14ac:dyDescent="0.3">
      <c r="C20" s="5" t="s">
        <v>197</v>
      </c>
      <c r="D20" s="5" t="s">
        <v>198</v>
      </c>
      <c r="E20" s="7">
        <v>71</v>
      </c>
      <c r="F20" s="5" t="s">
        <v>70</v>
      </c>
      <c r="G20" s="7" t="s">
        <v>104</v>
      </c>
      <c r="H20" s="5" t="s">
        <v>7</v>
      </c>
      <c r="I20" s="29">
        <f>INDEX(Multipliers!$D$2:$D$263,MATCH($E20,Multipliers!$B$2:$B$263,0))</f>
        <v>0.85</v>
      </c>
      <c r="J20" s="22"/>
      <c r="K20" s="22">
        <v>0</v>
      </c>
      <c r="L20" s="22">
        <v>0</v>
      </c>
      <c r="M20" s="30">
        <v>536.35</v>
      </c>
      <c r="N20" s="30">
        <v>2.8333333333333335</v>
      </c>
      <c r="O20" s="30">
        <v>195.5</v>
      </c>
      <c r="P20" s="30">
        <v>1.1333333333333333</v>
      </c>
      <c r="Q20" s="22"/>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K20" s="23">
        <v>33.275915476196516</v>
      </c>
      <c r="AL20" s="23">
        <v>23.789168773555268</v>
      </c>
      <c r="AM20" s="23">
        <v>25.1542793492447</v>
      </c>
      <c r="AN20" s="23">
        <v>28.065909272675718</v>
      </c>
      <c r="AO20" s="23">
        <v>26.33689427561524</v>
      </c>
      <c r="AP20" s="23">
        <v>25.40335521501823</v>
      </c>
      <c r="AQ20" s="23">
        <v>27.279709318096476</v>
      </c>
      <c r="AR20" s="23">
        <v>27.101032999622305</v>
      </c>
      <c r="AS20" s="23">
        <v>26.51778699803705</v>
      </c>
      <c r="AT20" s="23">
        <v>26.459100015011725</v>
      </c>
      <c r="AU20" s="23">
        <v>0</v>
      </c>
      <c r="AV20" s="23">
        <v>26.341233995934182</v>
      </c>
      <c r="AW20" s="23">
        <v>28.721196347688661</v>
      </c>
      <c r="AX20" s="23">
        <v>25.411774399782882</v>
      </c>
      <c r="AY20" s="23">
        <v>27.229731270996474</v>
      </c>
      <c r="AZ20" s="23">
        <v>27.720114509102377</v>
      </c>
      <c r="BA20" s="23">
        <v>26.748173959640148</v>
      </c>
      <c r="BB20" s="23">
        <v>28.137245609616954</v>
      </c>
      <c r="BC20" s="23"/>
      <c r="BD20" s="23">
        <v>13.499340427150893</v>
      </c>
      <c r="BE20" s="23">
        <v>10.599200007261018</v>
      </c>
      <c r="BF20" s="23">
        <v>10.846102255138792</v>
      </c>
      <c r="BG20" s="23">
        <v>11.653578535939092</v>
      </c>
      <c r="BH20" s="23">
        <v>11.464149358825374</v>
      </c>
      <c r="BI20" s="23">
        <v>11.091770063050379</v>
      </c>
      <c r="BJ20" s="23">
        <v>12.000015235800602</v>
      </c>
      <c r="BK20" s="23">
        <v>11.080571323030565</v>
      </c>
      <c r="BL20" s="23">
        <v>11.854705474501586</v>
      </c>
      <c r="BM20" s="23">
        <v>12.51829157564835</v>
      </c>
      <c r="BN20" s="23">
        <v>0</v>
      </c>
      <c r="BO20" s="23">
        <v>11.774526157863722</v>
      </c>
      <c r="BP20" s="23">
        <v>13.249875003436218</v>
      </c>
      <c r="BQ20" s="23">
        <v>11.322147569195661</v>
      </c>
      <c r="BR20" s="23">
        <v>12.20284805825742</v>
      </c>
      <c r="BS20" s="23">
        <v>10.748823186059017</v>
      </c>
      <c r="BT20" s="23">
        <v>11.106426052445858</v>
      </c>
      <c r="BU20" s="23">
        <v>12.577342978381662</v>
      </c>
      <c r="BV20" s="23"/>
      <c r="BW20" s="23">
        <f t="shared" si="3"/>
        <v>0</v>
      </c>
      <c r="BX20" s="23">
        <f t="shared" si="4"/>
        <v>459.69262178583489</v>
      </c>
      <c r="BY20" s="23">
        <f t="shared" si="5"/>
        <v>199.58971326198622</v>
      </c>
      <c r="BZ20" s="23">
        <f t="shared" si="6"/>
        <v>0</v>
      </c>
      <c r="CA20" s="23">
        <f t="shared" si="7"/>
        <v>2.4283815202632586</v>
      </c>
      <c r="CB20" s="23">
        <f t="shared" si="8"/>
        <v>1.1570418160115143</v>
      </c>
      <c r="CC20" s="23">
        <f>SUM(BD20:BU20)/INDEX(Multipliers!$J$2:$J$33,MATCH($F20,Multipliers!$H$2:$H$33,0))</f>
        <v>29.70085018779557</v>
      </c>
      <c r="CD20" s="24">
        <f t="shared" si="9"/>
        <v>117.14162371022633</v>
      </c>
      <c r="CE20" s="24">
        <f t="shared" si="10"/>
        <v>6.8906837476603719</v>
      </c>
    </row>
    <row r="21" spans="3:83" x14ac:dyDescent="0.3">
      <c r="C21" s="5" t="s">
        <v>199</v>
      </c>
      <c r="D21" s="5" t="s">
        <v>200</v>
      </c>
      <c r="E21" s="7">
        <v>81</v>
      </c>
      <c r="F21" s="5" t="s">
        <v>97</v>
      </c>
      <c r="G21" s="7" t="s">
        <v>104</v>
      </c>
      <c r="H21" s="5" t="s">
        <v>7</v>
      </c>
      <c r="I21" s="29">
        <f>INDEX(Multipliers!$D$2:$D$263,MATCH($E21,Multipliers!$B$2:$B$263,0))</f>
        <v>0.8</v>
      </c>
      <c r="J21" s="22"/>
      <c r="K21" s="22">
        <v>0</v>
      </c>
      <c r="L21" s="22">
        <v>0</v>
      </c>
      <c r="M21" s="30">
        <v>673.2</v>
      </c>
      <c r="N21" s="30">
        <v>7.2</v>
      </c>
      <c r="O21" s="30">
        <v>230</v>
      </c>
      <c r="P21" s="30">
        <v>1.2000000000000002</v>
      </c>
      <c r="Q21" s="22"/>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K21" s="23">
        <v>34.215781200339293</v>
      </c>
      <c r="AL21" s="23">
        <v>33.386634249371319</v>
      </c>
      <c r="AM21" s="23">
        <v>30.798550283850627</v>
      </c>
      <c r="AN21" s="23">
        <v>31.878381655771246</v>
      </c>
      <c r="AO21" s="23">
        <v>31.91918512860914</v>
      </c>
      <c r="AP21" s="23">
        <v>33.701763817248889</v>
      </c>
      <c r="AQ21" s="23">
        <v>0</v>
      </c>
      <c r="AR21" s="23">
        <v>32.910914694610199</v>
      </c>
      <c r="AS21" s="23">
        <v>29.230656177455941</v>
      </c>
      <c r="AT21" s="23">
        <v>31.379539929224713</v>
      </c>
      <c r="AU21" s="23">
        <v>30.469925384280124</v>
      </c>
      <c r="AV21" s="23">
        <v>29.959887555341819</v>
      </c>
      <c r="AW21" s="23">
        <v>34.164716255594982</v>
      </c>
      <c r="AX21" s="23">
        <v>29.896722628059958</v>
      </c>
      <c r="AY21" s="23">
        <v>32.152204195954788</v>
      </c>
      <c r="AZ21" s="23">
        <v>32.025099221652283</v>
      </c>
      <c r="BA21" s="23">
        <v>30.339219193422139</v>
      </c>
      <c r="BB21" s="23">
        <v>32.579794887073447</v>
      </c>
      <c r="BC21" s="23"/>
      <c r="BD21" s="23">
        <v>13.535801090441234</v>
      </c>
      <c r="BE21" s="23">
        <v>13.502155951844351</v>
      </c>
      <c r="BF21" s="23">
        <v>12.766841758811292</v>
      </c>
      <c r="BG21" s="23">
        <v>14.610130882358566</v>
      </c>
      <c r="BH21" s="23">
        <v>12.996975336379766</v>
      </c>
      <c r="BI21" s="23">
        <v>14.424556323210538</v>
      </c>
      <c r="BJ21" s="23">
        <v>0</v>
      </c>
      <c r="BK21" s="23">
        <v>14.650804259121795</v>
      </c>
      <c r="BL21" s="23">
        <v>13.017951703086812</v>
      </c>
      <c r="BM21" s="23">
        <v>12.976003467458844</v>
      </c>
      <c r="BN21" s="23">
        <v>13.348351688854088</v>
      </c>
      <c r="BO21" s="23">
        <v>13.293770888101246</v>
      </c>
      <c r="BP21" s="23">
        <v>13.911319250765892</v>
      </c>
      <c r="BQ21" s="23">
        <v>12.549614290296786</v>
      </c>
      <c r="BR21" s="23">
        <v>13.980886786459505</v>
      </c>
      <c r="BS21" s="23">
        <v>13.528482694193666</v>
      </c>
      <c r="BT21" s="23">
        <v>13.19253840724801</v>
      </c>
      <c r="BU21" s="23">
        <v>14.272649329418803</v>
      </c>
      <c r="BV21" s="23"/>
      <c r="BW21" s="23">
        <f t="shared" si="3"/>
        <v>0</v>
      </c>
      <c r="BX21" s="23">
        <f t="shared" si="4"/>
        <v>541.00897645786085</v>
      </c>
      <c r="BY21" s="23">
        <f t="shared" si="5"/>
        <v>230.5588341080512</v>
      </c>
      <c r="BZ21" s="23">
        <f t="shared" si="6"/>
        <v>0</v>
      </c>
      <c r="CA21" s="23">
        <f t="shared" si="7"/>
        <v>5.7861922615813999</v>
      </c>
      <c r="CB21" s="23">
        <f t="shared" si="8"/>
        <v>1.2029156562159196</v>
      </c>
      <c r="CC21" s="23">
        <f>SUM(BD21:BU21)/INDEX(Multipliers!$J$2:$J$33,MATCH($F21,Multipliers!$H$2:$H$33,0))</f>
        <v>39.928741846558935</v>
      </c>
      <c r="CD21" s="24">
        <f t="shared" si="9"/>
        <v>159.02017040993405</v>
      </c>
      <c r="CE21" s="24">
        <f t="shared" si="10"/>
        <v>9.3541276711725914</v>
      </c>
    </row>
    <row r="22" spans="3:83" x14ac:dyDescent="0.3">
      <c r="C22" s="5" t="s">
        <v>201</v>
      </c>
      <c r="D22" s="5" t="s">
        <v>202</v>
      </c>
      <c r="E22" s="7">
        <v>84</v>
      </c>
      <c r="F22" s="5" t="s">
        <v>65</v>
      </c>
      <c r="G22" s="7" t="s">
        <v>104</v>
      </c>
      <c r="H22" s="5" t="s">
        <v>7</v>
      </c>
      <c r="I22" s="29">
        <f>INDEX(Multipliers!$D$2:$D$263,MATCH($E22,Multipliers!$B$2:$B$263,0))</f>
        <v>0.8</v>
      </c>
      <c r="J22" s="22"/>
      <c r="K22" s="22">
        <v>0</v>
      </c>
      <c r="L22" s="22">
        <v>0</v>
      </c>
      <c r="M22" s="30">
        <v>454.40000000000003</v>
      </c>
      <c r="N22" s="30">
        <v>2.8000000000000003</v>
      </c>
      <c r="O22" s="30">
        <v>123.73333333333333</v>
      </c>
      <c r="P22" s="30">
        <v>0.53333333333333333</v>
      </c>
      <c r="Q22" s="22"/>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K22" s="23">
        <v>21.307372675799918</v>
      </c>
      <c r="AL22" s="23">
        <v>21.06330868340552</v>
      </c>
      <c r="AM22" s="23">
        <v>21.96940383523367</v>
      </c>
      <c r="AN22" s="23">
        <v>21.321493645338276</v>
      </c>
      <c r="AO22" s="23">
        <v>21.497258588084033</v>
      </c>
      <c r="AP22" s="23">
        <v>20.101987628567468</v>
      </c>
      <c r="AQ22" s="23">
        <v>21.870686030826636</v>
      </c>
      <c r="AR22" s="23">
        <v>22.366193756605856</v>
      </c>
      <c r="AS22" s="23">
        <v>19.914492793569554</v>
      </c>
      <c r="AT22" s="23">
        <v>0</v>
      </c>
      <c r="AU22" s="23">
        <v>21.200031982514247</v>
      </c>
      <c r="AV22" s="23">
        <v>19.315567013582498</v>
      </c>
      <c r="AW22" s="23">
        <v>20.460194692859115</v>
      </c>
      <c r="AX22" s="23">
        <v>26.585988171148813</v>
      </c>
      <c r="AY22" s="23">
        <v>20.571447664523458</v>
      </c>
      <c r="AZ22" s="23">
        <v>22.60449807498135</v>
      </c>
      <c r="BA22" s="23">
        <v>21.658470838548226</v>
      </c>
      <c r="BB22" s="23">
        <v>22.93467345836028</v>
      </c>
      <c r="BC22" s="23"/>
      <c r="BD22" s="23">
        <v>6.867917091008386</v>
      </c>
      <c r="BE22" s="23">
        <v>7.2775084718192105</v>
      </c>
      <c r="BF22" s="23">
        <v>7.6796228434728775</v>
      </c>
      <c r="BG22" s="23">
        <v>7.3754117025474963</v>
      </c>
      <c r="BH22" s="23">
        <v>7.6468008731528023</v>
      </c>
      <c r="BI22" s="23">
        <v>7.1090517125294665</v>
      </c>
      <c r="BJ22" s="23">
        <v>7.33440497261725</v>
      </c>
      <c r="BK22" s="23">
        <v>7.7276636350245207</v>
      </c>
      <c r="BL22" s="23">
        <v>6.8853126564495906</v>
      </c>
      <c r="BM22" s="23">
        <v>0</v>
      </c>
      <c r="BN22" s="23">
        <v>7.346681529013523</v>
      </c>
      <c r="BO22" s="23">
        <v>6.2712595390762136</v>
      </c>
      <c r="BP22" s="23">
        <v>6.7862894856729774</v>
      </c>
      <c r="BQ22" s="23">
        <v>8.5607969500071253</v>
      </c>
      <c r="BR22" s="23">
        <v>6.6790111472281488</v>
      </c>
      <c r="BS22" s="23">
        <v>8.2689663746668227</v>
      </c>
      <c r="BT22" s="23">
        <v>7.3882619552053406</v>
      </c>
      <c r="BU22" s="23">
        <v>7.9334338312587844</v>
      </c>
      <c r="BV22" s="23"/>
      <c r="BW22" s="23">
        <f t="shared" si="3"/>
        <v>0</v>
      </c>
      <c r="BX22" s="23">
        <f t="shared" si="4"/>
        <v>366.74306953394898</v>
      </c>
      <c r="BY22" s="23">
        <f t="shared" si="5"/>
        <v>125.13839477075054</v>
      </c>
      <c r="BZ22" s="23">
        <f t="shared" si="6"/>
        <v>0</v>
      </c>
      <c r="CA22" s="23">
        <f t="shared" si="7"/>
        <v>2.2598604636775028</v>
      </c>
      <c r="CB22" s="23">
        <f t="shared" si="8"/>
        <v>0.53938963263254547</v>
      </c>
      <c r="CC22" s="23">
        <f>SUM(BD22:BU22)/INDEX(Multipliers!$J$2:$J$33,MATCH($F22,Multipliers!$H$2:$H$33,0))</f>
        <v>17.831289769545482</v>
      </c>
      <c r="CD22" s="24">
        <f t="shared" si="9"/>
        <v>83.814936777875729</v>
      </c>
      <c r="CE22" s="24">
        <f t="shared" si="10"/>
        <v>4.9302903986985722</v>
      </c>
    </row>
    <row r="23" spans="3:83" x14ac:dyDescent="0.3">
      <c r="C23" s="5" t="s">
        <v>203</v>
      </c>
      <c r="D23" s="5" t="s">
        <v>204</v>
      </c>
      <c r="E23" s="7">
        <v>88</v>
      </c>
      <c r="F23" s="5" t="s">
        <v>54</v>
      </c>
      <c r="G23" s="7" t="s">
        <v>104</v>
      </c>
      <c r="H23" s="5" t="s">
        <v>7</v>
      </c>
      <c r="I23" s="29">
        <f>INDEX(Multipliers!$D$2:$D$263,MATCH($E23,Multipliers!$B$2:$B$263,0))</f>
        <v>0.8</v>
      </c>
      <c r="J23" s="22"/>
      <c r="K23" s="22">
        <v>0</v>
      </c>
      <c r="L23" s="22">
        <v>0</v>
      </c>
      <c r="M23" s="30">
        <v>465.06666666666672</v>
      </c>
      <c r="N23" s="30">
        <v>4.2666666666666666</v>
      </c>
      <c r="O23" s="30">
        <v>251.20000000000002</v>
      </c>
      <c r="P23" s="30">
        <v>1.6</v>
      </c>
      <c r="Q23" s="22"/>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K23" s="23">
        <v>22.205081511722877</v>
      </c>
      <c r="AL23" s="23">
        <v>21.621153026458199</v>
      </c>
      <c r="AM23" s="23">
        <v>22.013776892145277</v>
      </c>
      <c r="AN23" s="23">
        <v>22.667839313274364</v>
      </c>
      <c r="AO23" s="23">
        <v>21.821998191003495</v>
      </c>
      <c r="AP23" s="23">
        <v>23.438103575007567</v>
      </c>
      <c r="AQ23" s="23">
        <v>23.519918722327944</v>
      </c>
      <c r="AR23" s="23">
        <v>20.173297369682931</v>
      </c>
      <c r="AS23" s="23">
        <v>0</v>
      </c>
      <c r="AT23" s="23">
        <v>24.951710214867827</v>
      </c>
      <c r="AU23" s="23">
        <v>27.129170302201814</v>
      </c>
      <c r="AV23" s="23">
        <v>20.855685218159095</v>
      </c>
      <c r="AW23" s="23">
        <v>22.198718474361787</v>
      </c>
      <c r="AX23" s="23">
        <v>21.446600830459207</v>
      </c>
      <c r="AY23" s="23">
        <v>23.491515360557376</v>
      </c>
      <c r="AZ23" s="23">
        <v>21.807343843495975</v>
      </c>
      <c r="BA23" s="23">
        <v>20.799951703995703</v>
      </c>
      <c r="BB23" s="23">
        <v>25.726605445623825</v>
      </c>
      <c r="BC23" s="23"/>
      <c r="BD23" s="23">
        <v>14.294322112739509</v>
      </c>
      <c r="BE23" s="23">
        <v>14.828229493200595</v>
      </c>
      <c r="BF23" s="23">
        <v>15.13349444476707</v>
      </c>
      <c r="BG23" s="23">
        <v>15.953366118563425</v>
      </c>
      <c r="BH23" s="23">
        <v>14.973357378878754</v>
      </c>
      <c r="BI23" s="23">
        <v>15.088069009610884</v>
      </c>
      <c r="BJ23" s="23">
        <v>14.710045422851671</v>
      </c>
      <c r="BK23" s="23">
        <v>14.203706029009417</v>
      </c>
      <c r="BL23" s="23">
        <v>0</v>
      </c>
      <c r="BM23" s="23">
        <v>15.087372492367493</v>
      </c>
      <c r="BN23" s="23">
        <v>17.328219198054057</v>
      </c>
      <c r="BO23" s="23">
        <v>14.337357825382401</v>
      </c>
      <c r="BP23" s="23">
        <v>16.084458246389815</v>
      </c>
      <c r="BQ23" s="23">
        <v>14.055048975640508</v>
      </c>
      <c r="BR23" s="23">
        <v>15.89576959507618</v>
      </c>
      <c r="BS23" s="23">
        <v>14.256661751273814</v>
      </c>
      <c r="BT23" s="23">
        <v>14.591200682423574</v>
      </c>
      <c r="BU23" s="23">
        <v>16.432358727441063</v>
      </c>
      <c r="BV23" s="23"/>
      <c r="BW23" s="23">
        <f t="shared" si="3"/>
        <v>0</v>
      </c>
      <c r="BX23" s="23">
        <f t="shared" si="4"/>
        <v>385.86846999534532</v>
      </c>
      <c r="BY23" s="23">
        <f t="shared" si="5"/>
        <v>257.25303750367027</v>
      </c>
      <c r="BZ23" s="23">
        <f t="shared" si="6"/>
        <v>0</v>
      </c>
      <c r="CA23" s="23">
        <f t="shared" si="7"/>
        <v>3.5400777063793143</v>
      </c>
      <c r="CB23" s="23">
        <f t="shared" si="8"/>
        <v>1.6385543790042691</v>
      </c>
      <c r="CC23" s="23">
        <f>SUM(BD23:BU23)/INDEX(Multipliers!$J$2:$J$33,MATCH($F23,Multipliers!$H$2:$H$33,0))</f>
        <v>41.514838597823903</v>
      </c>
      <c r="CD23" s="24">
        <f t="shared" si="9"/>
        <v>136.89878186002696</v>
      </c>
      <c r="CE23" s="24">
        <f t="shared" si="10"/>
        <v>8.0528695211780565</v>
      </c>
    </row>
    <row r="24" spans="3:83" x14ac:dyDescent="0.3">
      <c r="C24" s="5" t="s">
        <v>205</v>
      </c>
      <c r="D24" s="5" t="s">
        <v>206</v>
      </c>
      <c r="E24" s="7">
        <v>115</v>
      </c>
      <c r="F24" s="5" t="s">
        <v>78</v>
      </c>
      <c r="G24" s="7" t="s">
        <v>104</v>
      </c>
      <c r="H24" s="5" t="s">
        <v>7</v>
      </c>
      <c r="I24" s="29">
        <f>INDEX(Multipliers!$D$2:$D$263,MATCH($E24,Multipliers!$B$2:$B$263,0))</f>
        <v>0.65</v>
      </c>
      <c r="J24" s="22"/>
      <c r="K24" s="22">
        <v>0</v>
      </c>
      <c r="L24" s="22">
        <v>0</v>
      </c>
      <c r="M24" s="30">
        <v>497.90000000000003</v>
      </c>
      <c r="N24" s="30">
        <v>2.9250000000000003</v>
      </c>
      <c r="O24" s="30">
        <v>205.4</v>
      </c>
      <c r="P24" s="30">
        <v>1.3</v>
      </c>
      <c r="Q24" s="22"/>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K24" s="23">
        <v>19.074845781002036</v>
      </c>
      <c r="AL24" s="23">
        <v>18.819272541794941</v>
      </c>
      <c r="AM24" s="23">
        <v>17.676520760384221</v>
      </c>
      <c r="AN24" s="23">
        <v>19.539406484294339</v>
      </c>
      <c r="AO24" s="23">
        <v>18.070759380019989</v>
      </c>
      <c r="AP24" s="23">
        <v>19.865378597968899</v>
      </c>
      <c r="AQ24" s="23">
        <v>18.798942960202918</v>
      </c>
      <c r="AR24" s="23">
        <v>18.894201282593979</v>
      </c>
      <c r="AS24" s="23">
        <v>20.499916446001894</v>
      </c>
      <c r="AT24" s="23">
        <v>17.967934629197515</v>
      </c>
      <c r="AU24" s="23">
        <v>19.162967206355962</v>
      </c>
      <c r="AV24" s="23">
        <v>18.820308973269473</v>
      </c>
      <c r="AW24" s="23">
        <v>0</v>
      </c>
      <c r="AX24" s="23">
        <v>20.408986215233909</v>
      </c>
      <c r="AY24" s="23">
        <v>18.674069003866617</v>
      </c>
      <c r="AZ24" s="23">
        <v>21.15225291919457</v>
      </c>
      <c r="BA24" s="23">
        <v>19.954503252935126</v>
      </c>
      <c r="BB24" s="23">
        <v>18.070722624030218</v>
      </c>
      <c r="BC24" s="23"/>
      <c r="BD24" s="23">
        <v>12.17273746844705</v>
      </c>
      <c r="BE24" s="23">
        <v>11.565074304792107</v>
      </c>
      <c r="BF24" s="23">
        <v>11.395614708630841</v>
      </c>
      <c r="BG24" s="23">
        <v>12.735603825452531</v>
      </c>
      <c r="BH24" s="23">
        <v>11.175978970690542</v>
      </c>
      <c r="BI24" s="23">
        <v>13.910163880571536</v>
      </c>
      <c r="BJ24" s="23">
        <v>12.147158023021598</v>
      </c>
      <c r="BK24" s="23">
        <v>11.355603830871946</v>
      </c>
      <c r="BL24" s="23">
        <v>12.052046794838457</v>
      </c>
      <c r="BM24" s="23">
        <v>11.848336613782118</v>
      </c>
      <c r="BN24" s="23">
        <v>13.083906049102934</v>
      </c>
      <c r="BO24" s="23">
        <v>13.17838372976874</v>
      </c>
      <c r="BP24" s="23">
        <v>0</v>
      </c>
      <c r="BQ24" s="23">
        <v>13.934650898373885</v>
      </c>
      <c r="BR24" s="23">
        <v>11.503854364037853</v>
      </c>
      <c r="BS24" s="23">
        <v>12.82905810169891</v>
      </c>
      <c r="BT24" s="23">
        <v>13.201207235517346</v>
      </c>
      <c r="BU24" s="23">
        <v>11.531949714976465</v>
      </c>
      <c r="BV24" s="23"/>
      <c r="BW24" s="23">
        <f t="shared" si="3"/>
        <v>0</v>
      </c>
      <c r="BX24" s="23">
        <f t="shared" si="4"/>
        <v>325.45098905834658</v>
      </c>
      <c r="BY24" s="23">
        <f t="shared" si="5"/>
        <v>209.62132851457488</v>
      </c>
      <c r="BZ24" s="23">
        <f t="shared" si="6"/>
        <v>0</v>
      </c>
      <c r="CA24" s="23">
        <f t="shared" si="7"/>
        <v>1.9119183430320621</v>
      </c>
      <c r="CB24" s="23">
        <f t="shared" si="8"/>
        <v>1.3267172690795879</v>
      </c>
      <c r="CC24" s="23">
        <f>SUM(BD24:BU24)/INDEX(Multipliers!$J$2:$J$33,MATCH($F24,Multipliers!$H$2:$H$33,0))</f>
        <v>41.433481863078967</v>
      </c>
      <c r="CD24" s="24">
        <f t="shared" si="9"/>
        <v>114.37252729304102</v>
      </c>
      <c r="CE24" s="24">
        <f t="shared" si="10"/>
        <v>6.7277957231200602</v>
      </c>
    </row>
    <row r="25" spans="3:83" x14ac:dyDescent="0.3">
      <c r="C25" s="5" t="s">
        <v>207</v>
      </c>
      <c r="D25" s="5" t="s">
        <v>208</v>
      </c>
      <c r="E25" s="7">
        <v>143</v>
      </c>
      <c r="F25" s="5" t="s">
        <v>63</v>
      </c>
      <c r="G25" s="7" t="s">
        <v>104</v>
      </c>
      <c r="H25" s="5" t="s">
        <v>7</v>
      </c>
      <c r="I25" s="29">
        <f>INDEX(Multipliers!$D$2:$D$263,MATCH($E25,Multipliers!$B$2:$B$263,0))</f>
        <v>0.55000000000000004</v>
      </c>
      <c r="J25" s="22"/>
      <c r="K25" s="22">
        <v>0</v>
      </c>
      <c r="L25" s="22">
        <v>0</v>
      </c>
      <c r="M25" s="30">
        <v>187.91666666666669</v>
      </c>
      <c r="N25" s="30">
        <v>1.1000000000000001</v>
      </c>
      <c r="O25" s="30">
        <v>158.4</v>
      </c>
      <c r="P25" s="30">
        <v>1.1000000000000001</v>
      </c>
      <c r="Q25" s="22"/>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K25" s="23">
        <v>6.4820483513574576</v>
      </c>
      <c r="AL25" s="23">
        <v>6.0045274570674536</v>
      </c>
      <c r="AM25" s="23">
        <v>6.3463629702234101</v>
      </c>
      <c r="AN25" s="23">
        <v>5.9882608126971881</v>
      </c>
      <c r="AO25" s="23">
        <v>5.8764951770254772</v>
      </c>
      <c r="AP25" s="23">
        <v>6.5962017798422012</v>
      </c>
      <c r="AQ25" s="23">
        <v>0</v>
      </c>
      <c r="AR25" s="23">
        <v>5.7732212714844504</v>
      </c>
      <c r="AS25" s="23">
        <v>6.4135622538414871</v>
      </c>
      <c r="AT25" s="23">
        <v>5.6707276094808359</v>
      </c>
      <c r="AU25" s="23">
        <v>6.0983912825962259</v>
      </c>
      <c r="AV25" s="23">
        <v>6.0802477029754085</v>
      </c>
      <c r="AW25" s="23">
        <v>6.3473646273730493</v>
      </c>
      <c r="AX25" s="23">
        <v>6.1641676108970005</v>
      </c>
      <c r="AY25" s="23">
        <v>5.7431172805940989</v>
      </c>
      <c r="AZ25" s="23">
        <v>6.1953458553972096</v>
      </c>
      <c r="BA25" s="23">
        <v>5.9754498344761906</v>
      </c>
      <c r="BB25" s="23">
        <v>6.0483203380805763</v>
      </c>
      <c r="BC25" s="23"/>
      <c r="BD25" s="23">
        <v>10.096008173141611</v>
      </c>
      <c r="BE25" s="23">
        <v>9.8901750250359601</v>
      </c>
      <c r="BF25" s="23">
        <v>9.8730155039273768</v>
      </c>
      <c r="BG25" s="23">
        <v>9.3223178860035123</v>
      </c>
      <c r="BH25" s="23">
        <v>9.2492983455116242</v>
      </c>
      <c r="BI25" s="23">
        <v>9.9601343571234562</v>
      </c>
      <c r="BJ25" s="23">
        <v>0</v>
      </c>
      <c r="BK25" s="23">
        <v>9.2466344331152897</v>
      </c>
      <c r="BL25" s="23">
        <v>9.308147161919603</v>
      </c>
      <c r="BM25" s="23">
        <v>8.8483495124913958</v>
      </c>
      <c r="BN25" s="23">
        <v>9.4984493935799339</v>
      </c>
      <c r="BO25" s="23">
        <v>9.1592837629658259</v>
      </c>
      <c r="BP25" s="23">
        <v>10.140244023590316</v>
      </c>
      <c r="BQ25" s="23">
        <v>9.6190426998620868</v>
      </c>
      <c r="BR25" s="23">
        <v>8.6514305710296071</v>
      </c>
      <c r="BS25" s="23">
        <v>9.2524545395827538</v>
      </c>
      <c r="BT25" s="23">
        <v>8.8890889432778302</v>
      </c>
      <c r="BU25" s="23">
        <v>9.4093515846426072</v>
      </c>
      <c r="BV25" s="23"/>
      <c r="BW25" s="23">
        <f t="shared" si="3"/>
        <v>0</v>
      </c>
      <c r="BX25" s="23">
        <f t="shared" si="4"/>
        <v>103.80381221540974</v>
      </c>
      <c r="BY25" s="23">
        <f t="shared" si="5"/>
        <v>160.4134259168008</v>
      </c>
      <c r="BZ25" s="23">
        <f t="shared" si="6"/>
        <v>0</v>
      </c>
      <c r="CA25" s="23">
        <f t="shared" si="7"/>
        <v>0.60763207150483745</v>
      </c>
      <c r="CB25" s="23">
        <f t="shared" si="8"/>
        <v>1.1139821244222279</v>
      </c>
      <c r="CC25" s="23">
        <f>SUM(BD25:BU25)/INDEX(Multipliers!$J$2:$J$33,MATCH($F25,Multipliers!$H$2:$H$33,0))</f>
        <v>28.825297324292166</v>
      </c>
      <c r="CD25" s="24">
        <f t="shared" si="9"/>
        <v>65.576706313075618</v>
      </c>
      <c r="CE25" s="24">
        <f t="shared" si="10"/>
        <v>3.8574533125338597</v>
      </c>
    </row>
    <row r="26" spans="3:83" x14ac:dyDescent="0.3">
      <c r="C26" s="5" t="s">
        <v>209</v>
      </c>
      <c r="D26" s="5" t="s">
        <v>210</v>
      </c>
      <c r="E26" s="7">
        <v>163</v>
      </c>
      <c r="F26" s="5" t="s">
        <v>46</v>
      </c>
      <c r="G26" s="7" t="s">
        <v>104</v>
      </c>
      <c r="H26" s="5" t="s">
        <v>7</v>
      </c>
      <c r="I26" s="29">
        <f>INDEX(Multipliers!$D$2:$D$263,MATCH($E26,Multipliers!$B$2:$B$263,0))</f>
        <v>0.5</v>
      </c>
      <c r="J26" s="22"/>
      <c r="K26" s="22">
        <v>0</v>
      </c>
      <c r="L26" s="22">
        <v>0</v>
      </c>
      <c r="M26" s="30">
        <v>302</v>
      </c>
      <c r="N26" s="30">
        <v>2.5</v>
      </c>
      <c r="O26" s="30">
        <v>182</v>
      </c>
      <c r="P26" s="30">
        <v>1.25</v>
      </c>
      <c r="Q26" s="22"/>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K26" s="23">
        <v>8.6869739746874366</v>
      </c>
      <c r="AL26" s="23">
        <v>9.4680891661328026</v>
      </c>
      <c r="AM26" s="23">
        <v>9.6527969093580452</v>
      </c>
      <c r="AN26" s="23">
        <v>10.307296949847304</v>
      </c>
      <c r="AO26" s="23">
        <v>9.193088670906743</v>
      </c>
      <c r="AP26" s="23">
        <v>8.8902967764057053</v>
      </c>
      <c r="AQ26" s="23">
        <v>0</v>
      </c>
      <c r="AR26" s="23">
        <v>9.5179067642281474</v>
      </c>
      <c r="AS26" s="23">
        <v>9.4420319598011222</v>
      </c>
      <c r="AT26" s="23">
        <v>8.970120813105428</v>
      </c>
      <c r="AU26" s="23">
        <v>8.94321963245768</v>
      </c>
      <c r="AV26" s="23">
        <v>8.728561290528857</v>
      </c>
      <c r="AW26" s="23">
        <v>8.560059730170865</v>
      </c>
      <c r="AX26" s="23">
        <v>9.5885139693249357</v>
      </c>
      <c r="AY26" s="23">
        <v>9.3520238779134051</v>
      </c>
      <c r="AZ26" s="23">
        <v>8.2527532522661087</v>
      </c>
      <c r="BA26" s="23">
        <v>8.3380536852670399</v>
      </c>
      <c r="BB26" s="23">
        <v>9.2792737184544407</v>
      </c>
      <c r="BC26" s="23"/>
      <c r="BD26" s="23">
        <v>10.163011581915391</v>
      </c>
      <c r="BE26" s="23">
        <v>11.437019756664167</v>
      </c>
      <c r="BF26" s="23">
        <v>10.520441300951402</v>
      </c>
      <c r="BG26" s="23">
        <v>11.752823518755688</v>
      </c>
      <c r="BH26" s="23">
        <v>10.588856790681115</v>
      </c>
      <c r="BI26" s="23">
        <v>10.599260457547814</v>
      </c>
      <c r="BJ26" s="23">
        <v>0</v>
      </c>
      <c r="BK26" s="23">
        <v>10.273886096471621</v>
      </c>
      <c r="BL26" s="23">
        <v>11.565652687888191</v>
      </c>
      <c r="BM26" s="23">
        <v>11.008368498111535</v>
      </c>
      <c r="BN26" s="23">
        <v>10.80300130574105</v>
      </c>
      <c r="BO26" s="23">
        <v>10.971031351262265</v>
      </c>
      <c r="BP26" s="23">
        <v>10.583607949824595</v>
      </c>
      <c r="BQ26" s="23">
        <v>11.019008128761847</v>
      </c>
      <c r="BR26" s="23">
        <v>12.436280002989502</v>
      </c>
      <c r="BS26" s="23">
        <v>10.372982631523376</v>
      </c>
      <c r="BT26" s="23">
        <v>10.208340342687791</v>
      </c>
      <c r="BU26" s="23">
        <v>10.855951283750535</v>
      </c>
      <c r="BV26" s="23"/>
      <c r="BW26" s="23">
        <f t="shared" si="3"/>
        <v>0</v>
      </c>
      <c r="BX26" s="23">
        <f t="shared" si="4"/>
        <v>155.17106114085607</v>
      </c>
      <c r="BY26" s="23">
        <f t="shared" si="5"/>
        <v>185.15952368552786</v>
      </c>
      <c r="BZ26" s="23">
        <f t="shared" si="6"/>
        <v>0</v>
      </c>
      <c r="CA26" s="23">
        <f t="shared" si="7"/>
        <v>1.2845286518282788</v>
      </c>
      <c r="CB26" s="23">
        <f t="shared" si="8"/>
        <v>1.2717000253126913</v>
      </c>
      <c r="CC26" s="23">
        <f>SUM(BD26:BU26)/INDEX(Multipliers!$J$2:$J$33,MATCH($F26,Multipliers!$H$2:$H$33,0))</f>
        <v>29.307180668905104</v>
      </c>
      <c r="CD26" s="24">
        <f t="shared" si="9"/>
        <v>78.677611214389316</v>
      </c>
      <c r="CE26" s="24">
        <f t="shared" si="10"/>
        <v>4.6280947773170187</v>
      </c>
    </row>
    <row r="27" spans="3:83" x14ac:dyDescent="0.3">
      <c r="C27" s="5" t="s">
        <v>211</v>
      </c>
      <c r="D27" s="5" t="s">
        <v>212</v>
      </c>
      <c r="E27" s="7">
        <v>172</v>
      </c>
      <c r="F27" s="5" t="s">
        <v>80</v>
      </c>
      <c r="G27" s="7" t="s">
        <v>104</v>
      </c>
      <c r="H27" s="5" t="s">
        <v>7</v>
      </c>
      <c r="I27" s="29">
        <f>INDEX(Multipliers!$D$2:$D$263,MATCH($E27,Multipliers!$B$2:$B$263,0))</f>
        <v>0.5</v>
      </c>
      <c r="J27" s="22"/>
      <c r="K27" s="22">
        <v>0</v>
      </c>
      <c r="L27" s="22">
        <v>0</v>
      </c>
      <c r="M27" s="30">
        <v>383</v>
      </c>
      <c r="N27" s="30">
        <v>3.75</v>
      </c>
      <c r="O27" s="30">
        <v>114</v>
      </c>
      <c r="P27" s="30">
        <v>1</v>
      </c>
      <c r="Q27" s="22"/>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K27" s="23">
        <v>11.860790957882214</v>
      </c>
      <c r="AL27" s="23">
        <v>11.693760992848194</v>
      </c>
      <c r="AM27" s="23">
        <v>12.04665357896536</v>
      </c>
      <c r="AN27" s="23">
        <v>11.26351683205333</v>
      </c>
      <c r="AO27" s="23">
        <v>10.535789862555861</v>
      </c>
      <c r="AP27" s="23">
        <v>11.24325786508407</v>
      </c>
      <c r="AQ27" s="23">
        <v>11.376873010274766</v>
      </c>
      <c r="AR27" s="23">
        <v>10.761799164057907</v>
      </c>
      <c r="AS27" s="23">
        <v>10.496565649698141</v>
      </c>
      <c r="AT27" s="23">
        <v>11.147686645222734</v>
      </c>
      <c r="AU27" s="23">
        <v>10.756913571775204</v>
      </c>
      <c r="AV27" s="23">
        <v>11.829355647627839</v>
      </c>
      <c r="AW27" s="23">
        <v>0</v>
      </c>
      <c r="AX27" s="23">
        <v>11.309307858617508</v>
      </c>
      <c r="AY27" s="23">
        <v>12.202618879783763</v>
      </c>
      <c r="AZ27" s="23">
        <v>11.624821920384672</v>
      </c>
      <c r="BA27" s="23">
        <v>12.376317294889011</v>
      </c>
      <c r="BB27" s="23">
        <v>12.368302225529652</v>
      </c>
      <c r="BC27" s="23"/>
      <c r="BD27" s="23">
        <v>7.5883556888158301</v>
      </c>
      <c r="BE27" s="23">
        <v>6.6524783690113187</v>
      </c>
      <c r="BF27" s="23">
        <v>6.4224592048730891</v>
      </c>
      <c r="BG27" s="23">
        <v>6.6324647449278791</v>
      </c>
      <c r="BH27" s="23">
        <v>6.1647607579343946</v>
      </c>
      <c r="BI27" s="23">
        <v>6.802029076167873</v>
      </c>
      <c r="BJ27" s="23">
        <v>6.5996848876216392</v>
      </c>
      <c r="BK27" s="23">
        <v>6.110965980787717</v>
      </c>
      <c r="BL27" s="23">
        <v>6.3617938828692102</v>
      </c>
      <c r="BM27" s="23">
        <v>7.1321222734471421</v>
      </c>
      <c r="BN27" s="23">
        <v>6.2400485505096075</v>
      </c>
      <c r="BO27" s="23">
        <v>7.1481702251022607</v>
      </c>
      <c r="BP27" s="23">
        <v>0</v>
      </c>
      <c r="BQ27" s="23">
        <v>6.7694652527032737</v>
      </c>
      <c r="BR27" s="23">
        <v>6.7290364731807877</v>
      </c>
      <c r="BS27" s="23">
        <v>6.8181485416615129</v>
      </c>
      <c r="BT27" s="23">
        <v>6.6621415508017243</v>
      </c>
      <c r="BU27" s="23">
        <v>7.2542119233628082</v>
      </c>
      <c r="BV27" s="23"/>
      <c r="BW27" s="23">
        <f t="shared" si="3"/>
        <v>0</v>
      </c>
      <c r="BX27" s="23">
        <f t="shared" si="4"/>
        <v>194.89433195725022</v>
      </c>
      <c r="BY27" s="23">
        <f t="shared" si="5"/>
        <v>114.08833738377805</v>
      </c>
      <c r="BZ27" s="23">
        <f t="shared" si="6"/>
        <v>0</v>
      </c>
      <c r="CA27" s="23">
        <f t="shared" si="7"/>
        <v>1.9082343207302566</v>
      </c>
      <c r="CB27" s="23">
        <f t="shared" si="8"/>
        <v>1.0007748893313864</v>
      </c>
      <c r="CC27" s="23">
        <f>SUM(BD27:BU27)/INDEX(Multipliers!$J$2:$J$33,MATCH($F27,Multipliers!$H$2:$H$33,0))</f>
        <v>20.472464922278622</v>
      </c>
      <c r="CD27" s="24">
        <f t="shared" si="9"/>
        <v>68.82478711675131</v>
      </c>
      <c r="CE27" s="24">
        <f t="shared" si="10"/>
        <v>4.0485168892206653</v>
      </c>
    </row>
    <row r="28" spans="3:83" x14ac:dyDescent="0.3">
      <c r="C28" s="5" t="s">
        <v>213</v>
      </c>
      <c r="D28" s="5" t="s">
        <v>214</v>
      </c>
      <c r="E28" s="7">
        <v>176</v>
      </c>
      <c r="F28" s="5" t="s">
        <v>109</v>
      </c>
      <c r="G28" s="7" t="s">
        <v>104</v>
      </c>
      <c r="H28" s="5" t="s">
        <v>7</v>
      </c>
      <c r="I28" s="29">
        <f>INDEX(Multipliers!$D$2:$D$263,MATCH($E28,Multipliers!$B$2:$B$263,0))</f>
        <v>0.5</v>
      </c>
      <c r="J28" s="22"/>
      <c r="K28" s="22">
        <v>0</v>
      </c>
      <c r="L28" s="22">
        <v>0</v>
      </c>
      <c r="M28" s="30">
        <v>188.33333333333334</v>
      </c>
      <c r="N28" s="30">
        <v>1</v>
      </c>
      <c r="O28" s="30">
        <v>98.833333333333329</v>
      </c>
      <c r="P28" s="30">
        <v>0.5</v>
      </c>
      <c r="Q28" s="22"/>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K28" s="23">
        <v>5.6628032693152557</v>
      </c>
      <c r="AL28" s="23">
        <v>5.2576046190075578</v>
      </c>
      <c r="AM28" s="23">
        <v>5.5494538414446337</v>
      </c>
      <c r="AN28" s="23">
        <v>6.0136665252929156</v>
      </c>
      <c r="AO28" s="23">
        <v>6.8254380418784724</v>
      </c>
      <c r="AP28" s="23">
        <v>5.3011560729331899</v>
      </c>
      <c r="AQ28" s="23">
        <v>5.7239062499086044</v>
      </c>
      <c r="AR28" s="23">
        <v>6.3274178613152809</v>
      </c>
      <c r="AS28" s="23">
        <v>4.9186059861338762</v>
      </c>
      <c r="AT28" s="23">
        <v>5.4671452070005557</v>
      </c>
      <c r="AU28" s="23">
        <v>0</v>
      </c>
      <c r="AV28" s="23">
        <v>5.8376570063209376</v>
      </c>
      <c r="AW28" s="23">
        <v>6.4792624270165913</v>
      </c>
      <c r="AX28" s="23">
        <v>5.2964520484577049</v>
      </c>
      <c r="AY28" s="23">
        <v>5.4595244989710991</v>
      </c>
      <c r="AZ28" s="23">
        <v>5.4624539415704909</v>
      </c>
      <c r="BA28" s="23">
        <v>5.5244358594262186</v>
      </c>
      <c r="BB28" s="23">
        <v>5.6384784650443391</v>
      </c>
      <c r="BC28" s="23"/>
      <c r="BD28" s="23">
        <v>6.0967758413893138</v>
      </c>
      <c r="BE28" s="23">
        <v>5.6185518712583589</v>
      </c>
      <c r="BF28" s="23">
        <v>5.8373076140945086</v>
      </c>
      <c r="BG28" s="23">
        <v>5.7073162107710793</v>
      </c>
      <c r="BH28" s="23">
        <v>6.777035494336304</v>
      </c>
      <c r="BI28" s="23">
        <v>5.7074135794234362</v>
      </c>
      <c r="BJ28" s="23">
        <v>5.8312037554706428</v>
      </c>
      <c r="BK28" s="23">
        <v>6.1517194845069216</v>
      </c>
      <c r="BL28" s="23">
        <v>5.363676155440757</v>
      </c>
      <c r="BM28" s="23">
        <v>5.8245795163106218</v>
      </c>
      <c r="BN28" s="23">
        <v>0</v>
      </c>
      <c r="BO28" s="23">
        <v>5.9326053506517979</v>
      </c>
      <c r="BP28" s="23">
        <v>6.4333147814973373</v>
      </c>
      <c r="BQ28" s="23">
        <v>5.965617296542165</v>
      </c>
      <c r="BR28" s="23">
        <v>5.9754609739256574</v>
      </c>
      <c r="BS28" s="23">
        <v>5.9761543413843325</v>
      </c>
      <c r="BT28" s="23">
        <v>5.9032404876579365</v>
      </c>
      <c r="BU28" s="23">
        <v>6.0255736264939728</v>
      </c>
      <c r="BV28" s="23"/>
      <c r="BW28" s="23">
        <f t="shared" si="3"/>
        <v>0</v>
      </c>
      <c r="BX28" s="23">
        <f t="shared" si="4"/>
        <v>96.74546192103773</v>
      </c>
      <c r="BY28" s="23">
        <f t="shared" si="5"/>
        <v>101.12754638115513</v>
      </c>
      <c r="BZ28" s="23">
        <f t="shared" si="6"/>
        <v>0</v>
      </c>
      <c r="CA28" s="23">
        <f t="shared" si="7"/>
        <v>0.51369271816480211</v>
      </c>
      <c r="CB28" s="23">
        <f t="shared" si="8"/>
        <v>0.51160647410365157</v>
      </c>
      <c r="CC28" s="23">
        <f>SUM(BD28:BU28)/INDEX(Multipliers!$J$2:$J$33,MATCH($F28,Multipliers!$H$2:$H$33,0))</f>
        <v>19.653867551349204</v>
      </c>
      <c r="CD28" s="24">
        <f t="shared" si="9"/>
        <v>45.592963535179209</v>
      </c>
      <c r="CE28" s="24">
        <f t="shared" si="10"/>
        <v>2.68193903148113</v>
      </c>
    </row>
    <row r="29" spans="3:83" x14ac:dyDescent="0.3">
      <c r="C29" s="5" t="s">
        <v>215</v>
      </c>
      <c r="D29" s="5" t="s">
        <v>216</v>
      </c>
      <c r="E29" s="7">
        <v>193</v>
      </c>
      <c r="F29" s="5" t="s">
        <v>95</v>
      </c>
      <c r="G29" s="7" t="s">
        <v>104</v>
      </c>
      <c r="H29" s="5" t="s">
        <v>7</v>
      </c>
      <c r="I29" s="29">
        <f>INDEX(Multipliers!$D$2:$D$263,MATCH($E29,Multipliers!$B$2:$B$263,0))</f>
        <v>0.45</v>
      </c>
      <c r="J29" s="22"/>
      <c r="K29" s="22">
        <v>0</v>
      </c>
      <c r="L29" s="22">
        <v>0</v>
      </c>
      <c r="M29" s="30">
        <v>224.25</v>
      </c>
      <c r="N29" s="30">
        <v>1.65</v>
      </c>
      <c r="O29" s="30">
        <v>158.85</v>
      </c>
      <c r="P29" s="30">
        <v>0.9</v>
      </c>
      <c r="Q29" s="22"/>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K29" s="23">
        <v>6.5693806699610073</v>
      </c>
      <c r="AL29" s="23">
        <v>5.7548802742373368</v>
      </c>
      <c r="AM29" s="23">
        <v>6.2912051739635801</v>
      </c>
      <c r="AN29" s="23">
        <v>6.0591449256136523</v>
      </c>
      <c r="AO29" s="23">
        <v>5.8463029973982952</v>
      </c>
      <c r="AP29" s="23">
        <v>5.7958678948778815</v>
      </c>
      <c r="AQ29" s="23">
        <v>5.6312131642174892</v>
      </c>
      <c r="AR29" s="23">
        <v>6.4532392074249563</v>
      </c>
      <c r="AS29" s="23">
        <v>5.8529663596803534</v>
      </c>
      <c r="AT29" s="23">
        <v>5.617599466705717</v>
      </c>
      <c r="AU29" s="23">
        <v>6.0034060296920346</v>
      </c>
      <c r="AV29" s="23">
        <v>5.8860554412591926</v>
      </c>
      <c r="AW29" s="23">
        <v>5.9425016327476774</v>
      </c>
      <c r="AX29" s="23">
        <v>0</v>
      </c>
      <c r="AY29" s="23">
        <v>6.1297532557640162</v>
      </c>
      <c r="AZ29" s="23">
        <v>5.3832655346798379</v>
      </c>
      <c r="BA29" s="23">
        <v>6.8148222759015482</v>
      </c>
      <c r="BB29" s="23">
        <v>6.2873815117429794</v>
      </c>
      <c r="BC29" s="23"/>
      <c r="BD29" s="23">
        <v>9.8823417124919857</v>
      </c>
      <c r="BE29" s="23">
        <v>9.3034014855497151</v>
      </c>
      <c r="BF29" s="23">
        <v>10.064364155468841</v>
      </c>
      <c r="BG29" s="23">
        <v>9.3971827081310195</v>
      </c>
      <c r="BH29" s="23">
        <v>9.5939513792633946</v>
      </c>
      <c r="BI29" s="23">
        <v>9.510174881491098</v>
      </c>
      <c r="BJ29" s="23">
        <v>9.2636581131590336</v>
      </c>
      <c r="BK29" s="23">
        <v>10.008387096848528</v>
      </c>
      <c r="BL29" s="23">
        <v>9.3522478064041294</v>
      </c>
      <c r="BM29" s="23">
        <v>8.7469750814153304</v>
      </c>
      <c r="BN29" s="23">
        <v>9.8759360286572484</v>
      </c>
      <c r="BO29" s="23">
        <v>9.9578265383524283</v>
      </c>
      <c r="BP29" s="23">
        <v>9.1944259097497962</v>
      </c>
      <c r="BQ29" s="23">
        <v>0</v>
      </c>
      <c r="BR29" s="23">
        <v>8.7251237347567017</v>
      </c>
      <c r="BS29" s="23">
        <v>8.083081654211421</v>
      </c>
      <c r="BT29" s="23">
        <v>9.6071738039798014</v>
      </c>
      <c r="BU29" s="23">
        <v>10.636776207630639</v>
      </c>
      <c r="BV29" s="23"/>
      <c r="BW29" s="23">
        <f t="shared" si="3"/>
        <v>0</v>
      </c>
      <c r="BX29" s="23">
        <f t="shared" si="4"/>
        <v>102.31898581586755</v>
      </c>
      <c r="BY29" s="23">
        <f t="shared" si="5"/>
        <v>161.2030282975611</v>
      </c>
      <c r="BZ29" s="23">
        <f t="shared" si="6"/>
        <v>0</v>
      </c>
      <c r="CA29" s="23">
        <f t="shared" si="7"/>
        <v>0.75284872506658396</v>
      </c>
      <c r="CB29" s="23">
        <f t="shared" si="8"/>
        <v>0.91333160508533207</v>
      </c>
      <c r="CC29" s="23">
        <f>SUM(BD29:BU29)/INDEX(Multipliers!$J$2:$J$33,MATCH($F29,Multipliers!$H$2:$H$33,0))</f>
        <v>28.150241132514267</v>
      </c>
      <c r="CD29" s="24">
        <f t="shared" si="9"/>
        <v>64.499524524768631</v>
      </c>
      <c r="CE29" s="24">
        <f t="shared" si="10"/>
        <v>3.7940896779275666</v>
      </c>
    </row>
    <row r="30" spans="3:83" x14ac:dyDescent="0.3">
      <c r="C30" s="5" t="s">
        <v>217</v>
      </c>
      <c r="D30" s="5" t="s">
        <v>218</v>
      </c>
      <c r="E30" s="7">
        <v>212</v>
      </c>
      <c r="F30" s="5" t="s">
        <v>58</v>
      </c>
      <c r="G30" s="7" t="s">
        <v>104</v>
      </c>
      <c r="H30" s="5" t="s">
        <v>7</v>
      </c>
      <c r="I30" s="29">
        <f>INDEX(Multipliers!$D$2:$D$263,MATCH($E30,Multipliers!$B$2:$B$263,0))</f>
        <v>0.4</v>
      </c>
      <c r="J30" s="22"/>
      <c r="K30" s="22">
        <v>0</v>
      </c>
      <c r="L30" s="22">
        <v>0</v>
      </c>
      <c r="M30" s="30">
        <v>402.8</v>
      </c>
      <c r="N30" s="30">
        <v>3.6</v>
      </c>
      <c r="O30" s="30">
        <v>148.4</v>
      </c>
      <c r="P30" s="30">
        <v>0.8</v>
      </c>
      <c r="Q30" s="22"/>
      <c r="R30" s="23">
        <v>0</v>
      </c>
      <c r="S30" s="23">
        <v>0</v>
      </c>
      <c r="T30" s="23">
        <v>0</v>
      </c>
      <c r="U30" s="23">
        <v>0</v>
      </c>
      <c r="V30" s="23">
        <v>0</v>
      </c>
      <c r="W30" s="23">
        <v>0</v>
      </c>
      <c r="X30" s="23">
        <v>0</v>
      </c>
      <c r="Y30" s="23">
        <v>0</v>
      </c>
      <c r="Z30" s="23">
        <v>0</v>
      </c>
      <c r="AA30" s="23">
        <v>0</v>
      </c>
      <c r="AB30" s="23">
        <v>0</v>
      </c>
      <c r="AC30" s="23">
        <v>0</v>
      </c>
      <c r="AD30" s="23">
        <v>0</v>
      </c>
      <c r="AE30" s="23">
        <v>0</v>
      </c>
      <c r="AF30" s="23">
        <v>0</v>
      </c>
      <c r="AG30" s="23">
        <v>0</v>
      </c>
      <c r="AH30" s="23">
        <v>0</v>
      </c>
      <c r="AI30" s="23">
        <v>0</v>
      </c>
      <c r="AK30" s="23">
        <v>9.0358331766923534</v>
      </c>
      <c r="AL30" s="23">
        <v>9.0545226178225082</v>
      </c>
      <c r="AM30" s="23">
        <v>9.8190174642592769</v>
      </c>
      <c r="AN30" s="23">
        <v>9.8835347447543391</v>
      </c>
      <c r="AO30" s="23">
        <v>10.125419356846281</v>
      </c>
      <c r="AP30" s="23">
        <v>9.387623260772763</v>
      </c>
      <c r="AQ30" s="23">
        <v>0</v>
      </c>
      <c r="AR30" s="23">
        <v>10.320304952993204</v>
      </c>
      <c r="AS30" s="23">
        <v>9.7129139416477717</v>
      </c>
      <c r="AT30" s="23">
        <v>9.5756945841512362</v>
      </c>
      <c r="AU30" s="23">
        <v>8.4325428685062089</v>
      </c>
      <c r="AV30" s="23">
        <v>9.6197843053911907</v>
      </c>
      <c r="AW30" s="23">
        <v>9.5524598153330267</v>
      </c>
      <c r="AX30" s="23">
        <v>10.365075853427813</v>
      </c>
      <c r="AY30" s="23">
        <v>9.5446529673697942</v>
      </c>
      <c r="AZ30" s="23">
        <v>8.9618759986642456</v>
      </c>
      <c r="BA30" s="23">
        <v>10.190717179896568</v>
      </c>
      <c r="BB30" s="23">
        <v>9.1133871215283602</v>
      </c>
      <c r="BC30" s="23"/>
      <c r="BD30" s="23">
        <v>8.6974301446885942</v>
      </c>
      <c r="BE30" s="23">
        <v>7.9549767679727861</v>
      </c>
      <c r="BF30" s="23">
        <v>8.6426249125539254</v>
      </c>
      <c r="BG30" s="23">
        <v>9.2404785920066246</v>
      </c>
      <c r="BH30" s="23">
        <v>8.35211232629797</v>
      </c>
      <c r="BI30" s="23">
        <v>8.1879812369604856</v>
      </c>
      <c r="BJ30" s="23">
        <v>0</v>
      </c>
      <c r="BK30" s="23">
        <v>8.5953452565476898</v>
      </c>
      <c r="BL30" s="23">
        <v>8.8141018668063538</v>
      </c>
      <c r="BM30" s="23">
        <v>9.2170730804721561</v>
      </c>
      <c r="BN30" s="23">
        <v>8.0696978566295989</v>
      </c>
      <c r="BO30" s="23">
        <v>8.6340388519829823</v>
      </c>
      <c r="BP30" s="23">
        <v>8.702910792039253</v>
      </c>
      <c r="BQ30" s="23">
        <v>9.4059141240356468</v>
      </c>
      <c r="BR30" s="23">
        <v>8.9341827124835209</v>
      </c>
      <c r="BS30" s="23">
        <v>8.1132794029711874</v>
      </c>
      <c r="BT30" s="23">
        <v>10.097617159481455</v>
      </c>
      <c r="BU30" s="23">
        <v>8.179532511590704</v>
      </c>
      <c r="BV30" s="23"/>
      <c r="BW30" s="23">
        <f t="shared" si="3"/>
        <v>0</v>
      </c>
      <c r="BX30" s="23">
        <f t="shared" si="4"/>
        <v>162.69536021005695</v>
      </c>
      <c r="BY30" s="23">
        <f t="shared" si="5"/>
        <v>147.83929759552092</v>
      </c>
      <c r="BZ30" s="23">
        <f t="shared" si="6"/>
        <v>0</v>
      </c>
      <c r="CA30" s="23">
        <f t="shared" si="7"/>
        <v>1.4540796841018</v>
      </c>
      <c r="CB30" s="23">
        <f t="shared" si="8"/>
        <v>0.7969773455284147</v>
      </c>
      <c r="CC30" s="23">
        <f>SUM(BD30:BU30)/INDEX(Multipliers!$J$2:$J$33,MATCH($F30,Multipliers!$H$2:$H$33,0))</f>
        <v>22.843769739340928</v>
      </c>
      <c r="CD30" s="24">
        <f t="shared" si="9"/>
        <v>67.403577697680007</v>
      </c>
      <c r="CE30" s="24">
        <f t="shared" si="10"/>
        <v>3.9649163351576475</v>
      </c>
    </row>
    <row r="31" spans="3:83" x14ac:dyDescent="0.3">
      <c r="C31" s="5" t="s">
        <v>219</v>
      </c>
      <c r="D31" s="5" t="s">
        <v>220</v>
      </c>
      <c r="E31" s="7">
        <v>215</v>
      </c>
      <c r="F31" s="5" t="s">
        <v>118</v>
      </c>
      <c r="G31" s="7" t="s">
        <v>104</v>
      </c>
      <c r="H31" s="5" t="s">
        <v>7</v>
      </c>
      <c r="I31" s="29">
        <f>INDEX(Multipliers!$D$2:$D$263,MATCH($E31,Multipliers!$B$2:$B$263,0))</f>
        <v>0.4</v>
      </c>
      <c r="J31" s="22"/>
      <c r="K31" s="22">
        <v>0</v>
      </c>
      <c r="L31" s="22">
        <v>0</v>
      </c>
      <c r="M31" s="30">
        <v>185</v>
      </c>
      <c r="N31" s="30">
        <v>1</v>
      </c>
      <c r="O31" s="30">
        <v>0</v>
      </c>
      <c r="P31" s="30">
        <v>0</v>
      </c>
      <c r="Q31" s="22"/>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K31" s="23">
        <v>4.236932885481969</v>
      </c>
      <c r="AL31" s="23">
        <v>4.3533337955113804</v>
      </c>
      <c r="AM31" s="23">
        <v>4.2520860534841205</v>
      </c>
      <c r="AN31" s="23">
        <v>4.3072873086272248</v>
      </c>
      <c r="AO31" s="23">
        <v>4.3311956440996893</v>
      </c>
      <c r="AP31" s="23">
        <v>4.5438986636229677</v>
      </c>
      <c r="AQ31" s="23">
        <v>4.045482298411037</v>
      </c>
      <c r="AR31" s="23">
        <v>4.3685966208408775</v>
      </c>
      <c r="AS31" s="23">
        <v>4.3935968421552882</v>
      </c>
      <c r="AT31" s="23">
        <v>4.1668988014077151</v>
      </c>
      <c r="AU31" s="23">
        <v>4.0956989061519993</v>
      </c>
      <c r="AV31" s="23">
        <v>4.3175155258107827</v>
      </c>
      <c r="AW31" s="23">
        <v>0</v>
      </c>
      <c r="AX31" s="23">
        <v>4.5785733058047491</v>
      </c>
      <c r="AY31" s="23">
        <v>4.6194546259431926</v>
      </c>
      <c r="AZ31" s="23">
        <v>4.0821607492184411</v>
      </c>
      <c r="BA31" s="23">
        <v>4.4384357098768517</v>
      </c>
      <c r="BB31" s="23">
        <v>4.525817630588997</v>
      </c>
      <c r="BC31" s="23"/>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c r="BW31" s="23">
        <f t="shared" si="3"/>
        <v>0</v>
      </c>
      <c r="BX31" s="23">
        <f t="shared" si="4"/>
        <v>73.656965367037301</v>
      </c>
      <c r="BY31" s="23">
        <f t="shared" si="5"/>
        <v>0</v>
      </c>
      <c r="BZ31" s="23">
        <f t="shared" si="6"/>
        <v>0</v>
      </c>
      <c r="CA31" s="23">
        <f t="shared" si="7"/>
        <v>0.39814575874074215</v>
      </c>
      <c r="CB31" s="23">
        <f t="shared" si="8"/>
        <v>0</v>
      </c>
      <c r="CC31" s="23">
        <f>SUM(BD31:BU31)/INDEX(Multipliers!$J$2:$J$33,MATCH($F31,Multipliers!$H$2:$H$33,0))</f>
        <v>0</v>
      </c>
      <c r="CD31" s="24">
        <f t="shared" si="9"/>
        <v>9.7545710891481825</v>
      </c>
      <c r="CE31" s="24">
        <f t="shared" si="10"/>
        <v>0.57379829936165783</v>
      </c>
    </row>
    <row r="32" spans="3:83" x14ac:dyDescent="0.3">
      <c r="C32" s="5" t="s">
        <v>221</v>
      </c>
      <c r="D32" s="5" t="s">
        <v>222</v>
      </c>
      <c r="E32" s="7">
        <v>222</v>
      </c>
      <c r="F32" s="5" t="s">
        <v>52</v>
      </c>
      <c r="G32" s="7" t="s">
        <v>104</v>
      </c>
      <c r="H32" s="5" t="s">
        <v>7</v>
      </c>
      <c r="I32" s="29">
        <f>INDEX(Multipliers!$D$2:$D$263,MATCH($E32,Multipliers!$B$2:$B$263,0))</f>
        <v>0.375</v>
      </c>
      <c r="J32" s="22"/>
      <c r="K32" s="22">
        <v>0</v>
      </c>
      <c r="L32" s="22">
        <v>0</v>
      </c>
      <c r="M32" s="30">
        <v>273</v>
      </c>
      <c r="N32" s="30">
        <v>2.25</v>
      </c>
      <c r="O32" s="30">
        <v>72.375</v>
      </c>
      <c r="P32" s="30">
        <v>0.375</v>
      </c>
      <c r="Q32" s="22"/>
      <c r="R32" s="23">
        <v>0</v>
      </c>
      <c r="S32" s="23">
        <v>0</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K32" s="23">
        <v>6.3465147188188293</v>
      </c>
      <c r="AL32" s="23">
        <v>6.1653994960483249</v>
      </c>
      <c r="AM32" s="23">
        <v>6.3338183569476278</v>
      </c>
      <c r="AN32" s="23">
        <v>5.3260475390169137</v>
      </c>
      <c r="AO32" s="23">
        <v>5.9315286501902795</v>
      </c>
      <c r="AP32" s="23">
        <v>5.5911205501177355</v>
      </c>
      <c r="AQ32" s="23">
        <v>6.8452717309923674</v>
      </c>
      <c r="AR32" s="23">
        <v>5.659856748243147</v>
      </c>
      <c r="AS32" s="23">
        <v>5.8974879562758584</v>
      </c>
      <c r="AT32" s="23">
        <v>6.8926839012510701</v>
      </c>
      <c r="AU32" s="23">
        <v>5.8557468017945142</v>
      </c>
      <c r="AV32" s="23">
        <v>5.9725492505305144</v>
      </c>
      <c r="AW32" s="23">
        <v>0</v>
      </c>
      <c r="AX32" s="23">
        <v>5.6393599573681099</v>
      </c>
      <c r="AY32" s="23">
        <v>5.7638407035315717</v>
      </c>
      <c r="AZ32" s="23">
        <v>6.4687423502142742</v>
      </c>
      <c r="BA32" s="23">
        <v>6.0638787555875897</v>
      </c>
      <c r="BB32" s="23">
        <v>6.1039736882103135</v>
      </c>
      <c r="BC32" s="23"/>
      <c r="BD32" s="23">
        <v>4.3444078811476308</v>
      </c>
      <c r="BE32" s="23">
        <v>4.2943749562259077</v>
      </c>
      <c r="BF32" s="23">
        <v>4.2403041118026348</v>
      </c>
      <c r="BG32" s="23">
        <v>3.9121362282743402</v>
      </c>
      <c r="BH32" s="23">
        <v>4.2594871022695973</v>
      </c>
      <c r="BI32" s="23">
        <v>4.1206664130605262</v>
      </c>
      <c r="BJ32" s="23">
        <v>4.3339531692784794</v>
      </c>
      <c r="BK32" s="23">
        <v>4.0232995171979784</v>
      </c>
      <c r="BL32" s="23">
        <v>4.3459977395982037</v>
      </c>
      <c r="BM32" s="23">
        <v>4.5138464994188867</v>
      </c>
      <c r="BN32" s="23">
        <v>4.2514802750185723</v>
      </c>
      <c r="BO32" s="23">
        <v>4.4017800861926792</v>
      </c>
      <c r="BP32" s="23">
        <v>0</v>
      </c>
      <c r="BQ32" s="23">
        <v>4.0590160914509745</v>
      </c>
      <c r="BR32" s="23">
        <v>4.3729119277826207</v>
      </c>
      <c r="BS32" s="23">
        <v>4.9197634276722626</v>
      </c>
      <c r="BT32" s="23">
        <v>4.3104978721017169</v>
      </c>
      <c r="BU32" s="23">
        <v>4.6423407965438814</v>
      </c>
      <c r="BV32" s="23"/>
      <c r="BW32" s="23">
        <f t="shared" si="3"/>
        <v>0</v>
      </c>
      <c r="BX32" s="23">
        <f t="shared" si="4"/>
        <v>102.85782115513905</v>
      </c>
      <c r="BY32" s="23">
        <f t="shared" si="5"/>
        <v>73.346264095036901</v>
      </c>
      <c r="BZ32" s="23">
        <f t="shared" si="6"/>
        <v>0</v>
      </c>
      <c r="CA32" s="23">
        <f t="shared" si="7"/>
        <v>0.84772929523466256</v>
      </c>
      <c r="CB32" s="23">
        <f t="shared" si="8"/>
        <v>0.38003245645096839</v>
      </c>
      <c r="CC32" s="23">
        <f>SUM(BD32:BU32)/INDEX(Multipliers!$J$2:$J$33,MATCH($F32,Multipliers!$H$2:$H$33,0))</f>
        <v>11.708288324349516</v>
      </c>
      <c r="CD32" s="24">
        <f t="shared" si="9"/>
        <v>36.695267359480894</v>
      </c>
      <c r="CE32" s="24">
        <f t="shared" si="10"/>
        <v>2.1585451387929937</v>
      </c>
    </row>
    <row r="33" spans="3:83" x14ac:dyDescent="0.3">
      <c r="C33" s="5" t="s">
        <v>223</v>
      </c>
      <c r="D33" s="5" t="s">
        <v>224</v>
      </c>
      <c r="E33" s="7">
        <v>235</v>
      </c>
      <c r="F33" s="5" t="s">
        <v>62</v>
      </c>
      <c r="G33" s="7" t="s">
        <v>104</v>
      </c>
      <c r="H33" s="5" t="s">
        <v>7</v>
      </c>
      <c r="I33" s="29">
        <f>INDEX(Multipliers!$D$2:$D$263,MATCH($E33,Multipliers!$B$2:$B$263,0))</f>
        <v>0.375</v>
      </c>
      <c r="J33" s="22"/>
      <c r="K33" s="22">
        <v>0</v>
      </c>
      <c r="L33" s="22">
        <v>0</v>
      </c>
      <c r="M33" s="30">
        <v>354.1875</v>
      </c>
      <c r="N33" s="30">
        <v>2.0625</v>
      </c>
      <c r="O33" s="30">
        <v>112.6875</v>
      </c>
      <c r="P33" s="30">
        <v>0.5625</v>
      </c>
      <c r="Q33" s="22"/>
      <c r="R33" s="23">
        <v>0</v>
      </c>
      <c r="S33" s="23">
        <v>0</v>
      </c>
      <c r="T33" s="23">
        <v>0</v>
      </c>
      <c r="U33" s="23">
        <v>0</v>
      </c>
      <c r="V33" s="23">
        <v>0</v>
      </c>
      <c r="W33" s="23">
        <v>0</v>
      </c>
      <c r="X33" s="23">
        <v>0</v>
      </c>
      <c r="Y33" s="23">
        <v>0</v>
      </c>
      <c r="Z33" s="23">
        <v>0</v>
      </c>
      <c r="AA33" s="23">
        <v>0</v>
      </c>
      <c r="AB33" s="23">
        <v>0</v>
      </c>
      <c r="AC33" s="23">
        <v>0</v>
      </c>
      <c r="AD33" s="23">
        <v>0</v>
      </c>
      <c r="AE33" s="23">
        <v>0</v>
      </c>
      <c r="AF33" s="23">
        <v>0</v>
      </c>
      <c r="AG33" s="23">
        <v>0</v>
      </c>
      <c r="AH33" s="23">
        <v>0</v>
      </c>
      <c r="AI33" s="23">
        <v>0</v>
      </c>
      <c r="AK33" s="23">
        <v>7.2973442122483361</v>
      </c>
      <c r="AL33" s="23">
        <v>7.6437216885571164</v>
      </c>
      <c r="AM33" s="23">
        <v>8.9069078845830862</v>
      </c>
      <c r="AN33" s="23">
        <v>8.3011694842683639</v>
      </c>
      <c r="AO33" s="23">
        <v>7.2511891326062496</v>
      </c>
      <c r="AP33" s="23">
        <v>0</v>
      </c>
      <c r="AQ33" s="23">
        <v>7.566980479763604</v>
      </c>
      <c r="AR33" s="23">
        <v>8.1690718652798964</v>
      </c>
      <c r="AS33" s="23">
        <v>8.5160921992442624</v>
      </c>
      <c r="AT33" s="23">
        <v>7.2160796292513059</v>
      </c>
      <c r="AU33" s="23">
        <v>8.2584794144946461</v>
      </c>
      <c r="AV33" s="23">
        <v>7.8723294568334836</v>
      </c>
      <c r="AW33" s="23">
        <v>7.7570706601449908</v>
      </c>
      <c r="AX33" s="23">
        <v>7.4635413691928356</v>
      </c>
      <c r="AY33" s="23">
        <v>8.2584354347092628</v>
      </c>
      <c r="AZ33" s="23">
        <v>6.9859709773462715</v>
      </c>
      <c r="BA33" s="23">
        <v>7.7622353384829488</v>
      </c>
      <c r="BB33" s="23">
        <v>7.7948955022244109</v>
      </c>
      <c r="BC33" s="23"/>
      <c r="BD33" s="23">
        <v>6.4543129353784083</v>
      </c>
      <c r="BE33" s="23">
        <v>6.7599562254170271</v>
      </c>
      <c r="BF33" s="23">
        <v>7.0000633307475644</v>
      </c>
      <c r="BG33" s="23">
        <v>7.5767024390539124</v>
      </c>
      <c r="BH33" s="23">
        <v>6.2634955631493705</v>
      </c>
      <c r="BI33" s="23">
        <v>0</v>
      </c>
      <c r="BJ33" s="23">
        <v>6.5932125500281611</v>
      </c>
      <c r="BK33" s="23">
        <v>7.6467062492949145</v>
      </c>
      <c r="BL33" s="23">
        <v>6.5333804548054397</v>
      </c>
      <c r="BM33" s="23">
        <v>6.3844415152620089</v>
      </c>
      <c r="BN33" s="23">
        <v>6.6351092115670385</v>
      </c>
      <c r="BO33" s="23">
        <v>7.1852885198480241</v>
      </c>
      <c r="BP33" s="23">
        <v>6.6850553431392168</v>
      </c>
      <c r="BQ33" s="23">
        <v>6.6175081997744991</v>
      </c>
      <c r="BR33" s="23">
        <v>6.7843721615412864</v>
      </c>
      <c r="BS33" s="23">
        <v>6.1581787714974014</v>
      </c>
      <c r="BT33" s="23">
        <v>7.2658846011072145</v>
      </c>
      <c r="BU33" s="23">
        <v>6.8943842316613289</v>
      </c>
      <c r="BV33" s="23"/>
      <c r="BW33" s="23">
        <f t="shared" si="3"/>
        <v>0</v>
      </c>
      <c r="BX33" s="23">
        <f t="shared" si="4"/>
        <v>133.02151472923109</v>
      </c>
      <c r="BY33" s="23">
        <f t="shared" si="5"/>
        <v>115.43805230327284</v>
      </c>
      <c r="BZ33" s="23">
        <f t="shared" si="6"/>
        <v>0</v>
      </c>
      <c r="CA33" s="23">
        <f t="shared" si="7"/>
        <v>0.77460913817974697</v>
      </c>
      <c r="CB33" s="23">
        <f t="shared" si="8"/>
        <v>0.57622987838572126</v>
      </c>
      <c r="CC33" s="23">
        <f>SUM(BD33:BU33)/INDEX(Multipliers!$J$2:$J$33,MATCH($F33,Multipliers!$H$2:$H$33,0))</f>
        <v>18.890440352158237</v>
      </c>
      <c r="CD33" s="24">
        <f t="shared" si="9"/>
        <v>51.841431154801441</v>
      </c>
      <c r="CE33" s="24">
        <f t="shared" si="10"/>
        <v>3.0494959502824379</v>
      </c>
    </row>
    <row r="34" spans="3:83" x14ac:dyDescent="0.3">
      <c r="C34" s="5" t="s">
        <v>225</v>
      </c>
      <c r="D34" s="5" t="s">
        <v>226</v>
      </c>
      <c r="E34" s="7">
        <v>237</v>
      </c>
      <c r="F34" s="5" t="s">
        <v>50</v>
      </c>
      <c r="G34" s="7" t="s">
        <v>104</v>
      </c>
      <c r="H34" s="5" t="s">
        <v>7</v>
      </c>
      <c r="I34" s="29">
        <f>INDEX(Multipliers!$D$2:$D$263,MATCH($E34,Multipliers!$B$2:$B$263,0))</f>
        <v>0.375</v>
      </c>
      <c r="J34" s="22"/>
      <c r="K34" s="22">
        <v>0</v>
      </c>
      <c r="L34" s="22">
        <v>0</v>
      </c>
      <c r="M34" s="30">
        <v>163.75</v>
      </c>
      <c r="N34" s="30">
        <v>1.375</v>
      </c>
      <c r="O34" s="30">
        <v>61.875</v>
      </c>
      <c r="P34" s="30">
        <v>0.375</v>
      </c>
      <c r="Q34" s="22"/>
      <c r="R34" s="23">
        <v>0</v>
      </c>
      <c r="S34" s="23">
        <v>0</v>
      </c>
      <c r="T34" s="23">
        <v>0</v>
      </c>
      <c r="U34" s="23">
        <v>0</v>
      </c>
      <c r="V34" s="23">
        <v>0</v>
      </c>
      <c r="W34" s="23">
        <v>0</v>
      </c>
      <c r="X34" s="23">
        <v>0</v>
      </c>
      <c r="Y34" s="23">
        <v>0</v>
      </c>
      <c r="Z34" s="23">
        <v>0</v>
      </c>
      <c r="AA34" s="23">
        <v>0</v>
      </c>
      <c r="AB34" s="23">
        <v>0</v>
      </c>
      <c r="AC34" s="23">
        <v>0</v>
      </c>
      <c r="AD34" s="23">
        <v>0</v>
      </c>
      <c r="AE34" s="23">
        <v>0</v>
      </c>
      <c r="AF34" s="23">
        <v>0</v>
      </c>
      <c r="AG34" s="23">
        <v>0</v>
      </c>
      <c r="AH34" s="23">
        <v>0</v>
      </c>
      <c r="AI34" s="23">
        <v>0</v>
      </c>
      <c r="AK34" s="23">
        <v>3.3428185574753542</v>
      </c>
      <c r="AL34" s="23">
        <v>3.7041636291056452</v>
      </c>
      <c r="AM34" s="23">
        <v>3.6349749703172023</v>
      </c>
      <c r="AN34" s="23">
        <v>3.9697446182413003</v>
      </c>
      <c r="AO34" s="23">
        <v>3.776834714478829</v>
      </c>
      <c r="AP34" s="23">
        <v>3.5116300474741946</v>
      </c>
      <c r="AQ34" s="23">
        <v>3.5532199628804091</v>
      </c>
      <c r="AR34" s="23">
        <v>3.6456559513709732</v>
      </c>
      <c r="AS34" s="23">
        <v>0</v>
      </c>
      <c r="AT34" s="23">
        <v>3.4707070170085279</v>
      </c>
      <c r="AU34" s="23">
        <v>3.8029661814835425</v>
      </c>
      <c r="AV34" s="23">
        <v>3.4251673112023395</v>
      </c>
      <c r="AW34" s="23">
        <v>3.7165457503596748</v>
      </c>
      <c r="AX34" s="23">
        <v>3.6442568325978515</v>
      </c>
      <c r="AY34" s="23">
        <v>3.7758823325155308</v>
      </c>
      <c r="AZ34" s="23">
        <v>3.8810406443700551</v>
      </c>
      <c r="BA34" s="23">
        <v>3.4698764317750026</v>
      </c>
      <c r="BB34" s="23">
        <v>3.9725023784034859</v>
      </c>
      <c r="BC34" s="23"/>
      <c r="BD34" s="23">
        <v>3.5125764851892272</v>
      </c>
      <c r="BE34" s="23">
        <v>3.3750417273991951</v>
      </c>
      <c r="BF34" s="23">
        <v>3.8277393574651608</v>
      </c>
      <c r="BG34" s="23">
        <v>3.8225958952140919</v>
      </c>
      <c r="BH34" s="23">
        <v>4.0900495500398923</v>
      </c>
      <c r="BI34" s="23">
        <v>3.4345579731584723</v>
      </c>
      <c r="BJ34" s="23">
        <v>3.9501644199754598</v>
      </c>
      <c r="BK34" s="23">
        <v>3.9422341473520603</v>
      </c>
      <c r="BL34" s="23">
        <v>0</v>
      </c>
      <c r="BM34" s="23">
        <v>3.5874272065502031</v>
      </c>
      <c r="BN34" s="23">
        <v>3.7104427772005031</v>
      </c>
      <c r="BO34" s="23">
        <v>3.4138881716360698</v>
      </c>
      <c r="BP34" s="23">
        <v>3.6896587063653206</v>
      </c>
      <c r="BQ34" s="23">
        <v>3.6322562271688059</v>
      </c>
      <c r="BR34" s="23">
        <v>3.6359196102342159</v>
      </c>
      <c r="BS34" s="23">
        <v>3.9192856541116985</v>
      </c>
      <c r="BT34" s="23">
        <v>3.4070684673671576</v>
      </c>
      <c r="BU34" s="23">
        <v>3.6195380743861629</v>
      </c>
      <c r="BV34" s="23"/>
      <c r="BW34" s="23">
        <f t="shared" si="3"/>
        <v>0</v>
      </c>
      <c r="BX34" s="23">
        <f t="shared" si="4"/>
        <v>62.297987331059907</v>
      </c>
      <c r="BY34" s="23">
        <f t="shared" si="5"/>
        <v>62.570444450813703</v>
      </c>
      <c r="BZ34" s="23">
        <f t="shared" si="6"/>
        <v>0</v>
      </c>
      <c r="CA34" s="23">
        <f t="shared" si="7"/>
        <v>0.52311287071882362</v>
      </c>
      <c r="CB34" s="23">
        <f t="shared" si="8"/>
        <v>0.3792148148534164</v>
      </c>
      <c r="CC34" s="23">
        <f>SUM(BD34:BU34)/INDEX(Multipliers!$J$2:$J$33,MATCH($F34,Multipliers!$H$2:$H$33,0))</f>
        <v>9.9072376004532039</v>
      </c>
      <c r="CD34" s="24">
        <f t="shared" si="9"/>
        <v>27.808046892074007</v>
      </c>
      <c r="CE34" s="24">
        <f t="shared" si="10"/>
        <v>1.6357674642396474</v>
      </c>
    </row>
    <row r="35" spans="3:83" x14ac:dyDescent="0.3">
      <c r="C35" s="5" t="s">
        <v>227</v>
      </c>
      <c r="D35" s="5" t="s">
        <v>228</v>
      </c>
      <c r="E35" s="7">
        <v>240</v>
      </c>
      <c r="F35" s="5" t="s">
        <v>54</v>
      </c>
      <c r="G35" s="7" t="s">
        <v>104</v>
      </c>
      <c r="H35" s="5" t="s">
        <v>7</v>
      </c>
      <c r="I35" s="29">
        <f>INDEX(Multipliers!$D$2:$D$263,MATCH($E35,Multipliers!$B$2:$B$263,0))</f>
        <v>0.375</v>
      </c>
      <c r="J35" s="22"/>
      <c r="K35" s="22">
        <v>0</v>
      </c>
      <c r="L35" s="22">
        <v>0</v>
      </c>
      <c r="M35" s="30">
        <v>218</v>
      </c>
      <c r="N35" s="30">
        <v>2</v>
      </c>
      <c r="O35" s="30">
        <v>117.75</v>
      </c>
      <c r="P35" s="30">
        <v>0.75</v>
      </c>
      <c r="Q35" s="22"/>
      <c r="R35" s="23">
        <v>0</v>
      </c>
      <c r="S35" s="23">
        <v>0</v>
      </c>
      <c r="T35" s="23">
        <v>0</v>
      </c>
      <c r="U35" s="23">
        <v>0</v>
      </c>
      <c r="V35" s="23">
        <v>0</v>
      </c>
      <c r="W35" s="23">
        <v>0</v>
      </c>
      <c r="X35" s="23">
        <v>0</v>
      </c>
      <c r="Y35" s="23">
        <v>0</v>
      </c>
      <c r="Z35" s="23">
        <v>0</v>
      </c>
      <c r="AA35" s="23">
        <v>0</v>
      </c>
      <c r="AB35" s="23">
        <v>0</v>
      </c>
      <c r="AC35" s="23">
        <v>0</v>
      </c>
      <c r="AD35" s="23">
        <v>0</v>
      </c>
      <c r="AE35" s="23">
        <v>0</v>
      </c>
      <c r="AF35" s="23">
        <v>0</v>
      </c>
      <c r="AG35" s="23">
        <v>0</v>
      </c>
      <c r="AH35" s="23">
        <v>0</v>
      </c>
      <c r="AI35" s="23">
        <v>0</v>
      </c>
      <c r="AK35" s="23">
        <v>4.8790462306031701</v>
      </c>
      <c r="AL35" s="23">
        <v>4.7507416317901301</v>
      </c>
      <c r="AM35" s="23">
        <v>4.8370115241530129</v>
      </c>
      <c r="AN35" s="23">
        <v>4.9807264116081358</v>
      </c>
      <c r="AO35" s="23">
        <v>4.794872649390415</v>
      </c>
      <c r="AP35" s="23">
        <v>5.1499739300553733</v>
      </c>
      <c r="AQ35" s="23">
        <v>5.1679508911365097</v>
      </c>
      <c r="AR35" s="23">
        <v>4.4326092853307211</v>
      </c>
      <c r="AS35" s="23">
        <v>0</v>
      </c>
      <c r="AT35" s="23">
        <v>5.4825535140090427</v>
      </c>
      <c r="AU35" s="23">
        <v>5.9609993339798892</v>
      </c>
      <c r="AV35" s="23">
        <v>4.5825480215681598</v>
      </c>
      <c r="AW35" s="23">
        <v>4.8776481022767584</v>
      </c>
      <c r="AX35" s="23">
        <v>4.7123878777864459</v>
      </c>
      <c r="AY35" s="23">
        <v>5.1617099180912192</v>
      </c>
      <c r="AZ35" s="23">
        <v>4.7916526999869076</v>
      </c>
      <c r="BA35" s="23">
        <v>4.5703018880849919</v>
      </c>
      <c r="BB35" s="23">
        <v>5.6528185793607033</v>
      </c>
      <c r="BC35" s="23"/>
      <c r="BD35" s="23">
        <v>6.7004634903466442</v>
      </c>
      <c r="BE35" s="23">
        <v>6.9507325749377786</v>
      </c>
      <c r="BF35" s="23">
        <v>7.0938255209845629</v>
      </c>
      <c r="BG35" s="23">
        <v>7.4781403680766045</v>
      </c>
      <c r="BH35" s="23">
        <v>7.0187612713494145</v>
      </c>
      <c r="BI35" s="23">
        <v>7.072532348255101</v>
      </c>
      <c r="BJ35" s="23">
        <v>6.8953337919617201</v>
      </c>
      <c r="BK35" s="23">
        <v>6.6579872010981633</v>
      </c>
      <c r="BL35" s="23">
        <v>0</v>
      </c>
      <c r="BM35" s="23">
        <v>7.0722058557972609</v>
      </c>
      <c r="BN35" s="23">
        <v>8.1226027490878359</v>
      </c>
      <c r="BO35" s="23">
        <v>6.7206364806480003</v>
      </c>
      <c r="BP35" s="23">
        <v>7.5395898029952235</v>
      </c>
      <c r="BQ35" s="23">
        <v>6.5883042073314879</v>
      </c>
      <c r="BR35" s="23">
        <v>7.4511419976919582</v>
      </c>
      <c r="BS35" s="23">
        <v>6.6828101959095987</v>
      </c>
      <c r="BT35" s="23">
        <v>6.8396253198860499</v>
      </c>
      <c r="BU35" s="23">
        <v>7.7026681534879975</v>
      </c>
      <c r="BV35" s="23"/>
      <c r="BW35" s="23">
        <f t="shared" si="3"/>
        <v>0</v>
      </c>
      <c r="BX35" s="23">
        <f t="shared" si="4"/>
        <v>84.785552489211597</v>
      </c>
      <c r="BY35" s="23">
        <f t="shared" si="5"/>
        <v>120.58736132984539</v>
      </c>
      <c r="BZ35" s="23">
        <f t="shared" si="6"/>
        <v>0</v>
      </c>
      <c r="CA35" s="23">
        <f t="shared" si="7"/>
        <v>0.77784910540561103</v>
      </c>
      <c r="CB35" s="23">
        <f t="shared" si="8"/>
        <v>0.76807236515825095</v>
      </c>
      <c r="CC35" s="23">
        <f>SUM(BD35:BU35)/INDEX(Multipliers!$J$2:$J$33,MATCH($F35,Multipliers!$H$2:$H$33,0))</f>
        <v>19.460080592729945</v>
      </c>
      <c r="CD35" s="24">
        <f t="shared" si="9"/>
        <v>49.272900798018817</v>
      </c>
      <c r="CE35" s="24">
        <f t="shared" si="10"/>
        <v>2.8984059292952247</v>
      </c>
    </row>
    <row r="36" spans="3:83" x14ac:dyDescent="0.3">
      <c r="C36" s="5" t="s">
        <v>395</v>
      </c>
      <c r="D36" s="5" t="s">
        <v>396</v>
      </c>
      <c r="E36" s="7">
        <v>25</v>
      </c>
      <c r="F36" s="5" t="s">
        <v>48</v>
      </c>
      <c r="G36" s="7" t="s">
        <v>104</v>
      </c>
      <c r="H36" s="5" t="s">
        <v>14</v>
      </c>
      <c r="I36" s="29">
        <f>INDEX(Multipliers!$D$2:$D$263,MATCH($E36,Multipliers!$B$2:$B$263,0))</f>
        <v>1.0049999999999999</v>
      </c>
      <c r="J36" s="22"/>
      <c r="K36" s="22">
        <v>0</v>
      </c>
      <c r="L36" s="22">
        <v>0</v>
      </c>
      <c r="M36" s="30">
        <v>0</v>
      </c>
      <c r="N36" s="30">
        <v>0</v>
      </c>
      <c r="O36" s="30">
        <v>519.58499999999992</v>
      </c>
      <c r="P36" s="30">
        <v>3.0149999999999997</v>
      </c>
      <c r="Q36" s="22"/>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c r="BD36" s="23">
        <v>26.334475115389942</v>
      </c>
      <c r="BE36" s="23">
        <v>30.758422515707881</v>
      </c>
      <c r="BF36" s="23">
        <v>28.299308201167136</v>
      </c>
      <c r="BG36" s="23">
        <v>29.83551035416605</v>
      </c>
      <c r="BH36" s="23">
        <v>31.829067778986555</v>
      </c>
      <c r="BI36" s="23">
        <v>32.142803297754099</v>
      </c>
      <c r="BJ36" s="23">
        <v>30.529479512503784</v>
      </c>
      <c r="BK36" s="23">
        <v>31.064908835839887</v>
      </c>
      <c r="BL36" s="23">
        <v>31.206933658549858</v>
      </c>
      <c r="BM36" s="23">
        <v>32.377384893943464</v>
      </c>
      <c r="BN36" s="23">
        <v>27.935642691944778</v>
      </c>
      <c r="BO36" s="23">
        <v>30.95255664870054</v>
      </c>
      <c r="BP36" s="23">
        <v>0</v>
      </c>
      <c r="BQ36" s="23">
        <v>29.057015927594339</v>
      </c>
      <c r="BR36" s="23">
        <v>34.6889645157503</v>
      </c>
      <c r="BS36" s="23">
        <v>28.954536740531541</v>
      </c>
      <c r="BT36" s="23">
        <v>32.741432871014062</v>
      </c>
      <c r="BU36" s="23">
        <v>28.462787212725303</v>
      </c>
      <c r="BV36" s="23"/>
      <c r="BW36" s="23">
        <f t="shared" si="3"/>
        <v>0</v>
      </c>
      <c r="BX36" s="23">
        <f t="shared" si="4"/>
        <v>0</v>
      </c>
      <c r="BY36" s="23">
        <f t="shared" si="5"/>
        <v>517.17123077226961</v>
      </c>
      <c r="BZ36" s="23">
        <f t="shared" si="6"/>
        <v>0</v>
      </c>
      <c r="CA36" s="23">
        <f t="shared" si="7"/>
        <v>0</v>
      </c>
      <c r="CB36" s="23">
        <f t="shared" si="8"/>
        <v>3.0009936021601722</v>
      </c>
      <c r="CC36" s="23">
        <f>SUM(BD36:BU36)/INDEX(Multipliers!$J$2:$J$33,MATCH($F36,Multipliers!$H$2:$H$33,0))</f>
        <v>76.438984204183413</v>
      </c>
      <c r="CD36" s="24">
        <f t="shared" si="9"/>
        <v>146.16206889437143</v>
      </c>
      <c r="CE36" s="24">
        <f t="shared" si="10"/>
        <v>8.5977687584924372</v>
      </c>
    </row>
    <row r="37" spans="3:83" x14ac:dyDescent="0.3">
      <c r="C37" s="5" t="s">
        <v>397</v>
      </c>
      <c r="D37" s="5" t="s">
        <v>398</v>
      </c>
      <c r="E37" s="7">
        <v>34</v>
      </c>
      <c r="F37" s="5" t="s">
        <v>56</v>
      </c>
      <c r="G37" s="7" t="s">
        <v>104</v>
      </c>
      <c r="H37" s="5" t="s">
        <v>14</v>
      </c>
      <c r="I37" s="29">
        <f>INDEX(Multipliers!$D$2:$D$263,MATCH($E37,Multipliers!$B$2:$B$263,0))</f>
        <v>1</v>
      </c>
      <c r="J37" s="22"/>
      <c r="K37" s="22">
        <v>0</v>
      </c>
      <c r="L37" s="22">
        <v>0</v>
      </c>
      <c r="M37" s="30">
        <v>0</v>
      </c>
      <c r="N37" s="30">
        <v>0</v>
      </c>
      <c r="O37" s="30">
        <v>411</v>
      </c>
      <c r="P37" s="30">
        <v>2.6666666666666665</v>
      </c>
      <c r="Q37" s="22"/>
      <c r="R37" s="23">
        <v>0</v>
      </c>
      <c r="S37" s="23">
        <v>0</v>
      </c>
      <c r="T37" s="23">
        <v>0</v>
      </c>
      <c r="U37" s="23">
        <v>0</v>
      </c>
      <c r="V37" s="23">
        <v>0</v>
      </c>
      <c r="W37" s="23">
        <v>0</v>
      </c>
      <c r="X37" s="23">
        <v>0</v>
      </c>
      <c r="Y37" s="23">
        <v>0</v>
      </c>
      <c r="Z37" s="23">
        <v>0</v>
      </c>
      <c r="AA37" s="23">
        <v>0</v>
      </c>
      <c r="AB37" s="23">
        <v>0</v>
      </c>
      <c r="AC37" s="23">
        <v>0</v>
      </c>
      <c r="AD37" s="23">
        <v>0</v>
      </c>
      <c r="AE37" s="23">
        <v>0</v>
      </c>
      <c r="AF37" s="23">
        <v>0</v>
      </c>
      <c r="AG37" s="23">
        <v>0</v>
      </c>
      <c r="AH37" s="23">
        <v>0</v>
      </c>
      <c r="AI37" s="23">
        <v>0</v>
      </c>
      <c r="AK37" s="23">
        <v>0</v>
      </c>
      <c r="AL37" s="23">
        <v>0</v>
      </c>
      <c r="AM37" s="23">
        <v>0</v>
      </c>
      <c r="AN37" s="23">
        <v>0</v>
      </c>
      <c r="AO37" s="23">
        <v>0</v>
      </c>
      <c r="AP37" s="23">
        <v>0</v>
      </c>
      <c r="AQ37" s="23">
        <v>0</v>
      </c>
      <c r="AR37" s="23">
        <v>0</v>
      </c>
      <c r="AS37" s="23">
        <v>0</v>
      </c>
      <c r="AT37" s="23">
        <v>0</v>
      </c>
      <c r="AU37" s="23">
        <v>0</v>
      </c>
      <c r="AV37" s="23">
        <v>0</v>
      </c>
      <c r="AW37" s="23">
        <v>0</v>
      </c>
      <c r="AX37" s="23">
        <v>0</v>
      </c>
      <c r="AY37" s="23">
        <v>0</v>
      </c>
      <c r="AZ37" s="23">
        <v>0</v>
      </c>
      <c r="BA37" s="23">
        <v>0</v>
      </c>
      <c r="BB37" s="23">
        <v>0</v>
      </c>
      <c r="BC37" s="23"/>
      <c r="BD37" s="23">
        <v>22.93900271473418</v>
      </c>
      <c r="BE37" s="23">
        <v>23.983516133296966</v>
      </c>
      <c r="BF37" s="23">
        <v>26.128146131386526</v>
      </c>
      <c r="BG37" s="23">
        <v>22.779001187365292</v>
      </c>
      <c r="BH37" s="23">
        <v>23.590258775569346</v>
      </c>
      <c r="BI37" s="23">
        <v>23.09526525005716</v>
      </c>
      <c r="BJ37" s="23">
        <v>24.298787515199422</v>
      </c>
      <c r="BK37" s="23">
        <v>24.330401481867145</v>
      </c>
      <c r="BL37" s="23">
        <v>0</v>
      </c>
      <c r="BM37" s="23">
        <v>22.767573328509172</v>
      </c>
      <c r="BN37" s="23">
        <v>24.971814296370894</v>
      </c>
      <c r="BO37" s="23">
        <v>24.357327651079526</v>
      </c>
      <c r="BP37" s="23">
        <v>24.211907785314601</v>
      </c>
      <c r="BQ37" s="23">
        <v>23.587276154999206</v>
      </c>
      <c r="BR37" s="23">
        <v>25.738444517933761</v>
      </c>
      <c r="BS37" s="23">
        <v>26.474344562634272</v>
      </c>
      <c r="BT37" s="23">
        <v>25.892274429950376</v>
      </c>
      <c r="BU37" s="23">
        <v>28.167545018412884</v>
      </c>
      <c r="BV37" s="23"/>
      <c r="BW37" s="23">
        <f t="shared" si="3"/>
        <v>0</v>
      </c>
      <c r="BX37" s="23">
        <f t="shared" si="4"/>
        <v>0</v>
      </c>
      <c r="BY37" s="23">
        <f t="shared" si="5"/>
        <v>417.31288693468076</v>
      </c>
      <c r="BZ37" s="23">
        <f t="shared" si="6"/>
        <v>0</v>
      </c>
      <c r="CA37" s="23">
        <f t="shared" si="7"/>
        <v>0</v>
      </c>
      <c r="CB37" s="23">
        <f t="shared" si="8"/>
        <v>2.7076261926013352</v>
      </c>
      <c r="CC37" s="23">
        <f>SUM(BD37:BU37)/INDEX(Multipliers!$J$2:$J$33,MATCH($F37,Multipliers!$H$2:$H$33,0))</f>
        <v>59.630045950040774</v>
      </c>
      <c r="CD37" s="24">
        <f t="shared" si="9"/>
        <v>117.60709179911686</v>
      </c>
      <c r="CE37" s="24">
        <f t="shared" si="10"/>
        <v>6.9180642234774625</v>
      </c>
    </row>
    <row r="38" spans="3:83" x14ac:dyDescent="0.3">
      <c r="C38" s="5" t="s">
        <v>399</v>
      </c>
      <c r="D38" s="5" t="s">
        <v>400</v>
      </c>
      <c r="E38" s="7">
        <v>35</v>
      </c>
      <c r="F38" s="5" t="s">
        <v>69</v>
      </c>
      <c r="G38" s="7" t="s">
        <v>104</v>
      </c>
      <c r="H38" s="5" t="s">
        <v>14</v>
      </c>
      <c r="I38" s="29">
        <f>INDEX(Multipliers!$D$2:$D$263,MATCH($E38,Multipliers!$B$2:$B$263,0))</f>
        <v>1</v>
      </c>
      <c r="J38" s="22"/>
      <c r="K38" s="22">
        <v>0</v>
      </c>
      <c r="L38" s="22">
        <v>0</v>
      </c>
      <c r="M38" s="30">
        <v>0</v>
      </c>
      <c r="N38" s="30">
        <v>0</v>
      </c>
      <c r="O38" s="30">
        <v>404</v>
      </c>
      <c r="P38" s="30">
        <v>2.5</v>
      </c>
      <c r="Q38" s="22"/>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c r="BD38" s="23">
        <v>23.360799496453261</v>
      </c>
      <c r="BE38" s="23">
        <v>26.166951229022139</v>
      </c>
      <c r="BF38" s="23">
        <v>25.766040316873422</v>
      </c>
      <c r="BG38" s="23">
        <v>23.844481637021609</v>
      </c>
      <c r="BH38" s="23">
        <v>0</v>
      </c>
      <c r="BI38" s="23">
        <v>26.731836739140729</v>
      </c>
      <c r="BJ38" s="23">
        <v>22.436356238559071</v>
      </c>
      <c r="BK38" s="23">
        <v>24.473303281675026</v>
      </c>
      <c r="BL38" s="23">
        <v>20.415201423028602</v>
      </c>
      <c r="BM38" s="23">
        <v>27.299325340474038</v>
      </c>
      <c r="BN38" s="23">
        <v>22.525383889473833</v>
      </c>
      <c r="BO38" s="23">
        <v>25.488917169174712</v>
      </c>
      <c r="BP38" s="23">
        <v>23.880145635259186</v>
      </c>
      <c r="BQ38" s="23">
        <v>25.27502726870576</v>
      </c>
      <c r="BR38" s="23">
        <v>22.680037533776737</v>
      </c>
      <c r="BS38" s="23">
        <v>25.852203529025662</v>
      </c>
      <c r="BT38" s="23">
        <v>23.87346672958164</v>
      </c>
      <c r="BU38" s="23">
        <v>24.085714895724138</v>
      </c>
      <c r="BV38" s="23"/>
      <c r="BW38" s="23">
        <f t="shared" si="3"/>
        <v>0</v>
      </c>
      <c r="BX38" s="23">
        <f t="shared" si="4"/>
        <v>0</v>
      </c>
      <c r="BY38" s="23">
        <f t="shared" si="5"/>
        <v>414.15519235296955</v>
      </c>
      <c r="BZ38" s="23">
        <f t="shared" si="6"/>
        <v>0</v>
      </c>
      <c r="CA38" s="23">
        <f t="shared" si="7"/>
        <v>0</v>
      </c>
      <c r="CB38" s="23">
        <f t="shared" si="8"/>
        <v>2.5628415368376829</v>
      </c>
      <c r="CC38" s="23">
        <f>SUM(BD38:BU38)/INDEX(Multipliers!$J$2:$J$33,MATCH($F38,Multipliers!$H$2:$H$33,0))</f>
        <v>65.692130154614389</v>
      </c>
      <c r="CD38" s="24">
        <f t="shared" si="9"/>
        <v>122.48469861093744</v>
      </c>
      <c r="CE38" s="24">
        <f t="shared" si="10"/>
        <v>7.2049822712316143</v>
      </c>
    </row>
    <row r="39" spans="3:83" x14ac:dyDescent="0.3">
      <c r="C39" s="5" t="s">
        <v>401</v>
      </c>
      <c r="D39" s="5" t="s">
        <v>402</v>
      </c>
      <c r="E39" s="7">
        <v>42</v>
      </c>
      <c r="F39" s="5" t="s">
        <v>62</v>
      </c>
      <c r="G39" s="7" t="s">
        <v>104</v>
      </c>
      <c r="H39" s="5" t="s">
        <v>14</v>
      </c>
      <c r="I39" s="29">
        <f>INDEX(Multipliers!$D$2:$D$263,MATCH($E39,Multipliers!$B$2:$B$263,0))</f>
        <v>0.995</v>
      </c>
      <c r="J39" s="22"/>
      <c r="K39" s="22">
        <v>0</v>
      </c>
      <c r="L39" s="22">
        <v>0</v>
      </c>
      <c r="M39" s="30">
        <v>0</v>
      </c>
      <c r="N39" s="30">
        <v>0</v>
      </c>
      <c r="O39" s="30">
        <v>287.55500000000001</v>
      </c>
      <c r="P39" s="30">
        <v>1.99</v>
      </c>
      <c r="Q39" s="22"/>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c r="BD39" s="23">
        <v>16.470060620146317</v>
      </c>
      <c r="BE39" s="23">
        <v>17.249998557069713</v>
      </c>
      <c r="BF39" s="23">
        <v>17.86270181762055</v>
      </c>
      <c r="BG39" s="23">
        <v>19.334164568937528</v>
      </c>
      <c r="BH39" s="23">
        <v>15.9831344795245</v>
      </c>
      <c r="BI39" s="23">
        <v>0</v>
      </c>
      <c r="BJ39" s="23">
        <v>16.824503470423497</v>
      </c>
      <c r="BK39" s="23">
        <v>19.512799693985571</v>
      </c>
      <c r="BL39" s="23">
        <v>16.671824440879227</v>
      </c>
      <c r="BM39" s="23">
        <v>16.291763327087448</v>
      </c>
      <c r="BN39" s="23">
        <v>16.931415013485612</v>
      </c>
      <c r="BO39" s="23">
        <v>18.335357873099486</v>
      </c>
      <c r="BP39" s="23">
        <v>17.0588671254256</v>
      </c>
      <c r="BQ39" s="23">
        <v>16.886500901929281</v>
      </c>
      <c r="BR39" s="23">
        <v>17.312302934327271</v>
      </c>
      <c r="BS39" s="23">
        <v>15.714387990131428</v>
      </c>
      <c r="BT39" s="23">
        <v>18.54102226485977</v>
      </c>
      <c r="BU39" s="23">
        <v>17.593030795211298</v>
      </c>
      <c r="BV39" s="23"/>
      <c r="BW39" s="23">
        <f t="shared" si="3"/>
        <v>0</v>
      </c>
      <c r="BX39" s="23">
        <f t="shared" si="4"/>
        <v>0</v>
      </c>
      <c r="BY39" s="23">
        <f t="shared" si="5"/>
        <v>294.57383587414404</v>
      </c>
      <c r="BZ39" s="23">
        <f t="shared" si="6"/>
        <v>0</v>
      </c>
      <c r="CA39" s="23">
        <f t="shared" si="7"/>
        <v>0</v>
      </c>
      <c r="CB39" s="23">
        <f t="shared" si="8"/>
        <v>2.0385732586445955</v>
      </c>
      <c r="CC39" s="23">
        <f>SUM(BD39:BU39)/INDEX(Multipliers!$J$2:$J$33,MATCH($F39,Multipliers!$H$2:$H$33,0))</f>
        <v>48.204464341340959</v>
      </c>
      <c r="CD39" s="24">
        <f t="shared" si="9"/>
        <v>89.893287480622945</v>
      </c>
      <c r="CE39" s="24">
        <f t="shared" si="10"/>
        <v>5.2878404400366437</v>
      </c>
    </row>
    <row r="40" spans="3:83" x14ac:dyDescent="0.3">
      <c r="C40" s="5" t="s">
        <v>403</v>
      </c>
      <c r="D40" s="5" t="s">
        <v>404</v>
      </c>
      <c r="E40" s="7">
        <v>58</v>
      </c>
      <c r="F40" s="5" t="s">
        <v>58</v>
      </c>
      <c r="G40" s="7" t="s">
        <v>104</v>
      </c>
      <c r="H40" s="5" t="s">
        <v>14</v>
      </c>
      <c r="I40" s="29">
        <f>INDEX(Multipliers!$D$2:$D$263,MATCH($E40,Multipliers!$B$2:$B$263,0))</f>
        <v>0.95</v>
      </c>
      <c r="J40" s="22"/>
      <c r="K40" s="22">
        <v>0</v>
      </c>
      <c r="L40" s="22">
        <v>0</v>
      </c>
      <c r="M40" s="30">
        <v>0</v>
      </c>
      <c r="N40" s="30">
        <v>0</v>
      </c>
      <c r="O40" s="30">
        <v>356.72499999999997</v>
      </c>
      <c r="P40" s="30">
        <v>2.375</v>
      </c>
      <c r="Q40" s="22"/>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c r="BD40" s="23">
        <v>20.906945878463873</v>
      </c>
      <c r="BE40" s="23">
        <v>19.122231048214903</v>
      </c>
      <c r="BF40" s="23">
        <v>20.775204662606463</v>
      </c>
      <c r="BG40" s="23">
        <v>22.212329688231556</v>
      </c>
      <c r="BH40" s="23">
        <v>20.076868393521856</v>
      </c>
      <c r="BI40" s="23">
        <v>19.682328886487394</v>
      </c>
      <c r="BJ40" s="23">
        <v>0</v>
      </c>
      <c r="BK40" s="23">
        <v>20.661553481414924</v>
      </c>
      <c r="BL40" s="23">
        <v>21.187402213183937</v>
      </c>
      <c r="BM40" s="23">
        <v>22.15606734926839</v>
      </c>
      <c r="BN40" s="23">
        <v>19.39799843602556</v>
      </c>
      <c r="BO40" s="23">
        <v>20.754565427719875</v>
      </c>
      <c r="BP40" s="23">
        <v>20.920120298451501</v>
      </c>
      <c r="BQ40" s="23">
        <v>22.610004824101186</v>
      </c>
      <c r="BR40" s="23">
        <v>21.476053423926441</v>
      </c>
      <c r="BS40" s="23">
        <v>19.502760074291754</v>
      </c>
      <c r="BT40" s="23">
        <v>24.272725614663219</v>
      </c>
      <c r="BU40" s="23">
        <v>19.662019778956829</v>
      </c>
      <c r="BV40" s="23"/>
      <c r="BW40" s="23">
        <f t="shared" si="3"/>
        <v>0</v>
      </c>
      <c r="BX40" s="23">
        <f t="shared" si="4"/>
        <v>0</v>
      </c>
      <c r="BY40" s="23">
        <f t="shared" si="5"/>
        <v>355.37717947952967</v>
      </c>
      <c r="BZ40" s="23">
        <f t="shared" si="6"/>
        <v>0</v>
      </c>
      <c r="CA40" s="23">
        <f t="shared" si="7"/>
        <v>0</v>
      </c>
      <c r="CB40" s="23">
        <f t="shared" si="8"/>
        <v>2.3660264945374814</v>
      </c>
      <c r="CC40" s="23">
        <f>SUM(BD40:BU40)/INDEX(Multipliers!$J$2:$J$33,MATCH($F40,Multipliers!$H$2:$H$33,0))</f>
        <v>54.912019947886748</v>
      </c>
      <c r="CD40" s="24">
        <f t="shared" si="9"/>
        <v>104.64589686306461</v>
      </c>
      <c r="CE40" s="24">
        <f t="shared" si="10"/>
        <v>6.1556409919449768</v>
      </c>
    </row>
    <row r="41" spans="3:83" x14ac:dyDescent="0.3">
      <c r="C41" s="5" t="s">
        <v>405</v>
      </c>
      <c r="D41" s="5" t="s">
        <v>406</v>
      </c>
      <c r="E41" s="7">
        <v>61</v>
      </c>
      <c r="F41" s="5" t="s">
        <v>54</v>
      </c>
      <c r="G41" s="7" t="s">
        <v>104</v>
      </c>
      <c r="H41" s="5" t="s">
        <v>14</v>
      </c>
      <c r="I41" s="29">
        <f>INDEX(Multipliers!$D$2:$D$263,MATCH($E41,Multipliers!$B$2:$B$263,0))</f>
        <v>0.9</v>
      </c>
      <c r="J41" s="22"/>
      <c r="K41" s="22">
        <v>0</v>
      </c>
      <c r="L41" s="22">
        <v>0</v>
      </c>
      <c r="M41" s="30">
        <v>0</v>
      </c>
      <c r="N41" s="30">
        <v>0</v>
      </c>
      <c r="O41" s="30">
        <v>405.45</v>
      </c>
      <c r="P41" s="30">
        <v>3.15</v>
      </c>
      <c r="Q41" s="22"/>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c r="BD41" s="23">
        <v>23.071787024722266</v>
      </c>
      <c r="BE41" s="23">
        <v>23.933541592429062</v>
      </c>
      <c r="BF41" s="23">
        <v>24.426255265250031</v>
      </c>
      <c r="BG41" s="23">
        <v>25.749571229186067</v>
      </c>
      <c r="BH41" s="23">
        <v>24.167785626060468</v>
      </c>
      <c r="BI41" s="23">
        <v>24.352936225902599</v>
      </c>
      <c r="BJ41" s="23">
        <v>23.742786292576472</v>
      </c>
      <c r="BK41" s="23">
        <v>22.925527903908705</v>
      </c>
      <c r="BL41" s="23">
        <v>0</v>
      </c>
      <c r="BM41" s="23">
        <v>24.351812010471335</v>
      </c>
      <c r="BN41" s="23">
        <v>27.968656344948311</v>
      </c>
      <c r="BO41" s="23">
        <v>23.141248926358653</v>
      </c>
      <c r="BP41" s="23">
        <v>25.961160812096931</v>
      </c>
      <c r="BQ41" s="23">
        <v>22.685587608174536</v>
      </c>
      <c r="BR41" s="23">
        <v>25.656607413708745</v>
      </c>
      <c r="BS41" s="23">
        <v>23.011001222348593</v>
      </c>
      <c r="BT41" s="23">
        <v>23.550964636499351</v>
      </c>
      <c r="BU41" s="23">
        <v>26.522690469908355</v>
      </c>
      <c r="BV41" s="23"/>
      <c r="BW41" s="23">
        <f t="shared" si="3"/>
        <v>0</v>
      </c>
      <c r="BX41" s="23">
        <f t="shared" si="4"/>
        <v>0</v>
      </c>
      <c r="BY41" s="23">
        <f t="shared" si="5"/>
        <v>415.21992060455051</v>
      </c>
      <c r="BZ41" s="23">
        <f t="shared" si="6"/>
        <v>0</v>
      </c>
      <c r="CA41" s="23">
        <f t="shared" si="7"/>
        <v>0</v>
      </c>
      <c r="CB41" s="23">
        <f t="shared" si="8"/>
        <v>3.2259039336646542</v>
      </c>
      <c r="CC41" s="23">
        <f>SUM(BD41:BU41)/INDEX(Multipliers!$J$2:$J$33,MATCH($F41,Multipliers!$H$2:$H$33,0))</f>
        <v>67.00713100910707</v>
      </c>
      <c r="CD41" s="24">
        <f t="shared" si="9"/>
        <v>127.88454667155005</v>
      </c>
      <c r="CE41" s="24">
        <f t="shared" si="10"/>
        <v>7.5226203924441206</v>
      </c>
    </row>
    <row r="42" spans="3:83" x14ac:dyDescent="0.3">
      <c r="C42" s="5" t="s">
        <v>407</v>
      </c>
      <c r="D42" s="5" t="s">
        <v>408</v>
      </c>
      <c r="E42" s="7">
        <v>78</v>
      </c>
      <c r="F42" s="5" t="s">
        <v>62</v>
      </c>
      <c r="G42" s="7" t="s">
        <v>104</v>
      </c>
      <c r="H42" s="5" t="s">
        <v>14</v>
      </c>
      <c r="I42" s="29">
        <f>INDEX(Multipliers!$D$2:$D$263,MATCH($E42,Multipliers!$B$2:$B$263,0))</f>
        <v>0.85</v>
      </c>
      <c r="J42" s="22"/>
      <c r="K42" s="22">
        <v>0</v>
      </c>
      <c r="L42" s="22">
        <v>0</v>
      </c>
      <c r="M42" s="30">
        <v>0</v>
      </c>
      <c r="N42" s="30">
        <v>0</v>
      </c>
      <c r="O42" s="30">
        <v>245.65</v>
      </c>
      <c r="P42" s="30">
        <v>1.7</v>
      </c>
      <c r="Q42" s="22"/>
      <c r="R42" s="23">
        <v>0</v>
      </c>
      <c r="S42" s="23">
        <v>0</v>
      </c>
      <c r="T42" s="23">
        <v>0</v>
      </c>
      <c r="U42" s="23">
        <v>0</v>
      </c>
      <c r="V42" s="23">
        <v>0</v>
      </c>
      <c r="W42" s="23">
        <v>0</v>
      </c>
      <c r="X42" s="23">
        <v>0</v>
      </c>
      <c r="Y42" s="23">
        <v>0</v>
      </c>
      <c r="Z42" s="23">
        <v>0</v>
      </c>
      <c r="AA42" s="23">
        <v>0</v>
      </c>
      <c r="AB42" s="23">
        <v>0</v>
      </c>
      <c r="AC42" s="23">
        <v>0</v>
      </c>
      <c r="AD42" s="23">
        <v>0</v>
      </c>
      <c r="AE42" s="23">
        <v>0</v>
      </c>
      <c r="AF42" s="23">
        <v>0</v>
      </c>
      <c r="AG42" s="23">
        <v>0</v>
      </c>
      <c r="AH42" s="23">
        <v>0</v>
      </c>
      <c r="AI42" s="23">
        <v>0</v>
      </c>
      <c r="AK42" s="23">
        <v>0</v>
      </c>
      <c r="AL42" s="23">
        <v>0</v>
      </c>
      <c r="AM42" s="23">
        <v>0</v>
      </c>
      <c r="AN42" s="23">
        <v>0</v>
      </c>
      <c r="AO42" s="23">
        <v>0</v>
      </c>
      <c r="AP42" s="23">
        <v>0</v>
      </c>
      <c r="AQ42" s="23">
        <v>0</v>
      </c>
      <c r="AR42" s="23">
        <v>0</v>
      </c>
      <c r="AS42" s="23">
        <v>0</v>
      </c>
      <c r="AT42" s="23">
        <v>0</v>
      </c>
      <c r="AU42" s="23">
        <v>0</v>
      </c>
      <c r="AV42" s="23">
        <v>0</v>
      </c>
      <c r="AW42" s="23">
        <v>0</v>
      </c>
      <c r="AX42" s="23">
        <v>0</v>
      </c>
      <c r="AY42" s="23">
        <v>0</v>
      </c>
      <c r="AZ42" s="23">
        <v>0</v>
      </c>
      <c r="BA42" s="23">
        <v>0</v>
      </c>
      <c r="BB42" s="23">
        <v>0</v>
      </c>
      <c r="BC42" s="23"/>
      <c r="BD42" s="23">
        <v>14.069901032285802</v>
      </c>
      <c r="BE42" s="23">
        <v>14.7361796718686</v>
      </c>
      <c r="BF42" s="23">
        <v>15.259594517565297</v>
      </c>
      <c r="BG42" s="23">
        <v>16.516622998589849</v>
      </c>
      <c r="BH42" s="23">
        <v>13.653933977483243</v>
      </c>
      <c r="BI42" s="23">
        <v>0</v>
      </c>
      <c r="BJ42" s="23">
        <v>14.372691406894447</v>
      </c>
      <c r="BK42" s="23">
        <v>16.669225869233909</v>
      </c>
      <c r="BL42" s="23">
        <v>14.242262085173211</v>
      </c>
      <c r="BM42" s="23">
        <v>13.917586761833499</v>
      </c>
      <c r="BN42" s="23">
        <v>14.464022875841982</v>
      </c>
      <c r="BO42" s="23">
        <v>15.663371047371422</v>
      </c>
      <c r="BP42" s="23">
        <v>14.572901564433934</v>
      </c>
      <c r="BQ42" s="23">
        <v>14.425654036824012</v>
      </c>
      <c r="BR42" s="23">
        <v>14.789404516761993</v>
      </c>
      <c r="BS42" s="23">
        <v>13.424351549358509</v>
      </c>
      <c r="BT42" s="23">
        <v>15.839064246362618</v>
      </c>
      <c r="BU42" s="23">
        <v>15.029222287366439</v>
      </c>
      <c r="BV42" s="23"/>
      <c r="BW42" s="23">
        <f t="shared" si="3"/>
        <v>0</v>
      </c>
      <c r="BX42" s="23">
        <f t="shared" si="4"/>
        <v>0</v>
      </c>
      <c r="BY42" s="23">
        <f t="shared" si="5"/>
        <v>251.6459904452488</v>
      </c>
      <c r="BZ42" s="23">
        <f t="shared" si="6"/>
        <v>0</v>
      </c>
      <c r="CA42" s="23">
        <f t="shared" si="7"/>
        <v>0</v>
      </c>
      <c r="CB42" s="23">
        <f t="shared" si="8"/>
        <v>1.7414947435657355</v>
      </c>
      <c r="CC42" s="23">
        <f>SUM(BD42:BU42)/INDEX(Multipliers!$J$2:$J$33,MATCH($F42,Multipliers!$H$2:$H$33,0))</f>
        <v>41.179693155919431</v>
      </c>
      <c r="CD42" s="24">
        <f t="shared" si="9"/>
        <v>76.79326066183873</v>
      </c>
      <c r="CE42" s="24">
        <f t="shared" si="10"/>
        <v>4.5172506271669839</v>
      </c>
    </row>
    <row r="43" spans="3:83" x14ac:dyDescent="0.3">
      <c r="C43" s="5" t="s">
        <v>409</v>
      </c>
      <c r="D43" s="5" t="s">
        <v>410</v>
      </c>
      <c r="E43" s="7">
        <v>93</v>
      </c>
      <c r="F43" s="5" t="s">
        <v>99</v>
      </c>
      <c r="G43" s="7" t="s">
        <v>104</v>
      </c>
      <c r="H43" s="5" t="s">
        <v>14</v>
      </c>
      <c r="I43" s="29">
        <f>INDEX(Multipliers!$D$2:$D$263,MATCH($E43,Multipliers!$B$2:$B$263,0))</f>
        <v>0.75</v>
      </c>
      <c r="J43" s="22"/>
      <c r="K43" s="22">
        <v>0</v>
      </c>
      <c r="L43" s="22">
        <v>0</v>
      </c>
      <c r="M43" s="30">
        <v>0</v>
      </c>
      <c r="N43" s="30">
        <v>0</v>
      </c>
      <c r="O43" s="30">
        <v>253.75</v>
      </c>
      <c r="P43" s="30">
        <v>1.5</v>
      </c>
      <c r="Q43" s="22"/>
      <c r="R43" s="23">
        <v>0</v>
      </c>
      <c r="S43" s="23">
        <v>0</v>
      </c>
      <c r="T43" s="23">
        <v>0</v>
      </c>
      <c r="U43" s="23">
        <v>0</v>
      </c>
      <c r="V43" s="23">
        <v>0</v>
      </c>
      <c r="W43" s="23">
        <v>0</v>
      </c>
      <c r="X43" s="23">
        <v>0</v>
      </c>
      <c r="Y43" s="23">
        <v>0</v>
      </c>
      <c r="Z43" s="23">
        <v>0</v>
      </c>
      <c r="AA43" s="23">
        <v>0</v>
      </c>
      <c r="AB43" s="23">
        <v>0</v>
      </c>
      <c r="AC43" s="23">
        <v>0</v>
      </c>
      <c r="AD43" s="23">
        <v>0</v>
      </c>
      <c r="AE43" s="23">
        <v>0</v>
      </c>
      <c r="AF43" s="23">
        <v>0</v>
      </c>
      <c r="AG43" s="23">
        <v>0</v>
      </c>
      <c r="AH43" s="23">
        <v>0</v>
      </c>
      <c r="AI43" s="23">
        <v>0</v>
      </c>
      <c r="AK43" s="23">
        <v>0</v>
      </c>
      <c r="AL43" s="23">
        <v>0</v>
      </c>
      <c r="AM43" s="23">
        <v>0</v>
      </c>
      <c r="AN43" s="23">
        <v>0</v>
      </c>
      <c r="AO43" s="23">
        <v>0</v>
      </c>
      <c r="AP43" s="23">
        <v>0</v>
      </c>
      <c r="AQ43" s="23">
        <v>0</v>
      </c>
      <c r="AR43" s="23">
        <v>0</v>
      </c>
      <c r="AS43" s="23">
        <v>0</v>
      </c>
      <c r="AT43" s="23">
        <v>0</v>
      </c>
      <c r="AU43" s="23">
        <v>0</v>
      </c>
      <c r="AV43" s="23">
        <v>0</v>
      </c>
      <c r="AW43" s="23">
        <v>0</v>
      </c>
      <c r="AX43" s="23">
        <v>0</v>
      </c>
      <c r="AY43" s="23">
        <v>0</v>
      </c>
      <c r="AZ43" s="23">
        <v>0</v>
      </c>
      <c r="BA43" s="23">
        <v>0</v>
      </c>
      <c r="BB43" s="23">
        <v>0</v>
      </c>
      <c r="BC43" s="23"/>
      <c r="BD43" s="23">
        <v>15.270857952783141</v>
      </c>
      <c r="BE43" s="23">
        <v>14.986286686083428</v>
      </c>
      <c r="BF43" s="23">
        <v>14.118259444466348</v>
      </c>
      <c r="BG43" s="23">
        <v>14.382224698570147</v>
      </c>
      <c r="BH43" s="23">
        <v>15.898150401835879</v>
      </c>
      <c r="BI43" s="23">
        <v>0</v>
      </c>
      <c r="BJ43" s="23">
        <v>13.827280534222799</v>
      </c>
      <c r="BK43" s="23">
        <v>15.591011724288789</v>
      </c>
      <c r="BL43" s="23">
        <v>17.469323248376945</v>
      </c>
      <c r="BM43" s="23">
        <v>15.008263930874966</v>
      </c>
      <c r="BN43" s="23">
        <v>14.155512369700533</v>
      </c>
      <c r="BO43" s="23">
        <v>15.286086102519731</v>
      </c>
      <c r="BP43" s="23">
        <v>15.80191641337955</v>
      </c>
      <c r="BQ43" s="23">
        <v>15.942549768909526</v>
      </c>
      <c r="BR43" s="23">
        <v>14.482444854445328</v>
      </c>
      <c r="BS43" s="23">
        <v>16.296092344451587</v>
      </c>
      <c r="BT43" s="23">
        <v>14.069905217582523</v>
      </c>
      <c r="BU43" s="23">
        <v>15.166681132376635</v>
      </c>
      <c r="BV43" s="23"/>
      <c r="BW43" s="23">
        <f t="shared" si="3"/>
        <v>0</v>
      </c>
      <c r="BX43" s="23">
        <f t="shared" si="4"/>
        <v>0</v>
      </c>
      <c r="BY43" s="23">
        <f t="shared" si="5"/>
        <v>257.75284682486785</v>
      </c>
      <c r="BZ43" s="23">
        <f t="shared" si="6"/>
        <v>0</v>
      </c>
      <c r="CA43" s="23">
        <f t="shared" si="7"/>
        <v>0</v>
      </c>
      <c r="CB43" s="23">
        <f t="shared" si="8"/>
        <v>1.5236621487184308</v>
      </c>
      <c r="CC43" s="23">
        <f>SUM(BD43:BU43)/INDEX(Multipliers!$J$2:$J$33,MATCH($F43,Multipliers!$H$2:$H$33,0))</f>
        <v>46.013823986880126</v>
      </c>
      <c r="CD43" s="24">
        <f t="shared" si="9"/>
        <v>80.931081561677502</v>
      </c>
      <c r="CE43" s="24">
        <f t="shared" si="10"/>
        <v>4.7606518565692646</v>
      </c>
    </row>
    <row r="44" spans="3:83" x14ac:dyDescent="0.3">
      <c r="C44" s="5" t="s">
        <v>411</v>
      </c>
      <c r="D44" s="5" t="s">
        <v>412</v>
      </c>
      <c r="E44" s="7">
        <v>101</v>
      </c>
      <c r="F44" s="5" t="s">
        <v>84</v>
      </c>
      <c r="G44" s="7" t="s">
        <v>104</v>
      </c>
      <c r="H44" s="5" t="s">
        <v>14</v>
      </c>
      <c r="I44" s="29">
        <f>INDEX(Multipliers!$D$2:$D$263,MATCH($E44,Multipliers!$B$2:$B$263,0))</f>
        <v>0.7</v>
      </c>
      <c r="J44" s="22"/>
      <c r="K44" s="22">
        <v>0</v>
      </c>
      <c r="L44" s="22">
        <v>0</v>
      </c>
      <c r="M44" s="30">
        <v>0</v>
      </c>
      <c r="N44" s="30">
        <v>0</v>
      </c>
      <c r="O44" s="30">
        <v>535.5</v>
      </c>
      <c r="P44" s="30">
        <v>3.5</v>
      </c>
      <c r="Q44" s="22"/>
      <c r="R44" s="23">
        <v>0</v>
      </c>
      <c r="S44" s="23">
        <v>0</v>
      </c>
      <c r="T44" s="23">
        <v>0</v>
      </c>
      <c r="U44" s="23">
        <v>0</v>
      </c>
      <c r="V44" s="23">
        <v>0</v>
      </c>
      <c r="W44" s="23">
        <v>0</v>
      </c>
      <c r="X44" s="23">
        <v>0</v>
      </c>
      <c r="Y44" s="23">
        <v>0</v>
      </c>
      <c r="Z44" s="23">
        <v>0</v>
      </c>
      <c r="AA44" s="23">
        <v>0</v>
      </c>
      <c r="AB44" s="23">
        <v>0</v>
      </c>
      <c r="AC44" s="23">
        <v>0</v>
      </c>
      <c r="AD44" s="23">
        <v>0</v>
      </c>
      <c r="AE44" s="23">
        <v>0</v>
      </c>
      <c r="AF44" s="23">
        <v>0</v>
      </c>
      <c r="AG44" s="23">
        <v>0</v>
      </c>
      <c r="AH44" s="23">
        <v>0</v>
      </c>
      <c r="AI44" s="23">
        <v>0</v>
      </c>
      <c r="AK44" s="23">
        <v>0</v>
      </c>
      <c r="AL44" s="23">
        <v>0</v>
      </c>
      <c r="AM44" s="23">
        <v>0</v>
      </c>
      <c r="AN44" s="23">
        <v>0</v>
      </c>
      <c r="AO44" s="23">
        <v>0</v>
      </c>
      <c r="AP44" s="23">
        <v>0</v>
      </c>
      <c r="AQ44" s="23">
        <v>0</v>
      </c>
      <c r="AR44" s="23">
        <v>0</v>
      </c>
      <c r="AS44" s="23">
        <v>0</v>
      </c>
      <c r="AT44" s="23">
        <v>0</v>
      </c>
      <c r="AU44" s="23">
        <v>0</v>
      </c>
      <c r="AV44" s="23">
        <v>0</v>
      </c>
      <c r="AW44" s="23">
        <v>0</v>
      </c>
      <c r="AX44" s="23">
        <v>0</v>
      </c>
      <c r="AY44" s="23">
        <v>0</v>
      </c>
      <c r="AZ44" s="23">
        <v>0</v>
      </c>
      <c r="BA44" s="23">
        <v>0</v>
      </c>
      <c r="BB44" s="23">
        <v>0</v>
      </c>
      <c r="BC44" s="23"/>
      <c r="BD44" s="23">
        <v>31.139916077746935</v>
      </c>
      <c r="BE44" s="23">
        <v>34.009434069209426</v>
      </c>
      <c r="BF44" s="23">
        <v>30.766949289274216</v>
      </c>
      <c r="BG44" s="23">
        <v>31.166429618551156</v>
      </c>
      <c r="BH44" s="23">
        <v>0</v>
      </c>
      <c r="BI44" s="23">
        <v>32.066704720189101</v>
      </c>
      <c r="BJ44" s="23">
        <v>33.14899558934821</v>
      </c>
      <c r="BK44" s="23">
        <v>31.626232592700195</v>
      </c>
      <c r="BL44" s="23">
        <v>31.722561488329536</v>
      </c>
      <c r="BM44" s="23">
        <v>31.0939691985152</v>
      </c>
      <c r="BN44" s="23">
        <v>29.296818298114168</v>
      </c>
      <c r="BO44" s="23">
        <v>32.22677609345957</v>
      </c>
      <c r="BP44" s="23">
        <v>33.602212527279313</v>
      </c>
      <c r="BQ44" s="23">
        <v>30.409765202757086</v>
      </c>
      <c r="BR44" s="23">
        <v>33.974790788264777</v>
      </c>
      <c r="BS44" s="23">
        <v>34.960807699070848</v>
      </c>
      <c r="BT44" s="23">
        <v>32.44042873546794</v>
      </c>
      <c r="BU44" s="23">
        <v>31.560698560209097</v>
      </c>
      <c r="BV44" s="23"/>
      <c r="BW44" s="23">
        <f t="shared" si="3"/>
        <v>0</v>
      </c>
      <c r="BX44" s="23">
        <f t="shared" si="4"/>
        <v>0</v>
      </c>
      <c r="BY44" s="23">
        <f t="shared" si="5"/>
        <v>545.21349054848679</v>
      </c>
      <c r="BZ44" s="23">
        <f t="shared" si="6"/>
        <v>0</v>
      </c>
      <c r="CA44" s="23">
        <f t="shared" si="7"/>
        <v>0</v>
      </c>
      <c r="CB44" s="23">
        <f t="shared" si="8"/>
        <v>3.563486866329979</v>
      </c>
      <c r="CC44" s="23">
        <f>SUM(BD44:BU44)/INDEX(Multipliers!$J$2:$J$33,MATCH($F44,Multipliers!$H$2:$H$33,0))</f>
        <v>76.579045379458165</v>
      </c>
      <c r="CD44" s="24">
        <f t="shared" si="9"/>
        <v>152.48131563228674</v>
      </c>
      <c r="CE44" s="24">
        <f t="shared" si="10"/>
        <v>8.9694891548403959</v>
      </c>
    </row>
    <row r="45" spans="3:83" x14ac:dyDescent="0.3">
      <c r="C45" s="5" t="s">
        <v>413</v>
      </c>
      <c r="D45" s="5" t="s">
        <v>414</v>
      </c>
      <c r="E45" s="7">
        <v>147</v>
      </c>
      <c r="F45" s="5" t="s">
        <v>97</v>
      </c>
      <c r="G45" s="7" t="s">
        <v>104</v>
      </c>
      <c r="H45" s="5" t="s">
        <v>14</v>
      </c>
      <c r="I45" s="29">
        <f>INDEX(Multipliers!$D$2:$D$263,MATCH($E45,Multipliers!$B$2:$B$263,0))</f>
        <v>0.55000000000000004</v>
      </c>
      <c r="J45" s="22"/>
      <c r="K45" s="22">
        <v>0</v>
      </c>
      <c r="L45" s="22">
        <v>0</v>
      </c>
      <c r="M45" s="30">
        <v>0</v>
      </c>
      <c r="N45" s="30">
        <v>0</v>
      </c>
      <c r="O45" s="30">
        <v>174.53333333333333</v>
      </c>
      <c r="P45" s="30">
        <v>0.91666666666666674</v>
      </c>
      <c r="Q45" s="22"/>
      <c r="R45" s="23">
        <v>0</v>
      </c>
      <c r="S45" s="23">
        <v>0</v>
      </c>
      <c r="T45" s="23">
        <v>0</v>
      </c>
      <c r="U45" s="23">
        <v>0</v>
      </c>
      <c r="V45" s="23">
        <v>0</v>
      </c>
      <c r="W45" s="23">
        <v>0</v>
      </c>
      <c r="X45" s="23">
        <v>0</v>
      </c>
      <c r="Y45" s="23">
        <v>0</v>
      </c>
      <c r="Z45" s="23">
        <v>0</v>
      </c>
      <c r="AA45" s="23">
        <v>0</v>
      </c>
      <c r="AB45" s="23">
        <v>0</v>
      </c>
      <c r="AC45" s="23">
        <v>0</v>
      </c>
      <c r="AD45" s="23">
        <v>0</v>
      </c>
      <c r="AE45" s="23">
        <v>0</v>
      </c>
      <c r="AF45" s="23">
        <v>0</v>
      </c>
      <c r="AG45" s="23">
        <v>0</v>
      </c>
      <c r="AH45" s="23">
        <v>0</v>
      </c>
      <c r="AI45" s="23">
        <v>0</v>
      </c>
      <c r="AK45" s="23">
        <v>0</v>
      </c>
      <c r="AL45" s="23">
        <v>0</v>
      </c>
      <c r="AM45" s="23">
        <v>0</v>
      </c>
      <c r="AN45" s="23">
        <v>0</v>
      </c>
      <c r="AO45" s="23">
        <v>0</v>
      </c>
      <c r="AP45" s="23">
        <v>0</v>
      </c>
      <c r="AQ45" s="23">
        <v>0</v>
      </c>
      <c r="AR45" s="23">
        <v>0</v>
      </c>
      <c r="AS45" s="23">
        <v>0</v>
      </c>
      <c r="AT45" s="23">
        <v>0</v>
      </c>
      <c r="AU45" s="23">
        <v>0</v>
      </c>
      <c r="AV45" s="23">
        <v>0</v>
      </c>
      <c r="AW45" s="23">
        <v>0</v>
      </c>
      <c r="AX45" s="23">
        <v>0</v>
      </c>
      <c r="AY45" s="23">
        <v>0</v>
      </c>
      <c r="AZ45" s="23">
        <v>0</v>
      </c>
      <c r="BA45" s="23">
        <v>0</v>
      </c>
      <c r="BB45" s="23">
        <v>0</v>
      </c>
      <c r="BC45" s="23"/>
      <c r="BD45" s="23">
        <v>10.271515146311639</v>
      </c>
      <c r="BE45" s="23">
        <v>10.245983849834349</v>
      </c>
      <c r="BF45" s="23">
        <v>9.6879976013240476</v>
      </c>
      <c r="BG45" s="23">
        <v>11.086760188410066</v>
      </c>
      <c r="BH45" s="23">
        <v>9.8626322987368766</v>
      </c>
      <c r="BI45" s="23">
        <v>10.945938682366723</v>
      </c>
      <c r="BJ45" s="23">
        <v>0</v>
      </c>
      <c r="BK45" s="23">
        <v>11.117624797211842</v>
      </c>
      <c r="BL45" s="23">
        <v>9.878550017009065</v>
      </c>
      <c r="BM45" s="23">
        <v>9.846717993567319</v>
      </c>
      <c r="BN45" s="23">
        <v>10.129270933744928</v>
      </c>
      <c r="BO45" s="23">
        <v>10.087852807260598</v>
      </c>
      <c r="BP45" s="23">
        <v>10.556473564784088</v>
      </c>
      <c r="BQ45" s="23">
        <v>9.5231565831875322</v>
      </c>
      <c r="BR45" s="23">
        <v>10.609264233898838</v>
      </c>
      <c r="BS45" s="23">
        <v>10.265961650260586</v>
      </c>
      <c r="BT45" s="23">
        <v>10.011033492804433</v>
      </c>
      <c r="BU45" s="23">
        <v>10.830665491135775</v>
      </c>
      <c r="BV45" s="23"/>
      <c r="BW45" s="23">
        <f t="shared" si="3"/>
        <v>0</v>
      </c>
      <c r="BX45" s="23">
        <f t="shared" si="4"/>
        <v>0</v>
      </c>
      <c r="BY45" s="23">
        <f t="shared" si="5"/>
        <v>174.95739933184871</v>
      </c>
      <c r="BZ45" s="23">
        <f t="shared" si="6"/>
        <v>0</v>
      </c>
      <c r="CA45" s="23">
        <f t="shared" si="7"/>
        <v>0</v>
      </c>
      <c r="CB45" s="23">
        <f t="shared" si="8"/>
        <v>0.91889390405382732</v>
      </c>
      <c r="CC45" s="23">
        <f>SUM(BD45:BU45)/INDEX(Multipliers!$J$2:$J$33,MATCH($F45,Multipliers!$H$2:$H$33,0))</f>
        <v>30.299549609939508</v>
      </c>
      <c r="CD45" s="24">
        <f t="shared" si="9"/>
        <v>53.308652967447344</v>
      </c>
      <c r="CE45" s="24">
        <f t="shared" si="10"/>
        <v>3.1358031157321968</v>
      </c>
    </row>
    <row r="46" spans="3:83" x14ac:dyDescent="0.3">
      <c r="C46" s="5" t="s">
        <v>415</v>
      </c>
      <c r="D46" s="5" t="s">
        <v>416</v>
      </c>
      <c r="E46" s="7">
        <v>162</v>
      </c>
      <c r="F46" s="5" t="s">
        <v>109</v>
      </c>
      <c r="G46" s="7" t="s">
        <v>104</v>
      </c>
      <c r="H46" s="5" t="s">
        <v>14</v>
      </c>
      <c r="I46" s="29">
        <f>INDEX(Multipliers!$D$2:$D$263,MATCH($E46,Multipliers!$B$2:$B$263,0))</f>
        <v>0.5</v>
      </c>
      <c r="J46" s="22"/>
      <c r="K46" s="22">
        <v>0</v>
      </c>
      <c r="L46" s="22">
        <v>0</v>
      </c>
      <c r="M46" s="30">
        <v>0</v>
      </c>
      <c r="N46" s="30">
        <v>0</v>
      </c>
      <c r="O46" s="30">
        <v>133.83333333333334</v>
      </c>
      <c r="P46" s="30">
        <v>0.83333333333333337</v>
      </c>
      <c r="Q46" s="22"/>
      <c r="R46" s="23">
        <v>0</v>
      </c>
      <c r="S46" s="23">
        <v>0</v>
      </c>
      <c r="T46" s="23">
        <v>0</v>
      </c>
      <c r="U46" s="23">
        <v>0</v>
      </c>
      <c r="V46" s="23">
        <v>0</v>
      </c>
      <c r="W46" s="23">
        <v>0</v>
      </c>
      <c r="X46" s="23">
        <v>0</v>
      </c>
      <c r="Y46" s="23">
        <v>0</v>
      </c>
      <c r="Z46" s="23">
        <v>0</v>
      </c>
      <c r="AA46" s="23">
        <v>0</v>
      </c>
      <c r="AB46" s="23">
        <v>0</v>
      </c>
      <c r="AC46" s="23">
        <v>0</v>
      </c>
      <c r="AD46" s="23">
        <v>0</v>
      </c>
      <c r="AE46" s="23">
        <v>0</v>
      </c>
      <c r="AF46" s="23">
        <v>0</v>
      </c>
      <c r="AG46" s="23">
        <v>0</v>
      </c>
      <c r="AH46" s="23">
        <v>0</v>
      </c>
      <c r="AI46" s="23">
        <v>0</v>
      </c>
      <c r="AK46" s="23">
        <v>0</v>
      </c>
      <c r="AL46" s="23">
        <v>0</v>
      </c>
      <c r="AM46" s="23">
        <v>0</v>
      </c>
      <c r="AN46" s="23">
        <v>0</v>
      </c>
      <c r="AO46" s="23">
        <v>0</v>
      </c>
      <c r="AP46" s="23">
        <v>0</v>
      </c>
      <c r="AQ46" s="23">
        <v>0</v>
      </c>
      <c r="AR46" s="23">
        <v>0</v>
      </c>
      <c r="AS46" s="23">
        <v>0</v>
      </c>
      <c r="AT46" s="23">
        <v>0</v>
      </c>
      <c r="AU46" s="23">
        <v>0</v>
      </c>
      <c r="AV46" s="23">
        <v>0</v>
      </c>
      <c r="AW46" s="23">
        <v>0</v>
      </c>
      <c r="AX46" s="23">
        <v>0</v>
      </c>
      <c r="AY46" s="23">
        <v>0</v>
      </c>
      <c r="AZ46" s="23">
        <v>0</v>
      </c>
      <c r="BA46" s="23">
        <v>0</v>
      </c>
      <c r="BB46" s="23">
        <v>0</v>
      </c>
      <c r="BC46" s="23"/>
      <c r="BD46" s="23">
        <v>8.2558364260297132</v>
      </c>
      <c r="BE46" s="23">
        <v>7.6082582674881332</v>
      </c>
      <c r="BF46" s="23">
        <v>7.904482317230844</v>
      </c>
      <c r="BG46" s="23">
        <v>7.7284568587675846</v>
      </c>
      <c r="BH46" s="23">
        <v>9.1769974737808653</v>
      </c>
      <c r="BI46" s="23">
        <v>7.7285887087302196</v>
      </c>
      <c r="BJ46" s="23">
        <v>7.8962168897857117</v>
      </c>
      <c r="BK46" s="23">
        <v>8.330237345799425</v>
      </c>
      <c r="BL46" s="23">
        <v>7.2631230233034216</v>
      </c>
      <c r="BM46" s="23">
        <v>7.8872467986465944</v>
      </c>
      <c r="BN46" s="23">
        <v>0</v>
      </c>
      <c r="BO46" s="23">
        <v>8.0335279874762122</v>
      </c>
      <c r="BP46" s="23">
        <v>8.7115544174407464</v>
      </c>
      <c r="BQ46" s="23">
        <v>8.0782305044238765</v>
      </c>
      <c r="BR46" s="23">
        <v>8.0915601383849971</v>
      </c>
      <c r="BS46" s="23">
        <v>8.0924990491258342</v>
      </c>
      <c r="BT46" s="23">
        <v>7.9937641004878985</v>
      </c>
      <c r="BU46" s="23">
        <v>8.1594192615087024</v>
      </c>
      <c r="BV46" s="23"/>
      <c r="BW46" s="23">
        <f t="shared" si="3"/>
        <v>0</v>
      </c>
      <c r="BX46" s="23">
        <f t="shared" si="4"/>
        <v>0</v>
      </c>
      <c r="BY46" s="23">
        <f t="shared" si="5"/>
        <v>136.9399995684108</v>
      </c>
      <c r="BZ46" s="23">
        <f t="shared" si="6"/>
        <v>0</v>
      </c>
      <c r="CA46" s="23">
        <f t="shared" si="7"/>
        <v>0</v>
      </c>
      <c r="CB46" s="23">
        <f t="shared" si="8"/>
        <v>0.85267745683941965</v>
      </c>
      <c r="CC46" s="23">
        <f>SUM(BD46:BU46)/INDEX(Multipliers!$J$2:$J$33,MATCH($F46,Multipliers!$H$2:$H$33,0))</f>
        <v>26.613921827543706</v>
      </c>
      <c r="CD46" s="24">
        <f t="shared" si="9"/>
        <v>45.423986525421306</v>
      </c>
      <c r="CE46" s="24">
        <f t="shared" si="10"/>
        <v>2.6719992073777239</v>
      </c>
    </row>
    <row r="47" spans="3:83" x14ac:dyDescent="0.3">
      <c r="C47" s="5" t="s">
        <v>417</v>
      </c>
      <c r="D47" s="5" t="s">
        <v>418</v>
      </c>
      <c r="E47" s="7">
        <v>171</v>
      </c>
      <c r="F47" s="5" t="s">
        <v>174</v>
      </c>
      <c r="G47" s="7" t="s">
        <v>104</v>
      </c>
      <c r="H47" s="5" t="s">
        <v>14</v>
      </c>
      <c r="I47" s="29">
        <f>INDEX(Multipliers!$D$2:$D$263,MATCH($E47,Multipliers!$B$2:$B$263,0))</f>
        <v>0.5</v>
      </c>
      <c r="J47" s="22"/>
      <c r="K47" s="22">
        <v>0</v>
      </c>
      <c r="L47" s="22">
        <v>0</v>
      </c>
      <c r="M47" s="30">
        <v>0</v>
      </c>
      <c r="N47" s="30">
        <v>0</v>
      </c>
      <c r="O47" s="30">
        <v>117.75</v>
      </c>
      <c r="P47" s="30">
        <v>0.75</v>
      </c>
      <c r="Q47" s="22"/>
      <c r="R47" s="23">
        <v>0</v>
      </c>
      <c r="S47" s="23">
        <v>0</v>
      </c>
      <c r="T47" s="23">
        <v>0</v>
      </c>
      <c r="U47" s="23">
        <v>0</v>
      </c>
      <c r="V47" s="23">
        <v>0</v>
      </c>
      <c r="W47" s="23">
        <v>0</v>
      </c>
      <c r="X47" s="23">
        <v>0</v>
      </c>
      <c r="Y47" s="23">
        <v>0</v>
      </c>
      <c r="Z47" s="23">
        <v>0</v>
      </c>
      <c r="AA47" s="23">
        <v>0</v>
      </c>
      <c r="AB47" s="23">
        <v>0</v>
      </c>
      <c r="AC47" s="23">
        <v>0</v>
      </c>
      <c r="AD47" s="23">
        <v>0</v>
      </c>
      <c r="AE47" s="23">
        <v>0</v>
      </c>
      <c r="AF47" s="23">
        <v>0</v>
      </c>
      <c r="AG47" s="23">
        <v>0</v>
      </c>
      <c r="AH47" s="23">
        <v>0</v>
      </c>
      <c r="AI47" s="23">
        <v>0</v>
      </c>
      <c r="AK47" s="23">
        <v>0</v>
      </c>
      <c r="AL47" s="23">
        <v>0</v>
      </c>
      <c r="AM47" s="23">
        <v>0</v>
      </c>
      <c r="AN47" s="23">
        <v>0</v>
      </c>
      <c r="AO47" s="23">
        <v>0</v>
      </c>
      <c r="AP47" s="23">
        <v>0</v>
      </c>
      <c r="AQ47" s="23">
        <v>0</v>
      </c>
      <c r="AR47" s="23">
        <v>0</v>
      </c>
      <c r="AS47" s="23">
        <v>0</v>
      </c>
      <c r="AT47" s="23">
        <v>0</v>
      </c>
      <c r="AU47" s="23">
        <v>0</v>
      </c>
      <c r="AV47" s="23">
        <v>0</v>
      </c>
      <c r="AW47" s="23">
        <v>0</v>
      </c>
      <c r="AX47" s="23">
        <v>0</v>
      </c>
      <c r="AY47" s="23">
        <v>0</v>
      </c>
      <c r="AZ47" s="23">
        <v>0</v>
      </c>
      <c r="BA47" s="23">
        <v>0</v>
      </c>
      <c r="BB47" s="23">
        <v>0</v>
      </c>
      <c r="BC47" s="23"/>
      <c r="BD47" s="23">
        <v>7.5547939833508782</v>
      </c>
      <c r="BE47" s="23">
        <v>7.1329986668743439</v>
      </c>
      <c r="BF47" s="23">
        <v>7.4040771499449933</v>
      </c>
      <c r="BG47" s="23">
        <v>6.8815706506604011</v>
      </c>
      <c r="BH47" s="23">
        <v>0</v>
      </c>
      <c r="BI47" s="23">
        <v>7.9250038283820006</v>
      </c>
      <c r="BJ47" s="23">
        <v>7.4930966488127559</v>
      </c>
      <c r="BK47" s="23">
        <v>7.0398175551634603</v>
      </c>
      <c r="BL47" s="23">
        <v>6.7006147235060514</v>
      </c>
      <c r="BM47" s="23">
        <v>8.1145285912855627</v>
      </c>
      <c r="BN47" s="23">
        <v>6.6668597963619591</v>
      </c>
      <c r="BO47" s="23">
        <v>6.7004634903466398</v>
      </c>
      <c r="BP47" s="23">
        <v>6.8125912277125895</v>
      </c>
      <c r="BQ47" s="23">
        <v>7.105903225677288</v>
      </c>
      <c r="BR47" s="23">
        <v>6.5913617121907118</v>
      </c>
      <c r="BS47" s="23">
        <v>7.2925494981887384</v>
      </c>
      <c r="BT47" s="23">
        <v>7.3949216323941931</v>
      </c>
      <c r="BU47" s="23">
        <v>6.4475653666422632</v>
      </c>
      <c r="BV47" s="23"/>
      <c r="BW47" s="23">
        <f t="shared" si="3"/>
        <v>0</v>
      </c>
      <c r="BX47" s="23">
        <f t="shared" si="4"/>
        <v>0</v>
      </c>
      <c r="BY47" s="23">
        <f t="shared" si="5"/>
        <v>121.25871774749483</v>
      </c>
      <c r="BZ47" s="23">
        <f t="shared" si="6"/>
        <v>0</v>
      </c>
      <c r="CA47" s="23">
        <f t="shared" si="7"/>
        <v>0</v>
      </c>
      <c r="CB47" s="23">
        <f t="shared" si="8"/>
        <v>0.77234852068468041</v>
      </c>
      <c r="CC47" s="23">
        <f>SUM(BD47:BU47)/INDEX(Multipliers!$J$2:$J$33,MATCH($F47,Multipliers!$H$2:$H$33,0))</f>
        <v>20.825187822651365</v>
      </c>
      <c r="CD47" s="24">
        <f t="shared" si="9"/>
        <v>37.585150721508931</v>
      </c>
      <c r="CE47" s="24">
        <f t="shared" si="10"/>
        <v>2.2108912189122902</v>
      </c>
    </row>
    <row r="48" spans="3:83" x14ac:dyDescent="0.3">
      <c r="C48" s="5" t="s">
        <v>419</v>
      </c>
      <c r="D48" s="5" t="s">
        <v>420</v>
      </c>
      <c r="E48" s="7">
        <v>175</v>
      </c>
      <c r="F48" s="5" t="s">
        <v>118</v>
      </c>
      <c r="G48" s="7" t="s">
        <v>104</v>
      </c>
      <c r="H48" s="5" t="s">
        <v>14</v>
      </c>
      <c r="I48" s="29">
        <f>INDEX(Multipliers!$D$2:$D$263,MATCH($E48,Multipliers!$B$2:$B$263,0))</f>
        <v>0.5</v>
      </c>
      <c r="J48" s="22"/>
      <c r="K48" s="22">
        <v>0</v>
      </c>
      <c r="L48" s="22">
        <v>0</v>
      </c>
      <c r="M48" s="30">
        <v>0</v>
      </c>
      <c r="N48" s="30">
        <v>0</v>
      </c>
      <c r="O48" s="30">
        <v>310</v>
      </c>
      <c r="P48" s="30">
        <v>1</v>
      </c>
      <c r="Q48" s="22"/>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c r="BD48" s="23">
        <v>18.228241568929061</v>
      </c>
      <c r="BE48" s="23">
        <v>18.533702268370895</v>
      </c>
      <c r="BF48" s="23">
        <v>18.575579398115366</v>
      </c>
      <c r="BG48" s="23">
        <v>17.08718628714783</v>
      </c>
      <c r="BH48" s="23">
        <v>18.24399899447096</v>
      </c>
      <c r="BI48" s="23">
        <v>19.322189433191205</v>
      </c>
      <c r="BJ48" s="23">
        <v>17.667464158982437</v>
      </c>
      <c r="BK48" s="23">
        <v>19.688001048468571</v>
      </c>
      <c r="BL48" s="23">
        <v>19.234835429095448</v>
      </c>
      <c r="BM48" s="23">
        <v>16.650674741690828</v>
      </c>
      <c r="BN48" s="23">
        <v>16.864406052363325</v>
      </c>
      <c r="BO48" s="23">
        <v>18.372146303495668</v>
      </c>
      <c r="BP48" s="23">
        <v>0</v>
      </c>
      <c r="BQ48" s="23">
        <v>21.161701785089146</v>
      </c>
      <c r="BR48" s="23">
        <v>18.325566901566873</v>
      </c>
      <c r="BS48" s="23">
        <v>17.370650799210466</v>
      </c>
      <c r="BT48" s="23">
        <v>17.727874358821975</v>
      </c>
      <c r="BU48" s="23">
        <v>19.471088945018753</v>
      </c>
      <c r="BV48" s="23"/>
      <c r="BW48" s="23">
        <f t="shared" si="3"/>
        <v>0</v>
      </c>
      <c r="BX48" s="23">
        <f t="shared" si="4"/>
        <v>0</v>
      </c>
      <c r="BY48" s="23">
        <f t="shared" si="5"/>
        <v>312.52530847402886</v>
      </c>
      <c r="BZ48" s="23">
        <f t="shared" si="6"/>
        <v>0</v>
      </c>
      <c r="CA48" s="23">
        <f t="shared" si="7"/>
        <v>0</v>
      </c>
      <c r="CB48" s="23">
        <f t="shared" si="8"/>
        <v>1.0081461563678351</v>
      </c>
      <c r="CC48" s="23">
        <f>SUM(BD48:BU48)/INDEX(Multipliers!$J$2:$J$33,MATCH($F48,Multipliers!$H$2:$H$33,0))</f>
        <v>59.126409711302756</v>
      </c>
      <c r="CD48" s="24">
        <f t="shared" si="9"/>
        <v>96.427817496912652</v>
      </c>
      <c r="CE48" s="24">
        <f t="shared" si="10"/>
        <v>5.6722245586419211</v>
      </c>
    </row>
    <row r="49" spans="3:83" x14ac:dyDescent="0.3">
      <c r="C49" s="5" t="s">
        <v>421</v>
      </c>
      <c r="D49" s="5" t="s">
        <v>422</v>
      </c>
      <c r="E49" s="7">
        <v>197</v>
      </c>
      <c r="F49" s="5" t="s">
        <v>65</v>
      </c>
      <c r="G49" s="7" t="s">
        <v>104</v>
      </c>
      <c r="H49" s="5" t="s">
        <v>14</v>
      </c>
      <c r="I49" s="29">
        <f>INDEX(Multipliers!$D$2:$D$263,MATCH($E49,Multipliers!$B$2:$B$263,0))</f>
        <v>0.45</v>
      </c>
      <c r="J49" s="22"/>
      <c r="K49" s="22">
        <v>0</v>
      </c>
      <c r="L49" s="22">
        <v>0</v>
      </c>
      <c r="M49" s="30">
        <v>0</v>
      </c>
      <c r="N49" s="30">
        <v>0</v>
      </c>
      <c r="O49" s="30">
        <v>110.47500000000001</v>
      </c>
      <c r="P49" s="30">
        <v>0.67500000000000004</v>
      </c>
      <c r="Q49" s="22"/>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c r="BD49" s="23">
        <v>6.1320027529295658</v>
      </c>
      <c r="BE49" s="23">
        <v>6.4977054021354581</v>
      </c>
      <c r="BF49" s="23">
        <v>6.8567322222467642</v>
      </c>
      <c r="BG49" s="23">
        <v>6.5851180590431149</v>
      </c>
      <c r="BH49" s="23">
        <v>6.8274272073940407</v>
      </c>
      <c r="BI49" s="23">
        <v>6.347299202114975</v>
      </c>
      <c r="BJ49" s="23">
        <v>6.5485053018579542</v>
      </c>
      <c r="BK49" s="23">
        <v>6.8996253239170313</v>
      </c>
      <c r="BL49" s="23">
        <v>6.1475343404197362</v>
      </c>
      <c r="BM49" s="23">
        <v>0</v>
      </c>
      <c r="BN49" s="23">
        <v>6.5594663948095571</v>
      </c>
      <c r="BO49" s="23">
        <v>5.5992785364718056</v>
      </c>
      <c r="BP49" s="23">
        <v>6.0591217478156434</v>
      </c>
      <c r="BQ49" s="23">
        <v>7.6434863393214219</v>
      </c>
      <c r="BR49" s="23">
        <v>5.9633385492189905</v>
      </c>
      <c r="BS49" s="23">
        <v>7.38292613341582</v>
      </c>
      <c r="BT49" s="23">
        <v>6.5965913752799841</v>
      </c>
      <c r="BU49" s="23">
        <v>7.0833467336340066</v>
      </c>
      <c r="BV49" s="23"/>
      <c r="BW49" s="23">
        <f t="shared" si="3"/>
        <v>0</v>
      </c>
      <c r="BX49" s="23">
        <f t="shared" si="4"/>
        <v>0</v>
      </c>
      <c r="BY49" s="23">
        <f t="shared" si="5"/>
        <v>111.72950562202585</v>
      </c>
      <c r="BZ49" s="23">
        <f t="shared" si="6"/>
        <v>0</v>
      </c>
      <c r="CA49" s="23">
        <f t="shared" si="7"/>
        <v>0</v>
      </c>
      <c r="CB49" s="23">
        <f t="shared" si="8"/>
        <v>0.68266500380056538</v>
      </c>
      <c r="CC49" s="23">
        <f>SUM(BD49:BU49)/INDEX(Multipliers!$J$2:$J$33,MATCH($F49,Multipliers!$H$2:$H$33,0))</f>
        <v>15.920622876809299</v>
      </c>
      <c r="CD49" s="24">
        <f t="shared" si="9"/>
        <v>31.189563461815276</v>
      </c>
      <c r="CE49" s="24">
        <f t="shared" si="10"/>
        <v>1.8346802036361927</v>
      </c>
    </row>
    <row r="50" spans="3:83" x14ac:dyDescent="0.3">
      <c r="C50" s="5" t="s">
        <v>423</v>
      </c>
      <c r="D50" s="5" t="s">
        <v>424</v>
      </c>
      <c r="E50" s="7">
        <v>220</v>
      </c>
      <c r="F50" s="5" t="s">
        <v>63</v>
      </c>
      <c r="G50" s="7" t="s">
        <v>104</v>
      </c>
      <c r="H50" s="5" t="s">
        <v>14</v>
      </c>
      <c r="I50" s="29">
        <f>INDEX(Multipliers!$D$2:$D$263,MATCH($E50,Multipliers!$B$2:$B$263,0))</f>
        <v>0.4</v>
      </c>
      <c r="J50" s="22"/>
      <c r="K50" s="22">
        <v>0</v>
      </c>
      <c r="L50" s="22">
        <v>0</v>
      </c>
      <c r="M50" s="30">
        <v>0</v>
      </c>
      <c r="N50" s="30">
        <v>0</v>
      </c>
      <c r="O50" s="30">
        <v>156.80000000000001</v>
      </c>
      <c r="P50" s="30">
        <v>1</v>
      </c>
      <c r="Q50" s="22"/>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c r="BD50" s="23">
        <v>9.9940282926048276</v>
      </c>
      <c r="BE50" s="23">
        <v>9.7902742672073142</v>
      </c>
      <c r="BF50" s="23">
        <v>9.7732880745947792</v>
      </c>
      <c r="BG50" s="23">
        <v>9.228153058872163</v>
      </c>
      <c r="BH50" s="23">
        <v>9.1558710894963564</v>
      </c>
      <c r="BI50" s="23">
        <v>9.8595269393747351</v>
      </c>
      <c r="BJ50" s="23">
        <v>0</v>
      </c>
      <c r="BK50" s="23">
        <v>9.1532340853060425</v>
      </c>
      <c r="BL50" s="23">
        <v>9.214125473415363</v>
      </c>
      <c r="BM50" s="23">
        <v>8.7589722446884526</v>
      </c>
      <c r="BN50" s="23">
        <v>9.4025054603114491</v>
      </c>
      <c r="BO50" s="23">
        <v>9.0667657451580901</v>
      </c>
      <c r="BP50" s="23">
        <v>10.037817316281323</v>
      </c>
      <c r="BQ50" s="23">
        <v>9.5218806523887327</v>
      </c>
      <c r="BR50" s="23">
        <v>8.5640423834434483</v>
      </c>
      <c r="BS50" s="23">
        <v>9.1589954028192899</v>
      </c>
      <c r="BT50" s="23">
        <v>8.799300166073003</v>
      </c>
      <c r="BU50" s="23">
        <v>9.3143076292421778</v>
      </c>
      <c r="BV50" s="23"/>
      <c r="BW50" s="23">
        <f t="shared" si="3"/>
        <v>0</v>
      </c>
      <c r="BX50" s="23">
        <f t="shared" si="4"/>
        <v>0</v>
      </c>
      <c r="BY50" s="23">
        <f t="shared" si="5"/>
        <v>158.79308828127753</v>
      </c>
      <c r="BZ50" s="23">
        <f t="shared" si="6"/>
        <v>0</v>
      </c>
      <c r="CA50" s="23">
        <f t="shared" si="7"/>
        <v>0</v>
      </c>
      <c r="CB50" s="23">
        <f t="shared" si="8"/>
        <v>1.012711022202025</v>
      </c>
      <c r="CC50" s="23">
        <f>SUM(BD50:BU50)/INDEX(Multipliers!$J$2:$J$33,MATCH($F50,Multipliers!$H$2:$H$33,0))</f>
        <v>28.534132704854866</v>
      </c>
      <c r="CD50" s="24">
        <f t="shared" si="9"/>
        <v>50.489707666194775</v>
      </c>
      <c r="CE50" s="24">
        <f t="shared" si="10"/>
        <v>2.9699828038938101</v>
      </c>
    </row>
    <row r="51" spans="3:83" x14ac:dyDescent="0.3">
      <c r="C51" s="5" t="s">
        <v>425</v>
      </c>
      <c r="D51" s="5" t="s">
        <v>426</v>
      </c>
      <c r="E51" s="7">
        <v>247</v>
      </c>
      <c r="F51" s="5" t="s">
        <v>84</v>
      </c>
      <c r="G51" s="7" t="s">
        <v>104</v>
      </c>
      <c r="H51" s="5" t="s">
        <v>14</v>
      </c>
      <c r="I51" s="29">
        <f>INDEX(Multipliers!$D$2:$D$263,MATCH($E51,Multipliers!$B$2:$B$263,0))</f>
        <v>0.35</v>
      </c>
      <c r="J51" s="22"/>
      <c r="K51" s="22">
        <v>0</v>
      </c>
      <c r="L51" s="22">
        <v>0</v>
      </c>
      <c r="M51" s="30">
        <v>0</v>
      </c>
      <c r="N51" s="30">
        <v>0</v>
      </c>
      <c r="O51" s="30">
        <v>267.75</v>
      </c>
      <c r="P51" s="30">
        <v>1.75</v>
      </c>
      <c r="Q51" s="22"/>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c r="BD51" s="23">
        <v>15.569958038873468</v>
      </c>
      <c r="BE51" s="23">
        <v>17.004717034604713</v>
      </c>
      <c r="BF51" s="23">
        <v>15.383474644637108</v>
      </c>
      <c r="BG51" s="23">
        <v>15.583214809275578</v>
      </c>
      <c r="BH51" s="23">
        <v>0</v>
      </c>
      <c r="BI51" s="23">
        <v>16.03335236009455</v>
      </c>
      <c r="BJ51" s="23">
        <v>16.574497794674105</v>
      </c>
      <c r="BK51" s="23">
        <v>15.813116296350097</v>
      </c>
      <c r="BL51" s="23">
        <v>15.861280744164768</v>
      </c>
      <c r="BM51" s="23">
        <v>15.5469845992576</v>
      </c>
      <c r="BN51" s="23">
        <v>14.648409149057084</v>
      </c>
      <c r="BO51" s="23">
        <v>16.113388046729785</v>
      </c>
      <c r="BP51" s="23">
        <v>16.801106263639657</v>
      </c>
      <c r="BQ51" s="23">
        <v>15.204882601378543</v>
      </c>
      <c r="BR51" s="23">
        <v>16.987395394132388</v>
      </c>
      <c r="BS51" s="23">
        <v>17.480403849535424</v>
      </c>
      <c r="BT51" s="23">
        <v>16.22021436773397</v>
      </c>
      <c r="BU51" s="23">
        <v>15.780349280104549</v>
      </c>
      <c r="BV51" s="23"/>
      <c r="BW51" s="23">
        <f t="shared" si="3"/>
        <v>0</v>
      </c>
      <c r="BX51" s="23">
        <f t="shared" si="4"/>
        <v>0</v>
      </c>
      <c r="BY51" s="23">
        <f t="shared" si="5"/>
        <v>272.60674527424339</v>
      </c>
      <c r="BZ51" s="23">
        <f t="shared" si="6"/>
        <v>0</v>
      </c>
      <c r="CA51" s="23">
        <f t="shared" si="7"/>
        <v>0</v>
      </c>
      <c r="CB51" s="23">
        <f t="shared" si="8"/>
        <v>1.7817434331649895</v>
      </c>
      <c r="CC51" s="23">
        <f>SUM(BD51:BU51)/INDEX(Multipliers!$J$2:$J$33,MATCH($F51,Multipliers!$H$2:$H$33,0))</f>
        <v>38.289522689729083</v>
      </c>
      <c r="CD51" s="24">
        <f t="shared" si="9"/>
        <v>76.240657816143369</v>
      </c>
      <c r="CE51" s="24">
        <f t="shared" si="10"/>
        <v>4.4847445774201979</v>
      </c>
    </row>
    <row r="52" spans="3:83" x14ac:dyDescent="0.3">
      <c r="C52" s="5" t="s">
        <v>291</v>
      </c>
      <c r="D52" s="5" t="s">
        <v>292</v>
      </c>
      <c r="E52" s="7">
        <v>20</v>
      </c>
      <c r="F52" s="5" t="s">
        <v>50</v>
      </c>
      <c r="G52" s="7" t="s">
        <v>104</v>
      </c>
      <c r="H52" s="5" t="s">
        <v>13</v>
      </c>
      <c r="I52" s="29">
        <f>INDEX(Multipliers!$D$2:$D$263,MATCH($E52,Multipliers!$B$2:$B$263,0))</f>
        <v>1.0049999999999999</v>
      </c>
      <c r="J52" s="22"/>
      <c r="K52" s="22">
        <v>0</v>
      </c>
      <c r="L52" s="22">
        <v>0</v>
      </c>
      <c r="M52" s="30">
        <v>0</v>
      </c>
      <c r="N52" s="30">
        <v>0</v>
      </c>
      <c r="O52" s="30">
        <v>826.77999999999986</v>
      </c>
      <c r="P52" s="30">
        <v>5.6949999999999994</v>
      </c>
      <c r="Q52" s="22"/>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c r="BD52" s="23">
        <v>46.935401800804023</v>
      </c>
      <c r="BE52" s="23">
        <v>45.09764847481383</v>
      </c>
      <c r="BF52" s="23">
        <v>51.14663993478861</v>
      </c>
      <c r="BG52" s="23">
        <v>51.077912472648187</v>
      </c>
      <c r="BH52" s="23">
        <v>54.651655223951224</v>
      </c>
      <c r="BI52" s="23">
        <v>45.8929105623913</v>
      </c>
      <c r="BJ52" s="23">
        <v>52.782495986219153</v>
      </c>
      <c r="BK52" s="23">
        <v>52.676530882387652</v>
      </c>
      <c r="BL52" s="23">
        <v>0</v>
      </c>
      <c r="BM52" s="23">
        <v>47.935564700308305</v>
      </c>
      <c r="BN52" s="23">
        <v>49.579311181152832</v>
      </c>
      <c r="BO52" s="23">
        <v>45.616718586590217</v>
      </c>
      <c r="BP52" s="23">
        <v>49.301592327252031</v>
      </c>
      <c r="BQ52" s="23">
        <v>48.534574601997981</v>
      </c>
      <c r="BR52" s="23">
        <v>48.58352509655667</v>
      </c>
      <c r="BS52" s="23">
        <v>52.369890797680313</v>
      </c>
      <c r="BT52" s="23">
        <v>45.525593009289992</v>
      </c>
      <c r="BU52" s="23">
        <v>48.364633359854402</v>
      </c>
      <c r="BV52" s="23"/>
      <c r="BW52" s="23">
        <f t="shared" si="3"/>
        <v>0</v>
      </c>
      <c r="BX52" s="23">
        <f t="shared" si="4"/>
        <v>0</v>
      </c>
      <c r="BY52" s="23">
        <f t="shared" si="5"/>
        <v>836.07259899868677</v>
      </c>
      <c r="BZ52" s="23">
        <f t="shared" si="6"/>
        <v>0</v>
      </c>
      <c r="CA52" s="23">
        <f t="shared" si="7"/>
        <v>0</v>
      </c>
      <c r="CB52" s="23">
        <f t="shared" si="8"/>
        <v>5.7590089882405495</v>
      </c>
      <c r="CC52" s="23">
        <f>SUM(BD52:BU52)/INDEX(Multipliers!$J$2:$J$33,MATCH($F52,Multipliers!$H$2:$H$33,0))</f>
        <v>132.38150954832642</v>
      </c>
      <c r="CD52" s="24">
        <f t="shared" si="9"/>
        <v>250.5428233776384</v>
      </c>
      <c r="CE52" s="24">
        <f t="shared" si="10"/>
        <v>14.737813139861082</v>
      </c>
    </row>
    <row r="53" spans="3:83" x14ac:dyDescent="0.3">
      <c r="C53" s="5" t="s">
        <v>293</v>
      </c>
      <c r="D53" s="5" t="s">
        <v>294</v>
      </c>
      <c r="E53" s="7">
        <v>21</v>
      </c>
      <c r="F53" s="5" t="s">
        <v>60</v>
      </c>
      <c r="G53" s="7" t="s">
        <v>104</v>
      </c>
      <c r="H53" s="5" t="s">
        <v>13</v>
      </c>
      <c r="I53" s="29">
        <f>INDEX(Multipliers!$D$2:$D$263,MATCH($E53,Multipliers!$B$2:$B$263,0))</f>
        <v>1.0049999999999999</v>
      </c>
      <c r="J53" s="22"/>
      <c r="K53" s="22">
        <v>0</v>
      </c>
      <c r="L53" s="22">
        <v>0</v>
      </c>
      <c r="M53" s="30">
        <v>0</v>
      </c>
      <c r="N53" s="30">
        <v>0</v>
      </c>
      <c r="O53" s="30">
        <v>745.70999999999992</v>
      </c>
      <c r="P53" s="30">
        <v>4.7737499999999997</v>
      </c>
      <c r="Q53" s="22"/>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c r="BD53" s="23">
        <v>41.143766439931071</v>
      </c>
      <c r="BE53" s="23">
        <v>44.699103823665176</v>
      </c>
      <c r="BF53" s="23">
        <v>44.654458220153529</v>
      </c>
      <c r="BG53" s="23">
        <v>42.139019469964147</v>
      </c>
      <c r="BH53" s="23">
        <v>46.843130300574003</v>
      </c>
      <c r="BI53" s="23">
        <v>46.115531846547398</v>
      </c>
      <c r="BJ53" s="23">
        <v>44.728495064917482</v>
      </c>
      <c r="BK53" s="23">
        <v>46.56062132524977</v>
      </c>
      <c r="BL53" s="23">
        <v>41.495073214919422</v>
      </c>
      <c r="BM53" s="23">
        <v>0</v>
      </c>
      <c r="BN53" s="23">
        <v>43.645356637279008</v>
      </c>
      <c r="BO53" s="23">
        <v>43.689505011870651</v>
      </c>
      <c r="BP53" s="23">
        <v>44.260625946541452</v>
      </c>
      <c r="BQ53" s="23">
        <v>44.395218025022899</v>
      </c>
      <c r="BR53" s="23">
        <v>43.515298593373004</v>
      </c>
      <c r="BS53" s="23">
        <v>46.785714925002672</v>
      </c>
      <c r="BT53" s="23">
        <v>43.921590382110082</v>
      </c>
      <c r="BU53" s="23">
        <v>42.514966177362645</v>
      </c>
      <c r="BV53" s="23"/>
      <c r="BW53" s="23">
        <f t="shared" si="3"/>
        <v>0</v>
      </c>
      <c r="BX53" s="23">
        <f t="shared" si="4"/>
        <v>0</v>
      </c>
      <c r="BY53" s="23">
        <f t="shared" si="5"/>
        <v>751.10747540448449</v>
      </c>
      <c r="BZ53" s="23">
        <f t="shared" si="6"/>
        <v>0</v>
      </c>
      <c r="CA53" s="23">
        <f t="shared" si="7"/>
        <v>0</v>
      </c>
      <c r="CB53" s="23">
        <f t="shared" si="8"/>
        <v>4.8083025716594356</v>
      </c>
      <c r="CC53" s="23">
        <f>SUM(BD53:BU53)/INDEX(Multipliers!$J$2:$J$33,MATCH($F53,Multipliers!$H$2:$H$33,0))</f>
        <v>123.50372865564339</v>
      </c>
      <c r="CD53" s="24">
        <f t="shared" si="9"/>
        <v>227.46429162604846</v>
      </c>
      <c r="CE53" s="24">
        <f t="shared" si="10"/>
        <v>13.380252448591087</v>
      </c>
    </row>
    <row r="54" spans="3:83" x14ac:dyDescent="0.3">
      <c r="C54" s="5" t="s">
        <v>295</v>
      </c>
      <c r="D54" s="5" t="s">
        <v>296</v>
      </c>
      <c r="E54" s="7">
        <v>22</v>
      </c>
      <c r="F54" s="5" t="s">
        <v>76</v>
      </c>
      <c r="G54" s="7" t="s">
        <v>104</v>
      </c>
      <c r="H54" s="5" t="s">
        <v>13</v>
      </c>
      <c r="I54" s="29">
        <f>INDEX(Multipliers!$D$2:$D$263,MATCH($E54,Multipliers!$B$2:$B$263,0))</f>
        <v>1.0049999999999999</v>
      </c>
      <c r="J54" s="22"/>
      <c r="K54" s="22">
        <v>0</v>
      </c>
      <c r="L54" s="22">
        <v>0</v>
      </c>
      <c r="M54" s="30">
        <v>0</v>
      </c>
      <c r="N54" s="30">
        <v>0</v>
      </c>
      <c r="O54" s="30">
        <v>434.66249999999997</v>
      </c>
      <c r="P54" s="30">
        <v>2.5124999999999997</v>
      </c>
      <c r="Q54" s="22"/>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c r="BD54" s="23">
        <v>26.343116544292709</v>
      </c>
      <c r="BE54" s="23">
        <v>26.080378300617237</v>
      </c>
      <c r="BF54" s="23">
        <v>26.107554919944228</v>
      </c>
      <c r="BG54" s="23">
        <v>24.103146227638938</v>
      </c>
      <c r="BH54" s="23">
        <v>24.503791062458745</v>
      </c>
      <c r="BI54" s="23">
        <v>28.096814089966287</v>
      </c>
      <c r="BJ54" s="23">
        <v>29.28359437171914</v>
      </c>
      <c r="BK54" s="23">
        <v>25.364762097108606</v>
      </c>
      <c r="BL54" s="23">
        <v>25.389607386148963</v>
      </c>
      <c r="BM54" s="23">
        <v>25.722032801588075</v>
      </c>
      <c r="BN54" s="23">
        <v>27.776429872787368</v>
      </c>
      <c r="BO54" s="23">
        <v>24.12628781711016</v>
      </c>
      <c r="BP54" s="23">
        <v>0</v>
      </c>
      <c r="BQ54" s="23">
        <v>25.326304952341925</v>
      </c>
      <c r="BR54" s="23">
        <v>25.326511345475417</v>
      </c>
      <c r="BS54" s="23">
        <v>24.732371120578239</v>
      </c>
      <c r="BT54" s="23">
        <v>25.258616106218419</v>
      </c>
      <c r="BU54" s="23">
        <v>26.357742841916284</v>
      </c>
      <c r="BV54" s="23"/>
      <c r="BW54" s="23">
        <f t="shared" si="3"/>
        <v>0</v>
      </c>
      <c r="BX54" s="23">
        <f t="shared" si="4"/>
        <v>0</v>
      </c>
      <c r="BY54" s="23">
        <f t="shared" si="5"/>
        <v>439.89906185791074</v>
      </c>
      <c r="BZ54" s="23">
        <f t="shared" si="6"/>
        <v>0</v>
      </c>
      <c r="CA54" s="23">
        <f t="shared" si="7"/>
        <v>0</v>
      </c>
      <c r="CB54" s="23">
        <f t="shared" si="8"/>
        <v>2.5427691436873454</v>
      </c>
      <c r="CC54" s="23">
        <f>SUM(BD54:BU54)/INDEX(Multipliers!$J$2:$J$33,MATCH($F54,Multipliers!$H$2:$H$33,0))</f>
        <v>74.827493450453588</v>
      </c>
      <c r="CD54" s="24">
        <f t="shared" si="9"/>
        <v>134.07401449836874</v>
      </c>
      <c r="CE54" s="24">
        <f t="shared" si="10"/>
        <v>7.8867067351981612</v>
      </c>
    </row>
    <row r="55" spans="3:83" x14ac:dyDescent="0.3">
      <c r="C55" s="5" t="s">
        <v>297</v>
      </c>
      <c r="D55" s="5" t="s">
        <v>298</v>
      </c>
      <c r="E55" s="7">
        <v>23</v>
      </c>
      <c r="F55" s="5" t="s">
        <v>52</v>
      </c>
      <c r="G55" s="7" t="s">
        <v>104</v>
      </c>
      <c r="H55" s="5" t="s">
        <v>13</v>
      </c>
      <c r="I55" s="29">
        <f>INDEX(Multipliers!$D$2:$D$263,MATCH($E55,Multipliers!$B$2:$B$263,0))</f>
        <v>1.0049999999999999</v>
      </c>
      <c r="J55" s="22"/>
      <c r="K55" s="22">
        <v>0</v>
      </c>
      <c r="L55" s="22">
        <v>0</v>
      </c>
      <c r="M55" s="30">
        <v>0</v>
      </c>
      <c r="N55" s="30">
        <v>0</v>
      </c>
      <c r="O55" s="30">
        <v>826.36124999999993</v>
      </c>
      <c r="P55" s="30">
        <v>5.0249999999999995</v>
      </c>
      <c r="Q55" s="22"/>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c r="BD55" s="23">
        <v>49.603458751986288</v>
      </c>
      <c r="BE55" s="23">
        <v>49.032194221699982</v>
      </c>
      <c r="BF55" s="23">
        <v>48.41482564710693</v>
      </c>
      <c r="BG55" s="23">
        <v>44.667879568456904</v>
      </c>
      <c r="BH55" s="23">
        <v>48.633852658934465</v>
      </c>
      <c r="BI55" s="23">
        <v>47.048829677785321</v>
      </c>
      <c r="BJ55" s="23">
        <v>49.484089235321932</v>
      </c>
      <c r="BK55" s="23">
        <v>45.937116658461036</v>
      </c>
      <c r="BL55" s="23">
        <v>49.621611393320144</v>
      </c>
      <c r="BM55" s="23">
        <v>51.538070266914197</v>
      </c>
      <c r="BN55" s="23">
        <v>48.542432530772935</v>
      </c>
      <c r="BO55" s="23">
        <v>50.258521509516953</v>
      </c>
      <c r="BP55" s="23">
        <v>0</v>
      </c>
      <c r="BQ55" s="23">
        <v>46.344920360643059</v>
      </c>
      <c r="BR55" s="23">
        <v>49.928911458132717</v>
      </c>
      <c r="BS55" s="23">
        <v>56.172737213064387</v>
      </c>
      <c r="BT55" s="23">
        <v>49.216281999479307</v>
      </c>
      <c r="BU55" s="23">
        <v>53.00518885745074</v>
      </c>
      <c r="BV55" s="23"/>
      <c r="BW55" s="23">
        <f t="shared" si="3"/>
        <v>0</v>
      </c>
      <c r="BX55" s="23">
        <f t="shared" si="4"/>
        <v>0</v>
      </c>
      <c r="BY55" s="23">
        <f t="shared" si="5"/>
        <v>837.4509220090473</v>
      </c>
      <c r="BZ55" s="23">
        <f t="shared" si="6"/>
        <v>0</v>
      </c>
      <c r="CA55" s="23">
        <f t="shared" si="7"/>
        <v>0</v>
      </c>
      <c r="CB55" s="23">
        <f t="shared" si="8"/>
        <v>5.0924349164429747</v>
      </c>
      <c r="CC55" s="23">
        <f>SUM(BD55:BU55)/INDEX(Multipliers!$J$2:$J$33,MATCH($F55,Multipliers!$H$2:$H$33,0))</f>
        <v>133.68256684034361</v>
      </c>
      <c r="CD55" s="24">
        <f t="shared" si="9"/>
        <v>247.98226853990619</v>
      </c>
      <c r="CE55" s="24">
        <f t="shared" si="10"/>
        <v>14.587192267053306</v>
      </c>
    </row>
    <row r="56" spans="3:83" x14ac:dyDescent="0.3">
      <c r="C56" s="5" t="s">
        <v>299</v>
      </c>
      <c r="D56" s="5" t="s">
        <v>300</v>
      </c>
      <c r="E56" s="7">
        <v>39</v>
      </c>
      <c r="F56" s="5" t="s">
        <v>72</v>
      </c>
      <c r="G56" s="7" t="s">
        <v>104</v>
      </c>
      <c r="H56" s="5" t="s">
        <v>13</v>
      </c>
      <c r="I56" s="29">
        <f>INDEX(Multipliers!$D$2:$D$263,MATCH($E56,Multipliers!$B$2:$B$263,0))</f>
        <v>1</v>
      </c>
      <c r="J56" s="22"/>
      <c r="K56" s="22">
        <v>0</v>
      </c>
      <c r="L56" s="22">
        <v>0</v>
      </c>
      <c r="M56" s="30">
        <v>53</v>
      </c>
      <c r="N56" s="30">
        <v>0</v>
      </c>
      <c r="O56" s="30">
        <v>451.2</v>
      </c>
      <c r="P56" s="30">
        <v>3</v>
      </c>
      <c r="Q56" s="22"/>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K56" s="23">
        <v>3.0622791346399412</v>
      </c>
      <c r="AL56" s="23">
        <v>3.56127235380223</v>
      </c>
      <c r="AM56" s="23">
        <v>2.9386623627275594</v>
      </c>
      <c r="AN56" s="23">
        <v>3.249998462588755</v>
      </c>
      <c r="AO56" s="23">
        <v>3.119501238238886</v>
      </c>
      <c r="AP56" s="23">
        <v>2.9188264207737649</v>
      </c>
      <c r="AQ56" s="23">
        <v>0</v>
      </c>
      <c r="AR56" s="23">
        <v>3.1421874225157107</v>
      </c>
      <c r="AS56" s="23">
        <v>3.3488274754738399</v>
      </c>
      <c r="AT56" s="23">
        <v>2.9061149946709803</v>
      </c>
      <c r="AU56" s="23">
        <v>3.2793611937967566</v>
      </c>
      <c r="AV56" s="23">
        <v>3.6431175199357622</v>
      </c>
      <c r="AW56" s="23">
        <v>3.0972967551925841</v>
      </c>
      <c r="AX56" s="23">
        <v>3.3738823247121283</v>
      </c>
      <c r="AY56" s="23">
        <v>3.2613857469527003</v>
      </c>
      <c r="AZ56" s="23">
        <v>3.1361953540242351</v>
      </c>
      <c r="BA56" s="23">
        <v>3.0164469915342456</v>
      </c>
      <c r="BB56" s="23">
        <v>3.3051960209053228</v>
      </c>
      <c r="BC56" s="23"/>
      <c r="BD56" s="23">
        <v>27.174763183775529</v>
      </c>
      <c r="BE56" s="23">
        <v>28.08420740043363</v>
      </c>
      <c r="BF56" s="23">
        <v>24.746157734408442</v>
      </c>
      <c r="BG56" s="23">
        <v>30.525783578222551</v>
      </c>
      <c r="BH56" s="23">
        <v>28.569858402434701</v>
      </c>
      <c r="BI56" s="23">
        <v>24.423873631877008</v>
      </c>
      <c r="BJ56" s="23">
        <v>0</v>
      </c>
      <c r="BK56" s="23">
        <v>27.236765589344319</v>
      </c>
      <c r="BL56" s="23">
        <v>27.182084174125929</v>
      </c>
      <c r="BM56" s="23">
        <v>25.791699271378338</v>
      </c>
      <c r="BN56" s="23">
        <v>30.004087904967534</v>
      </c>
      <c r="BO56" s="23">
        <v>29.340626865187915</v>
      </c>
      <c r="BP56" s="23">
        <v>25.531520426708056</v>
      </c>
      <c r="BQ56" s="23">
        <v>26.606448914447316</v>
      </c>
      <c r="BR56" s="23">
        <v>28.941641642606555</v>
      </c>
      <c r="BS56" s="23">
        <v>26.845938587466605</v>
      </c>
      <c r="BT56" s="23">
        <v>26.342162664859071</v>
      </c>
      <c r="BU56" s="23">
        <v>27.245267855120794</v>
      </c>
      <c r="BV56" s="23"/>
      <c r="BW56" s="23">
        <f t="shared" si="3"/>
        <v>0</v>
      </c>
      <c r="BX56" s="23">
        <f t="shared" si="4"/>
        <v>54.360551772485394</v>
      </c>
      <c r="BY56" s="23">
        <f t="shared" si="5"/>
        <v>464.59288782736428</v>
      </c>
      <c r="BZ56" s="23">
        <f t="shared" si="6"/>
        <v>0</v>
      </c>
      <c r="CA56" s="23">
        <f t="shared" si="7"/>
        <v>0</v>
      </c>
      <c r="CB56" s="23">
        <f t="shared" si="8"/>
        <v>3.0890484562989644</v>
      </c>
      <c r="CC56" s="23">
        <f>SUM(BD56:BU56)/INDEX(Multipliers!$J$2:$J$33,MATCH($F56,Multipliers!$H$2:$H$33,0))</f>
        <v>76.139889159958571</v>
      </c>
      <c r="CD56" s="24">
        <f t="shared" si="9"/>
        <v>146.56952385773732</v>
      </c>
      <c r="CE56" s="24">
        <f t="shared" si="10"/>
        <v>8.6217366975139598</v>
      </c>
    </row>
    <row r="57" spans="3:83" x14ac:dyDescent="0.3">
      <c r="C57" s="5" t="s">
        <v>301</v>
      </c>
      <c r="D57" s="5" t="s">
        <v>302</v>
      </c>
      <c r="E57" s="7">
        <v>50</v>
      </c>
      <c r="F57" s="5" t="s">
        <v>62</v>
      </c>
      <c r="G57" s="7" t="s">
        <v>104</v>
      </c>
      <c r="H57" s="5" t="s">
        <v>13</v>
      </c>
      <c r="I57" s="29">
        <f>INDEX(Multipliers!$D$2:$D$263,MATCH($E57,Multipliers!$B$2:$B$263,0))</f>
        <v>0.995</v>
      </c>
      <c r="J57" s="22"/>
      <c r="K57" s="22">
        <v>0</v>
      </c>
      <c r="L57" s="22">
        <v>0</v>
      </c>
      <c r="M57" s="30">
        <v>0</v>
      </c>
      <c r="N57" s="30">
        <v>0</v>
      </c>
      <c r="O57" s="30">
        <v>424.43857142857144</v>
      </c>
      <c r="P57" s="30">
        <v>2.4164285714285714</v>
      </c>
      <c r="Q57" s="22"/>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c r="BD57" s="23">
        <v>24.310232828352405</v>
      </c>
      <c r="BE57" s="23">
        <v>25.461441271087576</v>
      </c>
      <c r="BF57" s="23">
        <v>26.365807032829942</v>
      </c>
      <c r="BG57" s="23">
        <v>28.537723876840072</v>
      </c>
      <c r="BH57" s="23">
        <v>23.5915173286506</v>
      </c>
      <c r="BI57" s="23">
        <v>0</v>
      </c>
      <c r="BJ57" s="23">
        <v>24.833399586102107</v>
      </c>
      <c r="BK57" s="23">
        <v>28.801393913119586</v>
      </c>
      <c r="BL57" s="23">
        <v>24.608041413972011</v>
      </c>
      <c r="BM57" s="23">
        <v>24.04706144077268</v>
      </c>
      <c r="BN57" s="23">
        <v>24.991203771758794</v>
      </c>
      <c r="BO57" s="23">
        <v>27.063459520056885</v>
      </c>
      <c r="BP57" s="23">
        <v>25.179326365062209</v>
      </c>
      <c r="BQ57" s="23">
        <v>24.92490938861139</v>
      </c>
      <c r="BR57" s="23">
        <v>25.553404133416329</v>
      </c>
      <c r="BS57" s="23">
        <v>23.194840602339323</v>
      </c>
      <c r="BT57" s="23">
        <v>27.367025448774726</v>
      </c>
      <c r="BU57" s="23">
        <v>25.967765672022217</v>
      </c>
      <c r="BV57" s="23"/>
      <c r="BW57" s="23">
        <f t="shared" si="3"/>
        <v>0</v>
      </c>
      <c r="BX57" s="23">
        <f t="shared" si="4"/>
        <v>0</v>
      </c>
      <c r="BY57" s="23">
        <f t="shared" si="5"/>
        <v>434.79855359376887</v>
      </c>
      <c r="BZ57" s="23">
        <f t="shared" si="6"/>
        <v>0</v>
      </c>
      <c r="CA57" s="23">
        <f t="shared" si="7"/>
        <v>0</v>
      </c>
      <c r="CB57" s="23">
        <f t="shared" si="8"/>
        <v>2.4754103854970095</v>
      </c>
      <c r="CC57" s="23">
        <f>SUM(BD57:BU57)/INDEX(Multipliers!$J$2:$J$33,MATCH($F57,Multipliers!$H$2:$H$33,0))</f>
        <v>71.151028434623896</v>
      </c>
      <c r="CD57" s="24">
        <f t="shared" si="9"/>
        <v>129.48334610698285</v>
      </c>
      <c r="CE57" s="24">
        <f t="shared" si="10"/>
        <v>7.6166674180578147</v>
      </c>
    </row>
    <row r="58" spans="3:83" x14ac:dyDescent="0.3">
      <c r="C58" s="5" t="s">
        <v>303</v>
      </c>
      <c r="D58" s="5" t="s">
        <v>304</v>
      </c>
      <c r="E58" s="7">
        <v>55</v>
      </c>
      <c r="F58" s="5" t="s">
        <v>43</v>
      </c>
      <c r="G58" s="7" t="s">
        <v>104</v>
      </c>
      <c r="H58" s="5" t="s">
        <v>13</v>
      </c>
      <c r="I58" s="29">
        <f>INDEX(Multipliers!$D$2:$D$263,MATCH($E58,Multipliers!$B$2:$B$263,0))</f>
        <v>0.95</v>
      </c>
      <c r="J58" s="22"/>
      <c r="K58" s="22">
        <v>0</v>
      </c>
      <c r="L58" s="22">
        <v>0</v>
      </c>
      <c r="M58" s="30">
        <v>0</v>
      </c>
      <c r="N58" s="30">
        <v>0</v>
      </c>
      <c r="O58" s="30">
        <v>471.58</v>
      </c>
      <c r="P58" s="30">
        <v>3.23</v>
      </c>
      <c r="Q58" s="22"/>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c r="BD58" s="23">
        <v>31.929295490294017</v>
      </c>
      <c r="BE58" s="23">
        <v>27.287147275037185</v>
      </c>
      <c r="BF58" s="23">
        <v>28.510166238743878</v>
      </c>
      <c r="BG58" s="23">
        <v>23.735258685731903</v>
      </c>
      <c r="BH58" s="23">
        <v>30.046066044428763</v>
      </c>
      <c r="BI58" s="23">
        <v>29.269045316742506</v>
      </c>
      <c r="BJ58" s="23">
        <v>27.656514791184271</v>
      </c>
      <c r="BK58" s="23">
        <v>27.61912541740972</v>
      </c>
      <c r="BL58" s="23">
        <v>27.187292344291873</v>
      </c>
      <c r="BM58" s="23">
        <v>0</v>
      </c>
      <c r="BN58" s="23">
        <v>29.800894566879272</v>
      </c>
      <c r="BO58" s="23">
        <v>26.39525601627215</v>
      </c>
      <c r="BP58" s="23">
        <v>26.345640756635561</v>
      </c>
      <c r="BQ58" s="23">
        <v>30.116991752798143</v>
      </c>
      <c r="BR58" s="23">
        <v>27.930057238778581</v>
      </c>
      <c r="BS58" s="23">
        <v>28.139284746388338</v>
      </c>
      <c r="BT58" s="23">
        <v>30.315320294611634</v>
      </c>
      <c r="BU58" s="23">
        <v>26.331383833270881</v>
      </c>
      <c r="BV58" s="23"/>
      <c r="BW58" s="23">
        <f t="shared" si="3"/>
        <v>0</v>
      </c>
      <c r="BX58" s="23">
        <f t="shared" si="4"/>
        <v>0</v>
      </c>
      <c r="BY58" s="23">
        <f t="shared" si="5"/>
        <v>478.6147408094987</v>
      </c>
      <c r="BZ58" s="23">
        <f t="shared" si="6"/>
        <v>0</v>
      </c>
      <c r="CA58" s="23">
        <f t="shared" si="7"/>
        <v>0</v>
      </c>
      <c r="CB58" s="23">
        <f t="shared" si="8"/>
        <v>3.278183156229443</v>
      </c>
      <c r="CC58" s="23">
        <f>SUM(BD58:BU58)/INDEX(Multipliers!$J$2:$J$33,MATCH($F58,Multipliers!$H$2:$H$33,0))</f>
        <v>65.40488587433039</v>
      </c>
      <c r="CD58" s="24">
        <f t="shared" si="9"/>
        <v>132.93545889265692</v>
      </c>
      <c r="CE58" s="24">
        <f t="shared" si="10"/>
        <v>7.8197328760386426</v>
      </c>
    </row>
    <row r="59" spans="3:83" x14ac:dyDescent="0.3">
      <c r="C59" s="5" t="s">
        <v>305</v>
      </c>
      <c r="D59" s="5" t="s">
        <v>306</v>
      </c>
      <c r="E59" s="7">
        <v>63</v>
      </c>
      <c r="F59" s="5" t="s">
        <v>82</v>
      </c>
      <c r="G59" s="7" t="s">
        <v>104</v>
      </c>
      <c r="H59" s="5" t="s">
        <v>13</v>
      </c>
      <c r="I59" s="29">
        <f>INDEX(Multipliers!$D$2:$D$263,MATCH($E59,Multipliers!$B$2:$B$263,0))</f>
        <v>0.9</v>
      </c>
      <c r="J59" s="22"/>
      <c r="K59" s="22">
        <v>0</v>
      </c>
      <c r="L59" s="22">
        <v>0</v>
      </c>
      <c r="M59" s="30">
        <v>0</v>
      </c>
      <c r="N59" s="30">
        <v>0</v>
      </c>
      <c r="O59" s="30">
        <v>633.6</v>
      </c>
      <c r="P59" s="30">
        <v>3.3</v>
      </c>
      <c r="Q59" s="22"/>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c r="BD59" s="23">
        <v>37.657471807359919</v>
      </c>
      <c r="BE59" s="23">
        <v>36.716961041351183</v>
      </c>
      <c r="BF59" s="23">
        <v>34.297354461784735</v>
      </c>
      <c r="BG59" s="23">
        <v>36.037941185793819</v>
      </c>
      <c r="BH59" s="23">
        <v>33.862518107319261</v>
      </c>
      <c r="BI59" s="23">
        <v>35.152198049603221</v>
      </c>
      <c r="BJ59" s="23">
        <v>37.362956640072881</v>
      </c>
      <c r="BK59" s="23">
        <v>37.401139358646077</v>
      </c>
      <c r="BL59" s="23">
        <v>0</v>
      </c>
      <c r="BM59" s="23">
        <v>37.956030379911866</v>
      </c>
      <c r="BN59" s="23">
        <v>43.123189924673682</v>
      </c>
      <c r="BO59" s="23">
        <v>37.569177877255214</v>
      </c>
      <c r="BP59" s="23">
        <v>36.19892882587645</v>
      </c>
      <c r="BQ59" s="23">
        <v>35.238320008453826</v>
      </c>
      <c r="BR59" s="23">
        <v>40.520569385240321</v>
      </c>
      <c r="BS59" s="23">
        <v>39.886588109772497</v>
      </c>
      <c r="BT59" s="23">
        <v>37.529262660807291</v>
      </c>
      <c r="BU59" s="23">
        <v>35.675136541905573</v>
      </c>
      <c r="BV59" s="23"/>
      <c r="BW59" s="23">
        <f t="shared" si="3"/>
        <v>0</v>
      </c>
      <c r="BX59" s="23">
        <f t="shared" si="4"/>
        <v>0</v>
      </c>
      <c r="BY59" s="23">
        <f t="shared" si="5"/>
        <v>632.18574436582765</v>
      </c>
      <c r="BZ59" s="23">
        <f t="shared" si="6"/>
        <v>0</v>
      </c>
      <c r="CA59" s="23">
        <f t="shared" si="7"/>
        <v>0</v>
      </c>
      <c r="CB59" s="23">
        <f t="shared" si="8"/>
        <v>3.2926340852386851</v>
      </c>
      <c r="CC59" s="23">
        <f>SUM(BD59:BU59)/INDEX(Multipliers!$J$2:$J$33,MATCH($F59,Multipliers!$H$2:$H$33,0))</f>
        <v>111.58289585967002</v>
      </c>
      <c r="CD59" s="24">
        <f t="shared" si="9"/>
        <v>194.55727480768491</v>
      </c>
      <c r="CE59" s="24">
        <f t="shared" si="10"/>
        <v>11.444545576922641</v>
      </c>
    </row>
    <row r="60" spans="3:83" x14ac:dyDescent="0.3">
      <c r="C60" s="5" t="s">
        <v>307</v>
      </c>
      <c r="D60" s="5" t="s">
        <v>308</v>
      </c>
      <c r="E60" s="7">
        <v>69</v>
      </c>
      <c r="F60" s="5" t="s">
        <v>74</v>
      </c>
      <c r="G60" s="7" t="s">
        <v>104</v>
      </c>
      <c r="H60" s="5" t="s">
        <v>13</v>
      </c>
      <c r="I60" s="29">
        <f>INDEX(Multipliers!$D$2:$D$263,MATCH($E60,Multipliers!$B$2:$B$263,0))</f>
        <v>0.9</v>
      </c>
      <c r="J60" s="22"/>
      <c r="K60" s="22">
        <v>0</v>
      </c>
      <c r="L60" s="22">
        <v>0</v>
      </c>
      <c r="M60" s="30">
        <v>0</v>
      </c>
      <c r="N60" s="30">
        <v>0</v>
      </c>
      <c r="O60" s="30">
        <v>446.625</v>
      </c>
      <c r="P60" s="30">
        <v>2.7</v>
      </c>
      <c r="Q60" s="22"/>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c r="BD60" s="23">
        <v>26.536739406330344</v>
      </c>
      <c r="BE60" s="23">
        <v>26.879668690711011</v>
      </c>
      <c r="BF60" s="23">
        <v>25.791638346475466</v>
      </c>
      <c r="BG60" s="23">
        <v>26.735581027628101</v>
      </c>
      <c r="BH60" s="23">
        <v>26.712235554473615</v>
      </c>
      <c r="BI60" s="23">
        <v>27.744011404061062</v>
      </c>
      <c r="BJ60" s="23">
        <v>0</v>
      </c>
      <c r="BK60" s="23">
        <v>24.214157049836068</v>
      </c>
      <c r="BL60" s="23">
        <v>26.729404765566493</v>
      </c>
      <c r="BM60" s="23">
        <v>26.851581575535057</v>
      </c>
      <c r="BN60" s="23">
        <v>27.757745342225334</v>
      </c>
      <c r="BO60" s="23">
        <v>27.551155246143345</v>
      </c>
      <c r="BP60" s="23">
        <v>27.914037833549529</v>
      </c>
      <c r="BQ60" s="23">
        <v>22.681552970248177</v>
      </c>
      <c r="BR60" s="23">
        <v>29.129647539037887</v>
      </c>
      <c r="BS60" s="23">
        <v>26.587728614648256</v>
      </c>
      <c r="BT60" s="23">
        <v>30.992731865664521</v>
      </c>
      <c r="BU60" s="23">
        <v>25.566244230589312</v>
      </c>
      <c r="BV60" s="23"/>
      <c r="BW60" s="23">
        <f t="shared" si="3"/>
        <v>0</v>
      </c>
      <c r="BX60" s="23">
        <f t="shared" si="4"/>
        <v>0</v>
      </c>
      <c r="BY60" s="23">
        <f t="shared" si="5"/>
        <v>456.37586146272355</v>
      </c>
      <c r="BZ60" s="23">
        <f t="shared" si="6"/>
        <v>0</v>
      </c>
      <c r="CA60" s="23">
        <f t="shared" si="7"/>
        <v>0</v>
      </c>
      <c r="CB60" s="23">
        <f t="shared" si="8"/>
        <v>2.7589472733262888</v>
      </c>
      <c r="CC60" s="23">
        <f>SUM(BD60:BU60)/INDEX(Multipliers!$J$2:$J$33,MATCH($F60,Multipliers!$H$2:$H$33,0))</f>
        <v>84.564564885501682</v>
      </c>
      <c r="CD60" s="24">
        <f t="shared" si="9"/>
        <v>146.75583467173178</v>
      </c>
      <c r="CE60" s="24">
        <f t="shared" si="10"/>
        <v>8.6326961571606926</v>
      </c>
    </row>
    <row r="61" spans="3:83" x14ac:dyDescent="0.3">
      <c r="C61" s="5" t="s">
        <v>309</v>
      </c>
      <c r="D61" s="5" t="s">
        <v>310</v>
      </c>
      <c r="E61" s="7">
        <v>73</v>
      </c>
      <c r="F61" s="5" t="s">
        <v>80</v>
      </c>
      <c r="G61" s="7" t="s">
        <v>104</v>
      </c>
      <c r="H61" s="5" t="s">
        <v>13</v>
      </c>
      <c r="I61" s="29">
        <f>INDEX(Multipliers!$D$2:$D$263,MATCH($E61,Multipliers!$B$2:$B$263,0))</f>
        <v>0.85</v>
      </c>
      <c r="J61" s="22"/>
      <c r="K61" s="22">
        <v>0</v>
      </c>
      <c r="L61" s="22">
        <v>0</v>
      </c>
      <c r="M61" s="30">
        <v>0</v>
      </c>
      <c r="N61" s="30">
        <v>0</v>
      </c>
      <c r="O61" s="30">
        <v>396.38333333333333</v>
      </c>
      <c r="P61" s="30">
        <v>2.5499999999999998</v>
      </c>
      <c r="Q61" s="22"/>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c r="BD61" s="23">
        <v>26.385067740805102</v>
      </c>
      <c r="BE61" s="23">
        <v>23.130978516110549</v>
      </c>
      <c r="BF61" s="23">
        <v>22.331191121271445</v>
      </c>
      <c r="BG61" s="23">
        <v>23.061390208862537</v>
      </c>
      <c r="BH61" s="23">
        <v>21.435161565197909</v>
      </c>
      <c r="BI61" s="23">
        <v>23.650973321418206</v>
      </c>
      <c r="BJ61" s="23">
        <v>22.947413111448164</v>
      </c>
      <c r="BK61" s="23">
        <v>21.248114608344192</v>
      </c>
      <c r="BL61" s="23">
        <v>22.120254958520235</v>
      </c>
      <c r="BM61" s="23">
        <v>24.798722811314821</v>
      </c>
      <c r="BN61" s="23">
        <v>21.696940742217834</v>
      </c>
      <c r="BO61" s="23">
        <v>24.854522290001032</v>
      </c>
      <c r="BP61" s="23">
        <v>0</v>
      </c>
      <c r="BQ61" s="23">
        <v>23.537747383778065</v>
      </c>
      <c r="BR61" s="23">
        <v>23.397174625973491</v>
      </c>
      <c r="BS61" s="23">
        <v>23.707021457066627</v>
      </c>
      <c r="BT61" s="23">
        <v>23.164577851274476</v>
      </c>
      <c r="BU61" s="23">
        <v>25.22323423586808</v>
      </c>
      <c r="BV61" s="23"/>
      <c r="BW61" s="23">
        <f t="shared" si="3"/>
        <v>0</v>
      </c>
      <c r="BX61" s="23">
        <f t="shared" si="4"/>
        <v>0</v>
      </c>
      <c r="BY61" s="23">
        <f t="shared" si="5"/>
        <v>396.69048654947278</v>
      </c>
      <c r="BZ61" s="23">
        <f t="shared" si="6"/>
        <v>0</v>
      </c>
      <c r="CA61" s="23">
        <f t="shared" si="7"/>
        <v>0</v>
      </c>
      <c r="CB61" s="23">
        <f t="shared" si="8"/>
        <v>2.5519759677950353</v>
      </c>
      <c r="CC61" s="23">
        <f>SUM(BD61:BU61)/INDEX(Multipliers!$J$2:$J$33,MATCH($F61,Multipliers!$H$2:$H$33,0))</f>
        <v>71.183718310899494</v>
      </c>
      <c r="CD61" s="24">
        <f t="shared" si="9"/>
        <v>126.16462277261698</v>
      </c>
      <c r="CE61" s="24">
        <f t="shared" si="10"/>
        <v>7.4214483983892343</v>
      </c>
    </row>
    <row r="62" spans="3:83" x14ac:dyDescent="0.3">
      <c r="C62" s="5" t="s">
        <v>311</v>
      </c>
      <c r="D62" s="5" t="s">
        <v>312</v>
      </c>
      <c r="E62" s="7">
        <v>74</v>
      </c>
      <c r="F62" s="5" t="s">
        <v>94</v>
      </c>
      <c r="G62" s="7" t="s">
        <v>104</v>
      </c>
      <c r="H62" s="5" t="s">
        <v>13</v>
      </c>
      <c r="I62" s="29">
        <f>INDEX(Multipliers!$D$2:$D$263,MATCH($E62,Multipliers!$B$2:$B$263,0))</f>
        <v>0.85</v>
      </c>
      <c r="J62" s="22"/>
      <c r="K62" s="22">
        <v>0</v>
      </c>
      <c r="L62" s="22">
        <v>0</v>
      </c>
      <c r="M62" s="30">
        <v>0</v>
      </c>
      <c r="N62" s="30">
        <v>0</v>
      </c>
      <c r="O62" s="30">
        <v>627.01666666666665</v>
      </c>
      <c r="P62" s="30">
        <v>3.6833333333333331</v>
      </c>
      <c r="Q62" s="22"/>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c r="BD62" s="23">
        <v>40.108352758165807</v>
      </c>
      <c r="BE62" s="23">
        <v>35.453664047064976</v>
      </c>
      <c r="BF62" s="23">
        <v>43.037742189672592</v>
      </c>
      <c r="BG62" s="23">
        <v>39.284355748273732</v>
      </c>
      <c r="BH62" s="23">
        <v>0</v>
      </c>
      <c r="BI62" s="23">
        <v>37.509483010629772</v>
      </c>
      <c r="BJ62" s="23">
        <v>35.50269040204369</v>
      </c>
      <c r="BK62" s="23">
        <v>34.457568352398127</v>
      </c>
      <c r="BL62" s="23">
        <v>38.891614732537285</v>
      </c>
      <c r="BM62" s="23">
        <v>37.180926408936536</v>
      </c>
      <c r="BN62" s="23">
        <v>37.759276410241199</v>
      </c>
      <c r="BO62" s="23">
        <v>36.869068605627945</v>
      </c>
      <c r="BP62" s="23">
        <v>34.371827113970383</v>
      </c>
      <c r="BQ62" s="23">
        <v>38.75587668182208</v>
      </c>
      <c r="BR62" s="23">
        <v>38.248178080753384</v>
      </c>
      <c r="BS62" s="23">
        <v>35.929424355608589</v>
      </c>
      <c r="BT62" s="23">
        <v>33.912802378999416</v>
      </c>
      <c r="BU62" s="23">
        <v>37.997000128904695</v>
      </c>
      <c r="BV62" s="23"/>
      <c r="BW62" s="23">
        <f t="shared" si="3"/>
        <v>0</v>
      </c>
      <c r="BX62" s="23">
        <f t="shared" si="4"/>
        <v>0</v>
      </c>
      <c r="BY62" s="23">
        <f t="shared" si="5"/>
        <v>635.26985140565023</v>
      </c>
      <c r="BZ62" s="23">
        <f t="shared" si="6"/>
        <v>0</v>
      </c>
      <c r="CA62" s="23">
        <f t="shared" si="7"/>
        <v>0</v>
      </c>
      <c r="CB62" s="23">
        <f t="shared" si="8"/>
        <v>3.7318156657358577</v>
      </c>
      <c r="CC62" s="23">
        <f>SUM(BD62:BU62)/INDEX(Multipliers!$J$2:$J$33,MATCH($F62,Multipliers!$H$2:$H$33,0))</f>
        <v>106.98505046901194</v>
      </c>
      <c r="CD62" s="24">
        <f t="shared" si="9"/>
        <v>192.90292960399211</v>
      </c>
      <c r="CE62" s="24">
        <f t="shared" si="10"/>
        <v>11.347231153176006</v>
      </c>
    </row>
    <row r="63" spans="3:83" x14ac:dyDescent="0.3">
      <c r="C63" s="5" t="s">
        <v>313</v>
      </c>
      <c r="D63" s="5" t="s">
        <v>314</v>
      </c>
      <c r="E63" s="7">
        <v>79</v>
      </c>
      <c r="F63" s="5" t="s">
        <v>109</v>
      </c>
      <c r="G63" s="7" t="s">
        <v>104</v>
      </c>
      <c r="H63" s="5" t="s">
        <v>13</v>
      </c>
      <c r="I63" s="29">
        <f>INDEX(Multipliers!$D$2:$D$263,MATCH($E63,Multipliers!$B$2:$B$263,0))</f>
        <v>0.85</v>
      </c>
      <c r="J63" s="22"/>
      <c r="K63" s="22">
        <v>0</v>
      </c>
      <c r="L63" s="22">
        <v>0</v>
      </c>
      <c r="M63" s="30">
        <v>0</v>
      </c>
      <c r="N63" s="30">
        <v>0</v>
      </c>
      <c r="O63" s="30">
        <v>498.95</v>
      </c>
      <c r="P63" s="30">
        <v>3.1875</v>
      </c>
      <c r="Q63" s="22"/>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c r="BD63" s="23">
        <v>30.778950820180761</v>
      </c>
      <c r="BE63" s="23">
        <v>28.364685897109865</v>
      </c>
      <c r="BF63" s="23">
        <v>29.469051946567841</v>
      </c>
      <c r="BG63" s="23">
        <v>28.812803609081588</v>
      </c>
      <c r="BH63" s="23">
        <v>34.213172275538945</v>
      </c>
      <c r="BI63" s="23">
        <v>28.813295164789107</v>
      </c>
      <c r="BJ63" s="23">
        <v>29.438237239042945</v>
      </c>
      <c r="BK63" s="23">
        <v>31.056328196911252</v>
      </c>
      <c r="BL63" s="23">
        <v>27.077971849145019</v>
      </c>
      <c r="BM63" s="23">
        <v>29.404795443472359</v>
      </c>
      <c r="BN63" s="23">
        <v>0</v>
      </c>
      <c r="BO63" s="23">
        <v>29.950152846958328</v>
      </c>
      <c r="BP63" s="23">
        <v>32.477933324398961</v>
      </c>
      <c r="BQ63" s="23">
        <v>30.116810287787995</v>
      </c>
      <c r="BR63" s="23">
        <v>30.166505088771064</v>
      </c>
      <c r="BS63" s="23">
        <v>30.170005483646335</v>
      </c>
      <c r="BT63" s="23">
        <v>29.801907332043115</v>
      </c>
      <c r="BU63" s="23">
        <v>30.419493702588547</v>
      </c>
      <c r="BV63" s="23"/>
      <c r="BW63" s="23">
        <f t="shared" si="3"/>
        <v>0</v>
      </c>
      <c r="BX63" s="23">
        <f t="shared" si="4"/>
        <v>0</v>
      </c>
      <c r="BY63" s="23">
        <f t="shared" si="5"/>
        <v>510.53210050803403</v>
      </c>
      <c r="BZ63" s="23">
        <f t="shared" si="6"/>
        <v>0</v>
      </c>
      <c r="CA63" s="23">
        <f t="shared" si="7"/>
        <v>0</v>
      </c>
      <c r="CB63" s="23">
        <f t="shared" si="8"/>
        <v>3.2614912724107796</v>
      </c>
      <c r="CC63" s="23">
        <f>SUM(BD63:BU63)/INDEX(Multipliers!$J$2:$J$33,MATCH($F63,Multipliers!$H$2:$H$33,0))</f>
        <v>99.220545174492628</v>
      </c>
      <c r="CD63" s="24">
        <f t="shared" si="9"/>
        <v>169.84270285976072</v>
      </c>
      <c r="CE63" s="24">
        <f t="shared" si="10"/>
        <v>9.9907472270447482</v>
      </c>
    </row>
    <row r="64" spans="3:83" x14ac:dyDescent="0.3">
      <c r="C64" s="5" t="s">
        <v>315</v>
      </c>
      <c r="D64" s="5" t="s">
        <v>316</v>
      </c>
      <c r="E64" s="7">
        <v>94</v>
      </c>
      <c r="F64" s="5" t="s">
        <v>89</v>
      </c>
      <c r="G64" s="7" t="s">
        <v>104</v>
      </c>
      <c r="H64" s="5" t="s">
        <v>13</v>
      </c>
      <c r="I64" s="29">
        <f>INDEX(Multipliers!$D$2:$D$263,MATCH($E64,Multipliers!$B$2:$B$263,0))</f>
        <v>0.75</v>
      </c>
      <c r="J64" s="22"/>
      <c r="K64" s="22">
        <v>0</v>
      </c>
      <c r="L64" s="22">
        <v>0</v>
      </c>
      <c r="M64" s="30">
        <v>0</v>
      </c>
      <c r="N64" s="30">
        <v>0</v>
      </c>
      <c r="O64" s="30">
        <v>381.45000000000005</v>
      </c>
      <c r="P64" s="30">
        <v>2.25</v>
      </c>
      <c r="Q64" s="22"/>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c r="BD64" s="23">
        <v>20.900285874481483</v>
      </c>
      <c r="BE64" s="23">
        <v>23.6445808969019</v>
      </c>
      <c r="BF64" s="23">
        <v>25.239750307290176</v>
      </c>
      <c r="BG64" s="23">
        <v>21.468418105568468</v>
      </c>
      <c r="BH64" s="23">
        <v>24.230584456850764</v>
      </c>
      <c r="BI64" s="23">
        <v>20.765132104024726</v>
      </c>
      <c r="BJ64" s="23">
        <v>20.941604298905172</v>
      </c>
      <c r="BK64" s="23">
        <v>23.970610913074427</v>
      </c>
      <c r="BL64" s="23">
        <v>21.236986648369719</v>
      </c>
      <c r="BM64" s="23">
        <v>24.346491096559095</v>
      </c>
      <c r="BN64" s="23">
        <v>21.749817572166293</v>
      </c>
      <c r="BO64" s="23">
        <v>22.181738539414678</v>
      </c>
      <c r="BP64" s="23">
        <v>21.67600579663781</v>
      </c>
      <c r="BQ64" s="23">
        <v>0</v>
      </c>
      <c r="BR64" s="23">
        <v>23.024325108477171</v>
      </c>
      <c r="BS64" s="23">
        <v>21.934794925251847</v>
      </c>
      <c r="BT64" s="23">
        <v>22.836449531915466</v>
      </c>
      <c r="BU64" s="23">
        <v>22.481079603097559</v>
      </c>
      <c r="BV64" s="23"/>
      <c r="BW64" s="23">
        <f t="shared" si="3"/>
        <v>0</v>
      </c>
      <c r="BX64" s="23">
        <f t="shared" si="4"/>
        <v>0</v>
      </c>
      <c r="BY64" s="23">
        <f t="shared" si="5"/>
        <v>382.62865577898674</v>
      </c>
      <c r="BZ64" s="23">
        <f t="shared" si="6"/>
        <v>0</v>
      </c>
      <c r="CA64" s="23">
        <f t="shared" si="7"/>
        <v>0</v>
      </c>
      <c r="CB64" s="23">
        <f t="shared" si="8"/>
        <v>2.25695235418199</v>
      </c>
      <c r="CC64" s="23">
        <f>SUM(BD64:BU64)/INDEX(Multipliers!$J$2:$J$33,MATCH($F64,Multipliers!$H$2:$H$33,0))</f>
        <v>75.114050542515841</v>
      </c>
      <c r="CD64" s="24">
        <f t="shared" si="9"/>
        <v>126.91863024550645</v>
      </c>
      <c r="CE64" s="24">
        <f t="shared" si="10"/>
        <v>7.465801779147438</v>
      </c>
    </row>
    <row r="65" spans="3:83" x14ac:dyDescent="0.3">
      <c r="C65" s="5" t="s">
        <v>317</v>
      </c>
      <c r="D65" s="5" t="s">
        <v>318</v>
      </c>
      <c r="E65" s="7">
        <v>100</v>
      </c>
      <c r="F65" s="5" t="s">
        <v>69</v>
      </c>
      <c r="G65" s="7" t="s">
        <v>104</v>
      </c>
      <c r="H65" s="5" t="s">
        <v>13</v>
      </c>
      <c r="I65" s="29">
        <f>INDEX(Multipliers!$D$2:$D$263,MATCH($E65,Multipliers!$B$2:$B$263,0))</f>
        <v>0.75</v>
      </c>
      <c r="J65" s="22"/>
      <c r="K65" s="22">
        <v>0</v>
      </c>
      <c r="L65" s="22">
        <v>0</v>
      </c>
      <c r="M65" s="30">
        <v>0</v>
      </c>
      <c r="N65" s="30">
        <v>0</v>
      </c>
      <c r="O65" s="30">
        <v>501.9375</v>
      </c>
      <c r="P65" s="30">
        <v>2.8125</v>
      </c>
      <c r="Q65" s="22"/>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c r="BD65" s="23">
        <v>29.023914102106453</v>
      </c>
      <c r="BE65" s="23">
        <v>32.510331887419056</v>
      </c>
      <c r="BF65" s="23">
        <v>32.012232330570924</v>
      </c>
      <c r="BG65" s="23">
        <v>29.624850251689438</v>
      </c>
      <c r="BH65" s="23">
        <v>0</v>
      </c>
      <c r="BI65" s="23">
        <v>33.212156691218937</v>
      </c>
      <c r="BJ65" s="23">
        <v>27.875367721514216</v>
      </c>
      <c r="BK65" s="23">
        <v>30.406110559271678</v>
      </c>
      <c r="BL65" s="23">
        <v>25.36424545611737</v>
      </c>
      <c r="BM65" s="23">
        <v>33.917215626446001</v>
      </c>
      <c r="BN65" s="23">
        <v>27.985977415897949</v>
      </c>
      <c r="BO65" s="23">
        <v>31.667929112877793</v>
      </c>
      <c r="BP65" s="23">
        <v>29.669159900489866</v>
      </c>
      <c r="BQ65" s="23">
        <v>31.402188118034644</v>
      </c>
      <c r="BR65" s="23">
        <v>28.178122127747677</v>
      </c>
      <c r="BS65" s="23">
        <v>32.119283190223555</v>
      </c>
      <c r="BT65" s="23">
        <v>29.660861897473726</v>
      </c>
      <c r="BU65" s="23">
        <v>29.924563169486476</v>
      </c>
      <c r="BV65" s="23"/>
      <c r="BW65" s="23">
        <f t="shared" si="3"/>
        <v>0</v>
      </c>
      <c r="BX65" s="23">
        <f t="shared" si="4"/>
        <v>0</v>
      </c>
      <c r="BY65" s="23">
        <f t="shared" si="5"/>
        <v>514.55450955858578</v>
      </c>
      <c r="BZ65" s="23">
        <f t="shared" si="6"/>
        <v>0</v>
      </c>
      <c r="CA65" s="23">
        <f t="shared" si="7"/>
        <v>0</v>
      </c>
      <c r="CB65" s="23">
        <f t="shared" si="8"/>
        <v>2.883196728942393</v>
      </c>
      <c r="CC65" s="23">
        <f>SUM(BD65:BU65)/INDEX(Multipliers!$J$2:$J$33,MATCH($F65,Multipliers!$H$2:$H$33,0))</f>
        <v>81.617187077925138</v>
      </c>
      <c r="CD65" s="24">
        <f t="shared" si="9"/>
        <v>150.37181840743807</v>
      </c>
      <c r="CE65" s="24">
        <f t="shared" si="10"/>
        <v>8.8454010827904739</v>
      </c>
    </row>
    <row r="66" spans="3:83" x14ac:dyDescent="0.3">
      <c r="C66" s="5" t="s">
        <v>319</v>
      </c>
      <c r="D66" s="5" t="s">
        <v>320</v>
      </c>
      <c r="E66" s="7">
        <v>125</v>
      </c>
      <c r="F66" s="5" t="s">
        <v>60</v>
      </c>
      <c r="G66" s="7" t="s">
        <v>104</v>
      </c>
      <c r="H66" s="5" t="s">
        <v>13</v>
      </c>
      <c r="I66" s="29">
        <f>INDEX(Multipliers!$D$2:$D$263,MATCH($E66,Multipliers!$B$2:$B$263,0))</f>
        <v>0.6</v>
      </c>
      <c r="J66" s="22"/>
      <c r="K66" s="22">
        <v>0</v>
      </c>
      <c r="L66" s="22">
        <v>0</v>
      </c>
      <c r="M66" s="30">
        <v>0</v>
      </c>
      <c r="N66" s="30">
        <v>0</v>
      </c>
      <c r="O66" s="30">
        <v>445.2</v>
      </c>
      <c r="P66" s="30">
        <v>2.85</v>
      </c>
      <c r="Q66" s="22"/>
      <c r="R66" s="23">
        <v>0</v>
      </c>
      <c r="S66" s="23">
        <v>0</v>
      </c>
      <c r="T66" s="23">
        <v>0</v>
      </c>
      <c r="U66" s="23">
        <v>0</v>
      </c>
      <c r="V66" s="23">
        <v>0</v>
      </c>
      <c r="W66" s="23">
        <v>0</v>
      </c>
      <c r="X66" s="23">
        <v>0</v>
      </c>
      <c r="Y66" s="23">
        <v>0</v>
      </c>
      <c r="Z66" s="23">
        <v>0</v>
      </c>
      <c r="AA66" s="23">
        <v>0</v>
      </c>
      <c r="AB66" s="23">
        <v>0</v>
      </c>
      <c r="AC66" s="23">
        <v>0</v>
      </c>
      <c r="AD66" s="23">
        <v>0</v>
      </c>
      <c r="AE66" s="23">
        <v>0</v>
      </c>
      <c r="AF66" s="23">
        <v>0</v>
      </c>
      <c r="AG66" s="23">
        <v>0</v>
      </c>
      <c r="AH66" s="23">
        <v>0</v>
      </c>
      <c r="AI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c r="BD66" s="23">
        <v>24.563442650705117</v>
      </c>
      <c r="BE66" s="23">
        <v>26.686032133531448</v>
      </c>
      <c r="BF66" s="23">
        <v>26.659378041882704</v>
      </c>
      <c r="BG66" s="23">
        <v>25.157623564157699</v>
      </c>
      <c r="BH66" s="23">
        <v>27.966047940641197</v>
      </c>
      <c r="BI66" s="23">
        <v>27.531660803908892</v>
      </c>
      <c r="BJ66" s="23">
        <v>26.703579143234322</v>
      </c>
      <c r="BK66" s="23">
        <v>27.797385865820758</v>
      </c>
      <c r="BL66" s="23">
        <v>24.773178038757866</v>
      </c>
      <c r="BM66" s="23">
        <v>0</v>
      </c>
      <c r="BN66" s="23">
        <v>26.056929335688956</v>
      </c>
      <c r="BO66" s="23">
        <v>26.083286574251137</v>
      </c>
      <c r="BP66" s="23">
        <v>26.424254296442658</v>
      </c>
      <c r="BQ66" s="23">
        <v>26.504607776133074</v>
      </c>
      <c r="BR66" s="23">
        <v>25.97928274231224</v>
      </c>
      <c r="BS66" s="23">
        <v>27.931770104479206</v>
      </c>
      <c r="BT66" s="23">
        <v>26.221845004244827</v>
      </c>
      <c r="BU66" s="23">
        <v>25.382069359619493</v>
      </c>
      <c r="BV66" s="23"/>
      <c r="BW66" s="23">
        <f t="shared" si="3"/>
        <v>0</v>
      </c>
      <c r="BX66" s="23">
        <f t="shared" si="4"/>
        <v>0</v>
      </c>
      <c r="BY66" s="23">
        <f t="shared" si="5"/>
        <v>448.42237337581156</v>
      </c>
      <c r="BZ66" s="23">
        <f t="shared" si="6"/>
        <v>0</v>
      </c>
      <c r="CA66" s="23">
        <f t="shared" si="7"/>
        <v>0</v>
      </c>
      <c r="CB66" s="23">
        <f t="shared" si="8"/>
        <v>2.8706284009907077</v>
      </c>
      <c r="CC66" s="23">
        <f>SUM(BD66:BU66)/INDEX(Multipliers!$J$2:$J$33,MATCH($F66,Multipliers!$H$2:$H$33,0))</f>
        <v>73.733569346652757</v>
      </c>
      <c r="CD66" s="24">
        <f t="shared" si="9"/>
        <v>135.79957709017816</v>
      </c>
      <c r="CE66" s="24">
        <f t="shared" si="10"/>
        <v>7.988210417069304</v>
      </c>
    </row>
    <row r="67" spans="3:83" x14ac:dyDescent="0.3">
      <c r="C67" s="5" t="s">
        <v>321</v>
      </c>
      <c r="D67" s="5" t="s">
        <v>322</v>
      </c>
      <c r="E67" s="7">
        <v>131</v>
      </c>
      <c r="F67" s="5" t="s">
        <v>46</v>
      </c>
      <c r="G67" s="7" t="s">
        <v>104</v>
      </c>
      <c r="H67" s="5" t="s">
        <v>13</v>
      </c>
      <c r="I67" s="29">
        <f>INDEX(Multipliers!$D$2:$D$263,MATCH($E67,Multipliers!$B$2:$B$263,0))</f>
        <v>0.6</v>
      </c>
      <c r="J67" s="22"/>
      <c r="K67" s="22">
        <v>0</v>
      </c>
      <c r="L67" s="22">
        <v>0</v>
      </c>
      <c r="M67" s="30">
        <v>0</v>
      </c>
      <c r="N67" s="30">
        <v>0</v>
      </c>
      <c r="O67" s="30">
        <v>460.2</v>
      </c>
      <c r="P67" s="30">
        <v>3.3</v>
      </c>
      <c r="Q67" s="22"/>
      <c r="R67" s="23">
        <v>0</v>
      </c>
      <c r="S67" s="23">
        <v>0</v>
      </c>
      <c r="T67" s="23">
        <v>0</v>
      </c>
      <c r="U67" s="23">
        <v>0</v>
      </c>
      <c r="V67" s="23">
        <v>0</v>
      </c>
      <c r="W67" s="23">
        <v>0</v>
      </c>
      <c r="X67" s="23">
        <v>0</v>
      </c>
      <c r="Y67" s="23">
        <v>0</v>
      </c>
      <c r="Z67" s="23">
        <v>0</v>
      </c>
      <c r="AA67" s="23">
        <v>0</v>
      </c>
      <c r="AB67" s="23">
        <v>0</v>
      </c>
      <c r="AC67" s="23">
        <v>0</v>
      </c>
      <c r="AD67" s="23">
        <v>0</v>
      </c>
      <c r="AE67" s="23">
        <v>0</v>
      </c>
      <c r="AF67" s="23">
        <v>0</v>
      </c>
      <c r="AG67" s="23">
        <v>0</v>
      </c>
      <c r="AH67" s="23">
        <v>0</v>
      </c>
      <c r="AI67" s="23">
        <v>0</v>
      </c>
      <c r="AK67" s="23">
        <v>0</v>
      </c>
      <c r="AL67" s="23">
        <v>0</v>
      </c>
      <c r="AM67" s="23">
        <v>0</v>
      </c>
      <c r="AN67" s="23">
        <v>0</v>
      </c>
      <c r="AO67" s="23">
        <v>0</v>
      </c>
      <c r="AP67" s="23">
        <v>0</v>
      </c>
      <c r="AQ67" s="23">
        <v>0</v>
      </c>
      <c r="AR67" s="23">
        <v>0</v>
      </c>
      <c r="AS67" s="23">
        <v>0</v>
      </c>
      <c r="AT67" s="23">
        <v>0</v>
      </c>
      <c r="AU67" s="23">
        <v>0</v>
      </c>
      <c r="AV67" s="23">
        <v>0</v>
      </c>
      <c r="AW67" s="23">
        <v>0</v>
      </c>
      <c r="AX67" s="23">
        <v>0</v>
      </c>
      <c r="AY67" s="23">
        <v>0</v>
      </c>
      <c r="AZ67" s="23">
        <v>0</v>
      </c>
      <c r="BA67" s="23">
        <v>0</v>
      </c>
      <c r="BB67" s="23">
        <v>0</v>
      </c>
      <c r="BC67" s="23"/>
      <c r="BD67" s="23">
        <v>25.697900714271775</v>
      </c>
      <c r="BE67" s="23">
        <v>28.91932138470796</v>
      </c>
      <c r="BF67" s="23">
        <v>26.601687289548543</v>
      </c>
      <c r="BG67" s="23">
        <v>29.717853754567951</v>
      </c>
      <c r="BH67" s="23">
        <v>26.774680742150817</v>
      </c>
      <c r="BI67" s="23">
        <v>26.800987156942327</v>
      </c>
      <c r="BJ67" s="23">
        <v>0</v>
      </c>
      <c r="BK67" s="23">
        <v>25.978254843935385</v>
      </c>
      <c r="BL67" s="23">
        <v>29.244578939374424</v>
      </c>
      <c r="BM67" s="23">
        <v>27.835446059510595</v>
      </c>
      <c r="BN67" s="23">
        <v>27.316160444516655</v>
      </c>
      <c r="BO67" s="23">
        <v>27.741036416763155</v>
      </c>
      <c r="BP67" s="23">
        <v>26.761408673127907</v>
      </c>
      <c r="BQ67" s="23">
        <v>27.862349125583524</v>
      </c>
      <c r="BR67" s="23">
        <v>31.446022293273451</v>
      </c>
      <c r="BS67" s="23">
        <v>26.228827511137677</v>
      </c>
      <c r="BT67" s="23">
        <v>25.812517723653411</v>
      </c>
      <c r="BU67" s="23">
        <v>27.450048246054926</v>
      </c>
      <c r="BV67" s="23"/>
      <c r="BW67" s="23">
        <f t="shared" si="3"/>
        <v>0</v>
      </c>
      <c r="BX67" s="23">
        <f t="shared" si="4"/>
        <v>0</v>
      </c>
      <c r="BY67" s="23">
        <f t="shared" si="5"/>
        <v>468.18908131912053</v>
      </c>
      <c r="BZ67" s="23">
        <f t="shared" si="6"/>
        <v>0</v>
      </c>
      <c r="CA67" s="23">
        <f t="shared" si="7"/>
        <v>0</v>
      </c>
      <c r="CB67" s="23">
        <f t="shared" si="8"/>
        <v>3.3572880668255056</v>
      </c>
      <c r="CC67" s="23">
        <f>SUM(BD67:BU67)/INDEX(Multipliers!$J$2:$J$33,MATCH($F67,Multipliers!$H$2:$H$33,0))</f>
        <v>74.105299691374341</v>
      </c>
      <c r="CD67" s="24">
        <f t="shared" si="9"/>
        <v>141.06793622423942</v>
      </c>
      <c r="CE67" s="24">
        <f t="shared" si="10"/>
        <v>8.2981138955434943</v>
      </c>
    </row>
    <row r="68" spans="3:83" x14ac:dyDescent="0.3">
      <c r="C68" s="5" t="s">
        <v>323</v>
      </c>
      <c r="D68" s="5" t="s">
        <v>324</v>
      </c>
      <c r="E68" s="7">
        <v>133</v>
      </c>
      <c r="F68" s="5" t="s">
        <v>78</v>
      </c>
      <c r="G68" s="7" t="s">
        <v>104</v>
      </c>
      <c r="H68" s="5" t="s">
        <v>13</v>
      </c>
      <c r="I68" s="29">
        <f>INDEX(Multipliers!$D$2:$D$263,MATCH($E68,Multipliers!$B$2:$B$263,0))</f>
        <v>0.6</v>
      </c>
      <c r="J68" s="22"/>
      <c r="K68" s="22">
        <v>0</v>
      </c>
      <c r="L68" s="22">
        <v>0</v>
      </c>
      <c r="M68" s="30">
        <v>0</v>
      </c>
      <c r="N68" s="30">
        <v>0</v>
      </c>
      <c r="O68" s="30">
        <v>179.7</v>
      </c>
      <c r="P68" s="30">
        <v>1.05</v>
      </c>
      <c r="Q68" s="22"/>
      <c r="R68" s="23">
        <v>0</v>
      </c>
      <c r="S68" s="23">
        <v>0</v>
      </c>
      <c r="T68" s="23">
        <v>0</v>
      </c>
      <c r="U68" s="23">
        <v>0</v>
      </c>
      <c r="V68" s="23">
        <v>0</v>
      </c>
      <c r="W68" s="23">
        <v>0</v>
      </c>
      <c r="X68" s="23">
        <v>0</v>
      </c>
      <c r="Y68" s="23">
        <v>0</v>
      </c>
      <c r="Z68" s="23">
        <v>0</v>
      </c>
      <c r="AA68" s="23">
        <v>0</v>
      </c>
      <c r="AB68" s="23">
        <v>0</v>
      </c>
      <c r="AC68" s="23">
        <v>0</v>
      </c>
      <c r="AD68" s="23">
        <v>0</v>
      </c>
      <c r="AE68" s="23">
        <v>0</v>
      </c>
      <c r="AF68" s="23">
        <v>0</v>
      </c>
      <c r="AG68" s="23">
        <v>0</v>
      </c>
      <c r="AH68" s="23">
        <v>0</v>
      </c>
      <c r="AI68" s="23">
        <v>0</v>
      </c>
      <c r="AK68" s="23">
        <v>0</v>
      </c>
      <c r="AL68" s="23">
        <v>0</v>
      </c>
      <c r="AM68" s="23">
        <v>0</v>
      </c>
      <c r="AN68" s="23">
        <v>0</v>
      </c>
      <c r="AO68" s="23">
        <v>0</v>
      </c>
      <c r="AP68" s="23">
        <v>0</v>
      </c>
      <c r="AQ68" s="23">
        <v>0</v>
      </c>
      <c r="AR68" s="23">
        <v>0</v>
      </c>
      <c r="AS68" s="23">
        <v>0</v>
      </c>
      <c r="AT68" s="23">
        <v>0</v>
      </c>
      <c r="AU68" s="23">
        <v>0</v>
      </c>
      <c r="AV68" s="23">
        <v>0</v>
      </c>
      <c r="AW68" s="23">
        <v>0</v>
      </c>
      <c r="AX68" s="23">
        <v>0</v>
      </c>
      <c r="AY68" s="23">
        <v>0</v>
      </c>
      <c r="AZ68" s="23">
        <v>0</v>
      </c>
      <c r="BA68" s="23">
        <v>0</v>
      </c>
      <c r="BB68" s="23">
        <v>0</v>
      </c>
      <c r="BC68" s="23"/>
      <c r="BD68" s="23">
        <v>10.649663695617988</v>
      </c>
      <c r="BE68" s="23">
        <v>10.118032388369723</v>
      </c>
      <c r="BF68" s="23">
        <v>9.9697758672880319</v>
      </c>
      <c r="BG68" s="23">
        <v>11.142103249434369</v>
      </c>
      <c r="BH68" s="23">
        <v>9.7776213292750249</v>
      </c>
      <c r="BI68" s="23">
        <v>12.169700337578895</v>
      </c>
      <c r="BJ68" s="23">
        <v>10.627284794240413</v>
      </c>
      <c r="BK68" s="23">
        <v>9.934771219122144</v>
      </c>
      <c r="BL68" s="23">
        <v>10.544074045922446</v>
      </c>
      <c r="BM68" s="23">
        <v>10.365852431823985</v>
      </c>
      <c r="BN68" s="23">
        <v>11.446825301965905</v>
      </c>
      <c r="BO68" s="23">
        <v>11.529481773317636</v>
      </c>
      <c r="BP68" s="23">
        <v>0</v>
      </c>
      <c r="BQ68" s="23">
        <v>12.191123497749691</v>
      </c>
      <c r="BR68" s="23">
        <v>10.06447239151705</v>
      </c>
      <c r="BS68" s="23">
        <v>11.223864366481472</v>
      </c>
      <c r="BT68" s="23">
        <v>11.549449562913667</v>
      </c>
      <c r="BU68" s="23">
        <v>10.089052403998394</v>
      </c>
      <c r="BV68" s="23"/>
      <c r="BW68" s="23">
        <f t="shared" ref="BW68:BW83" si="11">SUM(R68:AI68)</f>
        <v>0</v>
      </c>
      <c r="BX68" s="23">
        <f t="shared" ref="BX68:BX83" si="12">SUM(AK68:BB68)</f>
        <v>0</v>
      </c>
      <c r="BY68" s="23">
        <f t="shared" ref="BY68:BY83" si="13">SUM(BD68:BU68)</f>
        <v>183.39314865661686</v>
      </c>
      <c r="BZ68" s="23">
        <f t="shared" ref="BZ68:BZ83" si="14">IFERROR(BW68/(K68/L68),0)</f>
        <v>0</v>
      </c>
      <c r="CA68" s="23">
        <f t="shared" ref="CA68:CA83" si="15">IFERROR(BX68/(M68/N68),0)</f>
        <v>0</v>
      </c>
      <c r="CB68" s="23">
        <f t="shared" ref="CB68:CB83" si="16">IFERROR(BY68/(O68/P68),0)</f>
        <v>1.0715793327181287</v>
      </c>
      <c r="CC68" s="23">
        <f>SUM(BD68:BU68)/INDEX(Multipliers!$J$2:$J$33,MATCH($F68,Multipliers!$H$2:$H$33,0))</f>
        <v>36.249253606598295</v>
      </c>
      <c r="CD68" s="24">
        <f t="shared" ref="CD68:CD83" si="17">(BW68*0.025)+((BX68+BY68)*0.1)+(BZ68*4)+((CA68+CB68)*6)+(CC68*1)</f>
        <v>61.018044468568753</v>
      </c>
      <c r="CE68" s="24">
        <f t="shared" ref="CE68:CE83" si="18">CD68/17</f>
        <v>3.5892967334452206</v>
      </c>
    </row>
    <row r="69" spans="3:83" x14ac:dyDescent="0.3">
      <c r="C69" s="5" t="s">
        <v>325</v>
      </c>
      <c r="D69" s="5" t="s">
        <v>326</v>
      </c>
      <c r="E69" s="7">
        <v>150</v>
      </c>
      <c r="F69" s="5" t="s">
        <v>48</v>
      </c>
      <c r="G69" s="7" t="s">
        <v>104</v>
      </c>
      <c r="H69" s="5" t="s">
        <v>13</v>
      </c>
      <c r="I69" s="29">
        <f>INDEX(Multipliers!$D$2:$D$263,MATCH($E69,Multipliers!$B$2:$B$263,0))</f>
        <v>0.55000000000000004</v>
      </c>
      <c r="J69" s="22"/>
      <c r="K69" s="22">
        <v>0</v>
      </c>
      <c r="L69" s="22">
        <v>0</v>
      </c>
      <c r="M69" s="30">
        <v>30.250000000000004</v>
      </c>
      <c r="N69" s="30">
        <v>0</v>
      </c>
      <c r="O69" s="30">
        <v>356.51000000000005</v>
      </c>
      <c r="P69" s="30">
        <v>2.64</v>
      </c>
      <c r="Q69" s="22"/>
      <c r="R69" s="23">
        <v>0</v>
      </c>
      <c r="S69" s="23">
        <v>0</v>
      </c>
      <c r="T69" s="23">
        <v>0</v>
      </c>
      <c r="U69" s="23">
        <v>0</v>
      </c>
      <c r="V69" s="23">
        <v>0</v>
      </c>
      <c r="W69" s="23">
        <v>0</v>
      </c>
      <c r="X69" s="23">
        <v>0</v>
      </c>
      <c r="Y69" s="23">
        <v>0</v>
      </c>
      <c r="Z69" s="23">
        <v>0</v>
      </c>
      <c r="AA69" s="23">
        <v>0</v>
      </c>
      <c r="AB69" s="23">
        <v>0</v>
      </c>
      <c r="AC69" s="23">
        <v>0</v>
      </c>
      <c r="AD69" s="23">
        <v>0</v>
      </c>
      <c r="AE69" s="23">
        <v>0</v>
      </c>
      <c r="AF69" s="23">
        <v>0</v>
      </c>
      <c r="AG69" s="23">
        <v>0</v>
      </c>
      <c r="AH69" s="23">
        <v>0</v>
      </c>
      <c r="AI69" s="23">
        <v>0</v>
      </c>
      <c r="AK69" s="23">
        <v>0.88403044175968037</v>
      </c>
      <c r="AL69" s="23">
        <v>0.96738472856032853</v>
      </c>
      <c r="AM69" s="23">
        <v>0.9299145996084095</v>
      </c>
      <c r="AN69" s="23">
        <v>0.97196780680693018</v>
      </c>
      <c r="AO69" s="23">
        <v>0.9935571993556529</v>
      </c>
      <c r="AP69" s="23">
        <v>0.98486548305184674</v>
      </c>
      <c r="AQ69" s="23">
        <v>0.9630595444536757</v>
      </c>
      <c r="AR69" s="23">
        <v>1.027308562167405</v>
      </c>
      <c r="AS69" s="23">
        <v>0.93114745878288319</v>
      </c>
      <c r="AT69" s="23">
        <v>1.009508581455526</v>
      </c>
      <c r="AU69" s="23">
        <v>0.93778054970110791</v>
      </c>
      <c r="AV69" s="23">
        <v>1.0059674159870815</v>
      </c>
      <c r="AW69" s="23">
        <v>0</v>
      </c>
      <c r="AX69" s="23">
        <v>0.9159809930000794</v>
      </c>
      <c r="AY69" s="23">
        <v>1.0335341832103879</v>
      </c>
      <c r="AZ69" s="23">
        <v>0.97906459480885821</v>
      </c>
      <c r="BA69" s="23">
        <v>1.0328361285230903</v>
      </c>
      <c r="BB69" s="23">
        <v>0.92724785111316155</v>
      </c>
      <c r="BC69" s="23"/>
      <c r="BD69" s="23">
        <v>18.069235492532833</v>
      </c>
      <c r="BE69" s="23">
        <v>21.104699348662916</v>
      </c>
      <c r="BF69" s="23">
        <v>19.417393432832167</v>
      </c>
      <c r="BG69" s="23">
        <v>20.471448937832584</v>
      </c>
      <c r="BH69" s="23">
        <v>21.83931590382036</v>
      </c>
      <c r="BI69" s="23">
        <v>22.054583568968155</v>
      </c>
      <c r="BJ69" s="23">
        <v>20.947611538059661</v>
      </c>
      <c r="BK69" s="23">
        <v>21.314993021479225</v>
      </c>
      <c r="BL69" s="23">
        <v>21.412442465832569</v>
      </c>
      <c r="BM69" s="23">
        <v>22.215540264903314</v>
      </c>
      <c r="BN69" s="23">
        <v>19.167866616829272</v>
      </c>
      <c r="BO69" s="23">
        <v>21.237903270549062</v>
      </c>
      <c r="BP69" s="23">
        <v>0</v>
      </c>
      <c r="BQ69" s="23">
        <v>19.937289853145607</v>
      </c>
      <c r="BR69" s="23">
        <v>23.801616173504129</v>
      </c>
      <c r="BS69" s="23">
        <v>19.866974399505189</v>
      </c>
      <c r="BT69" s="23">
        <v>22.465329508829601</v>
      </c>
      <c r="BU69" s="23">
        <v>19.529563534760822</v>
      </c>
      <c r="BV69" s="23"/>
      <c r="BW69" s="23">
        <f t="shared" si="11"/>
        <v>0</v>
      </c>
      <c r="BX69" s="23">
        <f t="shared" si="12"/>
        <v>16.495156122346103</v>
      </c>
      <c r="BY69" s="23">
        <f t="shared" si="13"/>
        <v>354.85380733204744</v>
      </c>
      <c r="BZ69" s="23">
        <f t="shared" si="14"/>
        <v>0</v>
      </c>
      <c r="CA69" s="23">
        <f t="shared" si="15"/>
        <v>0</v>
      </c>
      <c r="CB69" s="23">
        <f t="shared" si="16"/>
        <v>2.6277356914437324</v>
      </c>
      <c r="CC69" s="23">
        <f>SUM(BD69:BU69)/INDEX(Multipliers!$J$2:$J$33,MATCH($F69,Multipliers!$H$2:$H$33,0))</f>
        <v>52.448131217478242</v>
      </c>
      <c r="CD69" s="24">
        <f t="shared" si="17"/>
        <v>105.34944171158</v>
      </c>
      <c r="CE69" s="24">
        <f t="shared" si="18"/>
        <v>6.1970259830341172</v>
      </c>
    </row>
    <row r="70" spans="3:83" x14ac:dyDescent="0.3">
      <c r="C70" s="5" t="s">
        <v>327</v>
      </c>
      <c r="D70" s="5" t="s">
        <v>328</v>
      </c>
      <c r="E70" s="7">
        <v>159</v>
      </c>
      <c r="F70" s="5" t="s">
        <v>62</v>
      </c>
      <c r="G70" s="7" t="s">
        <v>104</v>
      </c>
      <c r="H70" s="5" t="s">
        <v>13</v>
      </c>
      <c r="I70" s="29">
        <f>INDEX(Multipliers!$D$2:$D$263,MATCH($E70,Multipliers!$B$2:$B$263,0))</f>
        <v>0.55000000000000004</v>
      </c>
      <c r="J70" s="22"/>
      <c r="K70" s="22">
        <v>0</v>
      </c>
      <c r="L70" s="22">
        <v>0</v>
      </c>
      <c r="M70" s="30">
        <v>0</v>
      </c>
      <c r="N70" s="30">
        <v>0</v>
      </c>
      <c r="O70" s="30">
        <v>234.61428571428573</v>
      </c>
      <c r="P70" s="30">
        <v>1.3357142857142856</v>
      </c>
      <c r="Q70" s="22"/>
      <c r="R70" s="23">
        <v>0</v>
      </c>
      <c r="S70" s="23">
        <v>0</v>
      </c>
      <c r="T70" s="23">
        <v>0</v>
      </c>
      <c r="U70" s="23">
        <v>0</v>
      </c>
      <c r="V70" s="23">
        <v>0</v>
      </c>
      <c r="W70" s="23">
        <v>0</v>
      </c>
      <c r="X70" s="23">
        <v>0</v>
      </c>
      <c r="Y70" s="23">
        <v>0</v>
      </c>
      <c r="Z70" s="23">
        <v>0</v>
      </c>
      <c r="AA70" s="23">
        <v>0</v>
      </c>
      <c r="AB70" s="23">
        <v>0</v>
      </c>
      <c r="AC70" s="23">
        <v>0</v>
      </c>
      <c r="AD70" s="23">
        <v>0</v>
      </c>
      <c r="AE70" s="23">
        <v>0</v>
      </c>
      <c r="AF70" s="23">
        <v>0</v>
      </c>
      <c r="AG70" s="23">
        <v>0</v>
      </c>
      <c r="AH70" s="23">
        <v>0</v>
      </c>
      <c r="AI70" s="23">
        <v>0</v>
      </c>
      <c r="AK70" s="23">
        <v>0</v>
      </c>
      <c r="AL70" s="23">
        <v>0</v>
      </c>
      <c r="AM70" s="23">
        <v>0</v>
      </c>
      <c r="AN70" s="23">
        <v>0</v>
      </c>
      <c r="AO70" s="23">
        <v>0</v>
      </c>
      <c r="AP70" s="23">
        <v>0</v>
      </c>
      <c r="AQ70" s="23">
        <v>0</v>
      </c>
      <c r="AR70" s="23">
        <v>0</v>
      </c>
      <c r="AS70" s="23">
        <v>0</v>
      </c>
      <c r="AT70" s="23">
        <v>0</v>
      </c>
      <c r="AU70" s="23">
        <v>0</v>
      </c>
      <c r="AV70" s="23">
        <v>0</v>
      </c>
      <c r="AW70" s="23">
        <v>0</v>
      </c>
      <c r="AX70" s="23">
        <v>0</v>
      </c>
      <c r="AY70" s="23">
        <v>0</v>
      </c>
      <c r="AZ70" s="23">
        <v>0</v>
      </c>
      <c r="BA70" s="23">
        <v>0</v>
      </c>
      <c r="BB70" s="23">
        <v>0</v>
      </c>
      <c r="BC70" s="23"/>
      <c r="BD70" s="23">
        <v>13.437817141300323</v>
      </c>
      <c r="BE70" s="23">
        <v>14.074163516681573</v>
      </c>
      <c r="BF70" s="23">
        <v>14.574064189001476</v>
      </c>
      <c r="BG70" s="23">
        <v>15.77462123845431</v>
      </c>
      <c r="BH70" s="23">
        <v>13.04053721684204</v>
      </c>
      <c r="BI70" s="23">
        <v>0</v>
      </c>
      <c r="BJ70" s="23">
        <v>13.727004796337848</v>
      </c>
      <c r="BK70" s="23">
        <v>15.920368494689219</v>
      </c>
      <c r="BL70" s="23">
        <v>13.60243495244684</v>
      </c>
      <c r="BM70" s="23">
        <v>13.292345520025098</v>
      </c>
      <c r="BN70" s="23">
        <v>13.81423324067069</v>
      </c>
      <c r="BO70" s="23">
        <v>14.959701242242499</v>
      </c>
      <c r="BP70" s="23">
        <v>13.918220603803233</v>
      </c>
      <c r="BQ70" s="23">
        <v>13.777588104257552</v>
      </c>
      <c r="BR70" s="23">
        <v>14.124997259677368</v>
      </c>
      <c r="BS70" s="23">
        <v>12.821268674659928</v>
      </c>
      <c r="BT70" s="23">
        <v>15.12750150434784</v>
      </c>
      <c r="BU70" s="23">
        <v>14.354041326243436</v>
      </c>
      <c r="BV70" s="23"/>
      <c r="BW70" s="23">
        <f t="shared" si="11"/>
        <v>0</v>
      </c>
      <c r="BX70" s="23">
        <f t="shared" si="12"/>
        <v>0</v>
      </c>
      <c r="BY70" s="23">
        <f t="shared" si="13"/>
        <v>240.34090902168128</v>
      </c>
      <c r="BZ70" s="23">
        <f t="shared" si="14"/>
        <v>0</v>
      </c>
      <c r="CA70" s="23">
        <f t="shared" si="15"/>
        <v>0</v>
      </c>
      <c r="CB70" s="23">
        <f t="shared" si="16"/>
        <v>1.3683172985159349</v>
      </c>
      <c r="CC70" s="23">
        <f>SUM(BD70:BU70)/INDEX(Multipliers!$J$2:$J$33,MATCH($F70,Multipliers!$H$2:$H$33,0))</f>
        <v>39.329714210093613</v>
      </c>
      <c r="CD70" s="24">
        <f t="shared" si="17"/>
        <v>71.573708903357357</v>
      </c>
      <c r="CE70" s="24">
        <f t="shared" si="18"/>
        <v>4.2102181707857271</v>
      </c>
    </row>
    <row r="71" spans="3:83" x14ac:dyDescent="0.3">
      <c r="C71" s="5" t="s">
        <v>329</v>
      </c>
      <c r="D71" s="5" t="s">
        <v>330</v>
      </c>
      <c r="E71" s="7">
        <v>177</v>
      </c>
      <c r="F71" s="5" t="s">
        <v>118</v>
      </c>
      <c r="G71" s="7" t="s">
        <v>104</v>
      </c>
      <c r="H71" s="5" t="s">
        <v>13</v>
      </c>
      <c r="I71" s="29">
        <f>INDEX(Multipliers!$D$2:$D$263,MATCH($E71,Multipliers!$B$2:$B$263,0))</f>
        <v>0.5</v>
      </c>
      <c r="J71" s="22"/>
      <c r="K71" s="22">
        <v>0</v>
      </c>
      <c r="L71" s="22">
        <v>0</v>
      </c>
      <c r="M71" s="30">
        <v>40</v>
      </c>
      <c r="N71" s="30">
        <v>0.5</v>
      </c>
      <c r="O71" s="30">
        <v>195.83333333333334</v>
      </c>
      <c r="P71" s="30">
        <v>1.1666666666666667</v>
      </c>
      <c r="Q71" s="22"/>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K71" s="23">
        <v>1.145116996076208</v>
      </c>
      <c r="AL71" s="23">
        <v>1.1765767014895623</v>
      </c>
      <c r="AM71" s="23">
        <v>1.1492124468876004</v>
      </c>
      <c r="AN71" s="23">
        <v>1.1641317050343851</v>
      </c>
      <c r="AO71" s="23">
        <v>1.1705934173242405</v>
      </c>
      <c r="AP71" s="23">
        <v>1.2280807198980996</v>
      </c>
      <c r="AQ71" s="23">
        <v>1.0933735941651452</v>
      </c>
      <c r="AR71" s="23">
        <v>1.1807017894164533</v>
      </c>
      <c r="AS71" s="23">
        <v>1.1874586059879155</v>
      </c>
      <c r="AT71" s="23">
        <v>1.1261888652453285</v>
      </c>
      <c r="AU71" s="23">
        <v>1.1069456503113513</v>
      </c>
      <c r="AV71" s="23">
        <v>1.1668960880569685</v>
      </c>
      <c r="AW71" s="23">
        <v>0</v>
      </c>
      <c r="AX71" s="23">
        <v>1.2374522448120946</v>
      </c>
      <c r="AY71" s="23">
        <v>1.2485012502549169</v>
      </c>
      <c r="AZ71" s="23">
        <v>1.1032866889779569</v>
      </c>
      <c r="BA71" s="23">
        <v>1.1995772188856357</v>
      </c>
      <c r="BB71" s="23">
        <v>1.2231939542132424</v>
      </c>
      <c r="BC71" s="23"/>
      <c r="BD71" s="23">
        <v>11.515152604027771</v>
      </c>
      <c r="BE71" s="23">
        <v>11.708118368460113</v>
      </c>
      <c r="BF71" s="23">
        <v>11.734573006873957</v>
      </c>
      <c r="BG71" s="23">
        <v>10.794324670644464</v>
      </c>
      <c r="BH71" s="23">
        <v>11.525106891668486</v>
      </c>
      <c r="BI71" s="23">
        <v>12.206221819354662</v>
      </c>
      <c r="BJ71" s="23">
        <v>11.160898057421704</v>
      </c>
      <c r="BK71" s="23">
        <v>12.437312490296007</v>
      </c>
      <c r="BL71" s="23">
        <v>12.151038510315674</v>
      </c>
      <c r="BM71" s="23">
        <v>10.518571409401465</v>
      </c>
      <c r="BN71" s="23">
        <v>10.653589844906941</v>
      </c>
      <c r="BO71" s="23">
        <v>11.606060164842695</v>
      </c>
      <c r="BP71" s="23">
        <v>0</v>
      </c>
      <c r="BQ71" s="23">
        <v>13.368279353483736</v>
      </c>
      <c r="BR71" s="23">
        <v>11.576635005022085</v>
      </c>
      <c r="BS71" s="23">
        <v>10.973394994124893</v>
      </c>
      <c r="BT71" s="23">
        <v>11.199060414847217</v>
      </c>
      <c r="BU71" s="23">
        <v>12.300284683009162</v>
      </c>
      <c r="BV71" s="23"/>
      <c r="BW71" s="23">
        <f t="shared" si="11"/>
        <v>0</v>
      </c>
      <c r="BX71" s="23">
        <f t="shared" si="12"/>
        <v>19.907287937037108</v>
      </c>
      <c r="BY71" s="23">
        <f t="shared" si="13"/>
        <v>197.42862228870104</v>
      </c>
      <c r="BZ71" s="23">
        <f t="shared" si="14"/>
        <v>0</v>
      </c>
      <c r="CA71" s="23">
        <f t="shared" si="15"/>
        <v>0.24884109921296385</v>
      </c>
      <c r="CB71" s="23">
        <f t="shared" si="16"/>
        <v>1.1761705157624742</v>
      </c>
      <c r="CC71" s="23">
        <f>SUM(BD71:BU71)/INDEX(Multipliers!$J$2:$J$33,MATCH($F71,Multipliers!$H$2:$H$33,0))</f>
        <v>37.351360973538036</v>
      </c>
      <c r="CD71" s="24">
        <f t="shared" si="17"/>
        <v>67.635021685964489</v>
      </c>
      <c r="CE71" s="24">
        <f t="shared" si="18"/>
        <v>3.978530687409676</v>
      </c>
    </row>
    <row r="72" spans="3:83" x14ac:dyDescent="0.3">
      <c r="C72" s="5" t="s">
        <v>331</v>
      </c>
      <c r="D72" s="5" t="s">
        <v>332</v>
      </c>
      <c r="E72" s="7">
        <v>185</v>
      </c>
      <c r="F72" s="5" t="s">
        <v>54</v>
      </c>
      <c r="G72" s="7" t="s">
        <v>104</v>
      </c>
      <c r="H72" s="5" t="s">
        <v>13</v>
      </c>
      <c r="I72" s="29">
        <f>INDEX(Multipliers!$D$2:$D$263,MATCH($E72,Multipliers!$B$2:$B$263,0))</f>
        <v>0.45</v>
      </c>
      <c r="J72" s="22"/>
      <c r="K72" s="22">
        <v>0</v>
      </c>
      <c r="L72" s="22">
        <v>0</v>
      </c>
      <c r="M72" s="30">
        <v>38.700000000000003</v>
      </c>
      <c r="N72" s="30">
        <v>0.45</v>
      </c>
      <c r="O72" s="30">
        <v>298.01249999999999</v>
      </c>
      <c r="P72" s="30">
        <v>2.3625000000000003</v>
      </c>
      <c r="Q72" s="22"/>
      <c r="R72" s="23">
        <v>0</v>
      </c>
      <c r="S72" s="23">
        <v>0</v>
      </c>
      <c r="T72" s="23">
        <v>0</v>
      </c>
      <c r="U72" s="23">
        <v>0</v>
      </c>
      <c r="V72" s="23">
        <v>0</v>
      </c>
      <c r="W72" s="23">
        <v>0</v>
      </c>
      <c r="X72" s="23">
        <v>0</v>
      </c>
      <c r="Y72" s="23">
        <v>0</v>
      </c>
      <c r="Z72" s="23">
        <v>0</v>
      </c>
      <c r="AA72" s="23">
        <v>0</v>
      </c>
      <c r="AB72" s="23">
        <v>0</v>
      </c>
      <c r="AC72" s="23">
        <v>0</v>
      </c>
      <c r="AD72" s="23">
        <v>0</v>
      </c>
      <c r="AE72" s="23">
        <v>0</v>
      </c>
      <c r="AF72" s="23">
        <v>0</v>
      </c>
      <c r="AG72" s="23">
        <v>0</v>
      </c>
      <c r="AH72" s="23">
        <v>0</v>
      </c>
      <c r="AI72" s="23">
        <v>0</v>
      </c>
      <c r="AK72" s="23">
        <v>1.039371132794547</v>
      </c>
      <c r="AL72" s="23">
        <v>1.0120387219281362</v>
      </c>
      <c r="AM72" s="23">
        <v>1.0304165834021377</v>
      </c>
      <c r="AN72" s="23">
        <v>1.0610318098856968</v>
      </c>
      <c r="AO72" s="23">
        <v>1.0214398432921601</v>
      </c>
      <c r="AP72" s="23">
        <v>1.0970861895035393</v>
      </c>
      <c r="AQ72" s="23">
        <v>1.1009157769925668</v>
      </c>
      <c r="AR72" s="23">
        <v>0.944267776196141</v>
      </c>
      <c r="AS72" s="23">
        <v>0</v>
      </c>
      <c r="AT72" s="23">
        <v>1.1679347944522018</v>
      </c>
      <c r="AU72" s="23">
        <v>1.2698569223395693</v>
      </c>
      <c r="AV72" s="23">
        <v>0.97620885376892363</v>
      </c>
      <c r="AW72" s="23">
        <v>1.0390732929804254</v>
      </c>
      <c r="AX72" s="23">
        <v>1.0038683167174431</v>
      </c>
      <c r="AY72" s="23">
        <v>1.0995862779640195</v>
      </c>
      <c r="AZ72" s="23">
        <v>1.0207539054467525</v>
      </c>
      <c r="BA72" s="23">
        <v>0.97360009028746353</v>
      </c>
      <c r="BB72" s="23">
        <v>1.2042059395665647</v>
      </c>
      <c r="BC72" s="23"/>
      <c r="BD72" s="23">
        <v>16.958147566173498</v>
      </c>
      <c r="BE72" s="23">
        <v>17.591551520073416</v>
      </c>
      <c r="BF72" s="23">
        <v>17.953704272377173</v>
      </c>
      <c r="BG72" s="23">
        <v>18.926363536657572</v>
      </c>
      <c r="BH72" s="23">
        <v>17.763724784526687</v>
      </c>
      <c r="BI72" s="23">
        <v>17.899813557829074</v>
      </c>
      <c r="BJ72" s="23">
        <v>17.45134319895535</v>
      </c>
      <c r="BK72" s="23">
        <v>16.850644677429013</v>
      </c>
      <c r="BL72" s="23">
        <v>0</v>
      </c>
      <c r="BM72" s="23">
        <v>17.898987240770968</v>
      </c>
      <c r="BN72" s="23">
        <v>20.557428040446194</v>
      </c>
      <c r="BO72" s="23">
        <v>17.009203220289699</v>
      </c>
      <c r="BP72" s="23">
        <v>19.081885402676132</v>
      </c>
      <c r="BQ72" s="23">
        <v>16.674284565497878</v>
      </c>
      <c r="BR72" s="23">
        <v>18.858033584604456</v>
      </c>
      <c r="BS72" s="23">
        <v>16.913468989456554</v>
      </c>
      <c r="BT72" s="23">
        <v>17.310351088259377</v>
      </c>
      <c r="BU72" s="23">
        <v>19.494619049608001</v>
      </c>
      <c r="BV72" s="23"/>
      <c r="BW72" s="23">
        <f t="shared" si="11"/>
        <v>0</v>
      </c>
      <c r="BX72" s="23">
        <f t="shared" si="12"/>
        <v>18.061656227518288</v>
      </c>
      <c r="BY72" s="23">
        <f t="shared" si="13"/>
        <v>305.19355429563103</v>
      </c>
      <c r="BZ72" s="23">
        <f t="shared" si="14"/>
        <v>0</v>
      </c>
      <c r="CA72" s="23">
        <f t="shared" si="15"/>
        <v>0.21001925845951497</v>
      </c>
      <c r="CB72" s="23">
        <f t="shared" si="16"/>
        <v>2.4194279502484908</v>
      </c>
      <c r="CC72" s="23">
        <f>SUM(BD72:BU72)/INDEX(Multipliers!$J$2:$J$33,MATCH($F72,Multipliers!$H$2:$H$33,0))</f>
        <v>49.251356837714937</v>
      </c>
      <c r="CD72" s="24">
        <f t="shared" si="17"/>
        <v>97.353561142277897</v>
      </c>
      <c r="CE72" s="24">
        <f t="shared" si="18"/>
        <v>5.7266800671928175</v>
      </c>
    </row>
    <row r="73" spans="3:83" x14ac:dyDescent="0.3">
      <c r="C73" s="5" t="s">
        <v>333</v>
      </c>
      <c r="D73" s="5" t="s">
        <v>334</v>
      </c>
      <c r="E73" s="7">
        <v>187</v>
      </c>
      <c r="F73" s="5" t="s">
        <v>92</v>
      </c>
      <c r="G73" s="7" t="s">
        <v>104</v>
      </c>
      <c r="H73" s="5" t="s">
        <v>13</v>
      </c>
      <c r="I73" s="29">
        <f>INDEX(Multipliers!$D$2:$D$263,MATCH($E73,Multipliers!$B$2:$B$263,0))</f>
        <v>0.45</v>
      </c>
      <c r="J73" s="22"/>
      <c r="K73" s="22">
        <v>0</v>
      </c>
      <c r="L73" s="22">
        <v>0</v>
      </c>
      <c r="M73" s="30">
        <v>0</v>
      </c>
      <c r="N73" s="30">
        <v>0</v>
      </c>
      <c r="O73" s="30">
        <v>214.74</v>
      </c>
      <c r="P73" s="30">
        <v>0.9900000000000001</v>
      </c>
      <c r="Q73" s="22"/>
      <c r="R73" s="23">
        <v>0</v>
      </c>
      <c r="S73" s="23">
        <v>0</v>
      </c>
      <c r="T73" s="23">
        <v>0</v>
      </c>
      <c r="U73" s="23">
        <v>0</v>
      </c>
      <c r="V73" s="23">
        <v>0</v>
      </c>
      <c r="W73" s="23">
        <v>0</v>
      </c>
      <c r="X73" s="23">
        <v>0</v>
      </c>
      <c r="Y73" s="23">
        <v>0</v>
      </c>
      <c r="Z73" s="23">
        <v>0</v>
      </c>
      <c r="AA73" s="23">
        <v>0</v>
      </c>
      <c r="AB73" s="23">
        <v>0</v>
      </c>
      <c r="AC73" s="23">
        <v>0</v>
      </c>
      <c r="AD73" s="23">
        <v>0</v>
      </c>
      <c r="AE73" s="23">
        <v>0</v>
      </c>
      <c r="AF73" s="23">
        <v>0</v>
      </c>
      <c r="AG73" s="23">
        <v>0</v>
      </c>
      <c r="AH73" s="23">
        <v>0</v>
      </c>
      <c r="AI73" s="23">
        <v>0</v>
      </c>
      <c r="AK73" s="23">
        <v>0</v>
      </c>
      <c r="AL73" s="23">
        <v>0</v>
      </c>
      <c r="AM73" s="23">
        <v>0</v>
      </c>
      <c r="AN73" s="23">
        <v>0</v>
      </c>
      <c r="AO73" s="23">
        <v>0</v>
      </c>
      <c r="AP73" s="23">
        <v>0</v>
      </c>
      <c r="AQ73" s="23">
        <v>0</v>
      </c>
      <c r="AR73" s="23">
        <v>0</v>
      </c>
      <c r="AS73" s="23">
        <v>0</v>
      </c>
      <c r="AT73" s="23">
        <v>0</v>
      </c>
      <c r="AU73" s="23">
        <v>0</v>
      </c>
      <c r="AV73" s="23">
        <v>0</v>
      </c>
      <c r="AW73" s="23">
        <v>0</v>
      </c>
      <c r="AX73" s="23">
        <v>0</v>
      </c>
      <c r="AY73" s="23">
        <v>0</v>
      </c>
      <c r="AZ73" s="23">
        <v>0</v>
      </c>
      <c r="BA73" s="23">
        <v>0</v>
      </c>
      <c r="BB73" s="23">
        <v>0</v>
      </c>
      <c r="BC73" s="23"/>
      <c r="BD73" s="23">
        <v>13.583708757225297</v>
      </c>
      <c r="BE73" s="23">
        <v>12.36775142841687</v>
      </c>
      <c r="BF73" s="23">
        <v>10.81896255062607</v>
      </c>
      <c r="BG73" s="23">
        <v>13.367826979139741</v>
      </c>
      <c r="BH73" s="23">
        <v>13.326162242813046</v>
      </c>
      <c r="BI73" s="23">
        <v>11.94780308612691</v>
      </c>
      <c r="BJ73" s="23">
        <v>13.619015557076665</v>
      </c>
      <c r="BK73" s="23">
        <v>11.647299888897438</v>
      </c>
      <c r="BL73" s="23">
        <v>12.456536034062944</v>
      </c>
      <c r="BM73" s="23">
        <v>12.949677706129295</v>
      </c>
      <c r="BN73" s="23">
        <v>0</v>
      </c>
      <c r="BO73" s="23">
        <v>12.585486181067569</v>
      </c>
      <c r="BP73" s="23">
        <v>12.669160314065829</v>
      </c>
      <c r="BQ73" s="23">
        <v>12.214767985706514</v>
      </c>
      <c r="BR73" s="23">
        <v>12.764477829979771</v>
      </c>
      <c r="BS73" s="23">
        <v>12.67703575952671</v>
      </c>
      <c r="BT73" s="23">
        <v>12.953675591970159</v>
      </c>
      <c r="BU73" s="23">
        <v>11.625897129363135</v>
      </c>
      <c r="BV73" s="23"/>
      <c r="BW73" s="23">
        <f t="shared" si="11"/>
        <v>0</v>
      </c>
      <c r="BX73" s="23">
        <f t="shared" si="12"/>
        <v>0</v>
      </c>
      <c r="BY73" s="23">
        <f t="shared" si="13"/>
        <v>213.57524502219397</v>
      </c>
      <c r="BZ73" s="23">
        <f t="shared" si="14"/>
        <v>0</v>
      </c>
      <c r="CA73" s="23">
        <f t="shared" si="15"/>
        <v>0</v>
      </c>
      <c r="CB73" s="23">
        <f t="shared" si="16"/>
        <v>0.98463021594473332</v>
      </c>
      <c r="CC73" s="23">
        <f>SUM(BD73:BU73)/INDEX(Multipliers!$J$2:$J$33,MATCH($F73,Multipliers!$H$2:$H$33,0))</f>
        <v>35.193433535313474</v>
      </c>
      <c r="CD73" s="24">
        <f t="shared" si="17"/>
        <v>62.458739333201272</v>
      </c>
      <c r="CE73" s="24">
        <f t="shared" si="18"/>
        <v>3.6740434901883101</v>
      </c>
    </row>
    <row r="74" spans="3:83" x14ac:dyDescent="0.3">
      <c r="C74" s="5" t="s">
        <v>335</v>
      </c>
      <c r="D74" s="5" t="s">
        <v>336</v>
      </c>
      <c r="E74" s="7">
        <v>191</v>
      </c>
      <c r="F74" s="5" t="s">
        <v>174</v>
      </c>
      <c r="G74" s="7" t="s">
        <v>104</v>
      </c>
      <c r="H74" s="5" t="s">
        <v>13</v>
      </c>
      <c r="I74" s="29">
        <f>INDEX(Multipliers!$D$2:$D$263,MATCH($E74,Multipliers!$B$2:$B$263,0))</f>
        <v>0.45</v>
      </c>
      <c r="J74" s="22"/>
      <c r="K74" s="22">
        <v>0</v>
      </c>
      <c r="L74" s="22">
        <v>0</v>
      </c>
      <c r="M74" s="30">
        <v>0</v>
      </c>
      <c r="N74" s="30">
        <v>0</v>
      </c>
      <c r="O74" s="30">
        <v>276.02999999999997</v>
      </c>
      <c r="P74" s="30">
        <v>1.8</v>
      </c>
      <c r="Q74" s="22"/>
      <c r="R74" s="23">
        <v>0</v>
      </c>
      <c r="S74" s="23">
        <v>0</v>
      </c>
      <c r="T74" s="23">
        <v>0</v>
      </c>
      <c r="U74" s="23">
        <v>0</v>
      </c>
      <c r="V74" s="23">
        <v>0</v>
      </c>
      <c r="W74" s="23">
        <v>0</v>
      </c>
      <c r="X74" s="23">
        <v>0</v>
      </c>
      <c r="Y74" s="23">
        <v>0</v>
      </c>
      <c r="Z74" s="23">
        <v>0</v>
      </c>
      <c r="AA74" s="23">
        <v>0</v>
      </c>
      <c r="AB74" s="23">
        <v>0</v>
      </c>
      <c r="AC74" s="23">
        <v>0</v>
      </c>
      <c r="AD74" s="23">
        <v>0</v>
      </c>
      <c r="AE74" s="23">
        <v>0</v>
      </c>
      <c r="AF74" s="23">
        <v>0</v>
      </c>
      <c r="AG74" s="23">
        <v>0</v>
      </c>
      <c r="AH74" s="23">
        <v>0</v>
      </c>
      <c r="AI74" s="23">
        <v>0</v>
      </c>
      <c r="AK74" s="23">
        <v>0</v>
      </c>
      <c r="AL74" s="23">
        <v>0</v>
      </c>
      <c r="AM74" s="23">
        <v>0</v>
      </c>
      <c r="AN74" s="23">
        <v>0</v>
      </c>
      <c r="AO74" s="23">
        <v>0</v>
      </c>
      <c r="AP74" s="23">
        <v>0</v>
      </c>
      <c r="AQ74" s="23">
        <v>0</v>
      </c>
      <c r="AR74" s="23">
        <v>0</v>
      </c>
      <c r="AS74" s="23">
        <v>0</v>
      </c>
      <c r="AT74" s="23">
        <v>0</v>
      </c>
      <c r="AU74" s="23">
        <v>0</v>
      </c>
      <c r="AV74" s="23">
        <v>0</v>
      </c>
      <c r="AW74" s="23">
        <v>0</v>
      </c>
      <c r="AX74" s="23">
        <v>0</v>
      </c>
      <c r="AY74" s="23">
        <v>0</v>
      </c>
      <c r="AZ74" s="23">
        <v>0</v>
      </c>
      <c r="BA74" s="23">
        <v>0</v>
      </c>
      <c r="BB74" s="23">
        <v>0</v>
      </c>
      <c r="BC74" s="23"/>
      <c r="BD74" s="23">
        <v>17.709976927595271</v>
      </c>
      <c r="BE74" s="23">
        <v>16.721202734754357</v>
      </c>
      <c r="BF74" s="23">
        <v>17.356665950737295</v>
      </c>
      <c r="BG74" s="23">
        <v>16.13180421827423</v>
      </c>
      <c r="BH74" s="23">
        <v>0</v>
      </c>
      <c r="BI74" s="23">
        <v>18.577824261131923</v>
      </c>
      <c r="BJ74" s="23">
        <v>17.56534580018501</v>
      </c>
      <c r="BK74" s="23">
        <v>16.502767216575542</v>
      </c>
      <c r="BL74" s="23">
        <v>15.70760664228769</v>
      </c>
      <c r="BM74" s="23">
        <v>19.022108934628914</v>
      </c>
      <c r="BN74" s="23">
        <v>15.628478213076788</v>
      </c>
      <c r="BO74" s="23">
        <v>15.707252120937437</v>
      </c>
      <c r="BP74" s="23">
        <v>15.970102391384343</v>
      </c>
      <c r="BQ74" s="23">
        <v>16.657685497950762</v>
      </c>
      <c r="BR74" s="23">
        <v>15.45149531563484</v>
      </c>
      <c r="BS74" s="23">
        <v>17.095222403269958</v>
      </c>
      <c r="BT74" s="23">
        <v>17.335203551505472</v>
      </c>
      <c r="BU74" s="23">
        <v>15.114407372859992</v>
      </c>
      <c r="BV74" s="23"/>
      <c r="BW74" s="23">
        <f t="shared" si="11"/>
        <v>0</v>
      </c>
      <c r="BX74" s="23">
        <f t="shared" si="12"/>
        <v>0</v>
      </c>
      <c r="BY74" s="23">
        <f t="shared" si="13"/>
        <v>284.25514955278982</v>
      </c>
      <c r="BZ74" s="23">
        <f t="shared" si="14"/>
        <v>0</v>
      </c>
      <c r="CA74" s="23">
        <f t="shared" si="15"/>
        <v>0</v>
      </c>
      <c r="CB74" s="23">
        <f t="shared" si="16"/>
        <v>1.8536364496432334</v>
      </c>
      <c r="CC74" s="23">
        <f>SUM(BD74:BU74)/INDEX(Multipliers!$J$2:$J$33,MATCH($F74,Multipliers!$H$2:$H$33,0))</f>
        <v>48.818484880564391</v>
      </c>
      <c r="CD74" s="24">
        <f t="shared" si="17"/>
        <v>88.365818533702765</v>
      </c>
      <c r="CE74" s="24">
        <f t="shared" si="18"/>
        <v>5.1979893255119274</v>
      </c>
    </row>
    <row r="75" spans="3:83" x14ac:dyDescent="0.3">
      <c r="C75" s="5" t="s">
        <v>337</v>
      </c>
      <c r="D75" s="5" t="s">
        <v>338</v>
      </c>
      <c r="E75" s="7">
        <v>195</v>
      </c>
      <c r="F75" s="5" t="s">
        <v>70</v>
      </c>
      <c r="G75" s="7" t="s">
        <v>104</v>
      </c>
      <c r="H75" s="5" t="s">
        <v>13</v>
      </c>
      <c r="I75" s="29">
        <f>INDEX(Multipliers!$D$2:$D$263,MATCH($E75,Multipliers!$B$2:$B$263,0))</f>
        <v>0.45</v>
      </c>
      <c r="J75" s="22"/>
      <c r="K75" s="22">
        <v>0</v>
      </c>
      <c r="L75" s="22">
        <v>0</v>
      </c>
      <c r="M75" s="30">
        <v>0</v>
      </c>
      <c r="N75" s="30">
        <v>0</v>
      </c>
      <c r="O75" s="30">
        <v>201.42000000000002</v>
      </c>
      <c r="P75" s="30">
        <v>1.26</v>
      </c>
      <c r="Q75" s="22"/>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c r="BD75" s="23">
        <v>13.908118408372038</v>
      </c>
      <c r="BE75" s="23">
        <v>10.920157879603657</v>
      </c>
      <c r="BF75" s="23">
        <v>11.174536655908215</v>
      </c>
      <c r="BG75" s="23">
        <v>12.006464392372648</v>
      </c>
      <c r="BH75" s="23">
        <v>11.811299047849653</v>
      </c>
      <c r="BI75" s="23">
        <v>11.427643611762699</v>
      </c>
      <c r="BJ75" s="23">
        <v>12.363391656240193</v>
      </c>
      <c r="BK75" s="23">
        <v>11.416105759001621</v>
      </c>
      <c r="BL75" s="23">
        <v>12.21368172211821</v>
      </c>
      <c r="BM75" s="23">
        <v>12.897362092926297</v>
      </c>
      <c r="BN75" s="23">
        <v>0</v>
      </c>
      <c r="BO75" s="23">
        <v>12.131074469140213</v>
      </c>
      <c r="BP75" s="23">
        <v>13.65109883985741</v>
      </c>
      <c r="BQ75" s="23">
        <v>11.664997255178468</v>
      </c>
      <c r="BR75" s="23">
        <v>12.572366526313095</v>
      </c>
      <c r="BS75" s="23">
        <v>11.074311847243006</v>
      </c>
      <c r="BT75" s="23">
        <v>11.442743404008416</v>
      </c>
      <c r="BU75" s="23">
        <v>12.958201650668208</v>
      </c>
      <c r="BV75" s="23"/>
      <c r="BW75" s="23">
        <f t="shared" si="11"/>
        <v>0</v>
      </c>
      <c r="BX75" s="23">
        <f t="shared" si="12"/>
        <v>0</v>
      </c>
      <c r="BY75" s="23">
        <f t="shared" si="13"/>
        <v>205.63355521856403</v>
      </c>
      <c r="BZ75" s="23">
        <f t="shared" si="14"/>
        <v>0</v>
      </c>
      <c r="CA75" s="23">
        <f t="shared" si="15"/>
        <v>0</v>
      </c>
      <c r="CB75" s="23">
        <f t="shared" si="16"/>
        <v>1.2863582542716248</v>
      </c>
      <c r="CC75" s="23">
        <f>SUM(BD75:BU75)/INDEX(Multipliers!$J$2:$J$33,MATCH($F75,Multipliers!$H$2:$H$33,0))</f>
        <v>30.600231431333935</v>
      </c>
      <c r="CD75" s="24">
        <f t="shared" si="17"/>
        <v>58.881736478820088</v>
      </c>
      <c r="CE75" s="24">
        <f t="shared" si="18"/>
        <v>3.4636315575776524</v>
      </c>
    </row>
    <row r="76" spans="3:83" x14ac:dyDescent="0.3">
      <c r="C76" s="5" t="s">
        <v>339</v>
      </c>
      <c r="D76" s="5" t="s">
        <v>340</v>
      </c>
      <c r="E76" s="7">
        <v>205</v>
      </c>
      <c r="F76" s="5" t="s">
        <v>74</v>
      </c>
      <c r="G76" s="7" t="s">
        <v>104</v>
      </c>
      <c r="H76" s="5" t="s">
        <v>13</v>
      </c>
      <c r="I76" s="29">
        <f>INDEX(Multipliers!$D$2:$D$263,MATCH($E76,Multipliers!$B$2:$B$263,0))</f>
        <v>0.4</v>
      </c>
      <c r="J76" s="22"/>
      <c r="K76" s="22">
        <v>0</v>
      </c>
      <c r="L76" s="22">
        <v>0</v>
      </c>
      <c r="M76" s="30">
        <v>0</v>
      </c>
      <c r="N76" s="30">
        <v>0</v>
      </c>
      <c r="O76" s="30">
        <v>198.5</v>
      </c>
      <c r="P76" s="30">
        <v>1.2000000000000002</v>
      </c>
      <c r="Q76" s="22"/>
      <c r="R76" s="23">
        <v>0</v>
      </c>
      <c r="S76" s="23">
        <v>0</v>
      </c>
      <c r="T76" s="23">
        <v>0</v>
      </c>
      <c r="U76" s="23">
        <v>0</v>
      </c>
      <c r="V76" s="23">
        <v>0</v>
      </c>
      <c r="W76" s="23">
        <v>0</v>
      </c>
      <c r="X76" s="23">
        <v>0</v>
      </c>
      <c r="Y76" s="23">
        <v>0</v>
      </c>
      <c r="Z76" s="23">
        <v>0</v>
      </c>
      <c r="AA76" s="23">
        <v>0</v>
      </c>
      <c r="AB76" s="23">
        <v>0</v>
      </c>
      <c r="AC76" s="23">
        <v>0</v>
      </c>
      <c r="AD76" s="23">
        <v>0</v>
      </c>
      <c r="AE76" s="23">
        <v>0</v>
      </c>
      <c r="AF76" s="23">
        <v>0</v>
      </c>
      <c r="AG76" s="23">
        <v>0</v>
      </c>
      <c r="AH76" s="23">
        <v>0</v>
      </c>
      <c r="AI76" s="23">
        <v>0</v>
      </c>
      <c r="AK76" s="23">
        <v>0</v>
      </c>
      <c r="AL76" s="23">
        <v>0</v>
      </c>
      <c r="AM76" s="23">
        <v>0</v>
      </c>
      <c r="AN76" s="23">
        <v>0</v>
      </c>
      <c r="AO76" s="23">
        <v>0</v>
      </c>
      <c r="AP76" s="23">
        <v>0</v>
      </c>
      <c r="AQ76" s="23">
        <v>0</v>
      </c>
      <c r="AR76" s="23">
        <v>0</v>
      </c>
      <c r="AS76" s="23">
        <v>0</v>
      </c>
      <c r="AT76" s="23">
        <v>0</v>
      </c>
      <c r="AU76" s="23">
        <v>0</v>
      </c>
      <c r="AV76" s="23">
        <v>0</v>
      </c>
      <c r="AW76" s="23">
        <v>0</v>
      </c>
      <c r="AX76" s="23">
        <v>0</v>
      </c>
      <c r="AY76" s="23">
        <v>0</v>
      </c>
      <c r="AZ76" s="23">
        <v>0</v>
      </c>
      <c r="BA76" s="23">
        <v>0</v>
      </c>
      <c r="BB76" s="23">
        <v>0</v>
      </c>
      <c r="BC76" s="23"/>
      <c r="BD76" s="23">
        <v>11.794106402813487</v>
      </c>
      <c r="BE76" s="23">
        <v>11.946519418093784</v>
      </c>
      <c r="BF76" s="23">
        <v>11.462950376211321</v>
      </c>
      <c r="BG76" s="23">
        <v>11.882480456723602</v>
      </c>
      <c r="BH76" s="23">
        <v>11.872104690877164</v>
      </c>
      <c r="BI76" s="23">
        <v>12.33067173513825</v>
      </c>
      <c r="BJ76" s="23">
        <v>0</v>
      </c>
      <c r="BK76" s="23">
        <v>10.76184757770492</v>
      </c>
      <c r="BL76" s="23">
        <v>11.879735451362889</v>
      </c>
      <c r="BM76" s="23">
        <v>11.934036255793359</v>
      </c>
      <c r="BN76" s="23">
        <v>12.336775707655704</v>
      </c>
      <c r="BO76" s="23">
        <v>12.244957887174822</v>
      </c>
      <c r="BP76" s="23">
        <v>12.406239037133126</v>
      </c>
      <c r="BQ76" s="23">
        <v>10.080690208999192</v>
      </c>
      <c r="BR76" s="23">
        <v>12.946510017350175</v>
      </c>
      <c r="BS76" s="23">
        <v>11.816768273177003</v>
      </c>
      <c r="BT76" s="23">
        <v>13.7745474958509</v>
      </c>
      <c r="BU76" s="23">
        <v>11.362775213595251</v>
      </c>
      <c r="BV76" s="23"/>
      <c r="BW76" s="23">
        <f t="shared" si="11"/>
        <v>0</v>
      </c>
      <c r="BX76" s="23">
        <f t="shared" si="12"/>
        <v>0</v>
      </c>
      <c r="BY76" s="23">
        <f t="shared" si="13"/>
        <v>202.83371620565495</v>
      </c>
      <c r="BZ76" s="23">
        <f t="shared" si="14"/>
        <v>0</v>
      </c>
      <c r="CA76" s="23">
        <f t="shared" si="15"/>
        <v>0</v>
      </c>
      <c r="CB76" s="23">
        <f t="shared" si="16"/>
        <v>1.2261987881450176</v>
      </c>
      <c r="CC76" s="23">
        <f>SUM(BD76:BU76)/INDEX(Multipliers!$J$2:$J$33,MATCH($F76,Multipliers!$H$2:$H$33,0))</f>
        <v>37.584251060222975</v>
      </c>
      <c r="CD76" s="24">
        <f t="shared" si="17"/>
        <v>65.224815409658575</v>
      </c>
      <c r="CE76" s="24">
        <f t="shared" si="18"/>
        <v>3.8367538476269751</v>
      </c>
    </row>
    <row r="77" spans="3:83" x14ac:dyDescent="0.3">
      <c r="C77" s="5" t="s">
        <v>341</v>
      </c>
      <c r="D77" s="5" t="s">
        <v>342</v>
      </c>
      <c r="E77" s="7">
        <v>206</v>
      </c>
      <c r="F77" s="5" t="s">
        <v>46</v>
      </c>
      <c r="G77" s="7" t="s">
        <v>104</v>
      </c>
      <c r="H77" s="5" t="s">
        <v>13</v>
      </c>
      <c r="I77" s="29">
        <f>INDEX(Multipliers!$D$2:$D$263,MATCH($E77,Multipliers!$B$2:$B$263,0))</f>
        <v>0.4</v>
      </c>
      <c r="J77" s="22"/>
      <c r="K77" s="22">
        <v>0</v>
      </c>
      <c r="L77" s="22">
        <v>0</v>
      </c>
      <c r="M77" s="30">
        <v>0</v>
      </c>
      <c r="N77" s="30">
        <v>0</v>
      </c>
      <c r="O77" s="30">
        <v>306.8</v>
      </c>
      <c r="P77" s="30">
        <v>2.2000000000000002</v>
      </c>
      <c r="Q77" s="22"/>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c r="BD77" s="23">
        <v>17.131933809514518</v>
      </c>
      <c r="BE77" s="23">
        <v>19.279547589805308</v>
      </c>
      <c r="BF77" s="23">
        <v>17.734458193032363</v>
      </c>
      <c r="BG77" s="23">
        <v>19.811902503045303</v>
      </c>
      <c r="BH77" s="23">
        <v>17.849787161433881</v>
      </c>
      <c r="BI77" s="23">
        <v>17.867324771294886</v>
      </c>
      <c r="BJ77" s="23">
        <v>0</v>
      </c>
      <c r="BK77" s="23">
        <v>17.318836562623591</v>
      </c>
      <c r="BL77" s="23">
        <v>19.496385959582948</v>
      </c>
      <c r="BM77" s="23">
        <v>18.55696403967373</v>
      </c>
      <c r="BN77" s="23">
        <v>18.210773629677771</v>
      </c>
      <c r="BO77" s="23">
        <v>18.494024277842104</v>
      </c>
      <c r="BP77" s="23">
        <v>17.840939115418603</v>
      </c>
      <c r="BQ77" s="23">
        <v>18.574899417055686</v>
      </c>
      <c r="BR77" s="23">
        <v>20.964014862182303</v>
      </c>
      <c r="BS77" s="23">
        <v>17.485885007425118</v>
      </c>
      <c r="BT77" s="23">
        <v>17.208345149102275</v>
      </c>
      <c r="BU77" s="23">
        <v>18.300032164036619</v>
      </c>
      <c r="BV77" s="23"/>
      <c r="BW77" s="23">
        <f t="shared" si="11"/>
        <v>0</v>
      </c>
      <c r="BX77" s="23">
        <f t="shared" si="12"/>
        <v>0</v>
      </c>
      <c r="BY77" s="23">
        <f t="shared" si="13"/>
        <v>312.12605421274696</v>
      </c>
      <c r="BZ77" s="23">
        <f t="shared" si="14"/>
        <v>0</v>
      </c>
      <c r="CA77" s="23">
        <f t="shared" si="15"/>
        <v>0</v>
      </c>
      <c r="CB77" s="23">
        <f t="shared" si="16"/>
        <v>2.2381920445503369</v>
      </c>
      <c r="CC77" s="23">
        <f>SUM(BD77:BU77)/INDEX(Multipliers!$J$2:$J$33,MATCH($F77,Multipliers!$H$2:$H$33,0))</f>
        <v>49.40353312758289</v>
      </c>
      <c r="CD77" s="24">
        <f t="shared" si="17"/>
        <v>94.045290816159607</v>
      </c>
      <c r="CE77" s="24">
        <f t="shared" si="18"/>
        <v>5.5320759303623301</v>
      </c>
    </row>
    <row r="78" spans="3:83" x14ac:dyDescent="0.3">
      <c r="C78" s="5" t="s">
        <v>343</v>
      </c>
      <c r="D78" s="5" t="s">
        <v>344</v>
      </c>
      <c r="E78" s="7">
        <v>210</v>
      </c>
      <c r="F78" s="5" t="s">
        <v>92</v>
      </c>
      <c r="G78" s="7" t="s">
        <v>104</v>
      </c>
      <c r="H78" s="5" t="s">
        <v>13</v>
      </c>
      <c r="I78" s="29">
        <f>INDEX(Multipliers!$D$2:$D$263,MATCH($E78,Multipliers!$B$2:$B$263,0))</f>
        <v>0.4</v>
      </c>
      <c r="J78" s="22"/>
      <c r="K78" s="22">
        <v>0</v>
      </c>
      <c r="L78" s="22">
        <v>0</v>
      </c>
      <c r="M78" s="30">
        <v>0</v>
      </c>
      <c r="N78" s="30">
        <v>0</v>
      </c>
      <c r="O78" s="30">
        <v>190.88</v>
      </c>
      <c r="P78" s="30">
        <v>0.88000000000000012</v>
      </c>
      <c r="Q78" s="22"/>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c r="BD78" s="23">
        <v>12.074407784200268</v>
      </c>
      <c r="BE78" s="23">
        <v>10.993556825259441</v>
      </c>
      <c r="BF78" s="23">
        <v>9.6168556005565087</v>
      </c>
      <c r="BG78" s="23">
        <v>11.882512870346439</v>
      </c>
      <c r="BH78" s="23">
        <v>11.845477549167155</v>
      </c>
      <c r="BI78" s="23">
        <v>10.620269409890589</v>
      </c>
      <c r="BJ78" s="23">
        <v>12.105791606290369</v>
      </c>
      <c r="BK78" s="23">
        <v>10.353155456797726</v>
      </c>
      <c r="BL78" s="23">
        <v>11.072476474722619</v>
      </c>
      <c r="BM78" s="23">
        <v>11.510824627670486</v>
      </c>
      <c r="BN78" s="23">
        <v>0</v>
      </c>
      <c r="BO78" s="23">
        <v>11.187098827615619</v>
      </c>
      <c r="BP78" s="23">
        <v>11.261475834725184</v>
      </c>
      <c r="BQ78" s="23">
        <v>10.857571542850236</v>
      </c>
      <c r="BR78" s="23">
        <v>11.346202515537577</v>
      </c>
      <c r="BS78" s="23">
        <v>11.26847623069041</v>
      </c>
      <c r="BT78" s="23">
        <v>11.514378303973476</v>
      </c>
      <c r="BU78" s="23">
        <v>10.334130781656121</v>
      </c>
      <c r="BV78" s="23"/>
      <c r="BW78" s="23">
        <f t="shared" si="11"/>
        <v>0</v>
      </c>
      <c r="BX78" s="23">
        <f t="shared" si="12"/>
        <v>0</v>
      </c>
      <c r="BY78" s="23">
        <f t="shared" si="13"/>
        <v>189.84466224195018</v>
      </c>
      <c r="BZ78" s="23">
        <f t="shared" si="14"/>
        <v>0</v>
      </c>
      <c r="CA78" s="23">
        <f t="shared" si="15"/>
        <v>0</v>
      </c>
      <c r="CB78" s="23">
        <f t="shared" si="16"/>
        <v>0.87522685861754079</v>
      </c>
      <c r="CC78" s="23">
        <f>SUM(BD78:BU78)/INDEX(Multipliers!$J$2:$J$33,MATCH($F78,Multipliers!$H$2:$H$33,0))</f>
        <v>31.283052031389754</v>
      </c>
      <c r="CD78" s="24">
        <f t="shared" si="17"/>
        <v>55.518879407290015</v>
      </c>
      <c r="CE78" s="24">
        <f t="shared" si="18"/>
        <v>3.2658164357229422</v>
      </c>
    </row>
    <row r="79" spans="3:83" x14ac:dyDescent="0.3">
      <c r="C79" s="5" t="s">
        <v>345</v>
      </c>
      <c r="D79" s="5" t="s">
        <v>346</v>
      </c>
      <c r="E79" s="7">
        <v>219</v>
      </c>
      <c r="F79" s="5" t="s">
        <v>56</v>
      </c>
      <c r="G79" s="7" t="s">
        <v>104</v>
      </c>
      <c r="H79" s="5" t="s">
        <v>13</v>
      </c>
      <c r="I79" s="29">
        <f>INDEX(Multipliers!$D$2:$D$263,MATCH($E79,Multipliers!$B$2:$B$263,0))</f>
        <v>0.4</v>
      </c>
      <c r="J79" s="22"/>
      <c r="K79" s="22">
        <v>0</v>
      </c>
      <c r="L79" s="22">
        <v>0</v>
      </c>
      <c r="M79" s="30">
        <v>38</v>
      </c>
      <c r="N79" s="30">
        <v>0.4</v>
      </c>
      <c r="O79" s="30">
        <v>277.2</v>
      </c>
      <c r="P79" s="30">
        <v>1.5</v>
      </c>
      <c r="Q79" s="22"/>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K79" s="23">
        <v>0.83518038457825039</v>
      </c>
      <c r="AL79" s="23">
        <v>0.89670533793604301</v>
      </c>
      <c r="AM79" s="23">
        <v>0.92700609783364052</v>
      </c>
      <c r="AN79" s="23">
        <v>0.83782666723439814</v>
      </c>
      <c r="AO79" s="23">
        <v>0.8396923607703517</v>
      </c>
      <c r="AP79" s="23">
        <v>0.88211271319268936</v>
      </c>
      <c r="AQ79" s="23">
        <v>0.89666512376195495</v>
      </c>
      <c r="AR79" s="23">
        <v>0.88380152511597254</v>
      </c>
      <c r="AS79" s="23">
        <v>0</v>
      </c>
      <c r="AT79" s="23">
        <v>0.88916379630526299</v>
      </c>
      <c r="AU79" s="23">
        <v>0.88588617261307323</v>
      </c>
      <c r="AV79" s="23">
        <v>0.89587855414658701</v>
      </c>
      <c r="AW79" s="23">
        <v>0.96664501423620175</v>
      </c>
      <c r="AX79" s="23">
        <v>0.83676906881197555</v>
      </c>
      <c r="AY79" s="23">
        <v>0.92687431318270996</v>
      </c>
      <c r="AZ79" s="23">
        <v>0.88743497129630056</v>
      </c>
      <c r="BA79" s="23">
        <v>0.89099242716690208</v>
      </c>
      <c r="BB79" s="23">
        <v>0.94419200618031229</v>
      </c>
      <c r="BC79" s="23"/>
      <c r="BD79" s="23">
        <v>15.471268984244075</v>
      </c>
      <c r="BE79" s="23">
        <v>16.175743727858688</v>
      </c>
      <c r="BF79" s="23">
        <v>17.622194909051938</v>
      </c>
      <c r="BG79" s="23">
        <v>15.363355545347103</v>
      </c>
      <c r="BH79" s="23">
        <v>15.91051029826721</v>
      </c>
      <c r="BI79" s="23">
        <v>15.576660650403516</v>
      </c>
      <c r="BJ79" s="23">
        <v>16.388379316820636</v>
      </c>
      <c r="BK79" s="23">
        <v>16.409701437405285</v>
      </c>
      <c r="BL79" s="23">
        <v>0</v>
      </c>
      <c r="BM79" s="23">
        <v>15.355647996746333</v>
      </c>
      <c r="BN79" s="23">
        <v>16.842303948793219</v>
      </c>
      <c r="BO79" s="23">
        <v>16.427861861020062</v>
      </c>
      <c r="BP79" s="23">
        <v>16.329783061044299</v>
      </c>
      <c r="BQ79" s="23">
        <v>15.908498662203845</v>
      </c>
      <c r="BR79" s="23">
        <v>17.359359660270655</v>
      </c>
      <c r="BS79" s="23">
        <v>17.855689325455522</v>
      </c>
      <c r="BT79" s="23">
        <v>17.463110637426386</v>
      </c>
      <c r="BU79" s="23">
        <v>18.997672698550009</v>
      </c>
      <c r="BV79" s="23"/>
      <c r="BW79" s="23">
        <f t="shared" si="11"/>
        <v>0</v>
      </c>
      <c r="BX79" s="23">
        <f t="shared" si="12"/>
        <v>15.122826534362625</v>
      </c>
      <c r="BY79" s="23">
        <f t="shared" si="13"/>
        <v>281.45774272090881</v>
      </c>
      <c r="BZ79" s="23">
        <f t="shared" si="14"/>
        <v>0</v>
      </c>
      <c r="CA79" s="23">
        <f t="shared" si="15"/>
        <v>0.15918764773013289</v>
      </c>
      <c r="CB79" s="23">
        <f t="shared" si="16"/>
        <v>1.5230397333382513</v>
      </c>
      <c r="CC79" s="23">
        <f>SUM(BD79:BU79)/INDEX(Multipliers!$J$2:$J$33,MATCH($F79,Multipliers!$H$2:$H$33,0))</f>
        <v>40.217636830538453</v>
      </c>
      <c r="CD79" s="24">
        <f t="shared" si="17"/>
        <v>79.969058042475893</v>
      </c>
      <c r="CE79" s="24">
        <f t="shared" si="18"/>
        <v>4.7040622377926997</v>
      </c>
    </row>
    <row r="80" spans="3:83" x14ac:dyDescent="0.3">
      <c r="C80" s="5" t="s">
        <v>347</v>
      </c>
      <c r="D80" s="5" t="s">
        <v>348</v>
      </c>
      <c r="E80" s="7">
        <v>228</v>
      </c>
      <c r="F80" s="5" t="s">
        <v>97</v>
      </c>
      <c r="G80" s="7" t="s">
        <v>104</v>
      </c>
      <c r="H80" s="5" t="s">
        <v>13</v>
      </c>
      <c r="I80" s="29">
        <f>INDEX(Multipliers!$D$2:$D$263,MATCH($E80,Multipliers!$B$2:$B$263,0))</f>
        <v>0.375</v>
      </c>
      <c r="J80" s="22"/>
      <c r="K80" s="22">
        <v>0</v>
      </c>
      <c r="L80" s="22">
        <v>0</v>
      </c>
      <c r="M80" s="30">
        <v>0</v>
      </c>
      <c r="N80" s="30">
        <v>0</v>
      </c>
      <c r="O80" s="30">
        <v>171</v>
      </c>
      <c r="P80" s="30">
        <v>1</v>
      </c>
      <c r="Q80" s="22"/>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c r="BD80" s="23">
        <v>10.063573854197614</v>
      </c>
      <c r="BE80" s="23">
        <v>10.038559425066888</v>
      </c>
      <c r="BF80" s="23">
        <v>9.4918693076379608</v>
      </c>
      <c r="BG80" s="23">
        <v>10.862314699492673</v>
      </c>
      <c r="BH80" s="23">
        <v>9.6629686196562599</v>
      </c>
      <c r="BI80" s="23">
        <v>10.724344048995661</v>
      </c>
      <c r="BJ80" s="23">
        <v>0</v>
      </c>
      <c r="BK80" s="23">
        <v>10.892554470912291</v>
      </c>
      <c r="BL80" s="23">
        <v>9.6785640922949785</v>
      </c>
      <c r="BM80" s="23">
        <v>9.6473764910237492</v>
      </c>
      <c r="BN80" s="23">
        <v>9.924209299104561</v>
      </c>
      <c r="BO80" s="23">
        <v>9.8836296602839688</v>
      </c>
      <c r="BP80" s="23">
        <v>10.342763442960727</v>
      </c>
      <c r="BQ80" s="23">
        <v>9.3303654071336961</v>
      </c>
      <c r="BR80" s="23">
        <v>10.394485393411196</v>
      </c>
      <c r="BS80" s="23">
        <v>10.058132785683117</v>
      </c>
      <c r="BT80" s="23">
        <v>9.8083655114756958</v>
      </c>
      <c r="BU80" s="23">
        <v>10.611404501437457</v>
      </c>
      <c r="BV80" s="23"/>
      <c r="BW80" s="23">
        <f t="shared" si="11"/>
        <v>0</v>
      </c>
      <c r="BX80" s="23">
        <f t="shared" si="12"/>
        <v>0</v>
      </c>
      <c r="BY80" s="23">
        <f t="shared" si="13"/>
        <v>171.4154810107685</v>
      </c>
      <c r="BZ80" s="23">
        <f t="shared" si="14"/>
        <v>0</v>
      </c>
      <c r="CA80" s="23">
        <f t="shared" si="15"/>
        <v>0</v>
      </c>
      <c r="CB80" s="23">
        <f t="shared" si="16"/>
        <v>1.002429713513266</v>
      </c>
      <c r="CC80" s="23">
        <f>SUM(BD80:BU80)/INDEX(Multipliers!$J$2:$J$33,MATCH($F80,Multipliers!$H$2:$H$33,0))</f>
        <v>29.686151546789471</v>
      </c>
      <c r="CD80" s="24">
        <f t="shared" si="17"/>
        <v>52.842277928945919</v>
      </c>
      <c r="CE80" s="24">
        <f t="shared" si="18"/>
        <v>3.1083692899379951</v>
      </c>
    </row>
    <row r="81" spans="1:83" x14ac:dyDescent="0.3">
      <c r="C81" s="5" t="s">
        <v>349</v>
      </c>
      <c r="D81" s="5" t="s">
        <v>350</v>
      </c>
      <c r="E81" s="7">
        <v>244</v>
      </c>
      <c r="F81" s="5" t="s">
        <v>58</v>
      </c>
      <c r="G81" s="7" t="s">
        <v>104</v>
      </c>
      <c r="H81" s="5" t="s">
        <v>13</v>
      </c>
      <c r="I81" s="29">
        <f>INDEX(Multipliers!$D$2:$D$263,MATCH($E81,Multipliers!$B$2:$B$263,0))</f>
        <v>0.35</v>
      </c>
      <c r="J81" s="22"/>
      <c r="K81" s="22">
        <v>0</v>
      </c>
      <c r="L81" s="22">
        <v>0</v>
      </c>
      <c r="M81" s="30">
        <v>0</v>
      </c>
      <c r="N81" s="30">
        <v>0</v>
      </c>
      <c r="O81" s="30">
        <v>272.76666666666665</v>
      </c>
      <c r="P81" s="30">
        <v>2.0999999999999996</v>
      </c>
      <c r="Q81" s="22"/>
      <c r="R81" s="23">
        <v>0</v>
      </c>
      <c r="S81" s="23">
        <v>0</v>
      </c>
      <c r="T81" s="23">
        <v>0</v>
      </c>
      <c r="U81" s="23">
        <v>0</v>
      </c>
      <c r="V81" s="23">
        <v>0</v>
      </c>
      <c r="W81" s="23">
        <v>0</v>
      </c>
      <c r="X81" s="23">
        <v>0</v>
      </c>
      <c r="Y81" s="23">
        <v>0</v>
      </c>
      <c r="Z81" s="23">
        <v>0</v>
      </c>
      <c r="AA81" s="23">
        <v>0</v>
      </c>
      <c r="AB81" s="23">
        <v>0</v>
      </c>
      <c r="AC81" s="23">
        <v>0</v>
      </c>
      <c r="AD81" s="23">
        <v>0</v>
      </c>
      <c r="AE81" s="23">
        <v>0</v>
      </c>
      <c r="AF81" s="23">
        <v>0</v>
      </c>
      <c r="AG81" s="23">
        <v>0</v>
      </c>
      <c r="AH81" s="23">
        <v>0</v>
      </c>
      <c r="AI81" s="23">
        <v>0</v>
      </c>
      <c r="AK81" s="23">
        <v>0</v>
      </c>
      <c r="AL81" s="23">
        <v>0</v>
      </c>
      <c r="AM81" s="23">
        <v>0</v>
      </c>
      <c r="AN81" s="23">
        <v>0</v>
      </c>
      <c r="AO81" s="23">
        <v>0</v>
      </c>
      <c r="AP81" s="23">
        <v>0</v>
      </c>
      <c r="AQ81" s="23">
        <v>0</v>
      </c>
      <c r="AR81" s="23">
        <v>0</v>
      </c>
      <c r="AS81" s="23">
        <v>0</v>
      </c>
      <c r="AT81" s="23">
        <v>0</v>
      </c>
      <c r="AU81" s="23">
        <v>0</v>
      </c>
      <c r="AV81" s="23">
        <v>0</v>
      </c>
      <c r="AW81" s="23">
        <v>0</v>
      </c>
      <c r="AX81" s="23">
        <v>0</v>
      </c>
      <c r="AY81" s="23">
        <v>0</v>
      </c>
      <c r="AZ81" s="23">
        <v>0</v>
      </c>
      <c r="BA81" s="23">
        <v>0</v>
      </c>
      <c r="BB81" s="23">
        <v>0</v>
      </c>
      <c r="BC81" s="23"/>
      <c r="BD81" s="23">
        <v>15.986314212485796</v>
      </c>
      <c r="BE81" s="23">
        <v>14.6216475499374</v>
      </c>
      <c r="BF81" s="23">
        <v>15.885579438326321</v>
      </c>
      <c r="BG81" s="23">
        <v>16.984464581848655</v>
      </c>
      <c r="BH81" s="23">
        <v>15.351602687802401</v>
      </c>
      <c r="BI81" s="23">
        <v>15.049921487432089</v>
      </c>
      <c r="BJ81" s="23">
        <v>0</v>
      </c>
      <c r="BK81" s="23">
        <v>15.798677051736243</v>
      </c>
      <c r="BL81" s="23">
        <v>16.200762708013571</v>
      </c>
      <c r="BM81" s="23">
        <v>16.941444074012498</v>
      </c>
      <c r="BN81" s="23">
        <v>14.832510683018869</v>
      </c>
      <c r="BO81" s="23">
        <v>15.869797826993882</v>
      </c>
      <c r="BP81" s="23">
        <v>15.996387918072152</v>
      </c>
      <c r="BQ81" s="23">
        <v>17.288543413518351</v>
      </c>
      <c r="BR81" s="23">
        <v>16.421477344171755</v>
      </c>
      <c r="BS81" s="23">
        <v>14.912615757976916</v>
      </c>
      <c r="BT81" s="23">
        <v>18.559928395336197</v>
      </c>
      <c r="BU81" s="23">
        <v>15.034392305109328</v>
      </c>
      <c r="BV81" s="23"/>
      <c r="BW81" s="23">
        <f t="shared" si="11"/>
        <v>0</v>
      </c>
      <c r="BX81" s="23">
        <f t="shared" si="12"/>
        <v>0</v>
      </c>
      <c r="BY81" s="23">
        <f t="shared" si="13"/>
        <v>271.73606743579245</v>
      </c>
      <c r="BZ81" s="23">
        <f t="shared" si="14"/>
        <v>0</v>
      </c>
      <c r="CA81" s="23">
        <f t="shared" si="15"/>
        <v>0</v>
      </c>
      <c r="CB81" s="23">
        <f t="shared" si="16"/>
        <v>2.0920655320120884</v>
      </c>
      <c r="CC81" s="23">
        <f>SUM(BD81:BU81)/INDEX(Multipliers!$J$2:$J$33,MATCH($F81,Multipliers!$H$2:$H$33,0))</f>
        <v>41.987998152970995</v>
      </c>
      <c r="CD81" s="24">
        <f t="shared" si="17"/>
        <v>81.713998088622773</v>
      </c>
      <c r="CE81" s="24">
        <f t="shared" si="18"/>
        <v>4.8067057699189863</v>
      </c>
    </row>
    <row r="82" spans="1:83" x14ac:dyDescent="0.3">
      <c r="C82" s="5" t="s">
        <v>351</v>
      </c>
      <c r="D82" s="5" t="s">
        <v>352</v>
      </c>
      <c r="E82" s="7">
        <v>253</v>
      </c>
      <c r="F82" s="5" t="s">
        <v>84</v>
      </c>
      <c r="G82" s="7" t="s">
        <v>104</v>
      </c>
      <c r="H82" s="5" t="s">
        <v>13</v>
      </c>
      <c r="I82" s="29">
        <f>INDEX(Multipliers!$D$2:$D$263,MATCH($E82,Multipliers!$B$2:$B$263,0))</f>
        <v>0.35</v>
      </c>
      <c r="J82" s="22"/>
      <c r="K82" s="22">
        <v>0</v>
      </c>
      <c r="L82" s="22">
        <v>0</v>
      </c>
      <c r="M82" s="30">
        <v>81.199999999999989</v>
      </c>
      <c r="N82" s="30">
        <v>0.7</v>
      </c>
      <c r="O82" s="30">
        <v>201.77499999999998</v>
      </c>
      <c r="P82" s="30">
        <v>1.4</v>
      </c>
      <c r="Q82" s="22"/>
      <c r="R82" s="23">
        <v>0</v>
      </c>
      <c r="S82" s="23">
        <v>0</v>
      </c>
      <c r="T82" s="23">
        <v>0</v>
      </c>
      <c r="U82" s="23">
        <v>0</v>
      </c>
      <c r="V82" s="23">
        <v>0</v>
      </c>
      <c r="W82" s="23">
        <v>0</v>
      </c>
      <c r="X82" s="23">
        <v>0</v>
      </c>
      <c r="Y82" s="23">
        <v>0</v>
      </c>
      <c r="Z82" s="23">
        <v>0</v>
      </c>
      <c r="AA82" s="23">
        <v>0</v>
      </c>
      <c r="AB82" s="23">
        <v>0</v>
      </c>
      <c r="AC82" s="23">
        <v>0</v>
      </c>
      <c r="AD82" s="23">
        <v>0</v>
      </c>
      <c r="AE82" s="23">
        <v>0</v>
      </c>
      <c r="AF82" s="23">
        <v>0</v>
      </c>
      <c r="AG82" s="23">
        <v>0</v>
      </c>
      <c r="AH82" s="23">
        <v>0</v>
      </c>
      <c r="AI82" s="23">
        <v>0</v>
      </c>
      <c r="AK82" s="23">
        <v>1.8276611837242451</v>
      </c>
      <c r="AL82" s="23">
        <v>1.6777772427607807</v>
      </c>
      <c r="AM82" s="23">
        <v>1.5715737467096371</v>
      </c>
      <c r="AN82" s="23">
        <v>1.5827537604297024</v>
      </c>
      <c r="AO82" s="23">
        <v>0</v>
      </c>
      <c r="AP82" s="23">
        <v>1.5858234373932161</v>
      </c>
      <c r="AQ82" s="23">
        <v>1.8409491270761291</v>
      </c>
      <c r="AR82" s="23">
        <v>1.7292293558292589</v>
      </c>
      <c r="AS82" s="23">
        <v>1.679874179836643</v>
      </c>
      <c r="AT82" s="23">
        <v>1.6934662508235161</v>
      </c>
      <c r="AU82" s="23">
        <v>1.7194862528338442</v>
      </c>
      <c r="AV82" s="23">
        <v>1.9097767439769215</v>
      </c>
      <c r="AW82" s="23">
        <v>1.6593366976755271</v>
      </c>
      <c r="AX82" s="23">
        <v>1.8020996641302451</v>
      </c>
      <c r="AY82" s="23">
        <v>1.8301104994963555</v>
      </c>
      <c r="AZ82" s="23">
        <v>1.9612956721001407</v>
      </c>
      <c r="BA82" s="23">
        <v>1.6509762813902151</v>
      </c>
      <c r="BB82" s="23">
        <v>1.7527421097186917</v>
      </c>
      <c r="BC82" s="23"/>
      <c r="BD82" s="23">
        <v>11.733438966549741</v>
      </c>
      <c r="BE82" s="23">
        <v>12.814665843724987</v>
      </c>
      <c r="BF82" s="23">
        <v>11.592906055729792</v>
      </c>
      <c r="BG82" s="23">
        <v>11.743429199408325</v>
      </c>
      <c r="BH82" s="23">
        <v>0</v>
      </c>
      <c r="BI82" s="23">
        <v>12.082650504045107</v>
      </c>
      <c r="BJ82" s="23">
        <v>12.490454874025644</v>
      </c>
      <c r="BK82" s="23">
        <v>11.916681757968403</v>
      </c>
      <c r="BL82" s="23">
        <v>11.952978234001291</v>
      </c>
      <c r="BM82" s="23">
        <v>11.716126302577782</v>
      </c>
      <c r="BN82" s="23">
        <v>11.038964541740402</v>
      </c>
      <c r="BO82" s="23">
        <v>12.142964979006168</v>
      </c>
      <c r="BP82" s="23">
        <v>12.661225831357203</v>
      </c>
      <c r="BQ82" s="23">
        <v>11.458320025744742</v>
      </c>
      <c r="BR82" s="23">
        <v>12.801612346035713</v>
      </c>
      <c r="BS82" s="23">
        <v>13.17314094020545</v>
      </c>
      <c r="BT82" s="23">
        <v>12.223468735945925</v>
      </c>
      <c r="BU82" s="23">
        <v>11.891988705856562</v>
      </c>
      <c r="BV82" s="23"/>
      <c r="BW82" s="23">
        <f t="shared" si="11"/>
        <v>0</v>
      </c>
      <c r="BX82" s="23">
        <f t="shared" si="12"/>
        <v>29.474932205905073</v>
      </c>
      <c r="BY82" s="23">
        <f t="shared" si="13"/>
        <v>205.43501784392322</v>
      </c>
      <c r="BZ82" s="23">
        <f t="shared" si="14"/>
        <v>0</v>
      </c>
      <c r="CA82" s="23">
        <f t="shared" si="15"/>
        <v>0.25409424315435414</v>
      </c>
      <c r="CB82" s="23">
        <f t="shared" si="16"/>
        <v>1.4253947465319912</v>
      </c>
      <c r="CC82" s="23">
        <f>SUM(BD82:BU82)/INDEX(Multipliers!$J$2:$J$33,MATCH($F82,Multipliers!$H$2:$H$33,0))</f>
        <v>28.854784092325239</v>
      </c>
      <c r="CD82" s="24">
        <f t="shared" si="17"/>
        <v>62.422713035426142</v>
      </c>
      <c r="CE82" s="24">
        <f t="shared" si="18"/>
        <v>3.6719242962015377</v>
      </c>
    </row>
    <row r="83" spans="1:83" x14ac:dyDescent="0.3">
      <c r="C83" s="5" t="s">
        <v>353</v>
      </c>
      <c r="D83" s="5" t="s">
        <v>354</v>
      </c>
      <c r="E83" s="7">
        <v>256</v>
      </c>
      <c r="F83" s="5" t="s">
        <v>62</v>
      </c>
      <c r="G83" s="7" t="s">
        <v>104</v>
      </c>
      <c r="H83" s="5" t="s">
        <v>13</v>
      </c>
      <c r="I83" s="29">
        <f>INDEX(Multipliers!$D$2:$D$263,MATCH($E83,Multipliers!$B$2:$B$263,0))</f>
        <v>0.35</v>
      </c>
      <c r="J83" s="22"/>
      <c r="K83" s="22">
        <v>0</v>
      </c>
      <c r="L83" s="22">
        <v>0</v>
      </c>
      <c r="M83" s="30">
        <v>0</v>
      </c>
      <c r="N83" s="30">
        <v>0</v>
      </c>
      <c r="O83" s="30">
        <v>149.29999999999998</v>
      </c>
      <c r="P83" s="30">
        <v>0.84999999999999987</v>
      </c>
      <c r="Q83" s="22"/>
      <c r="R83" s="23">
        <v>0</v>
      </c>
      <c r="S83" s="23">
        <v>0</v>
      </c>
      <c r="T83" s="23">
        <v>0</v>
      </c>
      <c r="U83" s="23">
        <v>0</v>
      </c>
      <c r="V83" s="23">
        <v>0</v>
      </c>
      <c r="W83" s="23">
        <v>0</v>
      </c>
      <c r="X83" s="23">
        <v>0</v>
      </c>
      <c r="Y83" s="23">
        <v>0</v>
      </c>
      <c r="Z83" s="23">
        <v>0</v>
      </c>
      <c r="AA83" s="23">
        <v>0</v>
      </c>
      <c r="AB83" s="23">
        <v>0</v>
      </c>
      <c r="AC83" s="23">
        <v>0</v>
      </c>
      <c r="AD83" s="23">
        <v>0</v>
      </c>
      <c r="AE83" s="23">
        <v>0</v>
      </c>
      <c r="AF83" s="23">
        <v>0</v>
      </c>
      <c r="AG83" s="23">
        <v>0</v>
      </c>
      <c r="AH83" s="23">
        <v>0</v>
      </c>
      <c r="AI83" s="23">
        <v>0</v>
      </c>
      <c r="AK83" s="23">
        <v>0</v>
      </c>
      <c r="AL83" s="23">
        <v>0</v>
      </c>
      <c r="AM83" s="23">
        <v>0</v>
      </c>
      <c r="AN83" s="23">
        <v>0</v>
      </c>
      <c r="AO83" s="23">
        <v>0</v>
      </c>
      <c r="AP83" s="23">
        <v>0</v>
      </c>
      <c r="AQ83" s="23">
        <v>0</v>
      </c>
      <c r="AR83" s="23">
        <v>0</v>
      </c>
      <c r="AS83" s="23">
        <v>0</v>
      </c>
      <c r="AT83" s="23">
        <v>0</v>
      </c>
      <c r="AU83" s="23">
        <v>0</v>
      </c>
      <c r="AV83" s="23">
        <v>0</v>
      </c>
      <c r="AW83" s="23">
        <v>0</v>
      </c>
      <c r="AX83" s="23">
        <v>0</v>
      </c>
      <c r="AY83" s="23">
        <v>0</v>
      </c>
      <c r="AZ83" s="23">
        <v>0</v>
      </c>
      <c r="BA83" s="23">
        <v>0</v>
      </c>
      <c r="BB83" s="23">
        <v>0</v>
      </c>
      <c r="BC83" s="23"/>
      <c r="BD83" s="23">
        <v>8.5513381808274751</v>
      </c>
      <c r="BE83" s="23">
        <v>8.9562858742519094</v>
      </c>
      <c r="BF83" s="23">
        <v>9.274404483910029</v>
      </c>
      <c r="BG83" s="23">
        <v>10.038395333561832</v>
      </c>
      <c r="BH83" s="23">
        <v>8.2985236834449321</v>
      </c>
      <c r="BI83" s="23">
        <v>0</v>
      </c>
      <c r="BJ83" s="23">
        <v>8.7353666885786296</v>
      </c>
      <c r="BK83" s="23">
        <v>10.1311435875295</v>
      </c>
      <c r="BL83" s="23">
        <v>8.6560949697388967</v>
      </c>
      <c r="BM83" s="23">
        <v>8.4587653309250612</v>
      </c>
      <c r="BN83" s="23">
        <v>8.7908756986086196</v>
      </c>
      <c r="BO83" s="23">
        <v>9.519809881427042</v>
      </c>
      <c r="BP83" s="23">
        <v>8.8570494751475088</v>
      </c>
      <c r="BQ83" s="23">
        <v>8.7675560663457119</v>
      </c>
      <c r="BR83" s="23">
        <v>8.988634619794686</v>
      </c>
      <c r="BS83" s="23">
        <v>8.1589891566017698</v>
      </c>
      <c r="BT83" s="23">
        <v>9.6265918664031691</v>
      </c>
      <c r="BU83" s="23">
        <v>9.1343899348821846</v>
      </c>
      <c r="BV83" s="23"/>
      <c r="BW83" s="23">
        <f t="shared" si="11"/>
        <v>0</v>
      </c>
      <c r="BX83" s="23">
        <f t="shared" si="12"/>
        <v>0</v>
      </c>
      <c r="BY83" s="23">
        <f t="shared" si="13"/>
        <v>152.94421483197894</v>
      </c>
      <c r="BZ83" s="23">
        <f t="shared" si="14"/>
        <v>0</v>
      </c>
      <c r="CA83" s="23">
        <f t="shared" si="15"/>
        <v>0</v>
      </c>
      <c r="CB83" s="23">
        <f t="shared" si="16"/>
        <v>0.87074737178286732</v>
      </c>
      <c r="CC83" s="23">
        <f>SUM(BD83:BU83)/INDEX(Multipliers!$J$2:$J$33,MATCH($F83,Multipliers!$H$2:$H$33,0))</f>
        <v>25.027999951877742</v>
      </c>
      <c r="CD83" s="24">
        <f t="shared" si="17"/>
        <v>45.54690566577284</v>
      </c>
      <c r="CE83" s="24">
        <f t="shared" si="18"/>
        <v>2.6792297450454612</v>
      </c>
    </row>
    <row r="84" spans="1:83" x14ac:dyDescent="0.3">
      <c r="I84" s="29"/>
      <c r="J84" s="22"/>
      <c r="K84" s="22"/>
      <c r="L84" s="22"/>
      <c r="M84" s="22"/>
      <c r="N84" s="22"/>
      <c r="O84" s="22"/>
      <c r="P84" s="22"/>
      <c r="Q84" s="22"/>
      <c r="R84" s="23"/>
      <c r="S84" s="23"/>
      <c r="T84" s="23"/>
      <c r="U84" s="23"/>
      <c r="V84" s="23"/>
      <c r="W84" s="23"/>
      <c r="X84" s="23"/>
      <c r="Y84" s="23"/>
      <c r="Z84" s="23"/>
      <c r="AA84" s="23"/>
      <c r="AB84" s="23"/>
      <c r="AC84" s="23"/>
      <c r="AD84" s="23"/>
      <c r="AE84" s="23"/>
      <c r="AF84" s="23"/>
      <c r="AG84" s="23"/>
      <c r="AH84" s="23"/>
      <c r="AI84" s="23"/>
      <c r="AK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4"/>
      <c r="CE84" s="24"/>
    </row>
    <row r="85" spans="1:83" x14ac:dyDescent="0.3">
      <c r="A85" s="5" t="s">
        <v>708</v>
      </c>
      <c r="I85" s="29"/>
      <c r="J85" s="22"/>
      <c r="K85" s="22"/>
      <c r="L85" s="22"/>
      <c r="M85" s="22"/>
      <c r="N85" s="22"/>
      <c r="O85" s="22"/>
      <c r="P85" s="22"/>
      <c r="Q85" s="22"/>
      <c r="R85" s="23"/>
      <c r="S85" s="23"/>
      <c r="T85" s="23"/>
      <c r="U85" s="23"/>
      <c r="V85" s="23"/>
      <c r="W85" s="23"/>
      <c r="X85" s="23"/>
      <c r="Y85" s="23"/>
      <c r="Z85" s="23"/>
      <c r="AA85" s="23"/>
      <c r="AB85" s="23"/>
      <c r="AC85" s="23"/>
      <c r="AD85" s="23"/>
      <c r="AE85" s="23"/>
      <c r="AF85" s="23"/>
      <c r="AG85" s="23"/>
      <c r="AH85" s="23"/>
      <c r="AI85" s="23"/>
      <c r="AK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4"/>
      <c r="CE85" s="24"/>
    </row>
  </sheetData>
  <autoFilter ref="C2:H83" xr:uid="{87B3EE0C-D38F-4979-A7C7-FC03423440F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D320-E0C8-4B58-8109-2D431269DEA8}">
  <dimension ref="B1:BH33"/>
  <sheetViews>
    <sheetView workbookViewId="0">
      <selection activeCell="B13" sqref="B13"/>
    </sheetView>
  </sheetViews>
  <sheetFormatPr defaultColWidth="8.85546875" defaultRowHeight="13.5" outlineLevelCol="1" x14ac:dyDescent="0.3"/>
  <cols>
    <col min="1" max="1" width="3.28515625" style="5" customWidth="1"/>
    <col min="2" max="2" width="8.85546875" style="5"/>
    <col min="3" max="21" width="8.85546875" style="5" hidden="1" customWidth="1" outlineLevel="1"/>
    <col min="22" max="22" width="14" style="5" hidden="1" customWidth="1" outlineLevel="1"/>
    <col min="23" max="23" width="8.85546875" style="5" customWidth="1" collapsed="1"/>
    <col min="24" max="40" width="8.85546875" style="5" customWidth="1"/>
    <col min="41" max="59" width="8.85546875" style="5" hidden="1" customWidth="1" outlineLevel="1"/>
    <col min="60" max="60" width="8.85546875" style="5" collapsed="1"/>
    <col min="61" max="16384" width="8.85546875" style="5"/>
  </cols>
  <sheetData>
    <row r="1" spans="2:59" x14ac:dyDescent="0.3">
      <c r="B1" s="5" t="s">
        <v>495</v>
      </c>
      <c r="C1" s="15">
        <v>1</v>
      </c>
      <c r="D1" s="15">
        <f>C1+1</f>
        <v>2</v>
      </c>
      <c r="E1" s="15">
        <f t="shared" ref="E1:T1" si="0">D1+1</f>
        <v>3</v>
      </c>
      <c r="F1" s="15">
        <f t="shared" si="0"/>
        <v>4</v>
      </c>
      <c r="G1" s="15">
        <f t="shared" si="0"/>
        <v>5</v>
      </c>
      <c r="H1" s="15">
        <f t="shared" si="0"/>
        <v>6</v>
      </c>
      <c r="I1" s="15">
        <f t="shared" si="0"/>
        <v>7</v>
      </c>
      <c r="J1" s="15">
        <f t="shared" si="0"/>
        <v>8</v>
      </c>
      <c r="K1" s="15">
        <f t="shared" si="0"/>
        <v>9</v>
      </c>
      <c r="L1" s="15">
        <f t="shared" si="0"/>
        <v>10</v>
      </c>
      <c r="M1" s="15">
        <f t="shared" si="0"/>
        <v>11</v>
      </c>
      <c r="N1" s="15">
        <f t="shared" si="0"/>
        <v>12</v>
      </c>
      <c r="O1" s="15">
        <f t="shared" si="0"/>
        <v>13</v>
      </c>
      <c r="P1" s="15">
        <f t="shared" si="0"/>
        <v>14</v>
      </c>
      <c r="Q1" s="15">
        <f t="shared" si="0"/>
        <v>15</v>
      </c>
      <c r="R1" s="15">
        <f t="shared" si="0"/>
        <v>16</v>
      </c>
      <c r="S1" s="15">
        <f t="shared" si="0"/>
        <v>17</v>
      </c>
      <c r="T1" s="15">
        <f t="shared" si="0"/>
        <v>18</v>
      </c>
      <c r="V1" s="5" t="s">
        <v>496</v>
      </c>
      <c r="W1" s="15">
        <v>1</v>
      </c>
      <c r="X1" s="15">
        <f>W1+1</f>
        <v>2</v>
      </c>
      <c r="Y1" s="15">
        <f t="shared" ref="Y1:AN1" si="1">X1+1</f>
        <v>3</v>
      </c>
      <c r="Z1" s="15">
        <f t="shared" si="1"/>
        <v>4</v>
      </c>
      <c r="AA1" s="15">
        <f t="shared" si="1"/>
        <v>5</v>
      </c>
      <c r="AB1" s="15">
        <f t="shared" si="1"/>
        <v>6</v>
      </c>
      <c r="AC1" s="15">
        <f t="shared" si="1"/>
        <v>7</v>
      </c>
      <c r="AD1" s="15">
        <f t="shared" si="1"/>
        <v>8</v>
      </c>
      <c r="AE1" s="15">
        <f t="shared" si="1"/>
        <v>9</v>
      </c>
      <c r="AF1" s="15">
        <f t="shared" si="1"/>
        <v>10</v>
      </c>
      <c r="AG1" s="15">
        <f t="shared" si="1"/>
        <v>11</v>
      </c>
      <c r="AH1" s="15">
        <f t="shared" si="1"/>
        <v>12</v>
      </c>
      <c r="AI1" s="15">
        <f t="shared" si="1"/>
        <v>13</v>
      </c>
      <c r="AJ1" s="15">
        <f t="shared" si="1"/>
        <v>14</v>
      </c>
      <c r="AK1" s="15">
        <f t="shared" si="1"/>
        <v>15</v>
      </c>
      <c r="AL1" s="15">
        <f t="shared" si="1"/>
        <v>16</v>
      </c>
      <c r="AM1" s="15">
        <f t="shared" si="1"/>
        <v>17</v>
      </c>
      <c r="AN1" s="15">
        <f t="shared" si="1"/>
        <v>18</v>
      </c>
      <c r="AP1" s="15">
        <v>1</v>
      </c>
      <c r="AQ1" s="15">
        <f>AP1+1</f>
        <v>2</v>
      </c>
      <c r="AR1" s="15">
        <f t="shared" ref="AR1:BG1" si="2">AQ1+1</f>
        <v>3</v>
      </c>
      <c r="AS1" s="15">
        <f t="shared" si="2"/>
        <v>4</v>
      </c>
      <c r="AT1" s="15">
        <f t="shared" si="2"/>
        <v>5</v>
      </c>
      <c r="AU1" s="15">
        <f t="shared" si="2"/>
        <v>6</v>
      </c>
      <c r="AV1" s="15">
        <f t="shared" si="2"/>
        <v>7</v>
      </c>
      <c r="AW1" s="15">
        <f t="shared" si="2"/>
        <v>8</v>
      </c>
      <c r="AX1" s="15">
        <f t="shared" si="2"/>
        <v>9</v>
      </c>
      <c r="AY1" s="15">
        <f t="shared" si="2"/>
        <v>10</v>
      </c>
      <c r="AZ1" s="15">
        <f t="shared" si="2"/>
        <v>11</v>
      </c>
      <c r="BA1" s="15">
        <f t="shared" si="2"/>
        <v>12</v>
      </c>
      <c r="BB1" s="15">
        <f t="shared" si="2"/>
        <v>13</v>
      </c>
      <c r="BC1" s="15">
        <f t="shared" si="2"/>
        <v>14</v>
      </c>
      <c r="BD1" s="15">
        <f t="shared" si="2"/>
        <v>15</v>
      </c>
      <c r="BE1" s="15">
        <f t="shared" si="2"/>
        <v>16</v>
      </c>
      <c r="BF1" s="15">
        <f t="shared" si="2"/>
        <v>17</v>
      </c>
      <c r="BG1" s="15">
        <f t="shared" si="2"/>
        <v>18</v>
      </c>
    </row>
    <row r="2" spans="2:59" x14ac:dyDescent="0.3">
      <c r="B2" s="5" t="s">
        <v>89</v>
      </c>
      <c r="C2" s="5" t="s">
        <v>95</v>
      </c>
      <c r="D2" s="5" t="s">
        <v>80</v>
      </c>
      <c r="E2" s="5" t="s">
        <v>58</v>
      </c>
      <c r="F2" s="5" t="s">
        <v>84</v>
      </c>
      <c r="G2" s="5" t="s">
        <v>46</v>
      </c>
      <c r="H2" s="5" t="s">
        <v>118</v>
      </c>
      <c r="I2" s="5" t="s">
        <v>50</v>
      </c>
      <c r="J2" s="5" t="s">
        <v>76</v>
      </c>
      <c r="K2" s="5" t="s">
        <v>94</v>
      </c>
      <c r="L2" s="5" t="s">
        <v>87</v>
      </c>
      <c r="M2" s="5" t="s">
        <v>74</v>
      </c>
      <c r="N2" s="5" t="s">
        <v>118</v>
      </c>
      <c r="O2" s="5" t="s">
        <v>99</v>
      </c>
      <c r="Q2" s="5" t="s">
        <v>84</v>
      </c>
      <c r="R2" s="5" t="s">
        <v>78</v>
      </c>
      <c r="S2" s="5" t="s">
        <v>67</v>
      </c>
      <c r="T2" s="5" t="s">
        <v>50</v>
      </c>
      <c r="W2" s="5" t="s">
        <v>497</v>
      </c>
      <c r="X2" s="5" t="s">
        <v>80</v>
      </c>
      <c r="Y2" s="5" t="s">
        <v>58</v>
      </c>
      <c r="Z2" s="5" t="s">
        <v>498</v>
      </c>
      <c r="AA2" s="5" t="s">
        <v>46</v>
      </c>
      <c r="AB2" s="5" t="s">
        <v>499</v>
      </c>
      <c r="AC2" s="5" t="s">
        <v>500</v>
      </c>
      <c r="AD2" s="5" t="s">
        <v>76</v>
      </c>
      <c r="AE2" s="5" t="s">
        <v>501</v>
      </c>
      <c r="AF2" s="5" t="s">
        <v>87</v>
      </c>
      <c r="AG2" s="5" t="s">
        <v>502</v>
      </c>
      <c r="AH2" s="5" t="s">
        <v>118</v>
      </c>
      <c r="AI2" s="5" t="s">
        <v>503</v>
      </c>
      <c r="AK2" s="5" t="s">
        <v>84</v>
      </c>
      <c r="AL2" s="5" t="s">
        <v>504</v>
      </c>
      <c r="AM2" s="5" t="s">
        <v>505</v>
      </c>
      <c r="AN2" s="5" t="s">
        <v>50</v>
      </c>
      <c r="AP2" s="5" t="str">
        <f>IF(LEFT(W2,1)="@","Away",IF(W2="","--","Home"))</f>
        <v>Away</v>
      </c>
      <c r="AQ2" s="5" t="str">
        <f t="shared" ref="AQ2:BF2" si="3">IF(LEFT(X2,1)="@","Away",IF(X2="","--","Home"))</f>
        <v>Home</v>
      </c>
      <c r="AR2" s="5" t="str">
        <f t="shared" si="3"/>
        <v>Home</v>
      </c>
      <c r="AS2" s="5" t="str">
        <f t="shared" si="3"/>
        <v>Away</v>
      </c>
      <c r="AT2" s="5" t="str">
        <f t="shared" si="3"/>
        <v>Home</v>
      </c>
      <c r="AU2" s="5" t="str">
        <f t="shared" si="3"/>
        <v>Away</v>
      </c>
      <c r="AV2" s="5" t="str">
        <f t="shared" si="3"/>
        <v>Away</v>
      </c>
      <c r="AW2" s="5" t="str">
        <f t="shared" si="3"/>
        <v>Home</v>
      </c>
      <c r="AX2" s="5" t="str">
        <f t="shared" si="3"/>
        <v>Away</v>
      </c>
      <c r="AY2" s="5" t="str">
        <f t="shared" si="3"/>
        <v>Home</v>
      </c>
      <c r="AZ2" s="5" t="str">
        <f t="shared" si="3"/>
        <v>Away</v>
      </c>
      <c r="BA2" s="5" t="str">
        <f t="shared" si="3"/>
        <v>Home</v>
      </c>
      <c r="BB2" s="5" t="str">
        <f t="shared" si="3"/>
        <v>Away</v>
      </c>
      <c r="BC2" s="5" t="str">
        <f t="shared" si="3"/>
        <v>--</v>
      </c>
      <c r="BD2" s="5" t="str">
        <f t="shared" si="3"/>
        <v>Home</v>
      </c>
      <c r="BE2" s="5" t="str">
        <f t="shared" si="3"/>
        <v>Away</v>
      </c>
      <c r="BF2" s="5" t="str">
        <f t="shared" si="3"/>
        <v>Away</v>
      </c>
      <c r="BG2" s="5" t="str">
        <f t="shared" ref="AQ2:BG17" si="4">IF(LEFT(AN2,1)="@","Away",IF(AN2="","--","Home"))</f>
        <v>Home</v>
      </c>
    </row>
    <row r="3" spans="2:59" x14ac:dyDescent="0.3">
      <c r="B3" s="5" t="s">
        <v>87</v>
      </c>
      <c r="C3" s="5" t="s">
        <v>72</v>
      </c>
      <c r="D3" s="5" t="s">
        <v>62</v>
      </c>
      <c r="E3" s="5" t="s">
        <v>56</v>
      </c>
      <c r="F3" s="5" t="s">
        <v>54</v>
      </c>
      <c r="G3" s="5" t="s">
        <v>74</v>
      </c>
      <c r="H3" s="5" t="s">
        <v>95</v>
      </c>
      <c r="I3" s="5" t="s">
        <v>174</v>
      </c>
      <c r="J3" s="5" t="s">
        <v>97</v>
      </c>
      <c r="K3" s="5" t="s">
        <v>52</v>
      </c>
      <c r="L3" s="5" t="s">
        <v>89</v>
      </c>
      <c r="N3" s="5" t="s">
        <v>70</v>
      </c>
      <c r="O3" s="5" t="s">
        <v>63</v>
      </c>
      <c r="P3" s="5" t="s">
        <v>174</v>
      </c>
      <c r="Q3" s="5" t="s">
        <v>72</v>
      </c>
      <c r="R3" s="5" t="s">
        <v>109</v>
      </c>
      <c r="S3" s="5" t="s">
        <v>78</v>
      </c>
      <c r="T3" s="5" t="s">
        <v>70</v>
      </c>
      <c r="W3" s="5" t="s">
        <v>72</v>
      </c>
      <c r="X3" s="5" t="s">
        <v>62</v>
      </c>
      <c r="Y3" s="5" t="s">
        <v>506</v>
      </c>
      <c r="Z3" s="5" t="s">
        <v>507</v>
      </c>
      <c r="AA3" s="5" t="s">
        <v>74</v>
      </c>
      <c r="AB3" s="5" t="s">
        <v>95</v>
      </c>
      <c r="AC3" s="5" t="s">
        <v>508</v>
      </c>
      <c r="AD3" s="5" t="s">
        <v>509</v>
      </c>
      <c r="AE3" s="5" t="s">
        <v>52</v>
      </c>
      <c r="AF3" s="5" t="s">
        <v>510</v>
      </c>
      <c r="AH3" s="5" t="s">
        <v>70</v>
      </c>
      <c r="AI3" s="5" t="s">
        <v>511</v>
      </c>
      <c r="AJ3" s="5" t="s">
        <v>174</v>
      </c>
      <c r="AK3" s="5" t="s">
        <v>512</v>
      </c>
      <c r="AL3" s="5" t="s">
        <v>109</v>
      </c>
      <c r="AM3" s="5" t="s">
        <v>504</v>
      </c>
      <c r="AN3" s="5" t="s">
        <v>513</v>
      </c>
      <c r="AP3" s="5" t="str">
        <f t="shared" ref="AP3:BE32" si="5">IF(LEFT(W3,1)="@","Away",IF(W3="","--","Home"))</f>
        <v>Home</v>
      </c>
      <c r="AQ3" s="5" t="str">
        <f t="shared" si="4"/>
        <v>Home</v>
      </c>
      <c r="AR3" s="5" t="str">
        <f t="shared" si="4"/>
        <v>Away</v>
      </c>
      <c r="AS3" s="5" t="str">
        <f t="shared" si="4"/>
        <v>Away</v>
      </c>
      <c r="AT3" s="5" t="str">
        <f t="shared" si="4"/>
        <v>Home</v>
      </c>
      <c r="AU3" s="5" t="str">
        <f t="shared" si="4"/>
        <v>Home</v>
      </c>
      <c r="AV3" s="5" t="str">
        <f t="shared" si="4"/>
        <v>Away</v>
      </c>
      <c r="AW3" s="5" t="str">
        <f t="shared" si="4"/>
        <v>Away</v>
      </c>
      <c r="AX3" s="5" t="str">
        <f t="shared" si="4"/>
        <v>Home</v>
      </c>
      <c r="AY3" s="5" t="str">
        <f t="shared" si="4"/>
        <v>Away</v>
      </c>
      <c r="AZ3" s="5" t="str">
        <f t="shared" si="4"/>
        <v>--</v>
      </c>
      <c r="BA3" s="5" t="str">
        <f t="shared" si="4"/>
        <v>Home</v>
      </c>
      <c r="BB3" s="5" t="str">
        <f t="shared" si="4"/>
        <v>Away</v>
      </c>
      <c r="BC3" s="5" t="str">
        <f t="shared" si="4"/>
        <v>Home</v>
      </c>
      <c r="BD3" s="5" t="str">
        <f t="shared" si="4"/>
        <v>Away</v>
      </c>
      <c r="BE3" s="5" t="str">
        <f t="shared" si="4"/>
        <v>Home</v>
      </c>
      <c r="BF3" s="5" t="str">
        <f t="shared" si="4"/>
        <v>Away</v>
      </c>
      <c r="BG3" s="5" t="str">
        <f t="shared" si="4"/>
        <v>Away</v>
      </c>
    </row>
    <row r="4" spans="2:59" x14ac:dyDescent="0.3">
      <c r="B4" s="5" t="s">
        <v>76</v>
      </c>
      <c r="C4" s="5" t="s">
        <v>74</v>
      </c>
      <c r="D4" s="5" t="s">
        <v>46</v>
      </c>
      <c r="E4" s="5" t="s">
        <v>109</v>
      </c>
      <c r="F4" s="5" t="s">
        <v>94</v>
      </c>
      <c r="G4" s="5" t="s">
        <v>99</v>
      </c>
      <c r="H4" s="5" t="s">
        <v>97</v>
      </c>
      <c r="I4" s="5" t="s">
        <v>56</v>
      </c>
      <c r="J4" s="5" t="s">
        <v>89</v>
      </c>
      <c r="K4" s="5" t="s">
        <v>50</v>
      </c>
      <c r="L4" s="5" t="s">
        <v>94</v>
      </c>
      <c r="M4" s="5" t="s">
        <v>46</v>
      </c>
      <c r="N4" s="5" t="s">
        <v>60</v>
      </c>
      <c r="P4" s="5" t="s">
        <v>118</v>
      </c>
      <c r="Q4" s="5" t="s">
        <v>54</v>
      </c>
      <c r="R4" s="5" t="s">
        <v>84</v>
      </c>
      <c r="S4" s="5" t="s">
        <v>65</v>
      </c>
      <c r="T4" s="5" t="s">
        <v>99</v>
      </c>
      <c r="W4" s="5" t="s">
        <v>74</v>
      </c>
      <c r="X4" s="5" t="s">
        <v>514</v>
      </c>
      <c r="Y4" s="5" t="s">
        <v>109</v>
      </c>
      <c r="Z4" s="5" t="s">
        <v>501</v>
      </c>
      <c r="AA4" s="5" t="s">
        <v>503</v>
      </c>
      <c r="AB4" s="5" t="s">
        <v>509</v>
      </c>
      <c r="AC4" s="5" t="s">
        <v>56</v>
      </c>
      <c r="AD4" s="5" t="s">
        <v>510</v>
      </c>
      <c r="AE4" s="5" t="s">
        <v>50</v>
      </c>
      <c r="AF4" s="5" t="s">
        <v>94</v>
      </c>
      <c r="AG4" s="5" t="s">
        <v>46</v>
      </c>
      <c r="AH4" s="5" t="s">
        <v>515</v>
      </c>
      <c r="AJ4" s="5" t="s">
        <v>118</v>
      </c>
      <c r="AK4" s="5" t="s">
        <v>507</v>
      </c>
      <c r="AL4" s="5" t="s">
        <v>498</v>
      </c>
      <c r="AM4" s="5" t="s">
        <v>65</v>
      </c>
      <c r="AN4" s="5" t="s">
        <v>99</v>
      </c>
      <c r="AP4" s="5" t="str">
        <f t="shared" si="5"/>
        <v>Home</v>
      </c>
      <c r="AQ4" s="5" t="str">
        <f t="shared" si="4"/>
        <v>Away</v>
      </c>
      <c r="AR4" s="5" t="str">
        <f t="shared" si="4"/>
        <v>Home</v>
      </c>
      <c r="AS4" s="5" t="str">
        <f t="shared" si="4"/>
        <v>Away</v>
      </c>
      <c r="AT4" s="5" t="str">
        <f t="shared" si="4"/>
        <v>Away</v>
      </c>
      <c r="AU4" s="5" t="str">
        <f t="shared" si="4"/>
        <v>Away</v>
      </c>
      <c r="AV4" s="5" t="str">
        <f t="shared" si="4"/>
        <v>Home</v>
      </c>
      <c r="AW4" s="5" t="str">
        <f t="shared" si="4"/>
        <v>Away</v>
      </c>
      <c r="AX4" s="5" t="str">
        <f t="shared" si="4"/>
        <v>Home</v>
      </c>
      <c r="AY4" s="5" t="str">
        <f t="shared" si="4"/>
        <v>Home</v>
      </c>
      <c r="AZ4" s="5" t="str">
        <f t="shared" si="4"/>
        <v>Home</v>
      </c>
      <c r="BA4" s="5" t="str">
        <f t="shared" si="4"/>
        <v>Away</v>
      </c>
      <c r="BB4" s="5" t="str">
        <f t="shared" si="4"/>
        <v>--</v>
      </c>
      <c r="BC4" s="5" t="str">
        <f t="shared" si="4"/>
        <v>Home</v>
      </c>
      <c r="BD4" s="5" t="str">
        <f t="shared" si="4"/>
        <v>Away</v>
      </c>
      <c r="BE4" s="5" t="str">
        <f t="shared" si="4"/>
        <v>Away</v>
      </c>
      <c r="BF4" s="5" t="str">
        <f t="shared" si="4"/>
        <v>Home</v>
      </c>
      <c r="BG4" s="5" t="str">
        <f t="shared" si="4"/>
        <v>Home</v>
      </c>
    </row>
    <row r="5" spans="2:59" x14ac:dyDescent="0.3">
      <c r="B5" s="5" t="s">
        <v>48</v>
      </c>
      <c r="C5" s="5" t="s">
        <v>63</v>
      </c>
      <c r="D5" s="5" t="s">
        <v>69</v>
      </c>
      <c r="E5" s="5" t="s">
        <v>95</v>
      </c>
      <c r="F5" s="5" t="s">
        <v>65</v>
      </c>
      <c r="G5" s="5" t="s">
        <v>54</v>
      </c>
      <c r="H5" s="5" t="s">
        <v>80</v>
      </c>
      <c r="I5" s="5" t="s">
        <v>92</v>
      </c>
      <c r="J5" s="5" t="s">
        <v>174</v>
      </c>
      <c r="K5" s="5" t="s">
        <v>46</v>
      </c>
      <c r="L5" s="5" t="s">
        <v>82</v>
      </c>
      <c r="M5" s="5" t="s">
        <v>63</v>
      </c>
      <c r="N5" s="5" t="s">
        <v>67</v>
      </c>
      <c r="P5" s="5" t="s">
        <v>43</v>
      </c>
      <c r="Q5" s="5" t="s">
        <v>58</v>
      </c>
      <c r="R5" s="5" t="s">
        <v>60</v>
      </c>
      <c r="S5" s="5" t="s">
        <v>92</v>
      </c>
      <c r="T5" s="5" t="s">
        <v>65</v>
      </c>
      <c r="W5" s="5" t="s">
        <v>511</v>
      </c>
      <c r="X5" s="5" t="s">
        <v>69</v>
      </c>
      <c r="Y5" s="5" t="s">
        <v>497</v>
      </c>
      <c r="Z5" s="5" t="s">
        <v>65</v>
      </c>
      <c r="AA5" s="5" t="s">
        <v>54</v>
      </c>
      <c r="AB5" s="5" t="s">
        <v>80</v>
      </c>
      <c r="AC5" s="5" t="s">
        <v>516</v>
      </c>
      <c r="AD5" s="5" t="s">
        <v>174</v>
      </c>
      <c r="AE5" s="5" t="s">
        <v>514</v>
      </c>
      <c r="AF5" s="5" t="s">
        <v>82</v>
      </c>
      <c r="AG5" s="5" t="s">
        <v>63</v>
      </c>
      <c r="AH5" s="5" t="s">
        <v>505</v>
      </c>
      <c r="AJ5" s="5" t="s">
        <v>517</v>
      </c>
      <c r="AK5" s="5" t="s">
        <v>58</v>
      </c>
      <c r="AL5" s="5" t="s">
        <v>515</v>
      </c>
      <c r="AM5" s="5" t="s">
        <v>92</v>
      </c>
      <c r="AN5" s="5" t="s">
        <v>518</v>
      </c>
      <c r="AP5" s="5" t="str">
        <f t="shared" si="5"/>
        <v>Away</v>
      </c>
      <c r="AQ5" s="5" t="str">
        <f t="shared" si="4"/>
        <v>Home</v>
      </c>
      <c r="AR5" s="5" t="str">
        <f t="shared" si="4"/>
        <v>Away</v>
      </c>
      <c r="AS5" s="5" t="str">
        <f t="shared" si="4"/>
        <v>Home</v>
      </c>
      <c r="AT5" s="5" t="str">
        <f t="shared" si="4"/>
        <v>Home</v>
      </c>
      <c r="AU5" s="5" t="str">
        <f t="shared" si="4"/>
        <v>Home</v>
      </c>
      <c r="AV5" s="5" t="str">
        <f t="shared" si="4"/>
        <v>Away</v>
      </c>
      <c r="AW5" s="5" t="str">
        <f t="shared" si="4"/>
        <v>Home</v>
      </c>
      <c r="AX5" s="5" t="str">
        <f t="shared" si="4"/>
        <v>Away</v>
      </c>
      <c r="AY5" s="5" t="str">
        <f t="shared" si="4"/>
        <v>Home</v>
      </c>
      <c r="AZ5" s="5" t="str">
        <f t="shared" si="4"/>
        <v>Home</v>
      </c>
      <c r="BA5" s="5" t="str">
        <f t="shared" si="4"/>
        <v>Away</v>
      </c>
      <c r="BB5" s="5" t="str">
        <f t="shared" si="4"/>
        <v>--</v>
      </c>
      <c r="BC5" s="5" t="str">
        <f t="shared" si="4"/>
        <v>Away</v>
      </c>
      <c r="BD5" s="5" t="str">
        <f t="shared" si="4"/>
        <v>Home</v>
      </c>
      <c r="BE5" s="5" t="str">
        <f t="shared" si="4"/>
        <v>Away</v>
      </c>
      <c r="BF5" s="5" t="str">
        <f t="shared" si="4"/>
        <v>Home</v>
      </c>
      <c r="BG5" s="5" t="str">
        <f t="shared" si="4"/>
        <v>Away</v>
      </c>
    </row>
    <row r="6" spans="2:59" x14ac:dyDescent="0.3">
      <c r="B6" s="5" t="s">
        <v>72</v>
      </c>
      <c r="C6" s="5" t="s">
        <v>87</v>
      </c>
      <c r="D6" s="5" t="s">
        <v>70</v>
      </c>
      <c r="E6" s="5" t="s">
        <v>50</v>
      </c>
      <c r="F6" s="5" t="s">
        <v>52</v>
      </c>
      <c r="G6" s="5" t="s">
        <v>56</v>
      </c>
      <c r="H6" s="5" t="s">
        <v>65</v>
      </c>
      <c r="J6" s="5" t="s">
        <v>74</v>
      </c>
      <c r="K6" s="5" t="s">
        <v>109</v>
      </c>
      <c r="L6" s="5" t="s">
        <v>78</v>
      </c>
      <c r="M6" s="5" t="s">
        <v>58</v>
      </c>
      <c r="N6" s="5" t="s">
        <v>97</v>
      </c>
      <c r="O6" s="5" t="s">
        <v>174</v>
      </c>
      <c r="P6" s="5" t="s">
        <v>70</v>
      </c>
      <c r="Q6" s="5" t="s">
        <v>87</v>
      </c>
      <c r="R6" s="5" t="s">
        <v>62</v>
      </c>
      <c r="S6" s="5" t="s">
        <v>54</v>
      </c>
      <c r="T6" s="5" t="s">
        <v>174</v>
      </c>
      <c r="W6" s="5" t="s">
        <v>519</v>
      </c>
      <c r="X6" s="5" t="s">
        <v>70</v>
      </c>
      <c r="Y6" s="5" t="s">
        <v>500</v>
      </c>
      <c r="Z6" s="5" t="s">
        <v>52</v>
      </c>
      <c r="AA6" s="5" t="s">
        <v>506</v>
      </c>
      <c r="AB6" s="5" t="s">
        <v>518</v>
      </c>
      <c r="AD6" s="5" t="s">
        <v>74</v>
      </c>
      <c r="AE6" s="5" t="s">
        <v>109</v>
      </c>
      <c r="AF6" s="5" t="s">
        <v>504</v>
      </c>
      <c r="AG6" s="5" t="s">
        <v>58</v>
      </c>
      <c r="AH6" s="5" t="s">
        <v>509</v>
      </c>
      <c r="AI6" s="5" t="s">
        <v>508</v>
      </c>
      <c r="AJ6" s="5" t="s">
        <v>513</v>
      </c>
      <c r="AK6" s="5" t="s">
        <v>87</v>
      </c>
      <c r="AL6" s="5" t="s">
        <v>62</v>
      </c>
      <c r="AM6" s="5" t="s">
        <v>507</v>
      </c>
      <c r="AN6" s="5" t="s">
        <v>174</v>
      </c>
      <c r="AP6" s="5" t="str">
        <f t="shared" si="5"/>
        <v>Away</v>
      </c>
      <c r="AQ6" s="5" t="str">
        <f t="shared" si="4"/>
        <v>Home</v>
      </c>
      <c r="AR6" s="5" t="str">
        <f t="shared" si="4"/>
        <v>Away</v>
      </c>
      <c r="AS6" s="5" t="str">
        <f t="shared" si="4"/>
        <v>Home</v>
      </c>
      <c r="AT6" s="5" t="str">
        <f t="shared" si="4"/>
        <v>Away</v>
      </c>
      <c r="AU6" s="5" t="str">
        <f t="shared" si="4"/>
        <v>Away</v>
      </c>
      <c r="AV6" s="5" t="str">
        <f t="shared" si="4"/>
        <v>--</v>
      </c>
      <c r="AW6" s="5" t="str">
        <f t="shared" si="4"/>
        <v>Home</v>
      </c>
      <c r="AX6" s="5" t="str">
        <f t="shared" si="4"/>
        <v>Home</v>
      </c>
      <c r="AY6" s="5" t="str">
        <f t="shared" si="4"/>
        <v>Away</v>
      </c>
      <c r="AZ6" s="5" t="str">
        <f t="shared" si="4"/>
        <v>Home</v>
      </c>
      <c r="BA6" s="5" t="str">
        <f t="shared" si="4"/>
        <v>Away</v>
      </c>
      <c r="BB6" s="5" t="str">
        <f t="shared" si="4"/>
        <v>Away</v>
      </c>
      <c r="BC6" s="5" t="str">
        <f t="shared" si="4"/>
        <v>Away</v>
      </c>
      <c r="BD6" s="5" t="str">
        <f t="shared" si="4"/>
        <v>Home</v>
      </c>
      <c r="BE6" s="5" t="str">
        <f t="shared" si="4"/>
        <v>Home</v>
      </c>
      <c r="BF6" s="5" t="str">
        <f t="shared" si="4"/>
        <v>Away</v>
      </c>
      <c r="BG6" s="5" t="str">
        <f t="shared" si="4"/>
        <v>Home</v>
      </c>
    </row>
    <row r="7" spans="2:59" x14ac:dyDescent="0.3">
      <c r="B7" s="5" t="s">
        <v>78</v>
      </c>
      <c r="C7" s="5" t="s">
        <v>62</v>
      </c>
      <c r="D7" s="5" t="s">
        <v>174</v>
      </c>
      <c r="E7" s="5" t="s">
        <v>43</v>
      </c>
      <c r="F7" s="5" t="s">
        <v>82</v>
      </c>
      <c r="G7" s="5" t="s">
        <v>95</v>
      </c>
      <c r="H7" s="5" t="s">
        <v>52</v>
      </c>
      <c r="I7" s="5" t="s">
        <v>69</v>
      </c>
      <c r="J7" s="5" t="s">
        <v>60</v>
      </c>
      <c r="K7" s="5" t="s">
        <v>70</v>
      </c>
      <c r="L7" s="5" t="s">
        <v>72</v>
      </c>
      <c r="M7" s="5" t="s">
        <v>56</v>
      </c>
      <c r="N7" s="5" t="s">
        <v>52</v>
      </c>
      <c r="P7" s="5" t="s">
        <v>56</v>
      </c>
      <c r="Q7" s="5" t="s">
        <v>94</v>
      </c>
      <c r="R7" s="5" t="s">
        <v>89</v>
      </c>
      <c r="S7" s="5" t="s">
        <v>87</v>
      </c>
      <c r="T7" s="5" t="s">
        <v>62</v>
      </c>
      <c r="W7" s="5" t="s">
        <v>62</v>
      </c>
      <c r="X7" s="5" t="s">
        <v>508</v>
      </c>
      <c r="Y7" s="5" t="s">
        <v>517</v>
      </c>
      <c r="Z7" s="5" t="s">
        <v>82</v>
      </c>
      <c r="AA7" s="5" t="s">
        <v>497</v>
      </c>
      <c r="AB7" s="5" t="s">
        <v>52</v>
      </c>
      <c r="AC7" s="5" t="s">
        <v>69</v>
      </c>
      <c r="AD7" s="5" t="s">
        <v>515</v>
      </c>
      <c r="AE7" s="5" t="s">
        <v>513</v>
      </c>
      <c r="AF7" s="5" t="s">
        <v>72</v>
      </c>
      <c r="AG7" s="5" t="s">
        <v>506</v>
      </c>
      <c r="AH7" s="5" t="s">
        <v>520</v>
      </c>
      <c r="AJ7" s="5" t="s">
        <v>56</v>
      </c>
      <c r="AK7" s="5" t="s">
        <v>501</v>
      </c>
      <c r="AL7" s="5" t="s">
        <v>89</v>
      </c>
      <c r="AM7" s="5" t="s">
        <v>87</v>
      </c>
      <c r="AN7" s="5" t="s">
        <v>521</v>
      </c>
      <c r="AP7" s="5" t="str">
        <f t="shared" si="5"/>
        <v>Home</v>
      </c>
      <c r="AQ7" s="5" t="str">
        <f t="shared" si="4"/>
        <v>Away</v>
      </c>
      <c r="AR7" s="5" t="str">
        <f t="shared" si="4"/>
        <v>Away</v>
      </c>
      <c r="AS7" s="5" t="str">
        <f t="shared" si="4"/>
        <v>Home</v>
      </c>
      <c r="AT7" s="5" t="str">
        <f t="shared" si="4"/>
        <v>Away</v>
      </c>
      <c r="AU7" s="5" t="str">
        <f t="shared" si="4"/>
        <v>Home</v>
      </c>
      <c r="AV7" s="5" t="str">
        <f t="shared" si="4"/>
        <v>Home</v>
      </c>
      <c r="AW7" s="5" t="str">
        <f t="shared" si="4"/>
        <v>Away</v>
      </c>
      <c r="AX7" s="5" t="str">
        <f t="shared" si="4"/>
        <v>Away</v>
      </c>
      <c r="AY7" s="5" t="str">
        <f t="shared" si="4"/>
        <v>Home</v>
      </c>
      <c r="AZ7" s="5" t="str">
        <f t="shared" si="4"/>
        <v>Away</v>
      </c>
      <c r="BA7" s="5" t="str">
        <f t="shared" si="4"/>
        <v>Away</v>
      </c>
      <c r="BB7" s="5" t="str">
        <f t="shared" si="4"/>
        <v>--</v>
      </c>
      <c r="BC7" s="5" t="str">
        <f t="shared" si="4"/>
        <v>Home</v>
      </c>
      <c r="BD7" s="5" t="str">
        <f t="shared" si="4"/>
        <v>Away</v>
      </c>
      <c r="BE7" s="5" t="str">
        <f t="shared" si="4"/>
        <v>Home</v>
      </c>
      <c r="BF7" s="5" t="str">
        <f t="shared" si="4"/>
        <v>Home</v>
      </c>
      <c r="BG7" s="5" t="str">
        <f t="shared" si="4"/>
        <v>Away</v>
      </c>
    </row>
    <row r="8" spans="2:59" x14ac:dyDescent="0.3">
      <c r="B8" s="5" t="s">
        <v>46</v>
      </c>
      <c r="C8" s="5" t="s">
        <v>94</v>
      </c>
      <c r="D8" s="5" t="s">
        <v>76</v>
      </c>
      <c r="E8" s="5" t="s">
        <v>118</v>
      </c>
      <c r="F8" s="5" t="s">
        <v>97</v>
      </c>
      <c r="G8" s="5" t="s">
        <v>89</v>
      </c>
      <c r="H8" s="5" t="s">
        <v>50</v>
      </c>
      <c r="J8" s="5" t="s">
        <v>84</v>
      </c>
      <c r="K8" s="5" t="s">
        <v>48</v>
      </c>
      <c r="L8" s="5" t="s">
        <v>74</v>
      </c>
      <c r="M8" s="5" t="s">
        <v>76</v>
      </c>
      <c r="N8" s="5" t="s">
        <v>99</v>
      </c>
      <c r="O8" s="5" t="s">
        <v>54</v>
      </c>
      <c r="P8" s="5" t="s">
        <v>109</v>
      </c>
      <c r="Q8" s="5" t="s">
        <v>52</v>
      </c>
      <c r="R8" s="5" t="s">
        <v>99</v>
      </c>
      <c r="S8" s="5" t="s">
        <v>43</v>
      </c>
      <c r="T8" s="5" t="s">
        <v>94</v>
      </c>
      <c r="W8" s="5" t="s">
        <v>501</v>
      </c>
      <c r="X8" s="5" t="s">
        <v>76</v>
      </c>
      <c r="Y8" s="5" t="s">
        <v>118</v>
      </c>
      <c r="Z8" s="5" t="s">
        <v>509</v>
      </c>
      <c r="AA8" s="5" t="s">
        <v>510</v>
      </c>
      <c r="AB8" s="5" t="s">
        <v>50</v>
      </c>
      <c r="AD8" s="5" t="s">
        <v>498</v>
      </c>
      <c r="AE8" s="5" t="s">
        <v>48</v>
      </c>
      <c r="AF8" s="5" t="s">
        <v>74</v>
      </c>
      <c r="AG8" s="5" t="s">
        <v>522</v>
      </c>
      <c r="AH8" s="5" t="s">
        <v>99</v>
      </c>
      <c r="AI8" s="5" t="s">
        <v>507</v>
      </c>
      <c r="AJ8" s="5" t="s">
        <v>109</v>
      </c>
      <c r="AK8" s="5" t="s">
        <v>52</v>
      </c>
      <c r="AL8" s="5" t="s">
        <v>503</v>
      </c>
      <c r="AM8" s="5" t="s">
        <v>517</v>
      </c>
      <c r="AN8" s="5" t="s">
        <v>94</v>
      </c>
      <c r="AP8" s="5" t="str">
        <f t="shared" si="5"/>
        <v>Away</v>
      </c>
      <c r="AQ8" s="5" t="str">
        <f t="shared" si="4"/>
        <v>Home</v>
      </c>
      <c r="AR8" s="5" t="str">
        <f t="shared" si="4"/>
        <v>Home</v>
      </c>
      <c r="AS8" s="5" t="str">
        <f t="shared" si="4"/>
        <v>Away</v>
      </c>
      <c r="AT8" s="5" t="str">
        <f t="shared" si="4"/>
        <v>Away</v>
      </c>
      <c r="AU8" s="5" t="str">
        <f t="shared" si="4"/>
        <v>Home</v>
      </c>
      <c r="AV8" s="5" t="str">
        <f t="shared" si="4"/>
        <v>--</v>
      </c>
      <c r="AW8" s="5" t="str">
        <f t="shared" si="4"/>
        <v>Away</v>
      </c>
      <c r="AX8" s="5" t="str">
        <f t="shared" si="4"/>
        <v>Home</v>
      </c>
      <c r="AY8" s="5" t="str">
        <f t="shared" si="4"/>
        <v>Home</v>
      </c>
      <c r="AZ8" s="5" t="str">
        <f t="shared" si="4"/>
        <v>Away</v>
      </c>
      <c r="BA8" s="5" t="str">
        <f t="shared" si="4"/>
        <v>Home</v>
      </c>
      <c r="BB8" s="5" t="str">
        <f t="shared" si="4"/>
        <v>Away</v>
      </c>
      <c r="BC8" s="5" t="str">
        <f t="shared" si="4"/>
        <v>Home</v>
      </c>
      <c r="BD8" s="5" t="str">
        <f t="shared" si="4"/>
        <v>Home</v>
      </c>
      <c r="BE8" s="5" t="str">
        <f t="shared" si="4"/>
        <v>Away</v>
      </c>
      <c r="BF8" s="5" t="str">
        <f t="shared" si="4"/>
        <v>Away</v>
      </c>
      <c r="BG8" s="5" t="str">
        <f t="shared" si="4"/>
        <v>Home</v>
      </c>
    </row>
    <row r="9" spans="2:59" x14ac:dyDescent="0.3">
      <c r="B9" s="5" t="s">
        <v>94</v>
      </c>
      <c r="C9" s="5" t="s">
        <v>46</v>
      </c>
      <c r="D9" s="5" t="s">
        <v>99</v>
      </c>
      <c r="E9" s="5" t="s">
        <v>97</v>
      </c>
      <c r="F9" s="5" t="s">
        <v>76</v>
      </c>
      <c r="H9" s="5" t="s">
        <v>84</v>
      </c>
      <c r="I9" s="5" t="s">
        <v>109</v>
      </c>
      <c r="J9" s="5" t="s">
        <v>50</v>
      </c>
      <c r="K9" s="5" t="s">
        <v>89</v>
      </c>
      <c r="L9" s="5" t="s">
        <v>76</v>
      </c>
      <c r="M9" s="5" t="s">
        <v>99</v>
      </c>
      <c r="N9" s="5" t="s">
        <v>82</v>
      </c>
      <c r="O9" s="5" t="s">
        <v>118</v>
      </c>
      <c r="P9" s="5" t="s">
        <v>54</v>
      </c>
      <c r="Q9" s="5" t="s">
        <v>78</v>
      </c>
      <c r="R9" s="5" t="s">
        <v>74</v>
      </c>
      <c r="S9" s="5" t="s">
        <v>63</v>
      </c>
      <c r="T9" s="5" t="s">
        <v>46</v>
      </c>
      <c r="W9" s="5" t="s">
        <v>46</v>
      </c>
      <c r="X9" s="5" t="s">
        <v>503</v>
      </c>
      <c r="Y9" s="5" t="s">
        <v>97</v>
      </c>
      <c r="Z9" s="5" t="s">
        <v>76</v>
      </c>
      <c r="AB9" s="5" t="s">
        <v>84</v>
      </c>
      <c r="AC9" s="5" t="s">
        <v>523</v>
      </c>
      <c r="AD9" s="5" t="s">
        <v>500</v>
      </c>
      <c r="AE9" s="5" t="s">
        <v>89</v>
      </c>
      <c r="AF9" s="5" t="s">
        <v>522</v>
      </c>
      <c r="AG9" s="5" t="s">
        <v>99</v>
      </c>
      <c r="AH9" s="5" t="s">
        <v>524</v>
      </c>
      <c r="AI9" s="5" t="s">
        <v>499</v>
      </c>
      <c r="AJ9" s="5" t="s">
        <v>54</v>
      </c>
      <c r="AK9" s="5" t="s">
        <v>78</v>
      </c>
      <c r="AL9" s="5" t="s">
        <v>502</v>
      </c>
      <c r="AM9" s="5" t="s">
        <v>63</v>
      </c>
      <c r="AN9" s="5" t="s">
        <v>514</v>
      </c>
      <c r="AP9" s="5" t="str">
        <f t="shared" si="5"/>
        <v>Home</v>
      </c>
      <c r="AQ9" s="5" t="str">
        <f t="shared" si="4"/>
        <v>Away</v>
      </c>
      <c r="AR9" s="5" t="str">
        <f t="shared" si="4"/>
        <v>Home</v>
      </c>
      <c r="AS9" s="5" t="str">
        <f t="shared" si="4"/>
        <v>Home</v>
      </c>
      <c r="AT9" s="5" t="str">
        <f t="shared" si="4"/>
        <v>--</v>
      </c>
      <c r="AU9" s="5" t="str">
        <f t="shared" si="4"/>
        <v>Home</v>
      </c>
      <c r="AV9" s="5" t="str">
        <f t="shared" si="4"/>
        <v>Away</v>
      </c>
      <c r="AW9" s="5" t="str">
        <f t="shared" si="4"/>
        <v>Away</v>
      </c>
      <c r="AX9" s="5" t="str">
        <f t="shared" si="4"/>
        <v>Home</v>
      </c>
      <c r="AY9" s="5" t="str">
        <f t="shared" si="4"/>
        <v>Away</v>
      </c>
      <c r="AZ9" s="5" t="str">
        <f t="shared" si="4"/>
        <v>Home</v>
      </c>
      <c r="BA9" s="5" t="str">
        <f t="shared" si="4"/>
        <v>Away</v>
      </c>
      <c r="BB9" s="5" t="str">
        <f t="shared" si="4"/>
        <v>Away</v>
      </c>
      <c r="BC9" s="5" t="str">
        <f t="shared" si="4"/>
        <v>Home</v>
      </c>
      <c r="BD9" s="5" t="str">
        <f t="shared" si="4"/>
        <v>Home</v>
      </c>
      <c r="BE9" s="5" t="str">
        <f t="shared" si="4"/>
        <v>Away</v>
      </c>
      <c r="BF9" s="5" t="str">
        <f t="shared" si="4"/>
        <v>Home</v>
      </c>
      <c r="BG9" s="5" t="str">
        <f t="shared" si="4"/>
        <v>Away</v>
      </c>
    </row>
    <row r="10" spans="2:59" x14ac:dyDescent="0.3">
      <c r="B10" s="5" t="s">
        <v>58</v>
      </c>
      <c r="C10" s="5" t="s">
        <v>80</v>
      </c>
      <c r="D10" s="5" t="s">
        <v>63</v>
      </c>
      <c r="E10" s="5" t="s">
        <v>89</v>
      </c>
      <c r="F10" s="5" t="s">
        <v>92</v>
      </c>
      <c r="G10" s="5" t="s">
        <v>84</v>
      </c>
      <c r="H10" s="5" t="s">
        <v>60</v>
      </c>
      <c r="J10" s="5" t="s">
        <v>118</v>
      </c>
      <c r="K10" s="5" t="s">
        <v>67</v>
      </c>
      <c r="L10" s="5" t="s">
        <v>80</v>
      </c>
      <c r="M10" s="5" t="s">
        <v>72</v>
      </c>
      <c r="N10" s="5" t="s">
        <v>95</v>
      </c>
      <c r="O10" s="5" t="s">
        <v>50</v>
      </c>
      <c r="P10" s="5" t="s">
        <v>67</v>
      </c>
      <c r="Q10" s="5" t="s">
        <v>48</v>
      </c>
      <c r="R10" s="5" t="s">
        <v>65</v>
      </c>
      <c r="S10" s="5" t="s">
        <v>56</v>
      </c>
      <c r="T10" s="5" t="s">
        <v>95</v>
      </c>
      <c r="W10" s="5" t="s">
        <v>525</v>
      </c>
      <c r="X10" s="5" t="s">
        <v>63</v>
      </c>
      <c r="Y10" s="5" t="s">
        <v>510</v>
      </c>
      <c r="Z10" s="5" t="s">
        <v>92</v>
      </c>
      <c r="AA10" s="5" t="s">
        <v>498</v>
      </c>
      <c r="AB10" s="5" t="s">
        <v>515</v>
      </c>
      <c r="AD10" s="5" t="s">
        <v>118</v>
      </c>
      <c r="AE10" s="5" t="s">
        <v>505</v>
      </c>
      <c r="AF10" s="5" t="s">
        <v>80</v>
      </c>
      <c r="AG10" s="5" t="s">
        <v>512</v>
      </c>
      <c r="AH10" s="5" t="s">
        <v>95</v>
      </c>
      <c r="AI10" s="5" t="s">
        <v>50</v>
      </c>
      <c r="AJ10" s="5" t="s">
        <v>67</v>
      </c>
      <c r="AK10" s="5" t="s">
        <v>526</v>
      </c>
      <c r="AL10" s="5" t="s">
        <v>518</v>
      </c>
      <c r="AM10" s="5" t="s">
        <v>56</v>
      </c>
      <c r="AN10" s="5" t="s">
        <v>497</v>
      </c>
      <c r="AP10" s="5" t="str">
        <f t="shared" si="5"/>
        <v>Away</v>
      </c>
      <c r="AQ10" s="5" t="str">
        <f t="shared" si="4"/>
        <v>Home</v>
      </c>
      <c r="AR10" s="5" t="str">
        <f t="shared" si="4"/>
        <v>Away</v>
      </c>
      <c r="AS10" s="5" t="str">
        <f t="shared" si="4"/>
        <v>Home</v>
      </c>
      <c r="AT10" s="5" t="str">
        <f t="shared" si="4"/>
        <v>Away</v>
      </c>
      <c r="AU10" s="5" t="str">
        <f t="shared" si="4"/>
        <v>Away</v>
      </c>
      <c r="AV10" s="5" t="str">
        <f t="shared" si="4"/>
        <v>--</v>
      </c>
      <c r="AW10" s="5" t="str">
        <f t="shared" si="4"/>
        <v>Home</v>
      </c>
      <c r="AX10" s="5" t="str">
        <f t="shared" si="4"/>
        <v>Away</v>
      </c>
      <c r="AY10" s="5" t="str">
        <f t="shared" si="4"/>
        <v>Home</v>
      </c>
      <c r="AZ10" s="5" t="str">
        <f t="shared" si="4"/>
        <v>Away</v>
      </c>
      <c r="BA10" s="5" t="str">
        <f t="shared" si="4"/>
        <v>Home</v>
      </c>
      <c r="BB10" s="5" t="str">
        <f t="shared" si="4"/>
        <v>Home</v>
      </c>
      <c r="BC10" s="5" t="str">
        <f t="shared" si="4"/>
        <v>Home</v>
      </c>
      <c r="BD10" s="5" t="str">
        <f t="shared" si="4"/>
        <v>Away</v>
      </c>
      <c r="BE10" s="5" t="str">
        <f t="shared" si="4"/>
        <v>Away</v>
      </c>
      <c r="BF10" s="5" t="str">
        <f t="shared" si="4"/>
        <v>Home</v>
      </c>
      <c r="BG10" s="5" t="str">
        <f t="shared" si="4"/>
        <v>Away</v>
      </c>
    </row>
    <row r="11" spans="2:59" x14ac:dyDescent="0.3">
      <c r="B11" s="5" t="s">
        <v>82</v>
      </c>
      <c r="C11" s="5" t="s">
        <v>69</v>
      </c>
      <c r="D11" s="5" t="s">
        <v>95</v>
      </c>
      <c r="E11" s="5" t="s">
        <v>65</v>
      </c>
      <c r="F11" s="5" t="s">
        <v>78</v>
      </c>
      <c r="G11" s="5" t="s">
        <v>63</v>
      </c>
      <c r="H11" s="5" t="s">
        <v>43</v>
      </c>
      <c r="I11" s="5" t="s">
        <v>62</v>
      </c>
      <c r="J11" s="5" t="s">
        <v>43</v>
      </c>
      <c r="L11" s="5" t="s">
        <v>48</v>
      </c>
      <c r="M11" s="5" t="s">
        <v>52</v>
      </c>
      <c r="N11" s="5" t="s">
        <v>94</v>
      </c>
      <c r="O11" s="5" t="s">
        <v>74</v>
      </c>
      <c r="P11" s="5" t="s">
        <v>60</v>
      </c>
      <c r="Q11" s="5" t="s">
        <v>56</v>
      </c>
      <c r="R11" s="5" t="s">
        <v>92</v>
      </c>
      <c r="S11" s="5" t="s">
        <v>60</v>
      </c>
      <c r="T11" s="5" t="s">
        <v>69</v>
      </c>
      <c r="W11" s="5" t="s">
        <v>69</v>
      </c>
      <c r="X11" s="5" t="s">
        <v>95</v>
      </c>
      <c r="Y11" s="5" t="s">
        <v>518</v>
      </c>
      <c r="Z11" s="5" t="s">
        <v>504</v>
      </c>
      <c r="AA11" s="5" t="s">
        <v>63</v>
      </c>
      <c r="AB11" s="5" t="s">
        <v>517</v>
      </c>
      <c r="AC11" s="5" t="s">
        <v>62</v>
      </c>
      <c r="AD11" s="5" t="s">
        <v>43</v>
      </c>
      <c r="AF11" s="5" t="s">
        <v>526</v>
      </c>
      <c r="AG11" s="5" t="s">
        <v>52</v>
      </c>
      <c r="AH11" s="5" t="s">
        <v>94</v>
      </c>
      <c r="AI11" s="5" t="s">
        <v>502</v>
      </c>
      <c r="AJ11" s="5" t="s">
        <v>515</v>
      </c>
      <c r="AK11" s="5" t="s">
        <v>506</v>
      </c>
      <c r="AL11" s="5" t="s">
        <v>92</v>
      </c>
      <c r="AM11" s="5" t="s">
        <v>60</v>
      </c>
      <c r="AN11" s="5" t="s">
        <v>527</v>
      </c>
      <c r="AP11" s="5" t="str">
        <f t="shared" si="5"/>
        <v>Home</v>
      </c>
      <c r="AQ11" s="5" t="str">
        <f t="shared" si="4"/>
        <v>Home</v>
      </c>
      <c r="AR11" s="5" t="str">
        <f t="shared" si="4"/>
        <v>Away</v>
      </c>
      <c r="AS11" s="5" t="str">
        <f t="shared" si="4"/>
        <v>Away</v>
      </c>
      <c r="AT11" s="5" t="str">
        <f t="shared" si="4"/>
        <v>Home</v>
      </c>
      <c r="AU11" s="5" t="str">
        <f t="shared" si="4"/>
        <v>Away</v>
      </c>
      <c r="AV11" s="5" t="str">
        <f t="shared" si="4"/>
        <v>Home</v>
      </c>
      <c r="AW11" s="5" t="str">
        <f t="shared" si="4"/>
        <v>Home</v>
      </c>
      <c r="AX11" s="5" t="str">
        <f t="shared" si="4"/>
        <v>--</v>
      </c>
      <c r="AY11" s="5" t="str">
        <f t="shared" si="4"/>
        <v>Away</v>
      </c>
      <c r="AZ11" s="5" t="str">
        <f t="shared" si="4"/>
        <v>Home</v>
      </c>
      <c r="BA11" s="5" t="str">
        <f t="shared" si="4"/>
        <v>Home</v>
      </c>
      <c r="BB11" s="5" t="str">
        <f t="shared" si="4"/>
        <v>Away</v>
      </c>
      <c r="BC11" s="5" t="str">
        <f t="shared" si="4"/>
        <v>Away</v>
      </c>
      <c r="BD11" s="5" t="str">
        <f t="shared" si="4"/>
        <v>Away</v>
      </c>
      <c r="BE11" s="5" t="str">
        <f t="shared" si="4"/>
        <v>Home</v>
      </c>
      <c r="BF11" s="5" t="str">
        <f t="shared" si="4"/>
        <v>Home</v>
      </c>
      <c r="BG11" s="5" t="str">
        <f t="shared" si="4"/>
        <v>Away</v>
      </c>
    </row>
    <row r="12" spans="2:59" x14ac:dyDescent="0.3">
      <c r="B12" s="5" t="s">
        <v>56</v>
      </c>
      <c r="C12" s="5" t="s">
        <v>43</v>
      </c>
      <c r="D12" s="5" t="s">
        <v>50</v>
      </c>
      <c r="E12" s="5" t="s">
        <v>87</v>
      </c>
      <c r="F12" s="5" t="s">
        <v>62</v>
      </c>
      <c r="G12" s="5" t="s">
        <v>72</v>
      </c>
      <c r="H12" s="5" t="s">
        <v>174</v>
      </c>
      <c r="I12" s="5" t="s">
        <v>76</v>
      </c>
      <c r="J12" s="5" t="s">
        <v>69</v>
      </c>
      <c r="L12" s="5" t="s">
        <v>60</v>
      </c>
      <c r="M12" s="5" t="s">
        <v>78</v>
      </c>
      <c r="N12" s="5" t="s">
        <v>62</v>
      </c>
      <c r="O12" s="5" t="s">
        <v>70</v>
      </c>
      <c r="P12" s="5" t="s">
        <v>78</v>
      </c>
      <c r="Q12" s="5" t="s">
        <v>82</v>
      </c>
      <c r="R12" s="5" t="s">
        <v>52</v>
      </c>
      <c r="S12" s="5" t="s">
        <v>58</v>
      </c>
      <c r="T12" s="5" t="s">
        <v>52</v>
      </c>
      <c r="W12" s="5" t="s">
        <v>517</v>
      </c>
      <c r="X12" s="5" t="s">
        <v>50</v>
      </c>
      <c r="Y12" s="5" t="s">
        <v>87</v>
      </c>
      <c r="Z12" s="5" t="s">
        <v>521</v>
      </c>
      <c r="AA12" s="5" t="s">
        <v>72</v>
      </c>
      <c r="AB12" s="5" t="s">
        <v>508</v>
      </c>
      <c r="AC12" s="5" t="s">
        <v>522</v>
      </c>
      <c r="AD12" s="5" t="s">
        <v>69</v>
      </c>
      <c r="AF12" s="5" t="s">
        <v>515</v>
      </c>
      <c r="AG12" s="5" t="s">
        <v>78</v>
      </c>
      <c r="AH12" s="5" t="s">
        <v>62</v>
      </c>
      <c r="AI12" s="5" t="s">
        <v>513</v>
      </c>
      <c r="AJ12" s="5" t="s">
        <v>504</v>
      </c>
      <c r="AK12" s="5" t="s">
        <v>82</v>
      </c>
      <c r="AL12" s="5" t="s">
        <v>520</v>
      </c>
      <c r="AM12" s="5" t="s">
        <v>528</v>
      </c>
      <c r="AN12" s="5" t="s">
        <v>52</v>
      </c>
      <c r="AP12" s="5" t="str">
        <f t="shared" si="5"/>
        <v>Away</v>
      </c>
      <c r="AQ12" s="5" t="str">
        <f t="shared" si="4"/>
        <v>Home</v>
      </c>
      <c r="AR12" s="5" t="str">
        <f t="shared" si="4"/>
        <v>Home</v>
      </c>
      <c r="AS12" s="5" t="str">
        <f t="shared" si="4"/>
        <v>Away</v>
      </c>
      <c r="AT12" s="5" t="str">
        <f t="shared" si="4"/>
        <v>Home</v>
      </c>
      <c r="AU12" s="5" t="str">
        <f t="shared" si="4"/>
        <v>Away</v>
      </c>
      <c r="AV12" s="5" t="str">
        <f t="shared" si="4"/>
        <v>Away</v>
      </c>
      <c r="AW12" s="5" t="str">
        <f t="shared" si="4"/>
        <v>Home</v>
      </c>
      <c r="AX12" s="5" t="str">
        <f t="shared" si="4"/>
        <v>--</v>
      </c>
      <c r="AY12" s="5" t="str">
        <f t="shared" si="4"/>
        <v>Away</v>
      </c>
      <c r="AZ12" s="5" t="str">
        <f t="shared" si="4"/>
        <v>Home</v>
      </c>
      <c r="BA12" s="5" t="str">
        <f t="shared" si="4"/>
        <v>Home</v>
      </c>
      <c r="BB12" s="5" t="str">
        <f t="shared" si="4"/>
        <v>Away</v>
      </c>
      <c r="BC12" s="5" t="str">
        <f t="shared" si="4"/>
        <v>Away</v>
      </c>
      <c r="BD12" s="5" t="str">
        <f t="shared" si="4"/>
        <v>Home</v>
      </c>
      <c r="BE12" s="5" t="str">
        <f t="shared" si="4"/>
        <v>Away</v>
      </c>
      <c r="BF12" s="5" t="str">
        <f t="shared" si="4"/>
        <v>Away</v>
      </c>
      <c r="BG12" s="5" t="str">
        <f t="shared" si="4"/>
        <v>Home</v>
      </c>
    </row>
    <row r="13" spans="2:59" x14ac:dyDescent="0.3">
      <c r="B13" s="5" t="s">
        <v>62</v>
      </c>
      <c r="C13" s="5" t="s">
        <v>78</v>
      </c>
      <c r="D13" s="5" t="s">
        <v>87</v>
      </c>
      <c r="E13" s="5" t="s">
        <v>70</v>
      </c>
      <c r="F13" s="5" t="s">
        <v>56</v>
      </c>
      <c r="G13" s="5" t="s">
        <v>69</v>
      </c>
      <c r="I13" s="5" t="s">
        <v>82</v>
      </c>
      <c r="J13" s="5" t="s">
        <v>52</v>
      </c>
      <c r="K13" s="5" t="s">
        <v>118</v>
      </c>
      <c r="L13" s="5" t="s">
        <v>99</v>
      </c>
      <c r="M13" s="5" t="s">
        <v>60</v>
      </c>
      <c r="N13" s="5" t="s">
        <v>56</v>
      </c>
      <c r="O13" s="5" t="s">
        <v>43</v>
      </c>
      <c r="P13" s="5" t="s">
        <v>80</v>
      </c>
      <c r="Q13" s="5" t="s">
        <v>174</v>
      </c>
      <c r="R13" s="5" t="s">
        <v>72</v>
      </c>
      <c r="S13" s="5" t="s">
        <v>52</v>
      </c>
      <c r="T13" s="5" t="s">
        <v>78</v>
      </c>
      <c r="W13" s="5" t="s">
        <v>504</v>
      </c>
      <c r="X13" s="5" t="s">
        <v>519</v>
      </c>
      <c r="Y13" s="5" t="s">
        <v>70</v>
      </c>
      <c r="Z13" s="5" t="s">
        <v>56</v>
      </c>
      <c r="AA13" s="5" t="s">
        <v>527</v>
      </c>
      <c r="AC13" s="5" t="s">
        <v>524</v>
      </c>
      <c r="AD13" s="5" t="s">
        <v>52</v>
      </c>
      <c r="AE13" s="5" t="s">
        <v>118</v>
      </c>
      <c r="AF13" s="5" t="s">
        <v>503</v>
      </c>
      <c r="AG13" s="5" t="s">
        <v>60</v>
      </c>
      <c r="AH13" s="5" t="s">
        <v>506</v>
      </c>
      <c r="AI13" s="5" t="s">
        <v>43</v>
      </c>
      <c r="AJ13" s="5" t="s">
        <v>525</v>
      </c>
      <c r="AK13" s="5" t="s">
        <v>174</v>
      </c>
      <c r="AL13" s="5" t="s">
        <v>512</v>
      </c>
      <c r="AM13" s="5" t="s">
        <v>520</v>
      </c>
      <c r="AN13" s="5" t="s">
        <v>78</v>
      </c>
      <c r="AP13" s="5" t="str">
        <f t="shared" si="5"/>
        <v>Away</v>
      </c>
      <c r="AQ13" s="5" t="str">
        <f t="shared" si="4"/>
        <v>Away</v>
      </c>
      <c r="AR13" s="5" t="str">
        <f t="shared" si="4"/>
        <v>Home</v>
      </c>
      <c r="AS13" s="5" t="str">
        <f t="shared" si="4"/>
        <v>Home</v>
      </c>
      <c r="AT13" s="5" t="str">
        <f t="shared" si="4"/>
        <v>Away</v>
      </c>
      <c r="AU13" s="5" t="str">
        <f t="shared" si="4"/>
        <v>--</v>
      </c>
      <c r="AV13" s="5" t="str">
        <f t="shared" si="4"/>
        <v>Away</v>
      </c>
      <c r="AW13" s="5" t="str">
        <f t="shared" si="4"/>
        <v>Home</v>
      </c>
      <c r="AX13" s="5" t="str">
        <f t="shared" si="4"/>
        <v>Home</v>
      </c>
      <c r="AY13" s="5" t="str">
        <f t="shared" si="4"/>
        <v>Away</v>
      </c>
      <c r="AZ13" s="5" t="str">
        <f t="shared" si="4"/>
        <v>Home</v>
      </c>
      <c r="BA13" s="5" t="str">
        <f t="shared" si="4"/>
        <v>Away</v>
      </c>
      <c r="BB13" s="5" t="str">
        <f t="shared" si="4"/>
        <v>Home</v>
      </c>
      <c r="BC13" s="5" t="str">
        <f t="shared" si="4"/>
        <v>Away</v>
      </c>
      <c r="BD13" s="5" t="str">
        <f t="shared" si="4"/>
        <v>Home</v>
      </c>
      <c r="BE13" s="5" t="str">
        <f t="shared" si="4"/>
        <v>Away</v>
      </c>
      <c r="BF13" s="5" t="str">
        <f t="shared" si="4"/>
        <v>Away</v>
      </c>
      <c r="BG13" s="5" t="str">
        <f t="shared" si="4"/>
        <v>Home</v>
      </c>
    </row>
    <row r="14" spans="2:59" x14ac:dyDescent="0.3">
      <c r="B14" s="5" t="s">
        <v>74</v>
      </c>
      <c r="C14" s="5" t="s">
        <v>76</v>
      </c>
      <c r="D14" s="5" t="s">
        <v>109</v>
      </c>
      <c r="E14" s="5" t="s">
        <v>54</v>
      </c>
      <c r="F14" s="5" t="s">
        <v>99</v>
      </c>
      <c r="G14" s="5" t="s">
        <v>87</v>
      </c>
      <c r="H14" s="5" t="s">
        <v>70</v>
      </c>
      <c r="J14" s="5" t="s">
        <v>72</v>
      </c>
      <c r="K14" s="5" t="s">
        <v>174</v>
      </c>
      <c r="L14" s="5" t="s">
        <v>46</v>
      </c>
      <c r="M14" s="5" t="s">
        <v>89</v>
      </c>
      <c r="N14" s="5" t="s">
        <v>54</v>
      </c>
      <c r="O14" s="5" t="s">
        <v>82</v>
      </c>
      <c r="P14" s="5" t="s">
        <v>63</v>
      </c>
      <c r="Q14" s="5" t="s">
        <v>97</v>
      </c>
      <c r="R14" s="5" t="s">
        <v>94</v>
      </c>
      <c r="S14" s="5" t="s">
        <v>97</v>
      </c>
      <c r="T14" s="5" t="s">
        <v>109</v>
      </c>
      <c r="W14" s="5" t="s">
        <v>522</v>
      </c>
      <c r="X14" s="5" t="s">
        <v>109</v>
      </c>
      <c r="Y14" s="5" t="s">
        <v>507</v>
      </c>
      <c r="Z14" s="5" t="s">
        <v>99</v>
      </c>
      <c r="AA14" s="5" t="s">
        <v>519</v>
      </c>
      <c r="AB14" s="5" t="s">
        <v>70</v>
      </c>
      <c r="AD14" s="5" t="s">
        <v>512</v>
      </c>
      <c r="AE14" s="5" t="s">
        <v>174</v>
      </c>
      <c r="AF14" s="5" t="s">
        <v>514</v>
      </c>
      <c r="AG14" s="5" t="s">
        <v>89</v>
      </c>
      <c r="AH14" s="5" t="s">
        <v>54</v>
      </c>
      <c r="AI14" s="5" t="s">
        <v>82</v>
      </c>
      <c r="AJ14" s="5" t="s">
        <v>511</v>
      </c>
      <c r="AK14" s="5" t="s">
        <v>509</v>
      </c>
      <c r="AL14" s="5" t="s">
        <v>94</v>
      </c>
      <c r="AM14" s="5" t="s">
        <v>97</v>
      </c>
      <c r="AN14" s="5" t="s">
        <v>523</v>
      </c>
      <c r="AP14" s="5" t="str">
        <f t="shared" si="5"/>
        <v>Away</v>
      </c>
      <c r="AQ14" s="5" t="str">
        <f t="shared" si="4"/>
        <v>Home</v>
      </c>
      <c r="AR14" s="5" t="str">
        <f t="shared" si="4"/>
        <v>Away</v>
      </c>
      <c r="AS14" s="5" t="str">
        <f t="shared" si="4"/>
        <v>Home</v>
      </c>
      <c r="AT14" s="5" t="str">
        <f t="shared" si="4"/>
        <v>Away</v>
      </c>
      <c r="AU14" s="5" t="str">
        <f t="shared" si="4"/>
        <v>Home</v>
      </c>
      <c r="AV14" s="5" t="str">
        <f t="shared" si="4"/>
        <v>--</v>
      </c>
      <c r="AW14" s="5" t="str">
        <f t="shared" si="4"/>
        <v>Away</v>
      </c>
      <c r="AX14" s="5" t="str">
        <f t="shared" si="4"/>
        <v>Home</v>
      </c>
      <c r="AY14" s="5" t="str">
        <f t="shared" si="4"/>
        <v>Away</v>
      </c>
      <c r="AZ14" s="5" t="str">
        <f t="shared" si="4"/>
        <v>Home</v>
      </c>
      <c r="BA14" s="5" t="str">
        <f t="shared" si="4"/>
        <v>Home</v>
      </c>
      <c r="BB14" s="5" t="str">
        <f t="shared" si="4"/>
        <v>Home</v>
      </c>
      <c r="BC14" s="5" t="str">
        <f t="shared" si="4"/>
        <v>Away</v>
      </c>
      <c r="BD14" s="5" t="str">
        <f t="shared" si="4"/>
        <v>Away</v>
      </c>
      <c r="BE14" s="5" t="str">
        <f t="shared" si="4"/>
        <v>Home</v>
      </c>
      <c r="BF14" s="5" t="str">
        <f t="shared" si="4"/>
        <v>Home</v>
      </c>
      <c r="BG14" s="5" t="str">
        <f t="shared" si="4"/>
        <v>Away</v>
      </c>
    </row>
    <row r="15" spans="2:59" x14ac:dyDescent="0.3">
      <c r="B15" s="5" t="s">
        <v>109</v>
      </c>
      <c r="C15" s="5" t="s">
        <v>54</v>
      </c>
      <c r="D15" s="5" t="s">
        <v>74</v>
      </c>
      <c r="E15" s="5" t="s">
        <v>76</v>
      </c>
      <c r="F15" s="5" t="s">
        <v>118</v>
      </c>
      <c r="G15" s="5" t="s">
        <v>97</v>
      </c>
      <c r="H15" s="5" t="s">
        <v>54</v>
      </c>
      <c r="I15" s="5" t="s">
        <v>94</v>
      </c>
      <c r="J15" s="5" t="s">
        <v>70</v>
      </c>
      <c r="K15" s="5" t="s">
        <v>72</v>
      </c>
      <c r="L15" s="5" t="s">
        <v>92</v>
      </c>
      <c r="N15" s="5" t="s">
        <v>174</v>
      </c>
      <c r="O15" s="5" t="s">
        <v>97</v>
      </c>
      <c r="P15" s="5" t="s">
        <v>46</v>
      </c>
      <c r="Q15" s="5" t="s">
        <v>99</v>
      </c>
      <c r="R15" s="5" t="s">
        <v>87</v>
      </c>
      <c r="S15" s="5" t="s">
        <v>69</v>
      </c>
      <c r="T15" s="5" t="s">
        <v>74</v>
      </c>
      <c r="W15" s="5" t="s">
        <v>54</v>
      </c>
      <c r="X15" s="5" t="s">
        <v>502</v>
      </c>
      <c r="Y15" s="5" t="s">
        <v>522</v>
      </c>
      <c r="Z15" s="5" t="s">
        <v>118</v>
      </c>
      <c r="AA15" s="5" t="s">
        <v>97</v>
      </c>
      <c r="AB15" s="5" t="s">
        <v>507</v>
      </c>
      <c r="AC15" s="5" t="s">
        <v>94</v>
      </c>
      <c r="AD15" s="5" t="s">
        <v>70</v>
      </c>
      <c r="AE15" s="5" t="s">
        <v>512</v>
      </c>
      <c r="AF15" s="5" t="s">
        <v>516</v>
      </c>
      <c r="AH15" s="5" t="s">
        <v>174</v>
      </c>
      <c r="AI15" s="5" t="s">
        <v>509</v>
      </c>
      <c r="AJ15" s="5" t="s">
        <v>514</v>
      </c>
      <c r="AK15" s="5" t="s">
        <v>99</v>
      </c>
      <c r="AL15" s="5" t="s">
        <v>519</v>
      </c>
      <c r="AM15" s="5" t="s">
        <v>69</v>
      </c>
      <c r="AN15" s="5" t="s">
        <v>74</v>
      </c>
      <c r="AP15" s="5" t="str">
        <f t="shared" si="5"/>
        <v>Home</v>
      </c>
      <c r="AQ15" s="5" t="str">
        <f t="shared" si="4"/>
        <v>Away</v>
      </c>
      <c r="AR15" s="5" t="str">
        <f t="shared" si="4"/>
        <v>Away</v>
      </c>
      <c r="AS15" s="5" t="str">
        <f t="shared" si="4"/>
        <v>Home</v>
      </c>
      <c r="AT15" s="5" t="str">
        <f t="shared" si="4"/>
        <v>Home</v>
      </c>
      <c r="AU15" s="5" t="str">
        <f t="shared" si="4"/>
        <v>Away</v>
      </c>
      <c r="AV15" s="5" t="str">
        <f t="shared" si="4"/>
        <v>Home</v>
      </c>
      <c r="AW15" s="5" t="str">
        <f t="shared" si="4"/>
        <v>Home</v>
      </c>
      <c r="AX15" s="5" t="str">
        <f t="shared" si="4"/>
        <v>Away</v>
      </c>
      <c r="AY15" s="5" t="str">
        <f t="shared" si="4"/>
        <v>Away</v>
      </c>
      <c r="AZ15" s="5" t="str">
        <f t="shared" si="4"/>
        <v>--</v>
      </c>
      <c r="BA15" s="5" t="str">
        <f t="shared" si="4"/>
        <v>Home</v>
      </c>
      <c r="BB15" s="5" t="str">
        <f t="shared" si="4"/>
        <v>Away</v>
      </c>
      <c r="BC15" s="5" t="str">
        <f t="shared" si="4"/>
        <v>Away</v>
      </c>
      <c r="BD15" s="5" t="str">
        <f t="shared" si="4"/>
        <v>Home</v>
      </c>
      <c r="BE15" s="5" t="str">
        <f t="shared" si="4"/>
        <v>Away</v>
      </c>
      <c r="BF15" s="5" t="str">
        <f t="shared" si="4"/>
        <v>Home</v>
      </c>
      <c r="BG15" s="5" t="str">
        <f t="shared" si="4"/>
        <v>Home</v>
      </c>
    </row>
    <row r="16" spans="2:59" x14ac:dyDescent="0.3">
      <c r="B16" s="5" t="s">
        <v>54</v>
      </c>
      <c r="C16" s="5" t="s">
        <v>109</v>
      </c>
      <c r="D16" s="5" t="s">
        <v>43</v>
      </c>
      <c r="E16" s="5" t="s">
        <v>74</v>
      </c>
      <c r="F16" s="5" t="s">
        <v>87</v>
      </c>
      <c r="G16" s="5" t="s">
        <v>48</v>
      </c>
      <c r="H16" s="5" t="s">
        <v>109</v>
      </c>
      <c r="I16" s="5" t="s">
        <v>70</v>
      </c>
      <c r="J16" s="5" t="s">
        <v>99</v>
      </c>
      <c r="L16" s="5" t="s">
        <v>84</v>
      </c>
      <c r="M16" s="5" t="s">
        <v>97</v>
      </c>
      <c r="N16" s="5" t="s">
        <v>74</v>
      </c>
      <c r="O16" s="5" t="s">
        <v>46</v>
      </c>
      <c r="P16" s="5" t="s">
        <v>94</v>
      </c>
      <c r="Q16" s="5" t="s">
        <v>76</v>
      </c>
      <c r="R16" s="5" t="s">
        <v>174</v>
      </c>
      <c r="S16" s="5" t="s">
        <v>72</v>
      </c>
      <c r="T16" s="5" t="s">
        <v>97</v>
      </c>
      <c r="W16" s="5" t="s">
        <v>523</v>
      </c>
      <c r="X16" s="5" t="s">
        <v>43</v>
      </c>
      <c r="Y16" s="5" t="s">
        <v>74</v>
      </c>
      <c r="Z16" s="5" t="s">
        <v>87</v>
      </c>
      <c r="AA16" s="5" t="s">
        <v>526</v>
      </c>
      <c r="AB16" s="5" t="s">
        <v>109</v>
      </c>
      <c r="AC16" s="5" t="s">
        <v>513</v>
      </c>
      <c r="AD16" s="5" t="s">
        <v>503</v>
      </c>
      <c r="AF16" s="5" t="s">
        <v>84</v>
      </c>
      <c r="AG16" s="5" t="s">
        <v>97</v>
      </c>
      <c r="AH16" s="5" t="s">
        <v>502</v>
      </c>
      <c r="AI16" s="5" t="s">
        <v>46</v>
      </c>
      <c r="AJ16" s="5" t="s">
        <v>501</v>
      </c>
      <c r="AK16" s="5" t="s">
        <v>76</v>
      </c>
      <c r="AL16" s="5" t="s">
        <v>508</v>
      </c>
      <c r="AM16" s="5" t="s">
        <v>72</v>
      </c>
      <c r="AN16" s="5" t="s">
        <v>509</v>
      </c>
      <c r="AP16" s="5" t="str">
        <f t="shared" si="5"/>
        <v>Away</v>
      </c>
      <c r="AQ16" s="5" t="str">
        <f t="shared" si="4"/>
        <v>Home</v>
      </c>
      <c r="AR16" s="5" t="str">
        <f t="shared" si="4"/>
        <v>Home</v>
      </c>
      <c r="AS16" s="5" t="str">
        <f t="shared" si="4"/>
        <v>Home</v>
      </c>
      <c r="AT16" s="5" t="str">
        <f t="shared" si="4"/>
        <v>Away</v>
      </c>
      <c r="AU16" s="5" t="str">
        <f t="shared" si="4"/>
        <v>Home</v>
      </c>
      <c r="AV16" s="5" t="str">
        <f t="shared" si="4"/>
        <v>Away</v>
      </c>
      <c r="AW16" s="5" t="str">
        <f t="shared" si="4"/>
        <v>Away</v>
      </c>
      <c r="AX16" s="5" t="str">
        <f t="shared" si="4"/>
        <v>--</v>
      </c>
      <c r="AY16" s="5" t="str">
        <f t="shared" si="4"/>
        <v>Home</v>
      </c>
      <c r="AZ16" s="5" t="str">
        <f t="shared" si="4"/>
        <v>Home</v>
      </c>
      <c r="BA16" s="5" t="str">
        <f t="shared" si="4"/>
        <v>Away</v>
      </c>
      <c r="BB16" s="5" t="str">
        <f t="shared" si="4"/>
        <v>Home</v>
      </c>
      <c r="BC16" s="5" t="str">
        <f t="shared" si="4"/>
        <v>Away</v>
      </c>
      <c r="BD16" s="5" t="str">
        <f t="shared" si="4"/>
        <v>Home</v>
      </c>
      <c r="BE16" s="5" t="str">
        <f t="shared" si="4"/>
        <v>Away</v>
      </c>
      <c r="BF16" s="5" t="str">
        <f t="shared" si="4"/>
        <v>Home</v>
      </c>
      <c r="BG16" s="5" t="str">
        <f t="shared" si="4"/>
        <v>Away</v>
      </c>
    </row>
    <row r="17" spans="2:59" x14ac:dyDescent="0.3">
      <c r="B17" s="5" t="s">
        <v>43</v>
      </c>
      <c r="C17" s="5" t="s">
        <v>56</v>
      </c>
      <c r="D17" s="5" t="s">
        <v>54</v>
      </c>
      <c r="E17" s="5" t="s">
        <v>78</v>
      </c>
      <c r="F17" s="5" t="s">
        <v>63</v>
      </c>
      <c r="G17" s="5" t="s">
        <v>52</v>
      </c>
      <c r="H17" s="5" t="s">
        <v>82</v>
      </c>
      <c r="I17" s="5" t="s">
        <v>60</v>
      </c>
      <c r="J17" s="5" t="s">
        <v>82</v>
      </c>
      <c r="K17" s="5" t="s">
        <v>65</v>
      </c>
      <c r="M17" s="5" t="s">
        <v>67</v>
      </c>
      <c r="N17" s="5" t="s">
        <v>69</v>
      </c>
      <c r="O17" s="5" t="s">
        <v>62</v>
      </c>
      <c r="P17" s="5" t="s">
        <v>48</v>
      </c>
      <c r="Q17" s="5" t="s">
        <v>92</v>
      </c>
      <c r="R17" s="5" t="s">
        <v>69</v>
      </c>
      <c r="S17" s="5" t="s">
        <v>46</v>
      </c>
      <c r="T17" s="5" t="s">
        <v>60</v>
      </c>
      <c r="W17" s="5" t="s">
        <v>56</v>
      </c>
      <c r="X17" s="5" t="s">
        <v>507</v>
      </c>
      <c r="Y17" s="5" t="s">
        <v>78</v>
      </c>
      <c r="Z17" s="5" t="s">
        <v>511</v>
      </c>
      <c r="AA17" s="5" t="s">
        <v>520</v>
      </c>
      <c r="AB17" s="5" t="s">
        <v>82</v>
      </c>
      <c r="AC17" s="5" t="s">
        <v>60</v>
      </c>
      <c r="AD17" s="5" t="s">
        <v>524</v>
      </c>
      <c r="AE17" s="5" t="s">
        <v>65</v>
      </c>
      <c r="AG17" s="5" t="s">
        <v>67</v>
      </c>
      <c r="AH17" s="5" t="s">
        <v>527</v>
      </c>
      <c r="AI17" s="5" t="s">
        <v>521</v>
      </c>
      <c r="AJ17" s="5" t="s">
        <v>48</v>
      </c>
      <c r="AK17" s="5" t="s">
        <v>516</v>
      </c>
      <c r="AL17" s="5" t="s">
        <v>69</v>
      </c>
      <c r="AM17" s="5" t="s">
        <v>46</v>
      </c>
      <c r="AN17" s="5" t="s">
        <v>515</v>
      </c>
      <c r="AP17" s="5" t="str">
        <f t="shared" si="5"/>
        <v>Home</v>
      </c>
      <c r="AQ17" s="5" t="str">
        <f t="shared" si="4"/>
        <v>Away</v>
      </c>
      <c r="AR17" s="5" t="str">
        <f t="shared" si="4"/>
        <v>Home</v>
      </c>
      <c r="AS17" s="5" t="str">
        <f t="shared" si="4"/>
        <v>Away</v>
      </c>
      <c r="AT17" s="5" t="str">
        <f t="shared" si="4"/>
        <v>Away</v>
      </c>
      <c r="AU17" s="5" t="str">
        <f t="shared" si="4"/>
        <v>Home</v>
      </c>
      <c r="AV17" s="5" t="str">
        <f t="shared" si="4"/>
        <v>Home</v>
      </c>
      <c r="AW17" s="5" t="str">
        <f t="shared" si="4"/>
        <v>Away</v>
      </c>
      <c r="AX17" s="5" t="str">
        <f t="shared" si="4"/>
        <v>Home</v>
      </c>
      <c r="AY17" s="5" t="str">
        <f t="shared" si="4"/>
        <v>--</v>
      </c>
      <c r="AZ17" s="5" t="str">
        <f t="shared" si="4"/>
        <v>Home</v>
      </c>
      <c r="BA17" s="5" t="str">
        <f t="shared" si="4"/>
        <v>Away</v>
      </c>
      <c r="BB17" s="5" t="str">
        <f t="shared" si="4"/>
        <v>Away</v>
      </c>
      <c r="BC17" s="5" t="str">
        <f t="shared" si="4"/>
        <v>Home</v>
      </c>
      <c r="BD17" s="5" t="str">
        <f t="shared" si="4"/>
        <v>Away</v>
      </c>
      <c r="BE17" s="5" t="str">
        <f t="shared" si="4"/>
        <v>Home</v>
      </c>
      <c r="BF17" s="5" t="str">
        <f t="shared" si="4"/>
        <v>Home</v>
      </c>
      <c r="BG17" s="5" t="str">
        <f t="shared" ref="BG17:BG33" si="6">IF(LEFT(AN17,1)="@","Away",IF(AN17="","--","Home"))</f>
        <v>Away</v>
      </c>
    </row>
    <row r="18" spans="2:59" x14ac:dyDescent="0.3">
      <c r="B18" s="5" t="s">
        <v>118</v>
      </c>
      <c r="C18" s="5" t="s">
        <v>82</v>
      </c>
      <c r="D18" s="5" t="s">
        <v>48</v>
      </c>
      <c r="E18" s="5" t="s">
        <v>99</v>
      </c>
      <c r="F18" s="5" t="s">
        <v>60</v>
      </c>
      <c r="G18" s="5" t="s">
        <v>62</v>
      </c>
      <c r="H18" s="5" t="s">
        <v>92</v>
      </c>
      <c r="I18" s="5" t="s">
        <v>78</v>
      </c>
      <c r="J18" s="5" t="s">
        <v>56</v>
      </c>
      <c r="K18" s="5" t="s">
        <v>80</v>
      </c>
      <c r="L18" s="5" t="s">
        <v>63</v>
      </c>
      <c r="M18" s="5" t="s">
        <v>65</v>
      </c>
      <c r="N18" s="5" t="s">
        <v>43</v>
      </c>
      <c r="P18" s="5" t="s">
        <v>52</v>
      </c>
      <c r="Q18" s="5" t="s">
        <v>60</v>
      </c>
      <c r="R18" s="5" t="s">
        <v>43</v>
      </c>
      <c r="S18" s="5" t="s">
        <v>109</v>
      </c>
      <c r="T18" s="5" t="s">
        <v>82</v>
      </c>
      <c r="W18" s="5" t="s">
        <v>524</v>
      </c>
      <c r="X18" s="5" t="s">
        <v>526</v>
      </c>
      <c r="Y18" s="5" t="s">
        <v>99</v>
      </c>
      <c r="Z18" s="5" t="s">
        <v>515</v>
      </c>
      <c r="AA18" s="5" t="s">
        <v>62</v>
      </c>
      <c r="AB18" s="5" t="s">
        <v>92</v>
      </c>
      <c r="AC18" s="5" t="s">
        <v>504</v>
      </c>
      <c r="AD18" s="5" t="s">
        <v>506</v>
      </c>
      <c r="AE18" s="5" t="s">
        <v>80</v>
      </c>
      <c r="AF18" s="5" t="s">
        <v>63</v>
      </c>
      <c r="AG18" s="5" t="s">
        <v>518</v>
      </c>
      <c r="AH18" s="5" t="s">
        <v>43</v>
      </c>
      <c r="AJ18" s="5" t="s">
        <v>52</v>
      </c>
      <c r="AK18" s="5" t="s">
        <v>60</v>
      </c>
      <c r="AL18" s="5" t="s">
        <v>517</v>
      </c>
      <c r="AM18" s="5" t="s">
        <v>523</v>
      </c>
      <c r="AN18" s="5" t="s">
        <v>82</v>
      </c>
      <c r="AP18" s="5" t="str">
        <f t="shared" si="5"/>
        <v>Away</v>
      </c>
      <c r="AQ18" s="5" t="str">
        <f t="shared" si="5"/>
        <v>Away</v>
      </c>
      <c r="AR18" s="5" t="str">
        <f t="shared" si="5"/>
        <v>Home</v>
      </c>
      <c r="AS18" s="5" t="str">
        <f t="shared" si="5"/>
        <v>Away</v>
      </c>
      <c r="AT18" s="5" t="str">
        <f t="shared" si="5"/>
        <v>Home</v>
      </c>
      <c r="AU18" s="5" t="str">
        <f t="shared" si="5"/>
        <v>Home</v>
      </c>
      <c r="AV18" s="5" t="str">
        <f t="shared" si="5"/>
        <v>Away</v>
      </c>
      <c r="AW18" s="5" t="str">
        <f t="shared" si="5"/>
        <v>Away</v>
      </c>
      <c r="AX18" s="5" t="str">
        <f t="shared" si="5"/>
        <v>Home</v>
      </c>
      <c r="AY18" s="5" t="str">
        <f t="shared" si="5"/>
        <v>Home</v>
      </c>
      <c r="AZ18" s="5" t="str">
        <f t="shared" si="5"/>
        <v>Away</v>
      </c>
      <c r="BA18" s="5" t="str">
        <f t="shared" si="5"/>
        <v>Home</v>
      </c>
      <c r="BB18" s="5" t="str">
        <f t="shared" si="5"/>
        <v>--</v>
      </c>
      <c r="BC18" s="5" t="str">
        <f t="shared" si="5"/>
        <v>Home</v>
      </c>
      <c r="BD18" s="5" t="str">
        <f t="shared" si="5"/>
        <v>Home</v>
      </c>
      <c r="BE18" s="5" t="str">
        <f t="shared" si="5"/>
        <v>Away</v>
      </c>
      <c r="BF18" s="5" t="str">
        <f t="shared" ref="BF18:BF33" si="7">IF(LEFT(AM18,1)="@","Away",IF(AM18="","--","Home"))</f>
        <v>Away</v>
      </c>
      <c r="BG18" s="5" t="str">
        <f t="shared" si="6"/>
        <v>Home</v>
      </c>
    </row>
    <row r="19" spans="2:59" x14ac:dyDescent="0.3">
      <c r="B19" s="5" t="s">
        <v>60</v>
      </c>
      <c r="C19" s="5" t="s">
        <v>50</v>
      </c>
      <c r="D19" s="5" t="s">
        <v>84</v>
      </c>
      <c r="E19" s="5" t="s">
        <v>46</v>
      </c>
      <c r="F19" s="5" t="s">
        <v>109</v>
      </c>
      <c r="G19" s="5" t="s">
        <v>67</v>
      </c>
      <c r="H19" s="5" t="s">
        <v>89</v>
      </c>
      <c r="I19" s="5" t="s">
        <v>99</v>
      </c>
      <c r="J19" s="5" t="s">
        <v>58</v>
      </c>
      <c r="K19" s="5" t="s">
        <v>62</v>
      </c>
      <c r="M19" s="5" t="s">
        <v>50</v>
      </c>
      <c r="N19" s="5" t="s">
        <v>89</v>
      </c>
      <c r="O19" s="5" t="s">
        <v>94</v>
      </c>
      <c r="P19" s="5" t="s">
        <v>76</v>
      </c>
      <c r="Q19" s="5" t="s">
        <v>95</v>
      </c>
      <c r="R19" s="5" t="s">
        <v>70</v>
      </c>
      <c r="S19" s="5" t="s">
        <v>80</v>
      </c>
      <c r="T19" s="5" t="s">
        <v>84</v>
      </c>
      <c r="W19" s="5" t="s">
        <v>500</v>
      </c>
      <c r="X19" s="5" t="s">
        <v>84</v>
      </c>
      <c r="Y19" s="5" t="s">
        <v>514</v>
      </c>
      <c r="Z19" s="5" t="s">
        <v>523</v>
      </c>
      <c r="AA19" s="5" t="s">
        <v>67</v>
      </c>
      <c r="AB19" s="5" t="s">
        <v>89</v>
      </c>
      <c r="AC19" s="5" t="s">
        <v>99</v>
      </c>
      <c r="AD19" s="5" t="s">
        <v>528</v>
      </c>
      <c r="AE19" s="5" t="s">
        <v>521</v>
      </c>
      <c r="AG19" s="5" t="s">
        <v>50</v>
      </c>
      <c r="AH19" s="5" t="s">
        <v>510</v>
      </c>
      <c r="AI19" s="5" t="s">
        <v>94</v>
      </c>
      <c r="AJ19" s="5" t="s">
        <v>522</v>
      </c>
      <c r="AK19" s="5" t="s">
        <v>95</v>
      </c>
      <c r="AL19" s="5" t="s">
        <v>70</v>
      </c>
      <c r="AM19" s="5" t="s">
        <v>525</v>
      </c>
      <c r="AN19" s="5" t="s">
        <v>498</v>
      </c>
      <c r="AP19" s="5" t="str">
        <f t="shared" si="5"/>
        <v>Away</v>
      </c>
      <c r="AQ19" s="5" t="str">
        <f t="shared" si="5"/>
        <v>Home</v>
      </c>
      <c r="AR19" s="5" t="str">
        <f t="shared" si="5"/>
        <v>Away</v>
      </c>
      <c r="AS19" s="5" t="str">
        <f t="shared" si="5"/>
        <v>Away</v>
      </c>
      <c r="AT19" s="5" t="str">
        <f t="shared" si="5"/>
        <v>Home</v>
      </c>
      <c r="AU19" s="5" t="str">
        <f t="shared" si="5"/>
        <v>Home</v>
      </c>
      <c r="AV19" s="5" t="str">
        <f t="shared" si="5"/>
        <v>Home</v>
      </c>
      <c r="AW19" s="5" t="str">
        <f t="shared" si="5"/>
        <v>Away</v>
      </c>
      <c r="AX19" s="5" t="str">
        <f t="shared" si="5"/>
        <v>Away</v>
      </c>
      <c r="AY19" s="5" t="str">
        <f t="shared" si="5"/>
        <v>--</v>
      </c>
      <c r="AZ19" s="5" t="str">
        <f t="shared" si="5"/>
        <v>Home</v>
      </c>
      <c r="BA19" s="5" t="str">
        <f t="shared" si="5"/>
        <v>Away</v>
      </c>
      <c r="BB19" s="5" t="str">
        <f t="shared" si="5"/>
        <v>Home</v>
      </c>
      <c r="BC19" s="5" t="str">
        <f t="shared" si="5"/>
        <v>Away</v>
      </c>
      <c r="BD19" s="5" t="str">
        <f t="shared" si="5"/>
        <v>Home</v>
      </c>
      <c r="BE19" s="5" t="str">
        <f t="shared" si="5"/>
        <v>Home</v>
      </c>
      <c r="BF19" s="5" t="str">
        <f t="shared" si="7"/>
        <v>Away</v>
      </c>
      <c r="BG19" s="5" t="str">
        <f t="shared" si="6"/>
        <v>Away</v>
      </c>
    </row>
    <row r="20" spans="2:59" x14ac:dyDescent="0.3">
      <c r="B20" s="5" t="s">
        <v>69</v>
      </c>
      <c r="C20" s="5" t="s">
        <v>65</v>
      </c>
      <c r="D20" s="5" t="s">
        <v>97</v>
      </c>
      <c r="E20" s="5" t="s">
        <v>52</v>
      </c>
      <c r="F20" s="5" t="s">
        <v>69</v>
      </c>
      <c r="H20" s="5" t="s">
        <v>58</v>
      </c>
      <c r="I20" s="5" t="s">
        <v>43</v>
      </c>
      <c r="J20" s="5" t="s">
        <v>78</v>
      </c>
      <c r="K20" s="5" t="s">
        <v>63</v>
      </c>
      <c r="L20" s="5" t="s">
        <v>56</v>
      </c>
      <c r="M20" s="5" t="s">
        <v>62</v>
      </c>
      <c r="N20" s="5" t="s">
        <v>76</v>
      </c>
      <c r="O20" s="5" t="s">
        <v>92</v>
      </c>
      <c r="P20" s="5" t="s">
        <v>82</v>
      </c>
      <c r="Q20" s="5" t="s">
        <v>69</v>
      </c>
      <c r="R20" s="5" t="s">
        <v>48</v>
      </c>
      <c r="S20" s="5" t="s">
        <v>82</v>
      </c>
      <c r="T20" s="5" t="s">
        <v>43</v>
      </c>
      <c r="W20" s="5" t="s">
        <v>65</v>
      </c>
      <c r="X20" s="5" t="s">
        <v>509</v>
      </c>
      <c r="Y20" s="5" t="s">
        <v>520</v>
      </c>
      <c r="Z20" s="5" t="s">
        <v>69</v>
      </c>
      <c r="AB20" s="5" t="s">
        <v>58</v>
      </c>
      <c r="AC20" s="5" t="s">
        <v>517</v>
      </c>
      <c r="AD20" s="5" t="s">
        <v>78</v>
      </c>
      <c r="AE20" s="5" t="s">
        <v>511</v>
      </c>
      <c r="AF20" s="5" t="s">
        <v>56</v>
      </c>
      <c r="AG20" s="5" t="s">
        <v>521</v>
      </c>
      <c r="AH20" s="5" t="s">
        <v>76</v>
      </c>
      <c r="AI20" s="5" t="s">
        <v>516</v>
      </c>
      <c r="AJ20" s="5" t="s">
        <v>82</v>
      </c>
      <c r="AK20" s="5" t="s">
        <v>527</v>
      </c>
      <c r="AL20" s="5" t="s">
        <v>48</v>
      </c>
      <c r="AM20" s="5" t="s">
        <v>524</v>
      </c>
      <c r="AN20" s="5" t="s">
        <v>43</v>
      </c>
      <c r="AP20" s="5" t="str">
        <f t="shared" si="5"/>
        <v>Home</v>
      </c>
      <c r="AQ20" s="5" t="str">
        <f t="shared" si="5"/>
        <v>Away</v>
      </c>
      <c r="AR20" s="5" t="str">
        <f t="shared" si="5"/>
        <v>Away</v>
      </c>
      <c r="AS20" s="5" t="str">
        <f t="shared" si="5"/>
        <v>Home</v>
      </c>
      <c r="AT20" s="5" t="str">
        <f t="shared" si="5"/>
        <v>--</v>
      </c>
      <c r="AU20" s="5" t="str">
        <f t="shared" si="5"/>
        <v>Home</v>
      </c>
      <c r="AV20" s="5" t="str">
        <f t="shared" si="5"/>
        <v>Away</v>
      </c>
      <c r="AW20" s="5" t="str">
        <f t="shared" si="5"/>
        <v>Home</v>
      </c>
      <c r="AX20" s="5" t="str">
        <f t="shared" si="5"/>
        <v>Away</v>
      </c>
      <c r="AY20" s="5" t="str">
        <f t="shared" si="5"/>
        <v>Home</v>
      </c>
      <c r="AZ20" s="5" t="str">
        <f t="shared" si="5"/>
        <v>Away</v>
      </c>
      <c r="BA20" s="5" t="str">
        <f t="shared" si="5"/>
        <v>Home</v>
      </c>
      <c r="BB20" s="5" t="str">
        <f t="shared" si="5"/>
        <v>Away</v>
      </c>
      <c r="BC20" s="5" t="str">
        <f t="shared" si="5"/>
        <v>Home</v>
      </c>
      <c r="BD20" s="5" t="str">
        <f t="shared" si="5"/>
        <v>Away</v>
      </c>
      <c r="BE20" s="5" t="str">
        <f t="shared" si="5"/>
        <v>Home</v>
      </c>
      <c r="BF20" s="5" t="str">
        <f t="shared" si="7"/>
        <v>Away</v>
      </c>
      <c r="BG20" s="5" t="str">
        <f t="shared" si="6"/>
        <v>Home</v>
      </c>
    </row>
    <row r="21" spans="2:59" x14ac:dyDescent="0.3">
      <c r="B21" s="5" t="s">
        <v>65</v>
      </c>
      <c r="C21" s="5" t="s">
        <v>60</v>
      </c>
      <c r="D21" s="5" t="s">
        <v>92</v>
      </c>
      <c r="E21" s="5" t="s">
        <v>82</v>
      </c>
      <c r="F21" s="5" t="s">
        <v>48</v>
      </c>
      <c r="G21" s="5" t="s">
        <v>80</v>
      </c>
      <c r="H21" s="5" t="s">
        <v>72</v>
      </c>
      <c r="I21" s="5" t="s">
        <v>67</v>
      </c>
      <c r="J21" s="5" t="s">
        <v>92</v>
      </c>
      <c r="K21" s="5" t="s">
        <v>43</v>
      </c>
      <c r="M21" s="5" t="s">
        <v>69</v>
      </c>
      <c r="N21" s="5" t="s">
        <v>63</v>
      </c>
      <c r="O21" s="5" t="s">
        <v>95</v>
      </c>
      <c r="P21" s="5" t="s">
        <v>97</v>
      </c>
      <c r="Q21" s="5" t="s">
        <v>63</v>
      </c>
      <c r="R21" s="5" t="s">
        <v>58</v>
      </c>
      <c r="S21" s="5" t="s">
        <v>76</v>
      </c>
      <c r="T21" s="5" t="s">
        <v>48</v>
      </c>
      <c r="W21" s="5" t="s">
        <v>515</v>
      </c>
      <c r="X21" s="5" t="s">
        <v>516</v>
      </c>
      <c r="Y21" s="5" t="s">
        <v>82</v>
      </c>
      <c r="Z21" s="5" t="s">
        <v>526</v>
      </c>
      <c r="AA21" s="5" t="s">
        <v>80</v>
      </c>
      <c r="AB21" s="5" t="s">
        <v>72</v>
      </c>
      <c r="AC21" s="5" t="s">
        <v>505</v>
      </c>
      <c r="AD21" s="5" t="s">
        <v>92</v>
      </c>
      <c r="AE21" s="5" t="s">
        <v>517</v>
      </c>
      <c r="AG21" s="5" t="s">
        <v>69</v>
      </c>
      <c r="AH21" s="5" t="s">
        <v>511</v>
      </c>
      <c r="AI21" s="5" t="s">
        <v>497</v>
      </c>
      <c r="AJ21" s="5" t="s">
        <v>97</v>
      </c>
      <c r="AK21" s="5" t="s">
        <v>63</v>
      </c>
      <c r="AL21" s="5" t="s">
        <v>58</v>
      </c>
      <c r="AM21" s="5" t="s">
        <v>522</v>
      </c>
      <c r="AN21" s="5" t="s">
        <v>48</v>
      </c>
      <c r="AP21" s="5" t="str">
        <f t="shared" si="5"/>
        <v>Away</v>
      </c>
      <c r="AQ21" s="5" t="str">
        <f t="shared" si="5"/>
        <v>Away</v>
      </c>
      <c r="AR21" s="5" t="str">
        <f t="shared" si="5"/>
        <v>Home</v>
      </c>
      <c r="AS21" s="5" t="str">
        <f t="shared" si="5"/>
        <v>Away</v>
      </c>
      <c r="AT21" s="5" t="str">
        <f t="shared" si="5"/>
        <v>Home</v>
      </c>
      <c r="AU21" s="5" t="str">
        <f t="shared" si="5"/>
        <v>Home</v>
      </c>
      <c r="AV21" s="5" t="str">
        <f t="shared" si="5"/>
        <v>Away</v>
      </c>
      <c r="AW21" s="5" t="str">
        <f t="shared" si="5"/>
        <v>Home</v>
      </c>
      <c r="AX21" s="5" t="str">
        <f t="shared" si="5"/>
        <v>Away</v>
      </c>
      <c r="AY21" s="5" t="str">
        <f t="shared" si="5"/>
        <v>--</v>
      </c>
      <c r="AZ21" s="5" t="str">
        <f t="shared" si="5"/>
        <v>Home</v>
      </c>
      <c r="BA21" s="5" t="str">
        <f t="shared" si="5"/>
        <v>Away</v>
      </c>
      <c r="BB21" s="5" t="str">
        <f t="shared" si="5"/>
        <v>Away</v>
      </c>
      <c r="BC21" s="5" t="str">
        <f t="shared" si="5"/>
        <v>Home</v>
      </c>
      <c r="BD21" s="5" t="str">
        <f t="shared" si="5"/>
        <v>Home</v>
      </c>
      <c r="BE21" s="5" t="str">
        <f t="shared" si="5"/>
        <v>Home</v>
      </c>
      <c r="BF21" s="5" t="str">
        <f t="shared" si="7"/>
        <v>Away</v>
      </c>
      <c r="BG21" s="5" t="str">
        <f t="shared" si="6"/>
        <v>Home</v>
      </c>
    </row>
    <row r="22" spans="2:59" x14ac:dyDescent="0.3">
      <c r="B22" s="5" t="s">
        <v>52</v>
      </c>
      <c r="C22" s="5" t="s">
        <v>174</v>
      </c>
      <c r="D22" s="5" t="s">
        <v>67</v>
      </c>
      <c r="E22" s="5" t="s">
        <v>60</v>
      </c>
      <c r="F22" s="5" t="s">
        <v>72</v>
      </c>
      <c r="G22" s="5" t="s">
        <v>43</v>
      </c>
      <c r="H22" s="5" t="s">
        <v>78</v>
      </c>
      <c r="I22" s="5" t="s">
        <v>84</v>
      </c>
      <c r="J22" s="5" t="s">
        <v>62</v>
      </c>
      <c r="K22" s="5" t="s">
        <v>87</v>
      </c>
      <c r="L22" s="5" t="s">
        <v>70</v>
      </c>
      <c r="M22" s="5" t="s">
        <v>82</v>
      </c>
      <c r="N22" s="5" t="s">
        <v>78</v>
      </c>
      <c r="P22" s="5" t="s">
        <v>69</v>
      </c>
      <c r="Q22" s="5" t="s">
        <v>46</v>
      </c>
      <c r="R22" s="5" t="s">
        <v>56</v>
      </c>
      <c r="S22" s="5" t="s">
        <v>62</v>
      </c>
      <c r="T22" s="5" t="s">
        <v>56</v>
      </c>
      <c r="W22" s="5" t="s">
        <v>174</v>
      </c>
      <c r="X22" s="5" t="s">
        <v>505</v>
      </c>
      <c r="Y22" s="5" t="s">
        <v>60</v>
      </c>
      <c r="Z22" s="5" t="s">
        <v>512</v>
      </c>
      <c r="AA22" s="5" t="s">
        <v>43</v>
      </c>
      <c r="AB22" s="5" t="s">
        <v>504</v>
      </c>
      <c r="AC22" s="5" t="s">
        <v>84</v>
      </c>
      <c r="AD22" s="5" t="s">
        <v>521</v>
      </c>
      <c r="AE22" s="5" t="s">
        <v>519</v>
      </c>
      <c r="AF22" s="5" t="s">
        <v>70</v>
      </c>
      <c r="AG22" s="5" t="s">
        <v>524</v>
      </c>
      <c r="AH22" s="5" t="s">
        <v>78</v>
      </c>
      <c r="AJ22" s="5" t="s">
        <v>527</v>
      </c>
      <c r="AK22" s="5" t="s">
        <v>514</v>
      </c>
      <c r="AL22" s="5" t="s">
        <v>56</v>
      </c>
      <c r="AM22" s="5" t="s">
        <v>62</v>
      </c>
      <c r="AN22" s="5" t="s">
        <v>506</v>
      </c>
      <c r="AP22" s="5" t="str">
        <f t="shared" si="5"/>
        <v>Home</v>
      </c>
      <c r="AQ22" s="5" t="str">
        <f t="shared" si="5"/>
        <v>Away</v>
      </c>
      <c r="AR22" s="5" t="str">
        <f t="shared" si="5"/>
        <v>Home</v>
      </c>
      <c r="AS22" s="5" t="str">
        <f t="shared" si="5"/>
        <v>Away</v>
      </c>
      <c r="AT22" s="5" t="str">
        <f t="shared" si="5"/>
        <v>Home</v>
      </c>
      <c r="AU22" s="5" t="str">
        <f t="shared" si="5"/>
        <v>Away</v>
      </c>
      <c r="AV22" s="5" t="str">
        <f t="shared" si="5"/>
        <v>Home</v>
      </c>
      <c r="AW22" s="5" t="str">
        <f t="shared" si="5"/>
        <v>Away</v>
      </c>
      <c r="AX22" s="5" t="str">
        <f t="shared" si="5"/>
        <v>Away</v>
      </c>
      <c r="AY22" s="5" t="str">
        <f t="shared" si="5"/>
        <v>Home</v>
      </c>
      <c r="AZ22" s="5" t="str">
        <f t="shared" si="5"/>
        <v>Away</v>
      </c>
      <c r="BA22" s="5" t="str">
        <f t="shared" si="5"/>
        <v>Home</v>
      </c>
      <c r="BB22" s="5" t="str">
        <f t="shared" si="5"/>
        <v>--</v>
      </c>
      <c r="BC22" s="5" t="str">
        <f t="shared" si="5"/>
        <v>Away</v>
      </c>
      <c r="BD22" s="5" t="str">
        <f t="shared" si="5"/>
        <v>Away</v>
      </c>
      <c r="BE22" s="5" t="str">
        <f t="shared" si="5"/>
        <v>Home</v>
      </c>
      <c r="BF22" s="5" t="str">
        <f t="shared" si="7"/>
        <v>Home</v>
      </c>
      <c r="BG22" s="5" t="str">
        <f t="shared" si="6"/>
        <v>Away</v>
      </c>
    </row>
    <row r="23" spans="2:59" x14ac:dyDescent="0.3">
      <c r="B23" s="5" t="s">
        <v>92</v>
      </c>
      <c r="C23" s="5" t="s">
        <v>67</v>
      </c>
      <c r="D23" s="5" t="s">
        <v>65</v>
      </c>
      <c r="E23" s="5" t="s">
        <v>63</v>
      </c>
      <c r="F23" s="5" t="s">
        <v>58</v>
      </c>
      <c r="G23" s="5" t="s">
        <v>70</v>
      </c>
      <c r="H23" s="5" t="s">
        <v>69</v>
      </c>
      <c r="I23" s="5" t="s">
        <v>48</v>
      </c>
      <c r="J23" s="5" t="s">
        <v>65</v>
      </c>
      <c r="K23" s="5" t="s">
        <v>95</v>
      </c>
      <c r="L23" s="5" t="s">
        <v>109</v>
      </c>
      <c r="N23" s="5" t="s">
        <v>80</v>
      </c>
      <c r="O23" s="5" t="s">
        <v>60</v>
      </c>
      <c r="P23" s="5" t="s">
        <v>99</v>
      </c>
      <c r="Q23" s="5" t="s">
        <v>43</v>
      </c>
      <c r="R23" s="5" t="s">
        <v>82</v>
      </c>
      <c r="S23" s="5" t="s">
        <v>48</v>
      </c>
      <c r="T23" s="5" t="s">
        <v>63</v>
      </c>
      <c r="W23" s="5" t="s">
        <v>67</v>
      </c>
      <c r="X23" s="5" t="s">
        <v>65</v>
      </c>
      <c r="Y23" s="5" t="s">
        <v>511</v>
      </c>
      <c r="Z23" s="5" t="s">
        <v>528</v>
      </c>
      <c r="AA23" s="5" t="s">
        <v>70</v>
      </c>
      <c r="AB23" s="5" t="s">
        <v>527</v>
      </c>
      <c r="AC23" s="5" t="s">
        <v>48</v>
      </c>
      <c r="AD23" s="5" t="s">
        <v>518</v>
      </c>
      <c r="AE23" s="5" t="s">
        <v>95</v>
      </c>
      <c r="AF23" s="5" t="s">
        <v>109</v>
      </c>
      <c r="AH23" s="5" t="s">
        <v>525</v>
      </c>
      <c r="AI23" s="5" t="s">
        <v>60</v>
      </c>
      <c r="AJ23" s="5" t="s">
        <v>503</v>
      </c>
      <c r="AK23" s="5" t="s">
        <v>43</v>
      </c>
      <c r="AL23" s="5" t="s">
        <v>524</v>
      </c>
      <c r="AM23" s="5" t="s">
        <v>526</v>
      </c>
      <c r="AN23" s="5" t="s">
        <v>63</v>
      </c>
      <c r="AP23" s="5" t="str">
        <f t="shared" si="5"/>
        <v>Home</v>
      </c>
      <c r="AQ23" s="5" t="str">
        <f t="shared" si="5"/>
        <v>Home</v>
      </c>
      <c r="AR23" s="5" t="str">
        <f t="shared" si="5"/>
        <v>Away</v>
      </c>
      <c r="AS23" s="5" t="str">
        <f t="shared" si="5"/>
        <v>Away</v>
      </c>
      <c r="AT23" s="5" t="str">
        <f t="shared" si="5"/>
        <v>Home</v>
      </c>
      <c r="AU23" s="5" t="str">
        <f t="shared" si="5"/>
        <v>Away</v>
      </c>
      <c r="AV23" s="5" t="str">
        <f t="shared" si="5"/>
        <v>Home</v>
      </c>
      <c r="AW23" s="5" t="str">
        <f t="shared" si="5"/>
        <v>Away</v>
      </c>
      <c r="AX23" s="5" t="str">
        <f t="shared" si="5"/>
        <v>Home</v>
      </c>
      <c r="AY23" s="5" t="str">
        <f t="shared" si="5"/>
        <v>Home</v>
      </c>
      <c r="AZ23" s="5" t="str">
        <f t="shared" si="5"/>
        <v>--</v>
      </c>
      <c r="BA23" s="5" t="str">
        <f t="shared" si="5"/>
        <v>Away</v>
      </c>
      <c r="BB23" s="5" t="str">
        <f t="shared" si="5"/>
        <v>Home</v>
      </c>
      <c r="BC23" s="5" t="str">
        <f t="shared" si="5"/>
        <v>Away</v>
      </c>
      <c r="BD23" s="5" t="str">
        <f t="shared" si="5"/>
        <v>Home</v>
      </c>
      <c r="BE23" s="5" t="str">
        <f t="shared" si="5"/>
        <v>Away</v>
      </c>
      <c r="BF23" s="5" t="str">
        <f t="shared" si="7"/>
        <v>Away</v>
      </c>
      <c r="BG23" s="5" t="str">
        <f t="shared" si="6"/>
        <v>Home</v>
      </c>
    </row>
    <row r="24" spans="2:59" x14ac:dyDescent="0.3">
      <c r="B24" s="5" t="s">
        <v>70</v>
      </c>
      <c r="C24" s="5" t="s">
        <v>97</v>
      </c>
      <c r="D24" s="5" t="s">
        <v>72</v>
      </c>
      <c r="E24" s="5" t="s">
        <v>62</v>
      </c>
      <c r="F24" s="5" t="s">
        <v>174</v>
      </c>
      <c r="G24" s="5" t="s">
        <v>92</v>
      </c>
      <c r="H24" s="5" t="s">
        <v>74</v>
      </c>
      <c r="I24" s="5" t="s">
        <v>54</v>
      </c>
      <c r="J24" s="5" t="s">
        <v>109</v>
      </c>
      <c r="K24" s="5" t="s">
        <v>78</v>
      </c>
      <c r="L24" s="5" t="s">
        <v>52</v>
      </c>
      <c r="N24" s="5" t="s">
        <v>87</v>
      </c>
      <c r="O24" s="5" t="s">
        <v>56</v>
      </c>
      <c r="P24" s="5" t="s">
        <v>72</v>
      </c>
      <c r="Q24" s="5" t="s">
        <v>80</v>
      </c>
      <c r="R24" s="5" t="s">
        <v>118</v>
      </c>
      <c r="S24" s="5" t="s">
        <v>174</v>
      </c>
      <c r="T24" s="5" t="s">
        <v>87</v>
      </c>
      <c r="W24" s="5" t="s">
        <v>97</v>
      </c>
      <c r="X24" s="5" t="s">
        <v>512</v>
      </c>
      <c r="Y24" s="5" t="s">
        <v>521</v>
      </c>
      <c r="Z24" s="5" t="s">
        <v>174</v>
      </c>
      <c r="AA24" s="5" t="s">
        <v>516</v>
      </c>
      <c r="AB24" s="5" t="s">
        <v>502</v>
      </c>
      <c r="AC24" s="5" t="s">
        <v>54</v>
      </c>
      <c r="AD24" s="5" t="s">
        <v>523</v>
      </c>
      <c r="AE24" s="5" t="s">
        <v>78</v>
      </c>
      <c r="AF24" s="5" t="s">
        <v>520</v>
      </c>
      <c r="AH24" s="5" t="s">
        <v>519</v>
      </c>
      <c r="AI24" s="5" t="s">
        <v>56</v>
      </c>
      <c r="AJ24" s="5" t="s">
        <v>72</v>
      </c>
      <c r="AK24" s="5" t="s">
        <v>80</v>
      </c>
      <c r="AL24" s="5" t="s">
        <v>499</v>
      </c>
      <c r="AM24" s="5" t="s">
        <v>508</v>
      </c>
      <c r="AN24" s="5" t="s">
        <v>87</v>
      </c>
      <c r="AP24" s="5" t="str">
        <f t="shared" si="5"/>
        <v>Home</v>
      </c>
      <c r="AQ24" s="5" t="str">
        <f t="shared" si="5"/>
        <v>Away</v>
      </c>
      <c r="AR24" s="5" t="str">
        <f t="shared" si="5"/>
        <v>Away</v>
      </c>
      <c r="AS24" s="5" t="str">
        <f t="shared" si="5"/>
        <v>Home</v>
      </c>
      <c r="AT24" s="5" t="str">
        <f t="shared" si="5"/>
        <v>Away</v>
      </c>
      <c r="AU24" s="5" t="str">
        <f t="shared" si="5"/>
        <v>Away</v>
      </c>
      <c r="AV24" s="5" t="str">
        <f t="shared" si="5"/>
        <v>Home</v>
      </c>
      <c r="AW24" s="5" t="str">
        <f t="shared" si="5"/>
        <v>Away</v>
      </c>
      <c r="AX24" s="5" t="str">
        <f t="shared" si="5"/>
        <v>Home</v>
      </c>
      <c r="AY24" s="5" t="str">
        <f t="shared" si="5"/>
        <v>Away</v>
      </c>
      <c r="AZ24" s="5" t="str">
        <f t="shared" si="5"/>
        <v>--</v>
      </c>
      <c r="BA24" s="5" t="str">
        <f t="shared" si="5"/>
        <v>Away</v>
      </c>
      <c r="BB24" s="5" t="str">
        <f t="shared" si="5"/>
        <v>Home</v>
      </c>
      <c r="BC24" s="5" t="str">
        <f t="shared" si="5"/>
        <v>Home</v>
      </c>
      <c r="BD24" s="5" t="str">
        <f t="shared" si="5"/>
        <v>Home</v>
      </c>
      <c r="BE24" s="5" t="str">
        <f t="shared" si="5"/>
        <v>Away</v>
      </c>
      <c r="BF24" s="5" t="str">
        <f t="shared" si="7"/>
        <v>Away</v>
      </c>
      <c r="BG24" s="5" t="str">
        <f t="shared" si="6"/>
        <v>Home</v>
      </c>
    </row>
    <row r="25" spans="2:59" x14ac:dyDescent="0.3">
      <c r="B25" s="5" t="s">
        <v>80</v>
      </c>
      <c r="C25" s="5" t="s">
        <v>58</v>
      </c>
      <c r="D25" s="5" t="s">
        <v>89</v>
      </c>
      <c r="E25" s="5" t="s">
        <v>84</v>
      </c>
      <c r="F25" s="5" t="s">
        <v>50</v>
      </c>
      <c r="G25" s="5" t="s">
        <v>65</v>
      </c>
      <c r="H25" s="5" t="s">
        <v>48</v>
      </c>
      <c r="I25" s="5" t="s">
        <v>95</v>
      </c>
      <c r="J25" s="5" t="s">
        <v>63</v>
      </c>
      <c r="K25" s="5" t="s">
        <v>69</v>
      </c>
      <c r="L25" s="5" t="s">
        <v>58</v>
      </c>
      <c r="M25" s="5" t="s">
        <v>95</v>
      </c>
      <c r="N25" s="5" t="s">
        <v>92</v>
      </c>
      <c r="P25" s="5" t="s">
        <v>62</v>
      </c>
      <c r="Q25" s="5" t="s">
        <v>70</v>
      </c>
      <c r="R25" s="5" t="s">
        <v>67</v>
      </c>
      <c r="S25" s="5" t="s">
        <v>118</v>
      </c>
      <c r="T25" s="5" t="s">
        <v>67</v>
      </c>
      <c r="W25" s="5" t="s">
        <v>58</v>
      </c>
      <c r="X25" s="5" t="s">
        <v>510</v>
      </c>
      <c r="Y25" s="5" t="s">
        <v>498</v>
      </c>
      <c r="Z25" s="5" t="s">
        <v>50</v>
      </c>
      <c r="AA25" s="5" t="s">
        <v>518</v>
      </c>
      <c r="AB25" s="5" t="s">
        <v>526</v>
      </c>
      <c r="AC25" s="5" t="s">
        <v>95</v>
      </c>
      <c r="AD25" s="5" t="s">
        <v>63</v>
      </c>
      <c r="AE25" s="5" t="s">
        <v>527</v>
      </c>
      <c r="AF25" s="5" t="s">
        <v>528</v>
      </c>
      <c r="AG25" s="5" t="s">
        <v>497</v>
      </c>
      <c r="AH25" s="5" t="s">
        <v>92</v>
      </c>
      <c r="AJ25" s="5" t="s">
        <v>62</v>
      </c>
      <c r="AK25" s="5" t="s">
        <v>513</v>
      </c>
      <c r="AL25" s="5" t="s">
        <v>505</v>
      </c>
      <c r="AM25" s="5" t="s">
        <v>118</v>
      </c>
      <c r="AN25" s="5" t="s">
        <v>67</v>
      </c>
      <c r="AP25" s="5" t="str">
        <f t="shared" si="5"/>
        <v>Home</v>
      </c>
      <c r="AQ25" s="5" t="str">
        <f t="shared" si="5"/>
        <v>Away</v>
      </c>
      <c r="AR25" s="5" t="str">
        <f t="shared" si="5"/>
        <v>Away</v>
      </c>
      <c r="AS25" s="5" t="str">
        <f t="shared" si="5"/>
        <v>Home</v>
      </c>
      <c r="AT25" s="5" t="str">
        <f t="shared" si="5"/>
        <v>Away</v>
      </c>
      <c r="AU25" s="5" t="str">
        <f t="shared" si="5"/>
        <v>Away</v>
      </c>
      <c r="AV25" s="5" t="str">
        <f t="shared" si="5"/>
        <v>Home</v>
      </c>
      <c r="AW25" s="5" t="str">
        <f t="shared" si="5"/>
        <v>Home</v>
      </c>
      <c r="AX25" s="5" t="str">
        <f t="shared" si="5"/>
        <v>Away</v>
      </c>
      <c r="AY25" s="5" t="str">
        <f t="shared" si="5"/>
        <v>Away</v>
      </c>
      <c r="AZ25" s="5" t="str">
        <f t="shared" si="5"/>
        <v>Away</v>
      </c>
      <c r="BA25" s="5" t="str">
        <f t="shared" si="5"/>
        <v>Home</v>
      </c>
      <c r="BB25" s="5" t="str">
        <f t="shared" si="5"/>
        <v>--</v>
      </c>
      <c r="BC25" s="5" t="str">
        <f t="shared" si="5"/>
        <v>Home</v>
      </c>
      <c r="BD25" s="5" t="str">
        <f t="shared" si="5"/>
        <v>Away</v>
      </c>
      <c r="BE25" s="5" t="str">
        <f t="shared" si="5"/>
        <v>Away</v>
      </c>
      <c r="BF25" s="5" t="str">
        <f t="shared" si="7"/>
        <v>Home</v>
      </c>
      <c r="BG25" s="5" t="str">
        <f t="shared" si="6"/>
        <v>Home</v>
      </c>
    </row>
    <row r="26" spans="2:59" x14ac:dyDescent="0.3">
      <c r="B26" s="5" t="s">
        <v>63</v>
      </c>
      <c r="C26" s="5" t="s">
        <v>48</v>
      </c>
      <c r="D26" s="5" t="s">
        <v>58</v>
      </c>
      <c r="E26" s="5" t="s">
        <v>92</v>
      </c>
      <c r="F26" s="5" t="s">
        <v>43</v>
      </c>
      <c r="G26" s="5" t="s">
        <v>82</v>
      </c>
      <c r="H26" s="5" t="s">
        <v>67</v>
      </c>
      <c r="J26" s="5" t="s">
        <v>80</v>
      </c>
      <c r="K26" s="5" t="s">
        <v>60</v>
      </c>
      <c r="L26" s="5" t="s">
        <v>69</v>
      </c>
      <c r="M26" s="5" t="s">
        <v>48</v>
      </c>
      <c r="N26" s="5" t="s">
        <v>65</v>
      </c>
      <c r="O26" s="5" t="s">
        <v>87</v>
      </c>
      <c r="P26" s="5" t="s">
        <v>74</v>
      </c>
      <c r="Q26" s="5" t="s">
        <v>65</v>
      </c>
      <c r="R26" s="5" t="s">
        <v>95</v>
      </c>
      <c r="S26" s="5" t="s">
        <v>94</v>
      </c>
      <c r="T26" s="5" t="s">
        <v>92</v>
      </c>
      <c r="W26" s="5" t="s">
        <v>48</v>
      </c>
      <c r="X26" s="5" t="s">
        <v>528</v>
      </c>
      <c r="Y26" s="5" t="s">
        <v>92</v>
      </c>
      <c r="Z26" s="5" t="s">
        <v>43</v>
      </c>
      <c r="AA26" s="5" t="s">
        <v>524</v>
      </c>
      <c r="AB26" s="5" t="s">
        <v>67</v>
      </c>
      <c r="AD26" s="5" t="s">
        <v>525</v>
      </c>
      <c r="AE26" s="5" t="s">
        <v>60</v>
      </c>
      <c r="AF26" s="5" t="s">
        <v>527</v>
      </c>
      <c r="AG26" s="5" t="s">
        <v>526</v>
      </c>
      <c r="AH26" s="5" t="s">
        <v>65</v>
      </c>
      <c r="AI26" s="5" t="s">
        <v>87</v>
      </c>
      <c r="AJ26" s="5" t="s">
        <v>74</v>
      </c>
      <c r="AK26" s="5" t="s">
        <v>518</v>
      </c>
      <c r="AL26" s="5" t="s">
        <v>95</v>
      </c>
      <c r="AM26" s="5" t="s">
        <v>501</v>
      </c>
      <c r="AN26" s="5" t="s">
        <v>516</v>
      </c>
      <c r="AP26" s="5" t="str">
        <f t="shared" si="5"/>
        <v>Home</v>
      </c>
      <c r="AQ26" s="5" t="str">
        <f t="shared" si="5"/>
        <v>Away</v>
      </c>
      <c r="AR26" s="5" t="str">
        <f t="shared" si="5"/>
        <v>Home</v>
      </c>
      <c r="AS26" s="5" t="str">
        <f t="shared" si="5"/>
        <v>Home</v>
      </c>
      <c r="AT26" s="5" t="str">
        <f t="shared" si="5"/>
        <v>Away</v>
      </c>
      <c r="AU26" s="5" t="str">
        <f t="shared" si="5"/>
        <v>Home</v>
      </c>
      <c r="AV26" s="5" t="str">
        <f t="shared" si="5"/>
        <v>--</v>
      </c>
      <c r="AW26" s="5" t="str">
        <f t="shared" si="5"/>
        <v>Away</v>
      </c>
      <c r="AX26" s="5" t="str">
        <f t="shared" si="5"/>
        <v>Home</v>
      </c>
      <c r="AY26" s="5" t="str">
        <f t="shared" si="5"/>
        <v>Away</v>
      </c>
      <c r="AZ26" s="5" t="str">
        <f t="shared" si="5"/>
        <v>Away</v>
      </c>
      <c r="BA26" s="5" t="str">
        <f t="shared" si="5"/>
        <v>Home</v>
      </c>
      <c r="BB26" s="5" t="str">
        <f t="shared" si="5"/>
        <v>Home</v>
      </c>
      <c r="BC26" s="5" t="str">
        <f t="shared" si="5"/>
        <v>Home</v>
      </c>
      <c r="BD26" s="5" t="str">
        <f t="shared" si="5"/>
        <v>Away</v>
      </c>
      <c r="BE26" s="5" t="str">
        <f t="shared" si="5"/>
        <v>Home</v>
      </c>
      <c r="BF26" s="5" t="str">
        <f t="shared" si="7"/>
        <v>Away</v>
      </c>
      <c r="BG26" s="5" t="str">
        <f t="shared" si="6"/>
        <v>Away</v>
      </c>
    </row>
    <row r="27" spans="2:59" x14ac:dyDescent="0.3">
      <c r="B27" s="5" t="s">
        <v>67</v>
      </c>
      <c r="C27" s="5" t="s">
        <v>92</v>
      </c>
      <c r="D27" s="5" t="s">
        <v>52</v>
      </c>
      <c r="E27" s="5" t="s">
        <v>174</v>
      </c>
      <c r="F27" s="5" t="s">
        <v>95</v>
      </c>
      <c r="G27" s="5" t="s">
        <v>118</v>
      </c>
      <c r="H27" s="5" t="s">
        <v>63</v>
      </c>
      <c r="I27" s="5" t="s">
        <v>65</v>
      </c>
      <c r="J27" s="5" t="s">
        <v>95</v>
      </c>
      <c r="K27" s="5" t="s">
        <v>58</v>
      </c>
      <c r="M27" s="5" t="s">
        <v>43</v>
      </c>
      <c r="N27" s="5" t="s">
        <v>48</v>
      </c>
      <c r="O27" s="5" t="s">
        <v>84</v>
      </c>
      <c r="P27" s="5" t="s">
        <v>58</v>
      </c>
      <c r="Q27" s="5" t="s">
        <v>50</v>
      </c>
      <c r="R27" s="5" t="s">
        <v>80</v>
      </c>
      <c r="S27" s="5" t="s">
        <v>89</v>
      </c>
      <c r="T27" s="5" t="s">
        <v>80</v>
      </c>
      <c r="W27" s="5" t="s">
        <v>516</v>
      </c>
      <c r="X27" s="5" t="s">
        <v>52</v>
      </c>
      <c r="Y27" s="5" t="s">
        <v>508</v>
      </c>
      <c r="Z27" s="5" t="s">
        <v>95</v>
      </c>
      <c r="AA27" s="5" t="s">
        <v>499</v>
      </c>
      <c r="AB27" s="5" t="s">
        <v>511</v>
      </c>
      <c r="AC27" s="5" t="s">
        <v>65</v>
      </c>
      <c r="AD27" s="5" t="s">
        <v>497</v>
      </c>
      <c r="AE27" s="5" t="s">
        <v>58</v>
      </c>
      <c r="AG27" s="5" t="s">
        <v>517</v>
      </c>
      <c r="AH27" s="5" t="s">
        <v>48</v>
      </c>
      <c r="AI27" s="5" t="s">
        <v>84</v>
      </c>
      <c r="AJ27" s="5" t="s">
        <v>528</v>
      </c>
      <c r="AK27" s="5" t="s">
        <v>500</v>
      </c>
      <c r="AL27" s="5" t="s">
        <v>80</v>
      </c>
      <c r="AM27" s="5" t="s">
        <v>89</v>
      </c>
      <c r="AN27" s="5" t="s">
        <v>525</v>
      </c>
      <c r="AP27" s="5" t="str">
        <f t="shared" si="5"/>
        <v>Away</v>
      </c>
      <c r="AQ27" s="5" t="str">
        <f t="shared" si="5"/>
        <v>Home</v>
      </c>
      <c r="AR27" s="5" t="str">
        <f t="shared" si="5"/>
        <v>Away</v>
      </c>
      <c r="AS27" s="5" t="str">
        <f t="shared" si="5"/>
        <v>Home</v>
      </c>
      <c r="AT27" s="5" t="str">
        <f t="shared" si="5"/>
        <v>Away</v>
      </c>
      <c r="AU27" s="5" t="str">
        <f t="shared" si="5"/>
        <v>Away</v>
      </c>
      <c r="AV27" s="5" t="str">
        <f t="shared" si="5"/>
        <v>Home</v>
      </c>
      <c r="AW27" s="5" t="str">
        <f t="shared" si="5"/>
        <v>Away</v>
      </c>
      <c r="AX27" s="5" t="str">
        <f t="shared" si="5"/>
        <v>Home</v>
      </c>
      <c r="AY27" s="5" t="str">
        <f t="shared" si="5"/>
        <v>--</v>
      </c>
      <c r="AZ27" s="5" t="str">
        <f t="shared" si="5"/>
        <v>Away</v>
      </c>
      <c r="BA27" s="5" t="str">
        <f t="shared" si="5"/>
        <v>Home</v>
      </c>
      <c r="BB27" s="5" t="str">
        <f t="shared" si="5"/>
        <v>Home</v>
      </c>
      <c r="BC27" s="5" t="str">
        <f t="shared" si="5"/>
        <v>Away</v>
      </c>
      <c r="BD27" s="5" t="str">
        <f t="shared" si="5"/>
        <v>Away</v>
      </c>
      <c r="BE27" s="5" t="str">
        <f t="shared" si="5"/>
        <v>Home</v>
      </c>
      <c r="BF27" s="5" t="str">
        <f t="shared" si="7"/>
        <v>Home</v>
      </c>
      <c r="BG27" s="5" t="str">
        <f t="shared" si="6"/>
        <v>Away</v>
      </c>
    </row>
    <row r="28" spans="2:59" x14ac:dyDescent="0.3">
      <c r="B28" s="5" t="s">
        <v>99</v>
      </c>
      <c r="C28" s="5" t="s">
        <v>84</v>
      </c>
      <c r="D28" s="5" t="s">
        <v>94</v>
      </c>
      <c r="E28" s="5" t="s">
        <v>69</v>
      </c>
      <c r="F28" s="5" t="s">
        <v>74</v>
      </c>
      <c r="G28" s="5" t="s">
        <v>76</v>
      </c>
      <c r="I28" s="5" t="s">
        <v>118</v>
      </c>
      <c r="J28" s="5" t="s">
        <v>54</v>
      </c>
      <c r="K28" s="5" t="s">
        <v>97</v>
      </c>
      <c r="L28" s="5" t="s">
        <v>62</v>
      </c>
      <c r="M28" s="5" t="s">
        <v>94</v>
      </c>
      <c r="N28" s="5" t="s">
        <v>46</v>
      </c>
      <c r="O28" s="5" t="s">
        <v>89</v>
      </c>
      <c r="P28" s="5" t="s">
        <v>92</v>
      </c>
      <c r="Q28" s="5" t="s">
        <v>109</v>
      </c>
      <c r="R28" s="5" t="s">
        <v>46</v>
      </c>
      <c r="S28" s="5" t="s">
        <v>50</v>
      </c>
      <c r="T28" s="5" t="s">
        <v>76</v>
      </c>
      <c r="W28" s="5" t="s">
        <v>84</v>
      </c>
      <c r="X28" s="5" t="s">
        <v>94</v>
      </c>
      <c r="Y28" s="5" t="s">
        <v>527</v>
      </c>
      <c r="Z28" s="5" t="s">
        <v>502</v>
      </c>
      <c r="AA28" s="5" t="s">
        <v>76</v>
      </c>
      <c r="AC28" s="5" t="s">
        <v>499</v>
      </c>
      <c r="AD28" s="5" t="s">
        <v>54</v>
      </c>
      <c r="AE28" s="5" t="s">
        <v>97</v>
      </c>
      <c r="AF28" s="5" t="s">
        <v>62</v>
      </c>
      <c r="AG28" s="5" t="s">
        <v>501</v>
      </c>
      <c r="AH28" s="5" t="s">
        <v>514</v>
      </c>
      <c r="AI28" s="5" t="s">
        <v>89</v>
      </c>
      <c r="AJ28" s="5" t="s">
        <v>92</v>
      </c>
      <c r="AK28" s="5" t="s">
        <v>523</v>
      </c>
      <c r="AL28" s="5" t="s">
        <v>46</v>
      </c>
      <c r="AM28" s="5" t="s">
        <v>500</v>
      </c>
      <c r="AN28" s="5" t="s">
        <v>522</v>
      </c>
      <c r="AP28" s="5" t="str">
        <f t="shared" si="5"/>
        <v>Home</v>
      </c>
      <c r="AQ28" s="5" t="str">
        <f t="shared" si="5"/>
        <v>Home</v>
      </c>
      <c r="AR28" s="5" t="str">
        <f t="shared" si="5"/>
        <v>Away</v>
      </c>
      <c r="AS28" s="5" t="str">
        <f t="shared" si="5"/>
        <v>Away</v>
      </c>
      <c r="AT28" s="5" t="str">
        <f t="shared" si="5"/>
        <v>Home</v>
      </c>
      <c r="AU28" s="5" t="str">
        <f t="shared" si="5"/>
        <v>--</v>
      </c>
      <c r="AV28" s="5" t="str">
        <f t="shared" si="5"/>
        <v>Away</v>
      </c>
      <c r="AW28" s="5" t="str">
        <f t="shared" si="5"/>
        <v>Home</v>
      </c>
      <c r="AX28" s="5" t="str">
        <f t="shared" si="5"/>
        <v>Home</v>
      </c>
      <c r="AY28" s="5" t="str">
        <f t="shared" si="5"/>
        <v>Home</v>
      </c>
      <c r="AZ28" s="5" t="str">
        <f t="shared" si="5"/>
        <v>Away</v>
      </c>
      <c r="BA28" s="5" t="str">
        <f t="shared" si="5"/>
        <v>Away</v>
      </c>
      <c r="BB28" s="5" t="str">
        <f t="shared" si="5"/>
        <v>Home</v>
      </c>
      <c r="BC28" s="5" t="str">
        <f t="shared" si="5"/>
        <v>Home</v>
      </c>
      <c r="BD28" s="5" t="str">
        <f t="shared" si="5"/>
        <v>Away</v>
      </c>
      <c r="BE28" s="5" t="str">
        <f t="shared" si="5"/>
        <v>Home</v>
      </c>
      <c r="BF28" s="5" t="str">
        <f t="shared" si="7"/>
        <v>Away</v>
      </c>
      <c r="BG28" s="5" t="str">
        <f t="shared" si="6"/>
        <v>Away</v>
      </c>
    </row>
    <row r="29" spans="2:59" x14ac:dyDescent="0.3">
      <c r="B29" s="5" t="s">
        <v>50</v>
      </c>
      <c r="C29" s="5" t="s">
        <v>99</v>
      </c>
      <c r="D29" s="5" t="s">
        <v>118</v>
      </c>
      <c r="E29" s="5" t="s">
        <v>80</v>
      </c>
      <c r="F29" s="5" t="s">
        <v>89</v>
      </c>
      <c r="G29" s="5" t="s">
        <v>58</v>
      </c>
      <c r="H29" s="5" t="s">
        <v>94</v>
      </c>
      <c r="I29" s="5" t="s">
        <v>52</v>
      </c>
      <c r="J29" s="5" t="s">
        <v>46</v>
      </c>
      <c r="L29" s="5" t="s">
        <v>54</v>
      </c>
      <c r="M29" s="5" t="s">
        <v>174</v>
      </c>
      <c r="N29" s="5" t="s">
        <v>50</v>
      </c>
      <c r="O29" s="5" t="s">
        <v>67</v>
      </c>
      <c r="P29" s="5" t="s">
        <v>50</v>
      </c>
      <c r="Q29" s="5" t="s">
        <v>89</v>
      </c>
      <c r="R29" s="5" t="s">
        <v>76</v>
      </c>
      <c r="S29" s="5" t="s">
        <v>95</v>
      </c>
      <c r="T29" s="5" t="s">
        <v>118</v>
      </c>
      <c r="W29" s="5" t="s">
        <v>503</v>
      </c>
      <c r="X29" s="5" t="s">
        <v>499</v>
      </c>
      <c r="Y29" s="5" t="s">
        <v>80</v>
      </c>
      <c r="Z29" s="5" t="s">
        <v>89</v>
      </c>
      <c r="AA29" s="5" t="s">
        <v>58</v>
      </c>
      <c r="AB29" s="5" t="s">
        <v>501</v>
      </c>
      <c r="AC29" s="5" t="s">
        <v>520</v>
      </c>
      <c r="AD29" s="5" t="s">
        <v>46</v>
      </c>
      <c r="AF29" s="5" t="s">
        <v>507</v>
      </c>
      <c r="AG29" s="5" t="s">
        <v>174</v>
      </c>
      <c r="AH29" s="5" t="s">
        <v>500</v>
      </c>
      <c r="AI29" s="5" t="s">
        <v>505</v>
      </c>
      <c r="AJ29" s="5" t="s">
        <v>50</v>
      </c>
      <c r="AK29" s="5" t="s">
        <v>510</v>
      </c>
      <c r="AL29" s="5" t="s">
        <v>76</v>
      </c>
      <c r="AM29" s="5" t="s">
        <v>497</v>
      </c>
      <c r="AN29" s="5" t="s">
        <v>118</v>
      </c>
      <c r="AP29" s="5" t="str">
        <f t="shared" si="5"/>
        <v>Away</v>
      </c>
      <c r="AQ29" s="5" t="str">
        <f t="shared" si="5"/>
        <v>Away</v>
      </c>
      <c r="AR29" s="5" t="str">
        <f t="shared" si="5"/>
        <v>Home</v>
      </c>
      <c r="AS29" s="5" t="str">
        <f t="shared" si="5"/>
        <v>Home</v>
      </c>
      <c r="AT29" s="5" t="str">
        <f t="shared" si="5"/>
        <v>Home</v>
      </c>
      <c r="AU29" s="5" t="str">
        <f t="shared" si="5"/>
        <v>Away</v>
      </c>
      <c r="AV29" s="5" t="str">
        <f t="shared" si="5"/>
        <v>Away</v>
      </c>
      <c r="AW29" s="5" t="str">
        <f t="shared" si="5"/>
        <v>Home</v>
      </c>
      <c r="AX29" s="5" t="str">
        <f t="shared" si="5"/>
        <v>--</v>
      </c>
      <c r="AY29" s="5" t="str">
        <f t="shared" si="5"/>
        <v>Away</v>
      </c>
      <c r="AZ29" s="5" t="str">
        <f t="shared" si="5"/>
        <v>Home</v>
      </c>
      <c r="BA29" s="5" t="str">
        <f t="shared" si="5"/>
        <v>Away</v>
      </c>
      <c r="BB29" s="5" t="str">
        <f t="shared" si="5"/>
        <v>Away</v>
      </c>
      <c r="BC29" s="5" t="str">
        <f t="shared" si="5"/>
        <v>Home</v>
      </c>
      <c r="BD29" s="5" t="str">
        <f t="shared" si="5"/>
        <v>Away</v>
      </c>
      <c r="BE29" s="5" t="str">
        <f t="shared" si="5"/>
        <v>Home</v>
      </c>
      <c r="BF29" s="5" t="str">
        <f t="shared" si="7"/>
        <v>Away</v>
      </c>
      <c r="BG29" s="5" t="str">
        <f t="shared" si="6"/>
        <v>Home</v>
      </c>
    </row>
    <row r="30" spans="2:59" x14ac:dyDescent="0.3">
      <c r="B30" s="5" t="s">
        <v>84</v>
      </c>
      <c r="C30" s="5" t="s">
        <v>118</v>
      </c>
      <c r="D30" s="5" t="s">
        <v>56</v>
      </c>
      <c r="E30" s="5" t="s">
        <v>72</v>
      </c>
      <c r="F30" s="5" t="s">
        <v>80</v>
      </c>
      <c r="H30" s="5" t="s">
        <v>46</v>
      </c>
      <c r="I30" s="5" t="s">
        <v>89</v>
      </c>
      <c r="J30" s="5" t="s">
        <v>94</v>
      </c>
      <c r="K30" s="5" t="s">
        <v>76</v>
      </c>
      <c r="L30" s="5" t="s">
        <v>95</v>
      </c>
      <c r="M30" s="5" t="s">
        <v>118</v>
      </c>
      <c r="N30" s="5" t="s">
        <v>84</v>
      </c>
      <c r="O30" s="5" t="s">
        <v>58</v>
      </c>
      <c r="P30" s="5" t="s">
        <v>84</v>
      </c>
      <c r="Q30" s="5" t="s">
        <v>67</v>
      </c>
      <c r="R30" s="5" t="s">
        <v>97</v>
      </c>
      <c r="S30" s="5" t="s">
        <v>99</v>
      </c>
      <c r="T30" s="5" t="s">
        <v>89</v>
      </c>
      <c r="W30" s="5" t="s">
        <v>118</v>
      </c>
      <c r="X30" s="5" t="s">
        <v>506</v>
      </c>
      <c r="Y30" s="5" t="s">
        <v>72</v>
      </c>
      <c r="Z30" s="5" t="s">
        <v>525</v>
      </c>
      <c r="AB30" s="5" t="s">
        <v>514</v>
      </c>
      <c r="AC30" s="5" t="s">
        <v>89</v>
      </c>
      <c r="AD30" s="5" t="s">
        <v>94</v>
      </c>
      <c r="AE30" s="5" t="s">
        <v>522</v>
      </c>
      <c r="AF30" s="5" t="s">
        <v>95</v>
      </c>
      <c r="AG30" s="5" t="s">
        <v>499</v>
      </c>
      <c r="AH30" s="5" t="s">
        <v>84</v>
      </c>
      <c r="AI30" s="5" t="s">
        <v>528</v>
      </c>
      <c r="AJ30" s="5" t="s">
        <v>498</v>
      </c>
      <c r="AK30" s="5" t="s">
        <v>67</v>
      </c>
      <c r="AL30" s="5" t="s">
        <v>509</v>
      </c>
      <c r="AM30" s="5" t="s">
        <v>99</v>
      </c>
      <c r="AN30" s="5" t="s">
        <v>510</v>
      </c>
      <c r="AP30" s="5" t="str">
        <f t="shared" si="5"/>
        <v>Home</v>
      </c>
      <c r="AQ30" s="5" t="str">
        <f t="shared" si="5"/>
        <v>Away</v>
      </c>
      <c r="AR30" s="5" t="str">
        <f t="shared" si="5"/>
        <v>Home</v>
      </c>
      <c r="AS30" s="5" t="str">
        <f t="shared" si="5"/>
        <v>Away</v>
      </c>
      <c r="AT30" s="5" t="str">
        <f t="shared" si="5"/>
        <v>--</v>
      </c>
      <c r="AU30" s="5" t="str">
        <f t="shared" si="5"/>
        <v>Away</v>
      </c>
      <c r="AV30" s="5" t="str">
        <f t="shared" si="5"/>
        <v>Home</v>
      </c>
      <c r="AW30" s="5" t="str">
        <f t="shared" si="5"/>
        <v>Home</v>
      </c>
      <c r="AX30" s="5" t="str">
        <f t="shared" si="5"/>
        <v>Away</v>
      </c>
      <c r="AY30" s="5" t="str">
        <f t="shared" si="5"/>
        <v>Home</v>
      </c>
      <c r="AZ30" s="5" t="str">
        <f t="shared" si="5"/>
        <v>Away</v>
      </c>
      <c r="BA30" s="5" t="str">
        <f t="shared" si="5"/>
        <v>Home</v>
      </c>
      <c r="BB30" s="5" t="str">
        <f t="shared" si="5"/>
        <v>Away</v>
      </c>
      <c r="BC30" s="5" t="str">
        <f t="shared" si="5"/>
        <v>Away</v>
      </c>
      <c r="BD30" s="5" t="str">
        <f t="shared" si="5"/>
        <v>Home</v>
      </c>
      <c r="BE30" s="5" t="str">
        <f t="shared" si="5"/>
        <v>Away</v>
      </c>
      <c r="BF30" s="5" t="str">
        <f t="shared" si="7"/>
        <v>Home</v>
      </c>
      <c r="BG30" s="5" t="str">
        <f t="shared" si="6"/>
        <v>Away</v>
      </c>
    </row>
    <row r="31" spans="2:59" x14ac:dyDescent="0.3">
      <c r="B31" s="5" t="s">
        <v>174</v>
      </c>
      <c r="C31" s="5" t="s">
        <v>52</v>
      </c>
      <c r="D31" s="5" t="s">
        <v>78</v>
      </c>
      <c r="E31" s="5" t="s">
        <v>67</v>
      </c>
      <c r="F31" s="5" t="s">
        <v>70</v>
      </c>
      <c r="H31" s="5" t="s">
        <v>56</v>
      </c>
      <c r="I31" s="5" t="s">
        <v>87</v>
      </c>
      <c r="J31" s="5" t="s">
        <v>48</v>
      </c>
      <c r="K31" s="5" t="s">
        <v>74</v>
      </c>
      <c r="L31" s="5" t="s">
        <v>97</v>
      </c>
      <c r="M31" s="5" t="s">
        <v>84</v>
      </c>
      <c r="N31" s="5" t="s">
        <v>109</v>
      </c>
      <c r="O31" s="5" t="s">
        <v>72</v>
      </c>
      <c r="P31" s="5" t="s">
        <v>87</v>
      </c>
      <c r="Q31" s="5" t="s">
        <v>62</v>
      </c>
      <c r="R31" s="5" t="s">
        <v>54</v>
      </c>
      <c r="S31" s="5" t="s">
        <v>70</v>
      </c>
      <c r="T31" s="5" t="s">
        <v>72</v>
      </c>
      <c r="W31" s="5" t="s">
        <v>520</v>
      </c>
      <c r="X31" s="5" t="s">
        <v>78</v>
      </c>
      <c r="Y31" s="5" t="s">
        <v>67</v>
      </c>
      <c r="Z31" s="5" t="s">
        <v>513</v>
      </c>
      <c r="AB31" s="5" t="s">
        <v>56</v>
      </c>
      <c r="AC31" s="5" t="s">
        <v>87</v>
      </c>
      <c r="AD31" s="5" t="s">
        <v>526</v>
      </c>
      <c r="AE31" s="5" t="s">
        <v>502</v>
      </c>
      <c r="AF31" s="5" t="s">
        <v>97</v>
      </c>
      <c r="AG31" s="5" t="s">
        <v>498</v>
      </c>
      <c r="AH31" s="5" t="s">
        <v>523</v>
      </c>
      <c r="AI31" s="5" t="s">
        <v>72</v>
      </c>
      <c r="AJ31" s="5" t="s">
        <v>519</v>
      </c>
      <c r="AK31" s="5" t="s">
        <v>521</v>
      </c>
      <c r="AL31" s="5" t="s">
        <v>54</v>
      </c>
      <c r="AM31" s="5" t="s">
        <v>70</v>
      </c>
      <c r="AN31" s="5" t="s">
        <v>512</v>
      </c>
      <c r="AP31" s="5" t="str">
        <f t="shared" si="5"/>
        <v>Away</v>
      </c>
      <c r="AQ31" s="5" t="str">
        <f t="shared" si="5"/>
        <v>Home</v>
      </c>
      <c r="AR31" s="5" t="str">
        <f t="shared" si="5"/>
        <v>Home</v>
      </c>
      <c r="AS31" s="5" t="str">
        <f t="shared" si="5"/>
        <v>Away</v>
      </c>
      <c r="AT31" s="5" t="str">
        <f t="shared" si="5"/>
        <v>--</v>
      </c>
      <c r="AU31" s="5" t="str">
        <f t="shared" si="5"/>
        <v>Home</v>
      </c>
      <c r="AV31" s="5" t="str">
        <f t="shared" si="5"/>
        <v>Home</v>
      </c>
      <c r="AW31" s="5" t="str">
        <f t="shared" si="5"/>
        <v>Away</v>
      </c>
      <c r="AX31" s="5" t="str">
        <f t="shared" si="5"/>
        <v>Away</v>
      </c>
      <c r="AY31" s="5" t="str">
        <f t="shared" si="5"/>
        <v>Home</v>
      </c>
      <c r="AZ31" s="5" t="str">
        <f t="shared" si="5"/>
        <v>Away</v>
      </c>
      <c r="BA31" s="5" t="str">
        <f t="shared" si="5"/>
        <v>Away</v>
      </c>
      <c r="BB31" s="5" t="str">
        <f t="shared" si="5"/>
        <v>Home</v>
      </c>
      <c r="BC31" s="5" t="str">
        <f t="shared" si="5"/>
        <v>Away</v>
      </c>
      <c r="BD31" s="5" t="str">
        <f t="shared" si="5"/>
        <v>Away</v>
      </c>
      <c r="BE31" s="5" t="str">
        <f t="shared" si="5"/>
        <v>Home</v>
      </c>
      <c r="BF31" s="5" t="str">
        <f t="shared" si="7"/>
        <v>Home</v>
      </c>
      <c r="BG31" s="5" t="str">
        <f t="shared" si="6"/>
        <v>Away</v>
      </c>
    </row>
    <row r="32" spans="2:59" x14ac:dyDescent="0.3">
      <c r="B32" s="5" t="s">
        <v>97</v>
      </c>
      <c r="C32" s="5" t="s">
        <v>70</v>
      </c>
      <c r="D32" s="5" t="s">
        <v>60</v>
      </c>
      <c r="E32" s="5" t="s">
        <v>94</v>
      </c>
      <c r="F32" s="5" t="s">
        <v>46</v>
      </c>
      <c r="G32" s="5" t="s">
        <v>109</v>
      </c>
      <c r="H32" s="5" t="s">
        <v>76</v>
      </c>
      <c r="J32" s="5" t="s">
        <v>87</v>
      </c>
      <c r="K32" s="5" t="s">
        <v>99</v>
      </c>
      <c r="L32" s="5" t="s">
        <v>174</v>
      </c>
      <c r="M32" s="5" t="s">
        <v>54</v>
      </c>
      <c r="N32" s="5" t="s">
        <v>72</v>
      </c>
      <c r="O32" s="5" t="s">
        <v>109</v>
      </c>
      <c r="P32" s="5" t="s">
        <v>65</v>
      </c>
      <c r="Q32" s="5" t="s">
        <v>74</v>
      </c>
      <c r="R32" s="5" t="s">
        <v>50</v>
      </c>
      <c r="S32" s="5" t="s">
        <v>74</v>
      </c>
      <c r="T32" s="5" t="s">
        <v>54</v>
      </c>
      <c r="W32" s="5" t="s">
        <v>513</v>
      </c>
      <c r="X32" s="5" t="s">
        <v>60</v>
      </c>
      <c r="Y32" s="5" t="s">
        <v>501</v>
      </c>
      <c r="Z32" s="5" t="s">
        <v>46</v>
      </c>
      <c r="AA32" s="5" t="s">
        <v>523</v>
      </c>
      <c r="AB32" s="5" t="s">
        <v>76</v>
      </c>
      <c r="AD32" s="5" t="s">
        <v>87</v>
      </c>
      <c r="AE32" s="5" t="s">
        <v>503</v>
      </c>
      <c r="AF32" s="5" t="s">
        <v>508</v>
      </c>
      <c r="AG32" s="5" t="s">
        <v>507</v>
      </c>
      <c r="AH32" s="5" t="s">
        <v>72</v>
      </c>
      <c r="AI32" s="5" t="s">
        <v>109</v>
      </c>
      <c r="AJ32" s="5" t="s">
        <v>518</v>
      </c>
      <c r="AK32" s="5" t="s">
        <v>74</v>
      </c>
      <c r="AL32" s="5" t="s">
        <v>50</v>
      </c>
      <c r="AM32" s="5" t="s">
        <v>502</v>
      </c>
      <c r="AN32" s="5" t="s">
        <v>54</v>
      </c>
      <c r="AP32" s="5" t="str">
        <f t="shared" si="5"/>
        <v>Away</v>
      </c>
      <c r="AQ32" s="5" t="str">
        <f t="shared" si="5"/>
        <v>Home</v>
      </c>
      <c r="AR32" s="5" t="str">
        <f t="shared" si="5"/>
        <v>Away</v>
      </c>
      <c r="AS32" s="5" t="str">
        <f t="shared" si="5"/>
        <v>Home</v>
      </c>
      <c r="AT32" s="5" t="str">
        <f t="shared" si="5"/>
        <v>Away</v>
      </c>
      <c r="AU32" s="5" t="str">
        <f t="shared" si="5"/>
        <v>Home</v>
      </c>
      <c r="AV32" s="5" t="str">
        <f t="shared" si="5"/>
        <v>--</v>
      </c>
      <c r="AW32" s="5" t="str">
        <f t="shared" si="5"/>
        <v>Home</v>
      </c>
      <c r="AX32" s="5" t="str">
        <f t="shared" si="5"/>
        <v>Away</v>
      </c>
      <c r="AY32" s="5" t="str">
        <f t="shared" si="5"/>
        <v>Away</v>
      </c>
      <c r="AZ32" s="5" t="str">
        <f t="shared" si="5"/>
        <v>Away</v>
      </c>
      <c r="BA32" s="5" t="str">
        <f t="shared" si="5"/>
        <v>Home</v>
      </c>
      <c r="BB32" s="5" t="str">
        <f t="shared" si="5"/>
        <v>Home</v>
      </c>
      <c r="BC32" s="5" t="str">
        <f t="shared" si="5"/>
        <v>Away</v>
      </c>
      <c r="BD32" s="5" t="str">
        <f t="shared" si="5"/>
        <v>Home</v>
      </c>
      <c r="BE32" s="5" t="str">
        <f t="shared" si="5"/>
        <v>Home</v>
      </c>
      <c r="BF32" s="5" t="str">
        <f t="shared" si="7"/>
        <v>Away</v>
      </c>
      <c r="BG32" s="5" t="str">
        <f t="shared" si="6"/>
        <v>Home</v>
      </c>
    </row>
    <row r="33" spans="2:59" x14ac:dyDescent="0.3">
      <c r="B33" s="5" t="s">
        <v>95</v>
      </c>
      <c r="C33" s="5" t="s">
        <v>89</v>
      </c>
      <c r="D33" s="5" t="s">
        <v>82</v>
      </c>
      <c r="E33" s="5" t="s">
        <v>48</v>
      </c>
      <c r="F33" s="5" t="s">
        <v>67</v>
      </c>
      <c r="G33" s="5" t="s">
        <v>78</v>
      </c>
      <c r="H33" s="5" t="s">
        <v>87</v>
      </c>
      <c r="I33" s="5" t="s">
        <v>80</v>
      </c>
      <c r="J33" s="5" t="s">
        <v>67</v>
      </c>
      <c r="K33" s="5" t="s">
        <v>92</v>
      </c>
      <c r="L33" s="5" t="s">
        <v>50</v>
      </c>
      <c r="M33" s="5" t="s">
        <v>80</v>
      </c>
      <c r="N33" s="5" t="s">
        <v>58</v>
      </c>
      <c r="O33" s="5" t="s">
        <v>65</v>
      </c>
      <c r="Q33" s="5" t="s">
        <v>118</v>
      </c>
      <c r="R33" s="5" t="s">
        <v>63</v>
      </c>
      <c r="S33" s="5" t="s">
        <v>84</v>
      </c>
      <c r="T33" s="5" t="s">
        <v>58</v>
      </c>
      <c r="W33" s="5" t="s">
        <v>89</v>
      </c>
      <c r="X33" s="5" t="s">
        <v>524</v>
      </c>
      <c r="Y33" s="5" t="s">
        <v>48</v>
      </c>
      <c r="Z33" s="5" t="s">
        <v>505</v>
      </c>
      <c r="AA33" s="5" t="s">
        <v>78</v>
      </c>
      <c r="AB33" s="5" t="s">
        <v>519</v>
      </c>
      <c r="AC33" s="5" t="s">
        <v>525</v>
      </c>
      <c r="AD33" s="5" t="s">
        <v>67</v>
      </c>
      <c r="AE33" s="5" t="s">
        <v>516</v>
      </c>
      <c r="AF33" s="5" t="s">
        <v>500</v>
      </c>
      <c r="AG33" s="5" t="s">
        <v>80</v>
      </c>
      <c r="AH33" s="5" t="s">
        <v>528</v>
      </c>
      <c r="AI33" s="5" t="s">
        <v>65</v>
      </c>
      <c r="AK33" s="5" t="s">
        <v>499</v>
      </c>
      <c r="AL33" s="5" t="s">
        <v>511</v>
      </c>
      <c r="AM33" s="5" t="s">
        <v>84</v>
      </c>
      <c r="AN33" s="5" t="s">
        <v>58</v>
      </c>
      <c r="AP33" s="5" t="str">
        <f t="shared" ref="AP33:BE33" si="8">IF(LEFT(W33,1)="@","Away",IF(W33="","--","Home"))</f>
        <v>Home</v>
      </c>
      <c r="AQ33" s="5" t="str">
        <f t="shared" si="8"/>
        <v>Away</v>
      </c>
      <c r="AR33" s="5" t="str">
        <f t="shared" si="8"/>
        <v>Home</v>
      </c>
      <c r="AS33" s="5" t="str">
        <f t="shared" si="8"/>
        <v>Away</v>
      </c>
      <c r="AT33" s="5" t="str">
        <f t="shared" si="8"/>
        <v>Home</v>
      </c>
      <c r="AU33" s="5" t="str">
        <f t="shared" si="8"/>
        <v>Away</v>
      </c>
      <c r="AV33" s="5" t="str">
        <f t="shared" si="8"/>
        <v>Away</v>
      </c>
      <c r="AW33" s="5" t="str">
        <f t="shared" si="8"/>
        <v>Home</v>
      </c>
      <c r="AX33" s="5" t="str">
        <f t="shared" si="8"/>
        <v>Away</v>
      </c>
      <c r="AY33" s="5" t="str">
        <f t="shared" si="8"/>
        <v>Away</v>
      </c>
      <c r="AZ33" s="5" t="str">
        <f t="shared" si="8"/>
        <v>Home</v>
      </c>
      <c r="BA33" s="5" t="str">
        <f t="shared" si="8"/>
        <v>Away</v>
      </c>
      <c r="BB33" s="5" t="str">
        <f t="shared" si="8"/>
        <v>Home</v>
      </c>
      <c r="BC33" s="5" t="str">
        <f t="shared" si="8"/>
        <v>--</v>
      </c>
      <c r="BD33" s="5" t="str">
        <f t="shared" si="8"/>
        <v>Away</v>
      </c>
      <c r="BE33" s="5" t="str">
        <f t="shared" si="8"/>
        <v>Away</v>
      </c>
      <c r="BF33" s="5" t="str">
        <f t="shared" si="7"/>
        <v>Home</v>
      </c>
      <c r="BG33" s="5" t="str">
        <f t="shared" si="6"/>
        <v>Home</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CD180-9ADB-4738-826B-24D4AD9965EC}">
  <dimension ref="B2:F373"/>
  <sheetViews>
    <sheetView workbookViewId="0">
      <selection activeCell="Q14" sqref="Q14"/>
    </sheetView>
  </sheetViews>
  <sheetFormatPr defaultRowHeight="12.75" x14ac:dyDescent="0.2"/>
  <cols>
    <col min="2" max="2" width="21.7109375" bestFit="1" customWidth="1"/>
    <col min="5" max="5" width="14.28515625" customWidth="1"/>
  </cols>
  <sheetData>
    <row r="2" spans="2:6" x14ac:dyDescent="0.2">
      <c r="B2" t="s">
        <v>741</v>
      </c>
    </row>
    <row r="3" spans="2:6" x14ac:dyDescent="0.2">
      <c r="B3" t="s">
        <v>453</v>
      </c>
    </row>
    <row r="4" spans="2:6" x14ac:dyDescent="0.2">
      <c r="B4" t="s">
        <v>742</v>
      </c>
      <c r="C4" t="s">
        <v>743</v>
      </c>
      <c r="D4" t="s">
        <v>744</v>
      </c>
      <c r="E4" t="s">
        <v>745</v>
      </c>
      <c r="F4" t="s">
        <v>746</v>
      </c>
    </row>
    <row r="5" spans="2:6" x14ac:dyDescent="0.2">
      <c r="B5" t="s">
        <v>747</v>
      </c>
      <c r="C5" t="s">
        <v>748</v>
      </c>
      <c r="D5" s="47">
        <v>45152</v>
      </c>
      <c r="E5" t="s">
        <v>749</v>
      </c>
      <c r="F5" t="s">
        <v>1362</v>
      </c>
    </row>
    <row r="6" spans="2:6" x14ac:dyDescent="0.2">
      <c r="B6" t="s">
        <v>750</v>
      </c>
      <c r="C6" t="s">
        <v>14</v>
      </c>
      <c r="D6" s="47">
        <v>45152</v>
      </c>
      <c r="E6" t="s">
        <v>751</v>
      </c>
      <c r="F6" t="s">
        <v>752</v>
      </c>
    </row>
    <row r="7" spans="2:6" x14ac:dyDescent="0.2">
      <c r="B7" t="s">
        <v>753</v>
      </c>
      <c r="C7" t="s">
        <v>0</v>
      </c>
      <c r="D7" s="47">
        <v>45150</v>
      </c>
      <c r="E7" t="s">
        <v>754</v>
      </c>
      <c r="F7" t="s">
        <v>755</v>
      </c>
    </row>
    <row r="8" spans="2:6" x14ac:dyDescent="0.2">
      <c r="B8" t="s">
        <v>756</v>
      </c>
      <c r="C8" t="s">
        <v>13</v>
      </c>
      <c r="D8" s="47">
        <v>45150</v>
      </c>
      <c r="E8" t="s">
        <v>754</v>
      </c>
      <c r="F8" t="s">
        <v>757</v>
      </c>
    </row>
    <row r="9" spans="2:6" x14ac:dyDescent="0.2">
      <c r="B9" t="s">
        <v>758</v>
      </c>
      <c r="C9" t="s">
        <v>7</v>
      </c>
      <c r="D9" s="47">
        <v>45149</v>
      </c>
      <c r="E9" t="s">
        <v>754</v>
      </c>
      <c r="F9" t="s">
        <v>759</v>
      </c>
    </row>
    <row r="10" spans="2:6" x14ac:dyDescent="0.2">
      <c r="B10" t="s">
        <v>760</v>
      </c>
      <c r="C10" t="s">
        <v>7</v>
      </c>
      <c r="D10" s="47">
        <v>45147</v>
      </c>
      <c r="E10" t="s">
        <v>749</v>
      </c>
      <c r="F10" t="s">
        <v>761</v>
      </c>
    </row>
    <row r="11" spans="2:6" x14ac:dyDescent="0.2">
      <c r="B11" t="s">
        <v>762</v>
      </c>
      <c r="C11" t="s">
        <v>763</v>
      </c>
      <c r="D11" s="47">
        <v>45145</v>
      </c>
      <c r="E11" t="s">
        <v>754</v>
      </c>
      <c r="F11" t="s">
        <v>764</v>
      </c>
    </row>
    <row r="12" spans="2:6" x14ac:dyDescent="0.2">
      <c r="B12" t="s">
        <v>765</v>
      </c>
      <c r="C12" t="s">
        <v>13</v>
      </c>
      <c r="D12" s="47">
        <v>45140</v>
      </c>
      <c r="E12" t="s">
        <v>754</v>
      </c>
      <c r="F12" t="s">
        <v>766</v>
      </c>
    </row>
    <row r="13" spans="2:6" x14ac:dyDescent="0.2">
      <c r="B13" t="s">
        <v>767</v>
      </c>
      <c r="C13" t="s">
        <v>763</v>
      </c>
      <c r="D13" s="47">
        <v>45139</v>
      </c>
      <c r="E13" t="s">
        <v>754</v>
      </c>
      <c r="F13" t="s">
        <v>768</v>
      </c>
    </row>
    <row r="14" spans="2:6" x14ac:dyDescent="0.2">
      <c r="B14" t="s">
        <v>769</v>
      </c>
      <c r="C14" t="s">
        <v>0</v>
      </c>
      <c r="D14" s="47">
        <v>45136</v>
      </c>
      <c r="E14" t="s">
        <v>751</v>
      </c>
      <c r="F14" t="s">
        <v>770</v>
      </c>
    </row>
    <row r="15" spans="2:6" x14ac:dyDescent="0.2">
      <c r="B15" t="s">
        <v>771</v>
      </c>
      <c r="C15" t="s">
        <v>748</v>
      </c>
      <c r="D15" s="47">
        <v>45133</v>
      </c>
      <c r="E15" t="s">
        <v>751</v>
      </c>
      <c r="F15" t="s">
        <v>772</v>
      </c>
    </row>
    <row r="16" spans="2:6" x14ac:dyDescent="0.2">
      <c r="B16" t="s">
        <v>456</v>
      </c>
    </row>
    <row r="17" spans="2:6" x14ac:dyDescent="0.2">
      <c r="B17" t="s">
        <v>742</v>
      </c>
      <c r="C17" t="s">
        <v>743</v>
      </c>
      <c r="D17" t="s">
        <v>744</v>
      </c>
      <c r="E17" t="s">
        <v>745</v>
      </c>
      <c r="F17" t="s">
        <v>746</v>
      </c>
    </row>
    <row r="18" spans="2:6" x14ac:dyDescent="0.2">
      <c r="B18" t="s">
        <v>773</v>
      </c>
      <c r="C18" t="s">
        <v>7</v>
      </c>
      <c r="D18" s="47">
        <v>45152</v>
      </c>
      <c r="E18" t="s">
        <v>754</v>
      </c>
      <c r="F18" t="s">
        <v>774</v>
      </c>
    </row>
    <row r="19" spans="2:6" x14ac:dyDescent="0.2">
      <c r="B19" t="s">
        <v>775</v>
      </c>
      <c r="C19" t="s">
        <v>748</v>
      </c>
      <c r="D19" s="47">
        <v>45151</v>
      </c>
      <c r="E19" t="s">
        <v>754</v>
      </c>
      <c r="F19" t="s">
        <v>776</v>
      </c>
    </row>
    <row r="20" spans="2:6" x14ac:dyDescent="0.2">
      <c r="B20" t="s">
        <v>777</v>
      </c>
      <c r="C20" t="s">
        <v>748</v>
      </c>
      <c r="D20" s="47">
        <v>45151</v>
      </c>
      <c r="E20" t="s">
        <v>754</v>
      </c>
      <c r="F20" t="s">
        <v>778</v>
      </c>
    </row>
    <row r="21" spans="2:6" x14ac:dyDescent="0.2">
      <c r="B21" t="s">
        <v>779</v>
      </c>
      <c r="C21" t="s">
        <v>14</v>
      </c>
      <c r="D21" s="47">
        <v>45148</v>
      </c>
      <c r="E21" t="s">
        <v>754</v>
      </c>
      <c r="F21" t="s">
        <v>780</v>
      </c>
    </row>
    <row r="22" spans="2:6" x14ac:dyDescent="0.2">
      <c r="B22" t="s">
        <v>781</v>
      </c>
      <c r="C22" t="s">
        <v>748</v>
      </c>
      <c r="D22" s="47">
        <v>45143</v>
      </c>
      <c r="E22" t="s">
        <v>754</v>
      </c>
      <c r="F22" t="s">
        <v>782</v>
      </c>
    </row>
    <row r="23" spans="2:6" x14ac:dyDescent="0.2">
      <c r="B23" t="s">
        <v>783</v>
      </c>
      <c r="C23" t="s">
        <v>784</v>
      </c>
      <c r="D23" s="47">
        <v>45142</v>
      </c>
      <c r="E23" t="s">
        <v>749</v>
      </c>
      <c r="F23" t="s">
        <v>785</v>
      </c>
    </row>
    <row r="24" spans="2:6" x14ac:dyDescent="0.2">
      <c r="B24" t="s">
        <v>786</v>
      </c>
      <c r="C24" t="s">
        <v>14</v>
      </c>
      <c r="D24" s="47">
        <v>45142</v>
      </c>
      <c r="E24" t="s">
        <v>749</v>
      </c>
      <c r="F24" t="s">
        <v>787</v>
      </c>
    </row>
    <row r="25" spans="2:6" x14ac:dyDescent="0.2">
      <c r="B25" t="s">
        <v>788</v>
      </c>
      <c r="C25" t="s">
        <v>789</v>
      </c>
      <c r="D25" s="47">
        <v>45141</v>
      </c>
      <c r="E25" t="s">
        <v>749</v>
      </c>
      <c r="F25" t="s">
        <v>790</v>
      </c>
    </row>
    <row r="26" spans="2:6" x14ac:dyDescent="0.2">
      <c r="B26" t="s">
        <v>791</v>
      </c>
      <c r="C26" t="s">
        <v>792</v>
      </c>
      <c r="D26" s="47">
        <v>45136</v>
      </c>
      <c r="E26" t="s">
        <v>751</v>
      </c>
      <c r="F26" t="s">
        <v>793</v>
      </c>
    </row>
    <row r="27" spans="2:6" x14ac:dyDescent="0.2">
      <c r="B27" t="s">
        <v>794</v>
      </c>
      <c r="C27" t="s">
        <v>795</v>
      </c>
      <c r="D27" s="47">
        <v>45136</v>
      </c>
      <c r="E27" t="s">
        <v>754</v>
      </c>
      <c r="F27" t="s">
        <v>796</v>
      </c>
    </row>
    <row r="28" spans="2:6" x14ac:dyDescent="0.2">
      <c r="B28" t="s">
        <v>797</v>
      </c>
      <c r="C28" t="s">
        <v>748</v>
      </c>
      <c r="D28" s="47">
        <v>45093</v>
      </c>
      <c r="E28" t="s">
        <v>749</v>
      </c>
      <c r="F28" t="s">
        <v>798</v>
      </c>
    </row>
    <row r="29" spans="2:6" x14ac:dyDescent="0.2">
      <c r="B29" t="s">
        <v>459</v>
      </c>
    </row>
    <row r="30" spans="2:6" x14ac:dyDescent="0.2">
      <c r="B30" t="s">
        <v>742</v>
      </c>
      <c r="C30" t="s">
        <v>743</v>
      </c>
      <c r="D30" t="s">
        <v>744</v>
      </c>
      <c r="E30" t="s">
        <v>745</v>
      </c>
      <c r="F30" t="s">
        <v>746</v>
      </c>
    </row>
    <row r="31" spans="2:6" x14ac:dyDescent="0.2">
      <c r="B31" t="s">
        <v>799</v>
      </c>
      <c r="C31" t="s">
        <v>763</v>
      </c>
      <c r="D31" s="47">
        <v>45152</v>
      </c>
      <c r="E31" t="s">
        <v>751</v>
      </c>
      <c r="F31" t="s">
        <v>800</v>
      </c>
    </row>
    <row r="32" spans="2:6" x14ac:dyDescent="0.2">
      <c r="B32" t="s">
        <v>801</v>
      </c>
      <c r="C32" t="s">
        <v>748</v>
      </c>
      <c r="D32" s="47">
        <v>45152</v>
      </c>
      <c r="E32" t="s">
        <v>751</v>
      </c>
      <c r="F32" t="s">
        <v>802</v>
      </c>
    </row>
    <row r="33" spans="2:6" x14ac:dyDescent="0.2">
      <c r="B33" t="s">
        <v>803</v>
      </c>
      <c r="C33" t="s">
        <v>13</v>
      </c>
      <c r="D33" s="47">
        <v>45152</v>
      </c>
      <c r="E33" t="s">
        <v>754</v>
      </c>
      <c r="F33" t="s">
        <v>804</v>
      </c>
    </row>
    <row r="34" spans="2:6" x14ac:dyDescent="0.2">
      <c r="B34" t="s">
        <v>805</v>
      </c>
      <c r="C34" t="s">
        <v>0</v>
      </c>
      <c r="D34" s="47">
        <v>45151</v>
      </c>
      <c r="E34" t="s">
        <v>754</v>
      </c>
      <c r="F34" t="s">
        <v>806</v>
      </c>
    </row>
    <row r="35" spans="2:6" x14ac:dyDescent="0.2">
      <c r="B35" t="s">
        <v>807</v>
      </c>
      <c r="C35" t="s">
        <v>748</v>
      </c>
      <c r="D35" s="47">
        <v>45146</v>
      </c>
      <c r="E35" t="s">
        <v>751</v>
      </c>
      <c r="F35" t="s">
        <v>808</v>
      </c>
    </row>
    <row r="36" spans="2:6" x14ac:dyDescent="0.2">
      <c r="B36" t="s">
        <v>809</v>
      </c>
      <c r="C36" t="s">
        <v>748</v>
      </c>
      <c r="D36" s="47">
        <v>45142</v>
      </c>
      <c r="E36" t="s">
        <v>754</v>
      </c>
      <c r="F36" t="s">
        <v>810</v>
      </c>
    </row>
    <row r="37" spans="2:6" x14ac:dyDescent="0.2">
      <c r="B37" t="s">
        <v>811</v>
      </c>
      <c r="C37" t="s">
        <v>812</v>
      </c>
      <c r="D37" s="47">
        <v>45132</v>
      </c>
      <c r="E37" t="s">
        <v>751</v>
      </c>
      <c r="F37" t="s">
        <v>813</v>
      </c>
    </row>
    <row r="38" spans="2:6" x14ac:dyDescent="0.2">
      <c r="B38" t="s">
        <v>814</v>
      </c>
      <c r="C38" t="s">
        <v>815</v>
      </c>
      <c r="D38" s="47">
        <v>45126</v>
      </c>
      <c r="E38" t="s">
        <v>751</v>
      </c>
      <c r="F38" t="s">
        <v>816</v>
      </c>
    </row>
    <row r="39" spans="2:6" x14ac:dyDescent="0.2">
      <c r="B39" t="s">
        <v>461</v>
      </c>
    </row>
    <row r="40" spans="2:6" x14ac:dyDescent="0.2">
      <c r="B40" t="s">
        <v>742</v>
      </c>
      <c r="C40" t="s">
        <v>743</v>
      </c>
      <c r="D40" t="s">
        <v>744</v>
      </c>
      <c r="E40" t="s">
        <v>745</v>
      </c>
      <c r="F40" t="s">
        <v>746</v>
      </c>
    </row>
    <row r="41" spans="2:6" x14ac:dyDescent="0.2">
      <c r="B41" t="s">
        <v>817</v>
      </c>
      <c r="C41" t="s">
        <v>789</v>
      </c>
      <c r="D41" s="47">
        <v>45151</v>
      </c>
      <c r="E41" t="s">
        <v>754</v>
      </c>
      <c r="F41" t="s">
        <v>818</v>
      </c>
    </row>
    <row r="42" spans="2:6" x14ac:dyDescent="0.2">
      <c r="B42" t="s">
        <v>819</v>
      </c>
      <c r="C42" t="s">
        <v>820</v>
      </c>
      <c r="D42" s="47">
        <v>45151</v>
      </c>
      <c r="E42" t="s">
        <v>754</v>
      </c>
      <c r="F42" t="s">
        <v>821</v>
      </c>
    </row>
    <row r="43" spans="2:6" x14ac:dyDescent="0.2">
      <c r="B43" t="s">
        <v>822</v>
      </c>
      <c r="C43" t="s">
        <v>7</v>
      </c>
      <c r="D43" s="47">
        <v>45151</v>
      </c>
      <c r="E43" t="s">
        <v>754</v>
      </c>
      <c r="F43" t="s">
        <v>823</v>
      </c>
    </row>
    <row r="44" spans="2:6" x14ac:dyDescent="0.2">
      <c r="B44" t="s">
        <v>824</v>
      </c>
      <c r="C44" t="s">
        <v>792</v>
      </c>
      <c r="D44" s="47">
        <v>45150</v>
      </c>
      <c r="E44" t="s">
        <v>754</v>
      </c>
      <c r="F44" t="s">
        <v>825</v>
      </c>
    </row>
    <row r="45" spans="2:6" x14ac:dyDescent="0.2">
      <c r="B45" t="s">
        <v>826</v>
      </c>
      <c r="C45" t="s">
        <v>748</v>
      </c>
      <c r="D45" s="47">
        <v>45150</v>
      </c>
      <c r="E45" t="s">
        <v>754</v>
      </c>
      <c r="F45" t="s">
        <v>827</v>
      </c>
    </row>
    <row r="46" spans="2:6" x14ac:dyDescent="0.2">
      <c r="B46" t="s">
        <v>828</v>
      </c>
      <c r="C46" t="s">
        <v>792</v>
      </c>
      <c r="D46" s="47">
        <v>45150</v>
      </c>
      <c r="E46" t="s">
        <v>754</v>
      </c>
      <c r="F46" t="s">
        <v>829</v>
      </c>
    </row>
    <row r="47" spans="2:6" x14ac:dyDescent="0.2">
      <c r="B47" t="s">
        <v>830</v>
      </c>
      <c r="C47" t="s">
        <v>763</v>
      </c>
      <c r="D47" s="47">
        <v>45150</v>
      </c>
      <c r="E47" t="s">
        <v>754</v>
      </c>
      <c r="F47" t="s">
        <v>831</v>
      </c>
    </row>
    <row r="48" spans="2:6" x14ac:dyDescent="0.2">
      <c r="B48" t="s">
        <v>832</v>
      </c>
      <c r="C48" t="s">
        <v>763</v>
      </c>
      <c r="D48" s="47">
        <v>45138</v>
      </c>
      <c r="E48" t="s">
        <v>751</v>
      </c>
      <c r="F48" t="s">
        <v>833</v>
      </c>
    </row>
    <row r="49" spans="2:6" x14ac:dyDescent="0.2">
      <c r="B49" t="s">
        <v>834</v>
      </c>
      <c r="C49" t="s">
        <v>763</v>
      </c>
      <c r="D49" s="47">
        <v>45132</v>
      </c>
      <c r="E49" t="s">
        <v>751</v>
      </c>
      <c r="F49" t="s">
        <v>835</v>
      </c>
    </row>
    <row r="50" spans="2:6" x14ac:dyDescent="0.2">
      <c r="B50" t="s">
        <v>836</v>
      </c>
      <c r="C50" t="s">
        <v>784</v>
      </c>
      <c r="D50" s="47">
        <v>45258</v>
      </c>
      <c r="E50" t="s">
        <v>751</v>
      </c>
      <c r="F50" t="s">
        <v>837</v>
      </c>
    </row>
    <row r="51" spans="2:6" x14ac:dyDescent="0.2">
      <c r="B51" t="s">
        <v>463</v>
      </c>
    </row>
    <row r="52" spans="2:6" x14ac:dyDescent="0.2">
      <c r="B52" t="s">
        <v>742</v>
      </c>
      <c r="C52" t="s">
        <v>743</v>
      </c>
      <c r="D52" t="s">
        <v>744</v>
      </c>
      <c r="E52" t="s">
        <v>745</v>
      </c>
      <c r="F52" t="s">
        <v>746</v>
      </c>
    </row>
    <row r="53" spans="2:6" x14ac:dyDescent="0.2">
      <c r="B53" t="s">
        <v>838</v>
      </c>
      <c r="C53" t="s">
        <v>13</v>
      </c>
      <c r="D53" s="47">
        <v>45152</v>
      </c>
      <c r="E53" t="s">
        <v>754</v>
      </c>
      <c r="F53" t="s">
        <v>839</v>
      </c>
    </row>
    <row r="54" spans="2:6" x14ac:dyDescent="0.2">
      <c r="B54" t="s">
        <v>840</v>
      </c>
      <c r="C54" t="s">
        <v>7</v>
      </c>
      <c r="D54" s="47">
        <v>45152</v>
      </c>
      <c r="E54" t="s">
        <v>754</v>
      </c>
      <c r="F54" t="s">
        <v>841</v>
      </c>
    </row>
    <row r="55" spans="2:6" x14ac:dyDescent="0.2">
      <c r="B55" t="s">
        <v>842</v>
      </c>
      <c r="C55" t="s">
        <v>784</v>
      </c>
      <c r="D55" s="47">
        <v>45150</v>
      </c>
      <c r="E55" t="s">
        <v>754</v>
      </c>
      <c r="F55" t="s">
        <v>843</v>
      </c>
    </row>
    <row r="56" spans="2:6" x14ac:dyDescent="0.2">
      <c r="B56" t="s">
        <v>844</v>
      </c>
      <c r="C56" t="s">
        <v>13</v>
      </c>
      <c r="D56" s="47">
        <v>45150</v>
      </c>
      <c r="E56" t="s">
        <v>754</v>
      </c>
      <c r="F56" t="s">
        <v>845</v>
      </c>
    </row>
    <row r="57" spans="2:6" x14ac:dyDescent="0.2">
      <c r="B57" t="s">
        <v>846</v>
      </c>
      <c r="C57" t="s">
        <v>789</v>
      </c>
      <c r="D57" s="47">
        <v>45150</v>
      </c>
      <c r="E57" t="s">
        <v>754</v>
      </c>
      <c r="F57" t="s">
        <v>847</v>
      </c>
    </row>
    <row r="58" spans="2:6" x14ac:dyDescent="0.2">
      <c r="B58" t="s">
        <v>848</v>
      </c>
      <c r="C58" t="s">
        <v>849</v>
      </c>
      <c r="D58" s="47">
        <v>45150</v>
      </c>
      <c r="E58" t="s">
        <v>754</v>
      </c>
      <c r="F58" t="s">
        <v>850</v>
      </c>
    </row>
    <row r="59" spans="2:6" x14ac:dyDescent="0.2">
      <c r="B59" t="s">
        <v>851</v>
      </c>
      <c r="C59" t="s">
        <v>792</v>
      </c>
      <c r="D59" s="47">
        <v>45147</v>
      </c>
      <c r="E59" t="s">
        <v>751</v>
      </c>
      <c r="F59" t="s">
        <v>852</v>
      </c>
    </row>
    <row r="60" spans="2:6" x14ac:dyDescent="0.2">
      <c r="B60" t="s">
        <v>853</v>
      </c>
      <c r="C60" t="s">
        <v>13</v>
      </c>
      <c r="D60" s="47">
        <v>45146</v>
      </c>
      <c r="E60" t="s">
        <v>754</v>
      </c>
      <c r="F60" t="s">
        <v>854</v>
      </c>
    </row>
    <row r="61" spans="2:6" x14ac:dyDescent="0.2">
      <c r="B61" t="s">
        <v>855</v>
      </c>
      <c r="C61" t="s">
        <v>792</v>
      </c>
      <c r="D61" s="47">
        <v>45144</v>
      </c>
      <c r="E61" t="s">
        <v>754</v>
      </c>
      <c r="F61" t="s">
        <v>856</v>
      </c>
    </row>
    <row r="62" spans="2:6" x14ac:dyDescent="0.2">
      <c r="B62" t="s">
        <v>857</v>
      </c>
      <c r="C62" t="s">
        <v>763</v>
      </c>
      <c r="D62" s="47">
        <v>45140</v>
      </c>
      <c r="E62" t="s">
        <v>754</v>
      </c>
      <c r="F62" t="s">
        <v>858</v>
      </c>
    </row>
    <row r="63" spans="2:6" x14ac:dyDescent="0.2">
      <c r="B63" t="s">
        <v>859</v>
      </c>
      <c r="C63" t="s">
        <v>748</v>
      </c>
      <c r="D63" s="47">
        <v>45135</v>
      </c>
      <c r="E63" t="s">
        <v>754</v>
      </c>
      <c r="F63" t="s">
        <v>860</v>
      </c>
    </row>
    <row r="64" spans="2:6" x14ac:dyDescent="0.2">
      <c r="B64" t="s">
        <v>861</v>
      </c>
      <c r="C64" t="s">
        <v>815</v>
      </c>
      <c r="D64" s="47">
        <v>45130</v>
      </c>
      <c r="E64" t="s">
        <v>751</v>
      </c>
      <c r="F64" t="s">
        <v>862</v>
      </c>
    </row>
    <row r="65" spans="2:6" x14ac:dyDescent="0.2">
      <c r="B65" t="s">
        <v>464</v>
      </c>
    </row>
    <row r="66" spans="2:6" x14ac:dyDescent="0.2">
      <c r="B66" t="s">
        <v>742</v>
      </c>
      <c r="C66" t="s">
        <v>743</v>
      </c>
      <c r="D66" t="s">
        <v>744</v>
      </c>
      <c r="E66" t="s">
        <v>745</v>
      </c>
      <c r="F66" t="s">
        <v>746</v>
      </c>
    </row>
    <row r="67" spans="2:6" x14ac:dyDescent="0.2">
      <c r="B67" t="s">
        <v>863</v>
      </c>
      <c r="C67" t="s">
        <v>13</v>
      </c>
      <c r="D67" s="47">
        <v>45150</v>
      </c>
      <c r="E67" t="s">
        <v>754</v>
      </c>
      <c r="F67" t="s">
        <v>864</v>
      </c>
    </row>
    <row r="68" spans="2:6" x14ac:dyDescent="0.2">
      <c r="B68" t="s">
        <v>865</v>
      </c>
      <c r="C68" t="s">
        <v>14</v>
      </c>
      <c r="D68" s="47">
        <v>45147</v>
      </c>
      <c r="E68" t="s">
        <v>749</v>
      </c>
      <c r="F68" t="s">
        <v>866</v>
      </c>
    </row>
    <row r="69" spans="2:6" x14ac:dyDescent="0.2">
      <c r="B69" t="s">
        <v>466</v>
      </c>
    </row>
    <row r="70" spans="2:6" x14ac:dyDescent="0.2">
      <c r="B70" t="s">
        <v>742</v>
      </c>
      <c r="C70" t="s">
        <v>743</v>
      </c>
      <c r="D70" t="s">
        <v>744</v>
      </c>
      <c r="E70" t="s">
        <v>745</v>
      </c>
      <c r="F70" t="s">
        <v>746</v>
      </c>
    </row>
    <row r="71" spans="2:6" x14ac:dyDescent="0.2">
      <c r="B71" t="s">
        <v>867</v>
      </c>
      <c r="C71" t="s">
        <v>868</v>
      </c>
      <c r="D71" s="47">
        <v>45149</v>
      </c>
      <c r="E71" t="s">
        <v>754</v>
      </c>
      <c r="F71" t="s">
        <v>869</v>
      </c>
    </row>
    <row r="72" spans="2:6" x14ac:dyDescent="0.2">
      <c r="B72" t="s">
        <v>870</v>
      </c>
      <c r="C72" t="s">
        <v>763</v>
      </c>
      <c r="D72" s="47">
        <v>45149</v>
      </c>
      <c r="E72" t="s">
        <v>754</v>
      </c>
      <c r="F72" t="s">
        <v>871</v>
      </c>
    </row>
    <row r="73" spans="2:6" x14ac:dyDescent="0.2">
      <c r="B73" t="s">
        <v>872</v>
      </c>
      <c r="C73" t="s">
        <v>14</v>
      </c>
      <c r="D73" s="47">
        <v>45149</v>
      </c>
      <c r="E73" t="s">
        <v>754</v>
      </c>
      <c r="F73" t="s">
        <v>873</v>
      </c>
    </row>
    <row r="74" spans="2:6" x14ac:dyDescent="0.2">
      <c r="B74" t="s">
        <v>874</v>
      </c>
      <c r="C74" t="s">
        <v>0</v>
      </c>
      <c r="D74" s="47">
        <v>45149</v>
      </c>
      <c r="E74" t="s">
        <v>754</v>
      </c>
      <c r="F74" t="s">
        <v>875</v>
      </c>
    </row>
    <row r="75" spans="2:6" x14ac:dyDescent="0.2">
      <c r="B75" t="s">
        <v>876</v>
      </c>
      <c r="C75" t="s">
        <v>792</v>
      </c>
      <c r="D75" s="47">
        <v>45145</v>
      </c>
      <c r="E75" t="s">
        <v>749</v>
      </c>
      <c r="F75" t="s">
        <v>877</v>
      </c>
    </row>
    <row r="76" spans="2:6" x14ac:dyDescent="0.2">
      <c r="B76" t="s">
        <v>878</v>
      </c>
      <c r="C76" t="s">
        <v>7</v>
      </c>
      <c r="D76" s="47">
        <v>45142</v>
      </c>
      <c r="E76" t="s">
        <v>754</v>
      </c>
      <c r="F76" t="s">
        <v>879</v>
      </c>
    </row>
    <row r="77" spans="2:6" x14ac:dyDescent="0.2">
      <c r="B77" t="s">
        <v>880</v>
      </c>
      <c r="C77" t="s">
        <v>14</v>
      </c>
      <c r="D77" s="47">
        <v>45131</v>
      </c>
      <c r="E77" t="s">
        <v>751</v>
      </c>
      <c r="F77" t="s">
        <v>881</v>
      </c>
    </row>
    <row r="78" spans="2:6" x14ac:dyDescent="0.2">
      <c r="B78" t="s">
        <v>882</v>
      </c>
      <c r="C78" t="s">
        <v>789</v>
      </c>
      <c r="D78" s="47">
        <v>45130</v>
      </c>
      <c r="E78" t="s">
        <v>751</v>
      </c>
      <c r="F78" t="s">
        <v>883</v>
      </c>
    </row>
    <row r="79" spans="2:6" x14ac:dyDescent="0.2">
      <c r="B79" t="s">
        <v>467</v>
      </c>
    </row>
    <row r="80" spans="2:6" x14ac:dyDescent="0.2">
      <c r="B80" t="s">
        <v>742</v>
      </c>
      <c r="C80" t="s">
        <v>743</v>
      </c>
      <c r="D80" t="s">
        <v>744</v>
      </c>
      <c r="E80" t="s">
        <v>745</v>
      </c>
      <c r="F80" t="s">
        <v>746</v>
      </c>
    </row>
    <row r="81" spans="2:6" x14ac:dyDescent="0.2">
      <c r="B81" t="s">
        <v>884</v>
      </c>
      <c r="C81" t="s">
        <v>748</v>
      </c>
      <c r="D81" s="47">
        <v>45152</v>
      </c>
      <c r="E81" t="s">
        <v>754</v>
      </c>
      <c r="F81" t="s">
        <v>885</v>
      </c>
    </row>
    <row r="82" spans="2:6" x14ac:dyDescent="0.2">
      <c r="B82" t="s">
        <v>886</v>
      </c>
      <c r="C82" t="s">
        <v>789</v>
      </c>
      <c r="D82" s="47">
        <v>45152</v>
      </c>
      <c r="E82" t="s">
        <v>754</v>
      </c>
    </row>
    <row r="83" spans="2:6" x14ac:dyDescent="0.2">
      <c r="B83" t="s">
        <v>887</v>
      </c>
      <c r="C83" t="s">
        <v>748</v>
      </c>
      <c r="D83" s="47">
        <v>45152</v>
      </c>
      <c r="E83" t="s">
        <v>754</v>
      </c>
      <c r="F83" t="s">
        <v>888</v>
      </c>
    </row>
    <row r="84" spans="2:6" x14ac:dyDescent="0.2">
      <c r="B84" t="s">
        <v>889</v>
      </c>
      <c r="C84" t="s">
        <v>13</v>
      </c>
      <c r="D84" s="47">
        <v>45152</v>
      </c>
      <c r="E84" t="s">
        <v>754</v>
      </c>
      <c r="F84" t="s">
        <v>890</v>
      </c>
    </row>
    <row r="85" spans="2:6" x14ac:dyDescent="0.2">
      <c r="B85" t="s">
        <v>891</v>
      </c>
      <c r="C85" t="s">
        <v>868</v>
      </c>
      <c r="D85" s="47">
        <v>45151</v>
      </c>
      <c r="E85" t="s">
        <v>749</v>
      </c>
      <c r="F85" t="s">
        <v>892</v>
      </c>
    </row>
    <row r="86" spans="2:6" x14ac:dyDescent="0.2">
      <c r="B86" t="s">
        <v>893</v>
      </c>
      <c r="C86" t="s">
        <v>763</v>
      </c>
      <c r="D86" s="47">
        <v>45150</v>
      </c>
      <c r="E86" t="s">
        <v>749</v>
      </c>
      <c r="F86" t="s">
        <v>894</v>
      </c>
    </row>
    <row r="87" spans="2:6" x14ac:dyDescent="0.2">
      <c r="B87" t="s">
        <v>895</v>
      </c>
      <c r="C87" t="s">
        <v>14</v>
      </c>
      <c r="D87" s="47">
        <v>45150</v>
      </c>
      <c r="E87" t="s">
        <v>754</v>
      </c>
    </row>
    <row r="88" spans="2:6" x14ac:dyDescent="0.2">
      <c r="B88" t="s">
        <v>896</v>
      </c>
      <c r="C88" t="s">
        <v>748</v>
      </c>
      <c r="D88" s="47">
        <v>45150</v>
      </c>
      <c r="E88" t="s">
        <v>754</v>
      </c>
      <c r="F88" t="s">
        <v>897</v>
      </c>
    </row>
    <row r="89" spans="2:6" x14ac:dyDescent="0.2">
      <c r="B89" t="s">
        <v>898</v>
      </c>
      <c r="C89" t="s">
        <v>7</v>
      </c>
      <c r="D89" s="47">
        <v>45147</v>
      </c>
      <c r="E89" t="s">
        <v>754</v>
      </c>
      <c r="F89" t="s">
        <v>899</v>
      </c>
    </row>
    <row r="90" spans="2:6" x14ac:dyDescent="0.2">
      <c r="B90" t="s">
        <v>900</v>
      </c>
      <c r="C90" t="s">
        <v>784</v>
      </c>
      <c r="D90" s="47">
        <v>45146</v>
      </c>
      <c r="E90" t="s">
        <v>901</v>
      </c>
      <c r="F90" t="s">
        <v>902</v>
      </c>
    </row>
    <row r="91" spans="2:6" x14ac:dyDescent="0.2">
      <c r="B91" t="s">
        <v>903</v>
      </c>
      <c r="C91" t="s">
        <v>784</v>
      </c>
      <c r="D91" s="47">
        <v>45146</v>
      </c>
      <c r="E91" t="s">
        <v>901</v>
      </c>
      <c r="F91" t="s">
        <v>904</v>
      </c>
    </row>
    <row r="92" spans="2:6" x14ac:dyDescent="0.2">
      <c r="B92" t="s">
        <v>905</v>
      </c>
      <c r="C92" t="s">
        <v>763</v>
      </c>
      <c r="D92" s="47">
        <v>45146</v>
      </c>
      <c r="E92" t="s">
        <v>754</v>
      </c>
      <c r="F92" t="s">
        <v>906</v>
      </c>
    </row>
    <row r="93" spans="2:6" x14ac:dyDescent="0.2">
      <c r="B93" t="s">
        <v>907</v>
      </c>
      <c r="C93" t="s">
        <v>815</v>
      </c>
      <c r="D93" s="47">
        <v>45145</v>
      </c>
      <c r="E93" t="s">
        <v>754</v>
      </c>
      <c r="F93" t="s">
        <v>908</v>
      </c>
    </row>
    <row r="94" spans="2:6" x14ac:dyDescent="0.2">
      <c r="B94" t="s">
        <v>909</v>
      </c>
      <c r="C94" t="s">
        <v>748</v>
      </c>
      <c r="D94" s="47">
        <v>45144</v>
      </c>
      <c r="E94" t="s">
        <v>749</v>
      </c>
      <c r="F94" t="s">
        <v>910</v>
      </c>
    </row>
    <row r="95" spans="2:6" x14ac:dyDescent="0.2">
      <c r="B95" t="s">
        <v>911</v>
      </c>
      <c r="C95" t="s">
        <v>13</v>
      </c>
      <c r="D95" s="47">
        <v>45142</v>
      </c>
      <c r="E95" t="s">
        <v>754</v>
      </c>
      <c r="F95" t="s">
        <v>912</v>
      </c>
    </row>
    <row r="96" spans="2:6" x14ac:dyDescent="0.2">
      <c r="B96" t="s">
        <v>913</v>
      </c>
      <c r="C96" t="s">
        <v>792</v>
      </c>
      <c r="D96" s="47">
        <v>45137</v>
      </c>
      <c r="E96" t="s">
        <v>754</v>
      </c>
      <c r="F96" t="s">
        <v>914</v>
      </c>
    </row>
    <row r="97" spans="2:6" x14ac:dyDescent="0.2">
      <c r="B97" t="s">
        <v>915</v>
      </c>
      <c r="C97" t="s">
        <v>763</v>
      </c>
      <c r="D97" s="47">
        <v>45134</v>
      </c>
      <c r="E97" t="s">
        <v>754</v>
      </c>
      <c r="F97" t="s">
        <v>916</v>
      </c>
    </row>
    <row r="98" spans="2:6" x14ac:dyDescent="0.2">
      <c r="B98" t="s">
        <v>917</v>
      </c>
      <c r="C98" t="s">
        <v>13</v>
      </c>
      <c r="D98" s="47">
        <v>45128</v>
      </c>
      <c r="E98" t="s">
        <v>751</v>
      </c>
      <c r="F98" t="s">
        <v>918</v>
      </c>
    </row>
    <row r="99" spans="2:6" x14ac:dyDescent="0.2">
      <c r="B99" t="s">
        <v>919</v>
      </c>
      <c r="C99" t="s">
        <v>13</v>
      </c>
      <c r="D99" s="47">
        <v>45128</v>
      </c>
      <c r="E99" t="s">
        <v>751</v>
      </c>
      <c r="F99" t="s">
        <v>920</v>
      </c>
    </row>
    <row r="100" spans="2:6" x14ac:dyDescent="0.2">
      <c r="B100" t="s">
        <v>468</v>
      </c>
    </row>
    <row r="101" spans="2:6" x14ac:dyDescent="0.2">
      <c r="B101" t="s">
        <v>742</v>
      </c>
      <c r="C101" t="s">
        <v>743</v>
      </c>
      <c r="D101" t="s">
        <v>744</v>
      </c>
      <c r="E101" t="s">
        <v>745</v>
      </c>
      <c r="F101" t="s">
        <v>746</v>
      </c>
    </row>
    <row r="102" spans="2:6" x14ac:dyDescent="0.2">
      <c r="B102" t="s">
        <v>921</v>
      </c>
      <c r="C102" t="s">
        <v>763</v>
      </c>
      <c r="D102" s="47">
        <v>45151</v>
      </c>
      <c r="E102" t="s">
        <v>754</v>
      </c>
      <c r="F102" t="s">
        <v>922</v>
      </c>
    </row>
    <row r="103" spans="2:6" x14ac:dyDescent="0.2">
      <c r="B103" t="s">
        <v>923</v>
      </c>
      <c r="C103" t="s">
        <v>784</v>
      </c>
      <c r="D103" s="47">
        <v>45150</v>
      </c>
      <c r="E103" t="s">
        <v>754</v>
      </c>
      <c r="F103" t="s">
        <v>924</v>
      </c>
    </row>
    <row r="104" spans="2:6" x14ac:dyDescent="0.2">
      <c r="B104" t="s">
        <v>925</v>
      </c>
      <c r="C104" t="s">
        <v>13</v>
      </c>
      <c r="D104" s="47">
        <v>45150</v>
      </c>
      <c r="E104" t="s">
        <v>754</v>
      </c>
      <c r="F104" t="s">
        <v>926</v>
      </c>
    </row>
    <row r="105" spans="2:6" x14ac:dyDescent="0.2">
      <c r="B105" t="s">
        <v>927</v>
      </c>
      <c r="C105" t="s">
        <v>815</v>
      </c>
      <c r="D105" s="47">
        <v>45148</v>
      </c>
      <c r="E105" t="s">
        <v>754</v>
      </c>
      <c r="F105" t="s">
        <v>928</v>
      </c>
    </row>
    <row r="106" spans="2:6" x14ac:dyDescent="0.2">
      <c r="B106" t="s">
        <v>929</v>
      </c>
      <c r="C106" t="s">
        <v>784</v>
      </c>
      <c r="D106" s="47">
        <v>45148</v>
      </c>
      <c r="E106" t="s">
        <v>754</v>
      </c>
      <c r="F106" t="s">
        <v>930</v>
      </c>
    </row>
    <row r="107" spans="2:6" x14ac:dyDescent="0.2">
      <c r="B107" t="s">
        <v>931</v>
      </c>
      <c r="C107" t="s">
        <v>868</v>
      </c>
      <c r="D107" s="47">
        <v>45133</v>
      </c>
      <c r="E107" t="s">
        <v>754</v>
      </c>
      <c r="F107" t="s">
        <v>932</v>
      </c>
    </row>
    <row r="108" spans="2:6" x14ac:dyDescent="0.2">
      <c r="B108" t="s">
        <v>933</v>
      </c>
      <c r="C108" t="s">
        <v>748</v>
      </c>
      <c r="D108" s="47">
        <v>45132</v>
      </c>
      <c r="E108" t="s">
        <v>751</v>
      </c>
    </row>
    <row r="109" spans="2:6" x14ac:dyDescent="0.2">
      <c r="B109" t="s">
        <v>470</v>
      </c>
    </row>
    <row r="110" spans="2:6" x14ac:dyDescent="0.2">
      <c r="B110" t="s">
        <v>742</v>
      </c>
      <c r="C110" t="s">
        <v>743</v>
      </c>
      <c r="D110" t="s">
        <v>744</v>
      </c>
      <c r="E110" t="s">
        <v>745</v>
      </c>
      <c r="F110" t="s">
        <v>746</v>
      </c>
    </row>
    <row r="111" spans="2:6" x14ac:dyDescent="0.2">
      <c r="B111" t="s">
        <v>934</v>
      </c>
      <c r="C111" t="s">
        <v>748</v>
      </c>
      <c r="D111" s="47">
        <v>45152</v>
      </c>
      <c r="E111" t="s">
        <v>754</v>
      </c>
      <c r="F111" t="s">
        <v>935</v>
      </c>
    </row>
    <row r="112" spans="2:6" x14ac:dyDescent="0.2">
      <c r="B112" t="s">
        <v>936</v>
      </c>
      <c r="C112" t="s">
        <v>13</v>
      </c>
      <c r="D112" s="47">
        <v>45152</v>
      </c>
      <c r="E112" t="s">
        <v>754</v>
      </c>
      <c r="F112" t="s">
        <v>937</v>
      </c>
    </row>
    <row r="113" spans="2:6" x14ac:dyDescent="0.2">
      <c r="B113" t="s">
        <v>938</v>
      </c>
      <c r="C113" t="s">
        <v>763</v>
      </c>
      <c r="D113" s="47">
        <v>45150</v>
      </c>
      <c r="E113" t="s">
        <v>754</v>
      </c>
      <c r="F113" t="s">
        <v>939</v>
      </c>
    </row>
    <row r="114" spans="2:6" x14ac:dyDescent="0.2">
      <c r="B114" t="s">
        <v>940</v>
      </c>
      <c r="C114" t="s">
        <v>763</v>
      </c>
      <c r="D114" s="47">
        <v>45150</v>
      </c>
      <c r="E114" t="s">
        <v>754</v>
      </c>
      <c r="F114" t="s">
        <v>941</v>
      </c>
    </row>
    <row r="115" spans="2:6" x14ac:dyDescent="0.2">
      <c r="B115" t="s">
        <v>942</v>
      </c>
      <c r="C115" t="s">
        <v>792</v>
      </c>
      <c r="D115" s="47">
        <v>45150</v>
      </c>
      <c r="E115" t="s">
        <v>754</v>
      </c>
      <c r="F115" t="s">
        <v>943</v>
      </c>
    </row>
    <row r="116" spans="2:6" x14ac:dyDescent="0.2">
      <c r="B116" t="s">
        <v>944</v>
      </c>
      <c r="C116" t="s">
        <v>789</v>
      </c>
      <c r="D116" s="47">
        <v>45146</v>
      </c>
      <c r="E116" t="s">
        <v>754</v>
      </c>
      <c r="F116" t="s">
        <v>945</v>
      </c>
    </row>
    <row r="117" spans="2:6" x14ac:dyDescent="0.2">
      <c r="B117" t="s">
        <v>946</v>
      </c>
      <c r="C117" t="s">
        <v>13</v>
      </c>
      <c r="D117" s="47">
        <v>45146</v>
      </c>
      <c r="E117" t="s">
        <v>754</v>
      </c>
    </row>
    <row r="118" spans="2:6" x14ac:dyDescent="0.2">
      <c r="B118" t="s">
        <v>947</v>
      </c>
      <c r="C118" t="s">
        <v>868</v>
      </c>
      <c r="D118" s="47">
        <v>45145</v>
      </c>
      <c r="E118" t="s">
        <v>754</v>
      </c>
      <c r="F118" t="s">
        <v>948</v>
      </c>
    </row>
    <row r="119" spans="2:6" x14ac:dyDescent="0.2">
      <c r="B119" t="s">
        <v>949</v>
      </c>
      <c r="C119" t="s">
        <v>763</v>
      </c>
      <c r="D119" s="47">
        <v>45141</v>
      </c>
      <c r="E119" t="s">
        <v>749</v>
      </c>
      <c r="F119" t="s">
        <v>950</v>
      </c>
    </row>
    <row r="120" spans="2:6" x14ac:dyDescent="0.2">
      <c r="B120" t="s">
        <v>951</v>
      </c>
      <c r="C120" t="s">
        <v>7</v>
      </c>
      <c r="D120" s="47">
        <v>45141</v>
      </c>
      <c r="E120" t="s">
        <v>754</v>
      </c>
      <c r="F120" t="s">
        <v>952</v>
      </c>
    </row>
    <row r="121" spans="2:6" x14ac:dyDescent="0.2">
      <c r="B121" t="s">
        <v>953</v>
      </c>
      <c r="C121" t="s">
        <v>748</v>
      </c>
      <c r="D121" s="47">
        <v>45140</v>
      </c>
      <c r="E121" t="s">
        <v>754</v>
      </c>
      <c r="F121" t="s">
        <v>954</v>
      </c>
    </row>
    <row r="122" spans="2:6" x14ac:dyDescent="0.2">
      <c r="B122" t="s">
        <v>955</v>
      </c>
      <c r="C122" t="s">
        <v>13</v>
      </c>
      <c r="D122" s="47">
        <v>45140</v>
      </c>
      <c r="E122" t="s">
        <v>749</v>
      </c>
      <c r="F122" t="s">
        <v>956</v>
      </c>
    </row>
    <row r="123" spans="2:6" x14ac:dyDescent="0.2">
      <c r="B123" t="s">
        <v>957</v>
      </c>
      <c r="C123" t="s">
        <v>763</v>
      </c>
      <c r="D123" s="47">
        <v>45130</v>
      </c>
      <c r="E123" t="s">
        <v>751</v>
      </c>
      <c r="F123" t="s">
        <v>958</v>
      </c>
    </row>
    <row r="124" spans="2:6" x14ac:dyDescent="0.2">
      <c r="B124" t="s">
        <v>959</v>
      </c>
      <c r="C124" t="s">
        <v>792</v>
      </c>
      <c r="D124" s="47">
        <v>45130</v>
      </c>
      <c r="E124" t="s">
        <v>751</v>
      </c>
      <c r="F124" t="s">
        <v>960</v>
      </c>
    </row>
    <row r="125" spans="2:6" x14ac:dyDescent="0.2">
      <c r="B125" t="s">
        <v>961</v>
      </c>
      <c r="C125" t="s">
        <v>763</v>
      </c>
      <c r="D125" s="47">
        <v>44971</v>
      </c>
      <c r="E125" t="s">
        <v>754</v>
      </c>
    </row>
    <row r="126" spans="2:6" x14ac:dyDescent="0.2">
      <c r="B126" t="s">
        <v>472</v>
      </c>
    </row>
    <row r="127" spans="2:6" x14ac:dyDescent="0.2">
      <c r="B127" t="s">
        <v>742</v>
      </c>
      <c r="C127" t="s">
        <v>743</v>
      </c>
      <c r="D127" t="s">
        <v>744</v>
      </c>
      <c r="E127" t="s">
        <v>745</v>
      </c>
      <c r="F127" t="s">
        <v>746</v>
      </c>
    </row>
    <row r="128" spans="2:6" x14ac:dyDescent="0.2">
      <c r="B128" t="s">
        <v>962</v>
      </c>
      <c r="C128" t="s">
        <v>7</v>
      </c>
      <c r="D128" s="47">
        <v>45148</v>
      </c>
      <c r="E128" t="s">
        <v>751</v>
      </c>
      <c r="F128" t="s">
        <v>963</v>
      </c>
    </row>
    <row r="129" spans="2:6" x14ac:dyDescent="0.2">
      <c r="B129" t="s">
        <v>964</v>
      </c>
      <c r="C129" t="s">
        <v>13</v>
      </c>
      <c r="D129" s="47">
        <v>45145</v>
      </c>
      <c r="E129" t="s">
        <v>754</v>
      </c>
    </row>
    <row r="130" spans="2:6" x14ac:dyDescent="0.2">
      <c r="B130" t="s">
        <v>965</v>
      </c>
      <c r="C130" t="s">
        <v>748</v>
      </c>
      <c r="D130" s="47">
        <v>45144</v>
      </c>
      <c r="E130" t="s">
        <v>751</v>
      </c>
      <c r="F130" t="s">
        <v>966</v>
      </c>
    </row>
    <row r="131" spans="2:6" x14ac:dyDescent="0.2">
      <c r="B131" t="s">
        <v>967</v>
      </c>
      <c r="C131" t="s">
        <v>13</v>
      </c>
      <c r="D131" s="47">
        <v>45141</v>
      </c>
      <c r="E131" t="s">
        <v>754</v>
      </c>
      <c r="F131" t="s">
        <v>968</v>
      </c>
    </row>
    <row r="132" spans="2:6" x14ac:dyDescent="0.2">
      <c r="B132" t="s">
        <v>969</v>
      </c>
      <c r="C132" t="s">
        <v>14</v>
      </c>
      <c r="D132" s="47">
        <v>45140</v>
      </c>
      <c r="E132" t="s">
        <v>749</v>
      </c>
      <c r="F132" t="s">
        <v>970</v>
      </c>
    </row>
    <row r="133" spans="2:6" x14ac:dyDescent="0.2">
      <c r="B133" t="s">
        <v>971</v>
      </c>
      <c r="C133" t="s">
        <v>0</v>
      </c>
      <c r="D133" s="47">
        <v>45127</v>
      </c>
      <c r="E133" t="s">
        <v>751</v>
      </c>
      <c r="F133" t="s">
        <v>972</v>
      </c>
    </row>
    <row r="134" spans="2:6" x14ac:dyDescent="0.2">
      <c r="B134" t="s">
        <v>473</v>
      </c>
    </row>
    <row r="135" spans="2:6" x14ac:dyDescent="0.2">
      <c r="B135" t="s">
        <v>742</v>
      </c>
      <c r="C135" t="s">
        <v>743</v>
      </c>
      <c r="D135" t="s">
        <v>744</v>
      </c>
      <c r="E135" t="s">
        <v>745</v>
      </c>
      <c r="F135" t="s">
        <v>746</v>
      </c>
    </row>
    <row r="136" spans="2:6" x14ac:dyDescent="0.2">
      <c r="B136" t="s">
        <v>973</v>
      </c>
      <c r="C136" t="s">
        <v>792</v>
      </c>
      <c r="D136" s="47">
        <v>45152</v>
      </c>
      <c r="E136" t="s">
        <v>754</v>
      </c>
      <c r="F136" t="s">
        <v>974</v>
      </c>
    </row>
    <row r="137" spans="2:6" x14ac:dyDescent="0.2">
      <c r="B137" t="s">
        <v>975</v>
      </c>
      <c r="C137" t="s">
        <v>763</v>
      </c>
      <c r="D137" s="47">
        <v>45151</v>
      </c>
      <c r="E137" t="s">
        <v>754</v>
      </c>
      <c r="F137" t="s">
        <v>976</v>
      </c>
    </row>
    <row r="138" spans="2:6" x14ac:dyDescent="0.2">
      <c r="B138" t="s">
        <v>977</v>
      </c>
      <c r="C138" t="s">
        <v>7</v>
      </c>
      <c r="D138" s="47">
        <v>45151</v>
      </c>
      <c r="E138" t="s">
        <v>754</v>
      </c>
      <c r="F138" t="s">
        <v>978</v>
      </c>
    </row>
    <row r="139" spans="2:6" x14ac:dyDescent="0.2">
      <c r="B139" t="s">
        <v>979</v>
      </c>
      <c r="C139" t="s">
        <v>763</v>
      </c>
      <c r="D139" s="47">
        <v>45151</v>
      </c>
      <c r="E139" t="s">
        <v>754</v>
      </c>
      <c r="F139" t="s">
        <v>980</v>
      </c>
    </row>
    <row r="140" spans="2:6" x14ac:dyDescent="0.2">
      <c r="B140" t="s">
        <v>981</v>
      </c>
      <c r="C140" t="s">
        <v>14</v>
      </c>
      <c r="D140" s="47">
        <v>45150</v>
      </c>
      <c r="E140" t="s">
        <v>751</v>
      </c>
      <c r="F140" t="s">
        <v>982</v>
      </c>
    </row>
    <row r="141" spans="2:6" x14ac:dyDescent="0.2">
      <c r="B141" t="s">
        <v>983</v>
      </c>
      <c r="C141" t="s">
        <v>7</v>
      </c>
      <c r="D141" s="47">
        <v>45150</v>
      </c>
      <c r="E141" t="s">
        <v>754</v>
      </c>
      <c r="F141" t="s">
        <v>984</v>
      </c>
    </row>
    <row r="142" spans="2:6" x14ac:dyDescent="0.2">
      <c r="B142" t="s">
        <v>985</v>
      </c>
      <c r="C142" t="s">
        <v>748</v>
      </c>
      <c r="D142" s="47">
        <v>45150</v>
      </c>
      <c r="E142" t="s">
        <v>754</v>
      </c>
      <c r="F142" t="s">
        <v>986</v>
      </c>
    </row>
    <row r="143" spans="2:6" x14ac:dyDescent="0.2">
      <c r="B143" t="s">
        <v>987</v>
      </c>
      <c r="C143" t="s">
        <v>789</v>
      </c>
      <c r="D143" s="47">
        <v>45150</v>
      </c>
      <c r="E143" t="s">
        <v>754</v>
      </c>
      <c r="F143" t="s">
        <v>988</v>
      </c>
    </row>
    <row r="144" spans="2:6" x14ac:dyDescent="0.2">
      <c r="B144" t="s">
        <v>989</v>
      </c>
      <c r="C144" t="s">
        <v>789</v>
      </c>
      <c r="D144" s="47">
        <v>45149</v>
      </c>
      <c r="E144" t="s">
        <v>754</v>
      </c>
      <c r="F144" t="s">
        <v>990</v>
      </c>
    </row>
    <row r="145" spans="2:6" x14ac:dyDescent="0.2">
      <c r="B145" t="s">
        <v>991</v>
      </c>
      <c r="C145" t="s">
        <v>748</v>
      </c>
      <c r="D145" s="47">
        <v>45149</v>
      </c>
      <c r="E145" t="s">
        <v>754</v>
      </c>
      <c r="F145" t="s">
        <v>992</v>
      </c>
    </row>
    <row r="146" spans="2:6" x14ac:dyDescent="0.2">
      <c r="B146" t="s">
        <v>993</v>
      </c>
      <c r="C146" t="s">
        <v>14</v>
      </c>
      <c r="D146" s="47">
        <v>45149</v>
      </c>
      <c r="E146" t="s">
        <v>754</v>
      </c>
      <c r="F146" t="s">
        <v>994</v>
      </c>
    </row>
    <row r="147" spans="2:6" x14ac:dyDescent="0.2">
      <c r="B147" t="s">
        <v>995</v>
      </c>
      <c r="C147" t="s">
        <v>748</v>
      </c>
      <c r="D147" s="47">
        <v>45128</v>
      </c>
      <c r="E147" t="s">
        <v>751</v>
      </c>
      <c r="F147" t="s">
        <v>996</v>
      </c>
    </row>
    <row r="148" spans="2:6" x14ac:dyDescent="0.2">
      <c r="B148" t="s">
        <v>474</v>
      </c>
    </row>
    <row r="149" spans="2:6" x14ac:dyDescent="0.2">
      <c r="B149" t="s">
        <v>742</v>
      </c>
      <c r="C149" t="s">
        <v>743</v>
      </c>
      <c r="D149" t="s">
        <v>744</v>
      </c>
      <c r="E149" t="s">
        <v>745</v>
      </c>
      <c r="F149" t="s">
        <v>746</v>
      </c>
    </row>
    <row r="150" spans="2:6" x14ac:dyDescent="0.2">
      <c r="B150" t="s">
        <v>997</v>
      </c>
      <c r="C150" t="s">
        <v>792</v>
      </c>
      <c r="D150" s="47">
        <v>45152</v>
      </c>
      <c r="E150" t="s">
        <v>754</v>
      </c>
      <c r="F150" t="s">
        <v>998</v>
      </c>
    </row>
    <row r="151" spans="2:6" x14ac:dyDescent="0.2">
      <c r="B151" t="s">
        <v>999</v>
      </c>
      <c r="C151" t="s">
        <v>0</v>
      </c>
      <c r="D151" s="47">
        <v>45152</v>
      </c>
      <c r="E151" t="s">
        <v>754</v>
      </c>
      <c r="F151" t="s">
        <v>1000</v>
      </c>
    </row>
    <row r="152" spans="2:6" x14ac:dyDescent="0.2">
      <c r="B152" t="s">
        <v>1001</v>
      </c>
      <c r="C152" t="s">
        <v>13</v>
      </c>
      <c r="D152" s="47">
        <v>45151</v>
      </c>
      <c r="E152" t="s">
        <v>754</v>
      </c>
      <c r="F152" t="s">
        <v>1002</v>
      </c>
    </row>
    <row r="153" spans="2:6" x14ac:dyDescent="0.2">
      <c r="B153" t="s">
        <v>1003</v>
      </c>
      <c r="C153" t="s">
        <v>792</v>
      </c>
      <c r="D153" s="47">
        <v>45151</v>
      </c>
      <c r="E153" t="s">
        <v>754</v>
      </c>
      <c r="F153" t="s">
        <v>1004</v>
      </c>
    </row>
    <row r="154" spans="2:6" x14ac:dyDescent="0.2">
      <c r="B154" t="s">
        <v>1005</v>
      </c>
      <c r="C154" t="s">
        <v>795</v>
      </c>
      <c r="D154" s="47">
        <v>45151</v>
      </c>
      <c r="E154" t="s">
        <v>754</v>
      </c>
      <c r="F154" t="s">
        <v>1006</v>
      </c>
    </row>
    <row r="155" spans="2:6" x14ac:dyDescent="0.2">
      <c r="B155" t="s">
        <v>1007</v>
      </c>
      <c r="C155" t="s">
        <v>868</v>
      </c>
      <c r="D155" s="47">
        <v>45151</v>
      </c>
      <c r="E155" t="s">
        <v>754</v>
      </c>
      <c r="F155" t="s">
        <v>1008</v>
      </c>
    </row>
    <row r="156" spans="2:6" x14ac:dyDescent="0.2">
      <c r="B156" t="s">
        <v>1009</v>
      </c>
      <c r="C156" t="s">
        <v>763</v>
      </c>
      <c r="D156" s="47">
        <v>45149</v>
      </c>
      <c r="E156" t="s">
        <v>754</v>
      </c>
      <c r="F156" t="s">
        <v>1010</v>
      </c>
    </row>
    <row r="157" spans="2:6" x14ac:dyDescent="0.2">
      <c r="B157" t="s">
        <v>1011</v>
      </c>
      <c r="C157" t="s">
        <v>820</v>
      </c>
      <c r="D157" s="47">
        <v>45149</v>
      </c>
      <c r="E157" t="s">
        <v>754</v>
      </c>
      <c r="F157" t="s">
        <v>1012</v>
      </c>
    </row>
    <row r="158" spans="2:6" x14ac:dyDescent="0.2">
      <c r="B158" t="s">
        <v>1013</v>
      </c>
      <c r="C158" t="s">
        <v>789</v>
      </c>
      <c r="D158" s="47">
        <v>45148</v>
      </c>
      <c r="E158" t="s">
        <v>754</v>
      </c>
      <c r="F158" t="s">
        <v>1014</v>
      </c>
    </row>
    <row r="159" spans="2:6" x14ac:dyDescent="0.2">
      <c r="B159" t="s">
        <v>1015</v>
      </c>
      <c r="C159" t="s">
        <v>14</v>
      </c>
      <c r="D159" s="47">
        <v>45148</v>
      </c>
      <c r="E159" t="s">
        <v>754</v>
      </c>
      <c r="F159" t="s">
        <v>1016</v>
      </c>
    </row>
    <row r="160" spans="2:6" x14ac:dyDescent="0.2">
      <c r="B160" t="s">
        <v>1017</v>
      </c>
      <c r="C160" t="s">
        <v>13</v>
      </c>
      <c r="D160" s="47">
        <v>45146</v>
      </c>
      <c r="E160" t="s">
        <v>749</v>
      </c>
      <c r="F160" t="s">
        <v>1018</v>
      </c>
    </row>
    <row r="161" spans="2:6" x14ac:dyDescent="0.2">
      <c r="B161" t="s">
        <v>1019</v>
      </c>
      <c r="C161" t="s">
        <v>789</v>
      </c>
      <c r="D161" s="47">
        <v>45145</v>
      </c>
      <c r="E161" t="s">
        <v>749</v>
      </c>
      <c r="F161" t="s">
        <v>1020</v>
      </c>
    </row>
    <row r="162" spans="2:6" x14ac:dyDescent="0.2">
      <c r="B162" t="s">
        <v>1021</v>
      </c>
      <c r="C162" t="s">
        <v>789</v>
      </c>
      <c r="D162" s="47">
        <v>45144</v>
      </c>
      <c r="E162" t="s">
        <v>749</v>
      </c>
      <c r="F162" t="s">
        <v>1022</v>
      </c>
    </row>
    <row r="163" spans="2:6" x14ac:dyDescent="0.2">
      <c r="B163" t="s">
        <v>1023</v>
      </c>
      <c r="C163" t="s">
        <v>795</v>
      </c>
      <c r="D163" s="47">
        <v>45142</v>
      </c>
      <c r="E163" t="s">
        <v>749</v>
      </c>
      <c r="F163" t="s">
        <v>1024</v>
      </c>
    </row>
    <row r="164" spans="2:6" x14ac:dyDescent="0.2">
      <c r="B164" t="s">
        <v>1025</v>
      </c>
      <c r="C164" t="s">
        <v>820</v>
      </c>
      <c r="D164" s="47">
        <v>45139</v>
      </c>
      <c r="E164" t="s">
        <v>749</v>
      </c>
      <c r="F164" t="s">
        <v>1026</v>
      </c>
    </row>
    <row r="165" spans="2:6" x14ac:dyDescent="0.2">
      <c r="B165" t="s">
        <v>1027</v>
      </c>
      <c r="C165" t="s">
        <v>789</v>
      </c>
      <c r="D165" s="47">
        <v>45132</v>
      </c>
      <c r="E165" t="s">
        <v>751</v>
      </c>
      <c r="F165" t="s">
        <v>1028</v>
      </c>
    </row>
    <row r="166" spans="2:6" x14ac:dyDescent="0.2">
      <c r="B166" t="s">
        <v>476</v>
      </c>
    </row>
    <row r="167" spans="2:6" x14ac:dyDescent="0.2">
      <c r="B167" t="s">
        <v>742</v>
      </c>
      <c r="C167" t="s">
        <v>743</v>
      </c>
      <c r="D167" t="s">
        <v>744</v>
      </c>
      <c r="E167" t="s">
        <v>745</v>
      </c>
      <c r="F167" t="s">
        <v>746</v>
      </c>
    </row>
    <row r="168" spans="2:6" x14ac:dyDescent="0.2">
      <c r="B168" t="s">
        <v>1029</v>
      </c>
      <c r="C168" t="s">
        <v>7</v>
      </c>
      <c r="D168" s="47">
        <v>45152</v>
      </c>
      <c r="E168" t="s">
        <v>751</v>
      </c>
      <c r="F168" t="s">
        <v>1030</v>
      </c>
    </row>
    <row r="169" spans="2:6" x14ac:dyDescent="0.2">
      <c r="B169" t="s">
        <v>1031</v>
      </c>
      <c r="C169" t="s">
        <v>14</v>
      </c>
      <c r="D169" s="47">
        <v>45151</v>
      </c>
      <c r="E169" t="s">
        <v>754</v>
      </c>
      <c r="F169" t="s">
        <v>1032</v>
      </c>
    </row>
    <row r="170" spans="2:6" x14ac:dyDescent="0.2">
      <c r="B170" t="s">
        <v>1033</v>
      </c>
      <c r="C170" t="s">
        <v>14</v>
      </c>
      <c r="D170" s="47">
        <v>45151</v>
      </c>
      <c r="E170" t="s">
        <v>754</v>
      </c>
      <c r="F170" t="s">
        <v>1034</v>
      </c>
    </row>
    <row r="171" spans="2:6" x14ac:dyDescent="0.2">
      <c r="B171" t="s">
        <v>1035</v>
      </c>
      <c r="C171" t="s">
        <v>14</v>
      </c>
      <c r="D171" s="47">
        <v>45151</v>
      </c>
      <c r="E171" t="s">
        <v>754</v>
      </c>
      <c r="F171" t="s">
        <v>1036</v>
      </c>
    </row>
    <row r="172" spans="2:6" x14ac:dyDescent="0.2">
      <c r="B172" t="s">
        <v>1037</v>
      </c>
      <c r="C172" t="s">
        <v>763</v>
      </c>
      <c r="D172" s="47">
        <v>45150</v>
      </c>
      <c r="E172" t="s">
        <v>754</v>
      </c>
      <c r="F172" t="s">
        <v>1038</v>
      </c>
    </row>
    <row r="173" spans="2:6" x14ac:dyDescent="0.2">
      <c r="B173" t="s">
        <v>1039</v>
      </c>
      <c r="C173" t="s">
        <v>868</v>
      </c>
      <c r="D173" s="47">
        <v>45149</v>
      </c>
      <c r="E173" t="s">
        <v>749</v>
      </c>
      <c r="F173" t="s">
        <v>1040</v>
      </c>
    </row>
    <row r="174" spans="2:6" x14ac:dyDescent="0.2">
      <c r="B174" t="s">
        <v>1041</v>
      </c>
      <c r="C174" t="s">
        <v>14</v>
      </c>
      <c r="D174" s="47">
        <v>45149</v>
      </c>
      <c r="E174" t="s">
        <v>749</v>
      </c>
      <c r="F174" t="s">
        <v>1042</v>
      </c>
    </row>
    <row r="175" spans="2:6" x14ac:dyDescent="0.2">
      <c r="B175" t="s">
        <v>1043</v>
      </c>
      <c r="C175" t="s">
        <v>868</v>
      </c>
      <c r="D175" s="47">
        <v>45148</v>
      </c>
      <c r="E175" t="s">
        <v>754</v>
      </c>
      <c r="F175" t="s">
        <v>1044</v>
      </c>
    </row>
    <row r="176" spans="2:6" x14ac:dyDescent="0.2">
      <c r="B176" t="s">
        <v>1045</v>
      </c>
      <c r="C176" t="s">
        <v>789</v>
      </c>
      <c r="D176" s="47">
        <v>45148</v>
      </c>
      <c r="E176" t="s">
        <v>754</v>
      </c>
      <c r="F176" t="s">
        <v>1046</v>
      </c>
    </row>
    <row r="177" spans="2:6" x14ac:dyDescent="0.2">
      <c r="B177" t="s">
        <v>1047</v>
      </c>
      <c r="C177" t="s">
        <v>868</v>
      </c>
      <c r="D177" s="47">
        <v>45146</v>
      </c>
      <c r="E177" t="s">
        <v>754</v>
      </c>
      <c r="F177" t="s">
        <v>1048</v>
      </c>
    </row>
    <row r="178" spans="2:6" x14ac:dyDescent="0.2">
      <c r="B178" t="s">
        <v>1049</v>
      </c>
      <c r="C178" t="s">
        <v>789</v>
      </c>
      <c r="D178" s="47">
        <v>45144</v>
      </c>
      <c r="E178" t="s">
        <v>749</v>
      </c>
      <c r="F178" t="s">
        <v>1050</v>
      </c>
    </row>
    <row r="179" spans="2:6" x14ac:dyDescent="0.2">
      <c r="B179" t="s">
        <v>1051</v>
      </c>
      <c r="C179" t="s">
        <v>748</v>
      </c>
      <c r="D179" s="47">
        <v>45143</v>
      </c>
      <c r="E179" t="s">
        <v>754</v>
      </c>
      <c r="F179" t="s">
        <v>1052</v>
      </c>
    </row>
    <row r="180" spans="2:6" x14ac:dyDescent="0.2">
      <c r="B180" t="s">
        <v>1053</v>
      </c>
      <c r="C180" t="s">
        <v>763</v>
      </c>
      <c r="D180" s="47">
        <v>45141</v>
      </c>
      <c r="E180" t="s">
        <v>754</v>
      </c>
      <c r="F180" t="s">
        <v>1054</v>
      </c>
    </row>
    <row r="181" spans="2:6" x14ac:dyDescent="0.2">
      <c r="B181" t="s">
        <v>1055</v>
      </c>
      <c r="C181" t="s">
        <v>792</v>
      </c>
      <c r="D181" s="47">
        <v>45141</v>
      </c>
      <c r="E181" t="s">
        <v>754</v>
      </c>
      <c r="F181" t="s">
        <v>1056</v>
      </c>
    </row>
    <row r="182" spans="2:6" x14ac:dyDescent="0.2">
      <c r="B182" t="s">
        <v>1057</v>
      </c>
      <c r="C182" t="s">
        <v>7</v>
      </c>
      <c r="D182" s="47">
        <v>45139</v>
      </c>
      <c r="E182" t="s">
        <v>754</v>
      </c>
      <c r="F182" t="s">
        <v>1058</v>
      </c>
    </row>
    <row r="183" spans="2:6" x14ac:dyDescent="0.2">
      <c r="B183" t="s">
        <v>477</v>
      </c>
    </row>
    <row r="184" spans="2:6" x14ac:dyDescent="0.2">
      <c r="B184" t="s">
        <v>742</v>
      </c>
      <c r="C184" t="s">
        <v>743</v>
      </c>
      <c r="D184" t="s">
        <v>744</v>
      </c>
      <c r="E184" t="s">
        <v>745</v>
      </c>
      <c r="F184" t="s">
        <v>746</v>
      </c>
    </row>
    <row r="185" spans="2:6" x14ac:dyDescent="0.2">
      <c r="B185" t="s">
        <v>1059</v>
      </c>
      <c r="C185" t="s">
        <v>784</v>
      </c>
      <c r="D185" s="47">
        <v>45152</v>
      </c>
      <c r="E185" t="s">
        <v>749</v>
      </c>
      <c r="F185" t="s">
        <v>1060</v>
      </c>
    </row>
    <row r="186" spans="2:6" x14ac:dyDescent="0.2">
      <c r="B186" t="s">
        <v>1061</v>
      </c>
      <c r="C186" t="s">
        <v>14</v>
      </c>
      <c r="D186" s="47">
        <v>45151</v>
      </c>
      <c r="E186" t="s">
        <v>751</v>
      </c>
      <c r="F186" t="s">
        <v>1062</v>
      </c>
    </row>
    <row r="187" spans="2:6" x14ac:dyDescent="0.2">
      <c r="B187" t="s">
        <v>1063</v>
      </c>
      <c r="C187" t="s">
        <v>812</v>
      </c>
      <c r="D187" s="47">
        <v>45150</v>
      </c>
      <c r="E187" t="s">
        <v>754</v>
      </c>
      <c r="F187" t="s">
        <v>1064</v>
      </c>
    </row>
    <row r="188" spans="2:6" x14ac:dyDescent="0.2">
      <c r="B188" t="s">
        <v>1065</v>
      </c>
      <c r="C188" t="s">
        <v>748</v>
      </c>
      <c r="D188" s="47">
        <v>45150</v>
      </c>
      <c r="E188" t="s">
        <v>754</v>
      </c>
      <c r="F188" t="s">
        <v>1066</v>
      </c>
    </row>
    <row r="189" spans="2:6" x14ac:dyDescent="0.2">
      <c r="B189" t="s">
        <v>1067</v>
      </c>
      <c r="C189" t="s">
        <v>763</v>
      </c>
      <c r="D189" s="47">
        <v>45148</v>
      </c>
      <c r="E189" t="s">
        <v>754</v>
      </c>
      <c r="F189" t="s">
        <v>1068</v>
      </c>
    </row>
    <row r="190" spans="2:6" x14ac:dyDescent="0.2">
      <c r="B190" t="s">
        <v>1069</v>
      </c>
      <c r="C190" t="s">
        <v>795</v>
      </c>
      <c r="D190" s="47">
        <v>45143</v>
      </c>
      <c r="E190" t="s">
        <v>754</v>
      </c>
      <c r="F190" t="s">
        <v>1070</v>
      </c>
    </row>
    <row r="191" spans="2:6" x14ac:dyDescent="0.2">
      <c r="B191" t="s">
        <v>1071</v>
      </c>
      <c r="C191" t="s">
        <v>763</v>
      </c>
      <c r="D191" s="47">
        <v>45133</v>
      </c>
      <c r="E191" t="s">
        <v>751</v>
      </c>
      <c r="F191" t="s">
        <v>1072</v>
      </c>
    </row>
    <row r="192" spans="2:6" x14ac:dyDescent="0.2">
      <c r="B192" t="s">
        <v>1073</v>
      </c>
      <c r="C192" t="s">
        <v>14</v>
      </c>
      <c r="D192" s="47">
        <v>45120</v>
      </c>
      <c r="E192" t="s">
        <v>749</v>
      </c>
      <c r="F192" t="s">
        <v>1074</v>
      </c>
    </row>
    <row r="193" spans="2:6" x14ac:dyDescent="0.2">
      <c r="B193" t="s">
        <v>1075</v>
      </c>
      <c r="C193" t="s">
        <v>763</v>
      </c>
      <c r="D193" s="47">
        <v>45045</v>
      </c>
      <c r="E193" t="s">
        <v>754</v>
      </c>
      <c r="F193" t="s">
        <v>1076</v>
      </c>
    </row>
    <row r="194" spans="2:6" x14ac:dyDescent="0.2">
      <c r="B194" t="s">
        <v>478</v>
      </c>
    </row>
    <row r="195" spans="2:6" x14ac:dyDescent="0.2">
      <c r="B195" t="s">
        <v>742</v>
      </c>
      <c r="C195" t="s">
        <v>743</v>
      </c>
      <c r="D195" t="s">
        <v>744</v>
      </c>
      <c r="E195" t="s">
        <v>745</v>
      </c>
      <c r="F195" t="s">
        <v>746</v>
      </c>
    </row>
    <row r="196" spans="2:6" x14ac:dyDescent="0.2">
      <c r="B196" t="s">
        <v>1077</v>
      </c>
      <c r="C196" t="s">
        <v>748</v>
      </c>
      <c r="D196" s="47">
        <v>45152</v>
      </c>
      <c r="E196" t="s">
        <v>754</v>
      </c>
      <c r="F196" t="s">
        <v>1078</v>
      </c>
    </row>
    <row r="197" spans="2:6" x14ac:dyDescent="0.2">
      <c r="B197" t="s">
        <v>1079</v>
      </c>
      <c r="C197" t="s">
        <v>748</v>
      </c>
      <c r="D197" s="47">
        <v>45151</v>
      </c>
      <c r="E197" t="s">
        <v>754</v>
      </c>
      <c r="F197" t="s">
        <v>1080</v>
      </c>
    </row>
    <row r="198" spans="2:6" x14ac:dyDescent="0.2">
      <c r="B198" t="s">
        <v>1081</v>
      </c>
      <c r="C198" t="s">
        <v>748</v>
      </c>
      <c r="D198" s="47">
        <v>45150</v>
      </c>
      <c r="E198" t="s">
        <v>754</v>
      </c>
      <c r="F198" t="s">
        <v>1082</v>
      </c>
    </row>
    <row r="199" spans="2:6" x14ac:dyDescent="0.2">
      <c r="B199" t="s">
        <v>1083</v>
      </c>
      <c r="C199" t="s">
        <v>792</v>
      </c>
      <c r="D199" s="47">
        <v>45150</v>
      </c>
      <c r="E199" t="s">
        <v>754</v>
      </c>
      <c r="F199" t="s">
        <v>1084</v>
      </c>
    </row>
    <row r="200" spans="2:6" x14ac:dyDescent="0.2">
      <c r="B200" t="s">
        <v>1085</v>
      </c>
      <c r="C200" t="s">
        <v>14</v>
      </c>
      <c r="D200" s="47">
        <v>45150</v>
      </c>
      <c r="E200" t="s">
        <v>754</v>
      </c>
      <c r="F200" t="s">
        <v>1086</v>
      </c>
    </row>
    <row r="201" spans="2:6" x14ac:dyDescent="0.2">
      <c r="B201" t="s">
        <v>1087</v>
      </c>
      <c r="C201" t="s">
        <v>7</v>
      </c>
      <c r="D201" s="47">
        <v>45149</v>
      </c>
      <c r="E201" t="s">
        <v>754</v>
      </c>
      <c r="F201" t="s">
        <v>1088</v>
      </c>
    </row>
    <row r="202" spans="2:6" x14ac:dyDescent="0.2">
      <c r="B202" t="s">
        <v>1089</v>
      </c>
      <c r="C202" t="s">
        <v>13</v>
      </c>
      <c r="D202" s="47">
        <v>45145</v>
      </c>
      <c r="E202" t="s">
        <v>754</v>
      </c>
      <c r="F202" t="s">
        <v>1090</v>
      </c>
    </row>
    <row r="203" spans="2:6" x14ac:dyDescent="0.2">
      <c r="B203" t="s">
        <v>479</v>
      </c>
    </row>
    <row r="204" spans="2:6" x14ac:dyDescent="0.2">
      <c r="B204" t="s">
        <v>742</v>
      </c>
      <c r="C204" t="s">
        <v>743</v>
      </c>
      <c r="D204" t="s">
        <v>744</v>
      </c>
      <c r="E204" t="s">
        <v>745</v>
      </c>
      <c r="F204" t="s">
        <v>746</v>
      </c>
    </row>
    <row r="205" spans="2:6" x14ac:dyDescent="0.2">
      <c r="B205" t="s">
        <v>1091</v>
      </c>
      <c r="C205" t="s">
        <v>13</v>
      </c>
      <c r="D205" s="47">
        <v>45151</v>
      </c>
      <c r="E205" t="s">
        <v>749</v>
      </c>
      <c r="F205" t="s">
        <v>1092</v>
      </c>
    </row>
    <row r="206" spans="2:6" x14ac:dyDescent="0.2">
      <c r="B206" t="s">
        <v>1093</v>
      </c>
      <c r="C206" t="s">
        <v>763</v>
      </c>
      <c r="D206" s="47">
        <v>45151</v>
      </c>
      <c r="E206" t="s">
        <v>749</v>
      </c>
      <c r="F206" t="s">
        <v>1094</v>
      </c>
    </row>
    <row r="207" spans="2:6" x14ac:dyDescent="0.2">
      <c r="B207" t="s">
        <v>1095</v>
      </c>
      <c r="C207" t="s">
        <v>748</v>
      </c>
      <c r="D207" s="47">
        <v>45151</v>
      </c>
      <c r="E207" t="s">
        <v>754</v>
      </c>
      <c r="F207" t="s">
        <v>1096</v>
      </c>
    </row>
    <row r="208" spans="2:6" x14ac:dyDescent="0.2">
      <c r="B208" t="s">
        <v>1097</v>
      </c>
      <c r="C208" t="s">
        <v>13</v>
      </c>
      <c r="D208" s="47">
        <v>45149</v>
      </c>
      <c r="E208" t="s">
        <v>754</v>
      </c>
      <c r="F208" t="s">
        <v>1098</v>
      </c>
    </row>
    <row r="209" spans="2:6" x14ac:dyDescent="0.2">
      <c r="B209" t="s">
        <v>1099</v>
      </c>
      <c r="C209" t="s">
        <v>7</v>
      </c>
      <c r="D209" s="47">
        <v>45141</v>
      </c>
      <c r="E209" t="s">
        <v>749</v>
      </c>
      <c r="F209" t="s">
        <v>1100</v>
      </c>
    </row>
    <row r="210" spans="2:6" x14ac:dyDescent="0.2">
      <c r="B210" t="s">
        <v>1101</v>
      </c>
      <c r="C210" t="s">
        <v>784</v>
      </c>
      <c r="D210" s="47">
        <v>45132</v>
      </c>
      <c r="E210" t="s">
        <v>751</v>
      </c>
      <c r="F210" t="s">
        <v>1102</v>
      </c>
    </row>
    <row r="211" spans="2:6" x14ac:dyDescent="0.2">
      <c r="B211" t="s">
        <v>480</v>
      </c>
    </row>
    <row r="212" spans="2:6" x14ac:dyDescent="0.2">
      <c r="B212" t="s">
        <v>742</v>
      </c>
      <c r="C212" t="s">
        <v>743</v>
      </c>
      <c r="D212" t="s">
        <v>744</v>
      </c>
      <c r="E212" t="s">
        <v>745</v>
      </c>
      <c r="F212" t="s">
        <v>746</v>
      </c>
    </row>
    <row r="213" spans="2:6" x14ac:dyDescent="0.2">
      <c r="B213" t="s">
        <v>1103</v>
      </c>
      <c r="C213" t="s">
        <v>789</v>
      </c>
      <c r="D213" s="47">
        <v>45152</v>
      </c>
      <c r="E213" t="s">
        <v>749</v>
      </c>
    </row>
    <row r="214" spans="2:6" x14ac:dyDescent="0.2">
      <c r="B214" t="s">
        <v>1104</v>
      </c>
      <c r="C214" t="s">
        <v>849</v>
      </c>
      <c r="D214" s="47">
        <v>45148</v>
      </c>
      <c r="E214" t="s">
        <v>754</v>
      </c>
      <c r="F214" t="s">
        <v>1105</v>
      </c>
    </row>
    <row r="215" spans="2:6" x14ac:dyDescent="0.2">
      <c r="B215" t="s">
        <v>1106</v>
      </c>
      <c r="C215" t="s">
        <v>792</v>
      </c>
      <c r="D215" s="47">
        <v>45133</v>
      </c>
      <c r="E215" t="s">
        <v>751</v>
      </c>
      <c r="F215" t="s">
        <v>1107</v>
      </c>
    </row>
    <row r="216" spans="2:6" x14ac:dyDescent="0.2">
      <c r="B216" t="s">
        <v>1108</v>
      </c>
      <c r="C216" t="s">
        <v>792</v>
      </c>
      <c r="D216" s="47">
        <v>45133</v>
      </c>
      <c r="E216" t="s">
        <v>751</v>
      </c>
      <c r="F216" t="s">
        <v>1109</v>
      </c>
    </row>
    <row r="217" spans="2:6" x14ac:dyDescent="0.2">
      <c r="B217" t="s">
        <v>1110</v>
      </c>
      <c r="C217" t="s">
        <v>13</v>
      </c>
      <c r="D217" s="47">
        <v>45133</v>
      </c>
      <c r="E217" t="s">
        <v>751</v>
      </c>
      <c r="F217" t="s">
        <v>1111</v>
      </c>
    </row>
    <row r="218" spans="2:6" x14ac:dyDescent="0.2">
      <c r="B218" t="s">
        <v>481</v>
      </c>
    </row>
    <row r="219" spans="2:6" x14ac:dyDescent="0.2">
      <c r="B219" t="s">
        <v>742</v>
      </c>
      <c r="C219" t="s">
        <v>743</v>
      </c>
      <c r="D219" t="s">
        <v>744</v>
      </c>
      <c r="E219" t="s">
        <v>745</v>
      </c>
      <c r="F219" t="s">
        <v>746</v>
      </c>
    </row>
    <row r="220" spans="2:6" x14ac:dyDescent="0.2">
      <c r="B220" t="s">
        <v>1112</v>
      </c>
      <c r="C220" t="s">
        <v>13</v>
      </c>
      <c r="D220" s="47">
        <v>45151</v>
      </c>
      <c r="E220" t="s">
        <v>754</v>
      </c>
      <c r="F220" t="s">
        <v>1113</v>
      </c>
    </row>
    <row r="221" spans="2:6" x14ac:dyDescent="0.2">
      <c r="B221" t="s">
        <v>1114</v>
      </c>
      <c r="C221" t="s">
        <v>763</v>
      </c>
      <c r="D221" s="47">
        <v>45148</v>
      </c>
      <c r="E221" t="s">
        <v>754</v>
      </c>
      <c r="F221" t="s">
        <v>1115</v>
      </c>
    </row>
    <row r="222" spans="2:6" x14ac:dyDescent="0.2">
      <c r="B222" t="s">
        <v>1116</v>
      </c>
      <c r="C222" t="s">
        <v>748</v>
      </c>
      <c r="D222" s="47">
        <v>45138</v>
      </c>
      <c r="E222" t="s">
        <v>754</v>
      </c>
      <c r="F222" t="s">
        <v>1117</v>
      </c>
    </row>
    <row r="223" spans="2:6" x14ac:dyDescent="0.2">
      <c r="B223" t="s">
        <v>1118</v>
      </c>
      <c r="C223" t="s">
        <v>14</v>
      </c>
      <c r="D223" s="47">
        <v>45133</v>
      </c>
      <c r="E223" t="s">
        <v>751</v>
      </c>
      <c r="F223" t="s">
        <v>1119</v>
      </c>
    </row>
    <row r="224" spans="2:6" x14ac:dyDescent="0.2">
      <c r="B224" t="s">
        <v>482</v>
      </c>
    </row>
    <row r="225" spans="2:6" x14ac:dyDescent="0.2">
      <c r="B225" t="s">
        <v>742</v>
      </c>
      <c r="C225" t="s">
        <v>743</v>
      </c>
      <c r="D225" t="s">
        <v>744</v>
      </c>
      <c r="E225" t="s">
        <v>745</v>
      </c>
      <c r="F225" t="s">
        <v>746</v>
      </c>
    </row>
    <row r="226" spans="2:6" x14ac:dyDescent="0.2">
      <c r="B226" t="s">
        <v>1120</v>
      </c>
      <c r="C226" t="s">
        <v>748</v>
      </c>
      <c r="D226" s="47">
        <v>45152</v>
      </c>
      <c r="E226" t="s">
        <v>749</v>
      </c>
      <c r="F226" t="s">
        <v>1121</v>
      </c>
    </row>
    <row r="227" spans="2:6" x14ac:dyDescent="0.2">
      <c r="B227" t="s">
        <v>1122</v>
      </c>
      <c r="C227" t="s">
        <v>13</v>
      </c>
      <c r="D227" s="47">
        <v>45152</v>
      </c>
      <c r="E227" t="s">
        <v>749</v>
      </c>
      <c r="F227" t="s">
        <v>1123</v>
      </c>
    </row>
    <row r="228" spans="2:6" x14ac:dyDescent="0.2">
      <c r="B228" t="s">
        <v>1124</v>
      </c>
      <c r="C228" t="s">
        <v>748</v>
      </c>
      <c r="D228" s="47">
        <v>45151</v>
      </c>
      <c r="E228" t="s">
        <v>754</v>
      </c>
      <c r="F228" t="s">
        <v>1125</v>
      </c>
    </row>
    <row r="229" spans="2:6" x14ac:dyDescent="0.2">
      <c r="B229" t="s">
        <v>1126</v>
      </c>
      <c r="C229" t="s">
        <v>13</v>
      </c>
      <c r="D229" s="47">
        <v>45151</v>
      </c>
      <c r="E229" t="s">
        <v>754</v>
      </c>
      <c r="F229" t="s">
        <v>1127</v>
      </c>
    </row>
    <row r="230" spans="2:6" x14ac:dyDescent="0.2">
      <c r="B230" t="s">
        <v>1128</v>
      </c>
      <c r="C230" t="s">
        <v>13</v>
      </c>
      <c r="D230" s="47">
        <v>45151</v>
      </c>
      <c r="E230" t="s">
        <v>754</v>
      </c>
      <c r="F230" t="s">
        <v>1129</v>
      </c>
    </row>
    <row r="231" spans="2:6" x14ac:dyDescent="0.2">
      <c r="B231" t="s">
        <v>1130</v>
      </c>
      <c r="C231" t="s">
        <v>13</v>
      </c>
      <c r="D231" s="47">
        <v>45149</v>
      </c>
      <c r="E231" t="s">
        <v>754</v>
      </c>
      <c r="F231" t="s">
        <v>1131</v>
      </c>
    </row>
    <row r="232" spans="2:6" x14ac:dyDescent="0.2">
      <c r="B232" t="s">
        <v>1132</v>
      </c>
      <c r="C232" t="s">
        <v>748</v>
      </c>
      <c r="D232" s="47">
        <v>45148</v>
      </c>
      <c r="E232" t="s">
        <v>754</v>
      </c>
      <c r="F232" t="s">
        <v>1133</v>
      </c>
    </row>
    <row r="233" spans="2:6" x14ac:dyDescent="0.2">
      <c r="B233" t="s">
        <v>1134</v>
      </c>
      <c r="C233" t="s">
        <v>7</v>
      </c>
      <c r="D233" s="47">
        <v>45147</v>
      </c>
      <c r="E233" t="s">
        <v>754</v>
      </c>
      <c r="F233" t="s">
        <v>1135</v>
      </c>
    </row>
    <row r="234" spans="2:6" x14ac:dyDescent="0.2">
      <c r="B234" t="s">
        <v>1136</v>
      </c>
      <c r="C234" t="s">
        <v>13</v>
      </c>
      <c r="D234" s="47">
        <v>45147</v>
      </c>
      <c r="E234" t="s">
        <v>754</v>
      </c>
      <c r="F234" t="s">
        <v>1137</v>
      </c>
    </row>
    <row r="235" spans="2:6" x14ac:dyDescent="0.2">
      <c r="B235" t="s">
        <v>1138</v>
      </c>
      <c r="C235" t="s">
        <v>868</v>
      </c>
      <c r="D235" s="47">
        <v>45146</v>
      </c>
      <c r="E235" t="s">
        <v>754</v>
      </c>
      <c r="F235" t="s">
        <v>1139</v>
      </c>
    </row>
    <row r="236" spans="2:6" x14ac:dyDescent="0.2">
      <c r="B236" t="s">
        <v>1140</v>
      </c>
      <c r="C236" t="s">
        <v>789</v>
      </c>
      <c r="D236" s="47">
        <v>45138</v>
      </c>
      <c r="E236" t="s">
        <v>754</v>
      </c>
      <c r="F236" t="s">
        <v>1141</v>
      </c>
    </row>
    <row r="237" spans="2:6" x14ac:dyDescent="0.2">
      <c r="B237" t="s">
        <v>1142</v>
      </c>
      <c r="C237" t="s">
        <v>748</v>
      </c>
      <c r="D237" s="47">
        <v>45135</v>
      </c>
      <c r="E237" t="s">
        <v>751</v>
      </c>
      <c r="F237" t="s">
        <v>1143</v>
      </c>
    </row>
    <row r="238" spans="2:6" x14ac:dyDescent="0.2">
      <c r="B238" t="s">
        <v>1144</v>
      </c>
      <c r="C238" t="s">
        <v>14</v>
      </c>
      <c r="D238" s="47">
        <v>45132</v>
      </c>
      <c r="E238" t="s">
        <v>751</v>
      </c>
      <c r="F238" t="s">
        <v>1145</v>
      </c>
    </row>
    <row r="239" spans="2:6" x14ac:dyDescent="0.2">
      <c r="B239" t="s">
        <v>1146</v>
      </c>
      <c r="C239" t="s">
        <v>748</v>
      </c>
      <c r="D239" s="47">
        <v>45127</v>
      </c>
      <c r="E239" t="s">
        <v>751</v>
      </c>
      <c r="F239" t="s">
        <v>1147</v>
      </c>
    </row>
    <row r="240" spans="2:6" x14ac:dyDescent="0.2">
      <c r="B240" t="s">
        <v>483</v>
      </c>
    </row>
    <row r="241" spans="2:6" x14ac:dyDescent="0.2">
      <c r="B241" t="s">
        <v>742</v>
      </c>
      <c r="C241" t="s">
        <v>743</v>
      </c>
      <c r="D241" t="s">
        <v>744</v>
      </c>
      <c r="E241" t="s">
        <v>745</v>
      </c>
      <c r="F241" t="s">
        <v>746</v>
      </c>
    </row>
    <row r="242" spans="2:6" x14ac:dyDescent="0.2">
      <c r="B242" t="s">
        <v>1148</v>
      </c>
      <c r="C242" t="s">
        <v>7</v>
      </c>
      <c r="D242" s="47">
        <v>45152</v>
      </c>
      <c r="E242" t="s">
        <v>754</v>
      </c>
      <c r="F242" t="s">
        <v>1149</v>
      </c>
    </row>
    <row r="243" spans="2:6" x14ac:dyDescent="0.2">
      <c r="B243" t="s">
        <v>1150</v>
      </c>
      <c r="C243" t="s">
        <v>14</v>
      </c>
      <c r="D243" s="47">
        <v>45152</v>
      </c>
      <c r="E243" t="s">
        <v>754</v>
      </c>
      <c r="F243" t="s">
        <v>1151</v>
      </c>
    </row>
    <row r="244" spans="2:6" x14ac:dyDescent="0.2">
      <c r="B244" t="s">
        <v>1152</v>
      </c>
      <c r="C244" t="s">
        <v>763</v>
      </c>
      <c r="D244" s="47">
        <v>45150</v>
      </c>
      <c r="E244" t="s">
        <v>754</v>
      </c>
      <c r="F244" t="s">
        <v>1153</v>
      </c>
    </row>
    <row r="245" spans="2:6" x14ac:dyDescent="0.2">
      <c r="B245" t="s">
        <v>1154</v>
      </c>
      <c r="C245" t="s">
        <v>13</v>
      </c>
      <c r="D245" s="47">
        <v>45149</v>
      </c>
      <c r="E245" t="s">
        <v>754</v>
      </c>
      <c r="F245" t="s">
        <v>1155</v>
      </c>
    </row>
    <row r="246" spans="2:6" x14ac:dyDescent="0.2">
      <c r="B246" t="s">
        <v>1156</v>
      </c>
      <c r="C246" t="s">
        <v>792</v>
      </c>
      <c r="D246" s="47">
        <v>45144</v>
      </c>
      <c r="E246" t="s">
        <v>749</v>
      </c>
      <c r="F246" t="s">
        <v>1157</v>
      </c>
    </row>
    <row r="247" spans="2:6" x14ac:dyDescent="0.2">
      <c r="B247" t="s">
        <v>1158</v>
      </c>
      <c r="C247" t="s">
        <v>7</v>
      </c>
      <c r="D247" s="47">
        <v>45141</v>
      </c>
      <c r="E247" t="s">
        <v>754</v>
      </c>
      <c r="F247" t="s">
        <v>1159</v>
      </c>
    </row>
    <row r="248" spans="2:6" x14ac:dyDescent="0.2">
      <c r="B248" t="s">
        <v>1160</v>
      </c>
      <c r="C248" t="s">
        <v>13</v>
      </c>
      <c r="D248" s="47">
        <v>45140</v>
      </c>
      <c r="E248" t="s">
        <v>754</v>
      </c>
      <c r="F248" t="s">
        <v>1161</v>
      </c>
    </row>
    <row r="249" spans="2:6" x14ac:dyDescent="0.2">
      <c r="B249" t="s">
        <v>1162</v>
      </c>
      <c r="C249" t="s">
        <v>815</v>
      </c>
      <c r="D249" s="47">
        <v>45131</v>
      </c>
      <c r="E249" t="s">
        <v>751</v>
      </c>
      <c r="F249" t="s">
        <v>1163</v>
      </c>
    </row>
    <row r="250" spans="2:6" x14ac:dyDescent="0.2">
      <c r="B250" t="s">
        <v>484</v>
      </c>
    </row>
    <row r="251" spans="2:6" x14ac:dyDescent="0.2">
      <c r="B251" t="s">
        <v>742</v>
      </c>
      <c r="C251" t="s">
        <v>743</v>
      </c>
      <c r="D251" t="s">
        <v>744</v>
      </c>
      <c r="E251" t="s">
        <v>745</v>
      </c>
      <c r="F251" t="s">
        <v>746</v>
      </c>
    </row>
    <row r="252" spans="2:6" x14ac:dyDescent="0.2">
      <c r="B252" t="s">
        <v>1164</v>
      </c>
      <c r="C252" t="s">
        <v>7</v>
      </c>
      <c r="D252" s="47">
        <v>45152</v>
      </c>
      <c r="E252" t="s">
        <v>754</v>
      </c>
      <c r="F252" t="s">
        <v>1165</v>
      </c>
    </row>
    <row r="253" spans="2:6" x14ac:dyDescent="0.2">
      <c r="B253" t="s">
        <v>1166</v>
      </c>
      <c r="C253" t="s">
        <v>763</v>
      </c>
      <c r="D253" s="47">
        <v>45152</v>
      </c>
      <c r="E253" t="s">
        <v>754</v>
      </c>
      <c r="F253" t="s">
        <v>1167</v>
      </c>
    </row>
    <row r="254" spans="2:6" x14ac:dyDescent="0.2">
      <c r="B254" t="s">
        <v>1168</v>
      </c>
      <c r="C254" t="s">
        <v>14</v>
      </c>
      <c r="D254" s="47">
        <v>45152</v>
      </c>
      <c r="E254" t="s">
        <v>754</v>
      </c>
      <c r="F254" t="s">
        <v>1169</v>
      </c>
    </row>
    <row r="255" spans="2:6" x14ac:dyDescent="0.2">
      <c r="B255" t="s">
        <v>1170</v>
      </c>
      <c r="C255" t="s">
        <v>815</v>
      </c>
      <c r="D255" s="47">
        <v>45151</v>
      </c>
      <c r="E255" t="s">
        <v>754</v>
      </c>
      <c r="F255" t="s">
        <v>1171</v>
      </c>
    </row>
    <row r="256" spans="2:6" x14ac:dyDescent="0.2">
      <c r="B256" t="s">
        <v>1172</v>
      </c>
      <c r="C256" t="s">
        <v>13</v>
      </c>
      <c r="D256" s="47">
        <v>45148</v>
      </c>
      <c r="E256" t="s">
        <v>754</v>
      </c>
      <c r="F256" t="s">
        <v>1173</v>
      </c>
    </row>
    <row r="257" spans="2:6" x14ac:dyDescent="0.2">
      <c r="B257" t="s">
        <v>1174</v>
      </c>
      <c r="C257" t="s">
        <v>784</v>
      </c>
      <c r="D257" s="47">
        <v>45146</v>
      </c>
      <c r="E257" t="s">
        <v>751</v>
      </c>
      <c r="F257" t="s">
        <v>1175</v>
      </c>
    </row>
    <row r="258" spans="2:6" x14ac:dyDescent="0.2">
      <c r="B258" t="s">
        <v>1176</v>
      </c>
      <c r="C258" t="s">
        <v>763</v>
      </c>
      <c r="D258" s="47">
        <v>45142</v>
      </c>
      <c r="E258" t="s">
        <v>749</v>
      </c>
      <c r="F258" t="s">
        <v>1177</v>
      </c>
    </row>
    <row r="259" spans="2:6" x14ac:dyDescent="0.2">
      <c r="B259" t="s">
        <v>1178</v>
      </c>
      <c r="C259" t="s">
        <v>789</v>
      </c>
      <c r="D259" s="47">
        <v>45132</v>
      </c>
      <c r="E259" t="s">
        <v>751</v>
      </c>
      <c r="F259" t="s">
        <v>1179</v>
      </c>
    </row>
    <row r="260" spans="2:6" x14ac:dyDescent="0.2">
      <c r="B260" t="s">
        <v>1180</v>
      </c>
      <c r="C260" t="s">
        <v>868</v>
      </c>
      <c r="D260" s="47">
        <v>45128</v>
      </c>
      <c r="E260" t="s">
        <v>751</v>
      </c>
      <c r="F260" t="s">
        <v>1181</v>
      </c>
    </row>
    <row r="261" spans="2:6" x14ac:dyDescent="0.2">
      <c r="B261" t="s">
        <v>1182</v>
      </c>
      <c r="C261" t="s">
        <v>815</v>
      </c>
      <c r="D261" s="47">
        <v>45128</v>
      </c>
      <c r="E261" t="s">
        <v>751</v>
      </c>
      <c r="F261" t="s">
        <v>1183</v>
      </c>
    </row>
    <row r="262" spans="2:6" x14ac:dyDescent="0.2">
      <c r="B262" t="s">
        <v>485</v>
      </c>
    </row>
    <row r="263" spans="2:6" x14ac:dyDescent="0.2">
      <c r="B263" t="s">
        <v>742</v>
      </c>
      <c r="C263" t="s">
        <v>743</v>
      </c>
      <c r="D263" t="s">
        <v>744</v>
      </c>
      <c r="E263" t="s">
        <v>745</v>
      </c>
      <c r="F263" t="s">
        <v>746</v>
      </c>
    </row>
    <row r="264" spans="2:6" x14ac:dyDescent="0.2">
      <c r="B264" t="s">
        <v>1184</v>
      </c>
      <c r="C264" t="s">
        <v>7</v>
      </c>
      <c r="D264" s="47">
        <v>45152</v>
      </c>
      <c r="E264" t="s">
        <v>754</v>
      </c>
      <c r="F264" t="s">
        <v>1185</v>
      </c>
    </row>
    <row r="265" spans="2:6" x14ac:dyDescent="0.2">
      <c r="B265" t="s">
        <v>1186</v>
      </c>
      <c r="C265" t="s">
        <v>815</v>
      </c>
      <c r="D265" s="47">
        <v>45151</v>
      </c>
      <c r="E265" t="s">
        <v>754</v>
      </c>
      <c r="F265" t="s">
        <v>1187</v>
      </c>
    </row>
    <row r="266" spans="2:6" x14ac:dyDescent="0.2">
      <c r="B266" t="s">
        <v>1188</v>
      </c>
      <c r="C266" t="s">
        <v>789</v>
      </c>
      <c r="D266" s="47">
        <v>45151</v>
      </c>
      <c r="E266" t="s">
        <v>754</v>
      </c>
      <c r="F266" t="s">
        <v>1189</v>
      </c>
    </row>
    <row r="267" spans="2:6" x14ac:dyDescent="0.2">
      <c r="B267" t="s">
        <v>1190</v>
      </c>
      <c r="C267" t="s">
        <v>14</v>
      </c>
      <c r="D267" s="47">
        <v>45151</v>
      </c>
      <c r="E267" t="s">
        <v>754</v>
      </c>
      <c r="F267" t="s">
        <v>1191</v>
      </c>
    </row>
    <row r="268" spans="2:6" x14ac:dyDescent="0.2">
      <c r="B268" t="s">
        <v>1192</v>
      </c>
      <c r="C268" t="s">
        <v>14</v>
      </c>
      <c r="D268" s="47">
        <v>45151</v>
      </c>
      <c r="E268" t="s">
        <v>754</v>
      </c>
      <c r="F268" t="s">
        <v>1193</v>
      </c>
    </row>
    <row r="269" spans="2:6" x14ac:dyDescent="0.2">
      <c r="B269" t="s">
        <v>1194</v>
      </c>
      <c r="C269" t="s">
        <v>13</v>
      </c>
      <c r="D269" s="47">
        <v>45151</v>
      </c>
      <c r="E269" t="s">
        <v>754</v>
      </c>
      <c r="F269" t="s">
        <v>1195</v>
      </c>
    </row>
    <row r="270" spans="2:6" x14ac:dyDescent="0.2">
      <c r="B270" t="s">
        <v>1196</v>
      </c>
      <c r="C270" t="s">
        <v>13</v>
      </c>
      <c r="D270" s="47">
        <v>45151</v>
      </c>
      <c r="E270" t="s">
        <v>754</v>
      </c>
      <c r="F270" t="s">
        <v>1197</v>
      </c>
    </row>
    <row r="271" spans="2:6" x14ac:dyDescent="0.2">
      <c r="B271" t="s">
        <v>1198</v>
      </c>
      <c r="C271" t="s">
        <v>763</v>
      </c>
      <c r="D271" s="47">
        <v>45151</v>
      </c>
      <c r="E271" t="s">
        <v>754</v>
      </c>
      <c r="F271" t="s">
        <v>1199</v>
      </c>
    </row>
    <row r="272" spans="2:6" x14ac:dyDescent="0.2">
      <c r="B272" t="s">
        <v>1200</v>
      </c>
      <c r="C272" t="s">
        <v>13</v>
      </c>
      <c r="D272" s="47">
        <v>45145</v>
      </c>
      <c r="E272" t="s">
        <v>754</v>
      </c>
      <c r="F272" t="s">
        <v>1201</v>
      </c>
    </row>
    <row r="273" spans="2:6" x14ac:dyDescent="0.2">
      <c r="B273" t="s">
        <v>1202</v>
      </c>
      <c r="C273" t="s">
        <v>7</v>
      </c>
      <c r="D273" s="47">
        <v>45144</v>
      </c>
      <c r="E273" t="s">
        <v>749</v>
      </c>
      <c r="F273" t="s">
        <v>1203</v>
      </c>
    </row>
    <row r="274" spans="2:6" x14ac:dyDescent="0.2">
      <c r="B274" t="s">
        <v>1204</v>
      </c>
      <c r="C274" t="s">
        <v>763</v>
      </c>
      <c r="D274" s="47">
        <v>45142</v>
      </c>
      <c r="E274" t="s">
        <v>749</v>
      </c>
      <c r="F274" t="s">
        <v>1205</v>
      </c>
    </row>
    <row r="275" spans="2:6" x14ac:dyDescent="0.2">
      <c r="B275" t="s">
        <v>1206</v>
      </c>
      <c r="C275" t="s">
        <v>789</v>
      </c>
      <c r="D275" s="47">
        <v>45141</v>
      </c>
      <c r="E275" t="s">
        <v>749</v>
      </c>
      <c r="F275" t="s">
        <v>1207</v>
      </c>
    </row>
    <row r="276" spans="2:6" x14ac:dyDescent="0.2">
      <c r="B276" t="s">
        <v>486</v>
      </c>
    </row>
    <row r="277" spans="2:6" x14ac:dyDescent="0.2">
      <c r="B277" t="s">
        <v>742</v>
      </c>
      <c r="C277" t="s">
        <v>743</v>
      </c>
      <c r="D277" t="s">
        <v>744</v>
      </c>
      <c r="E277" t="s">
        <v>745</v>
      </c>
      <c r="F277" t="s">
        <v>746</v>
      </c>
    </row>
    <row r="278" spans="2:6" x14ac:dyDescent="0.2">
      <c r="B278" t="s">
        <v>1208</v>
      </c>
      <c r="C278" t="s">
        <v>792</v>
      </c>
      <c r="D278" s="47">
        <v>45152</v>
      </c>
      <c r="E278" t="s">
        <v>754</v>
      </c>
      <c r="F278" t="s">
        <v>1209</v>
      </c>
    </row>
    <row r="279" spans="2:6" x14ac:dyDescent="0.2">
      <c r="B279" t="s">
        <v>1210</v>
      </c>
      <c r="C279" t="s">
        <v>748</v>
      </c>
      <c r="D279" s="47">
        <v>45149</v>
      </c>
      <c r="E279" t="s">
        <v>754</v>
      </c>
      <c r="F279" t="s">
        <v>1211</v>
      </c>
    </row>
    <row r="280" spans="2:6" x14ac:dyDescent="0.2">
      <c r="B280" t="s">
        <v>1212</v>
      </c>
      <c r="C280" t="s">
        <v>13</v>
      </c>
      <c r="D280" s="47">
        <v>45149</v>
      </c>
      <c r="E280" t="s">
        <v>754</v>
      </c>
      <c r="F280" t="s">
        <v>1213</v>
      </c>
    </row>
    <row r="281" spans="2:6" x14ac:dyDescent="0.2">
      <c r="B281" t="s">
        <v>1214</v>
      </c>
      <c r="C281" t="s">
        <v>792</v>
      </c>
      <c r="D281" s="47">
        <v>45147</v>
      </c>
      <c r="E281" t="s">
        <v>754</v>
      </c>
      <c r="F281" t="s">
        <v>1215</v>
      </c>
    </row>
    <row r="282" spans="2:6" x14ac:dyDescent="0.2">
      <c r="B282" t="s">
        <v>1216</v>
      </c>
      <c r="C282" t="s">
        <v>784</v>
      </c>
      <c r="D282" s="47">
        <v>45143</v>
      </c>
      <c r="E282" t="s">
        <v>754</v>
      </c>
      <c r="F282" t="s">
        <v>1217</v>
      </c>
    </row>
    <row r="283" spans="2:6" x14ac:dyDescent="0.2">
      <c r="B283" t="s">
        <v>1218</v>
      </c>
      <c r="C283" t="s">
        <v>789</v>
      </c>
      <c r="D283" s="47">
        <v>45142</v>
      </c>
      <c r="E283" t="s">
        <v>754</v>
      </c>
      <c r="F283" t="s">
        <v>1219</v>
      </c>
    </row>
    <row r="284" spans="2:6" x14ac:dyDescent="0.2">
      <c r="B284" t="s">
        <v>1220</v>
      </c>
      <c r="C284" t="s">
        <v>795</v>
      </c>
      <c r="D284" s="47">
        <v>45139</v>
      </c>
      <c r="E284" t="s">
        <v>749</v>
      </c>
      <c r="F284" t="s">
        <v>1221</v>
      </c>
    </row>
    <row r="285" spans="2:6" x14ac:dyDescent="0.2">
      <c r="B285" t="s">
        <v>1222</v>
      </c>
      <c r="C285" t="s">
        <v>748</v>
      </c>
      <c r="D285" s="47">
        <v>45132</v>
      </c>
      <c r="E285" t="s">
        <v>751</v>
      </c>
      <c r="F285" t="s">
        <v>1223</v>
      </c>
    </row>
    <row r="286" spans="2:6" x14ac:dyDescent="0.2">
      <c r="B286" t="s">
        <v>1224</v>
      </c>
      <c r="C286" t="s">
        <v>13</v>
      </c>
      <c r="D286" s="47">
        <v>45132</v>
      </c>
      <c r="E286" t="s">
        <v>751</v>
      </c>
      <c r="F286" t="s">
        <v>1225</v>
      </c>
    </row>
    <row r="287" spans="2:6" x14ac:dyDescent="0.2">
      <c r="B287" t="s">
        <v>487</v>
      </c>
    </row>
    <row r="288" spans="2:6" x14ac:dyDescent="0.2">
      <c r="B288" t="s">
        <v>742</v>
      </c>
      <c r="C288" t="s">
        <v>743</v>
      </c>
      <c r="D288" t="s">
        <v>744</v>
      </c>
      <c r="E288" t="s">
        <v>745</v>
      </c>
      <c r="F288" t="s">
        <v>746</v>
      </c>
    </row>
    <row r="289" spans="2:6" x14ac:dyDescent="0.2">
      <c r="B289" t="s">
        <v>1226</v>
      </c>
      <c r="C289" t="s">
        <v>14</v>
      </c>
      <c r="D289" s="47">
        <v>45150</v>
      </c>
      <c r="E289" t="s">
        <v>754</v>
      </c>
      <c r="F289" t="s">
        <v>1227</v>
      </c>
    </row>
    <row r="290" spans="2:6" x14ac:dyDescent="0.2">
      <c r="B290" t="s">
        <v>1228</v>
      </c>
      <c r="C290" t="s">
        <v>13</v>
      </c>
      <c r="D290" s="47">
        <v>45150</v>
      </c>
      <c r="E290" t="s">
        <v>754</v>
      </c>
      <c r="F290" t="s">
        <v>1229</v>
      </c>
    </row>
    <row r="291" spans="2:6" x14ac:dyDescent="0.2">
      <c r="B291" t="s">
        <v>1230</v>
      </c>
      <c r="C291" t="s">
        <v>748</v>
      </c>
      <c r="D291" s="47">
        <v>45148</v>
      </c>
      <c r="E291" t="s">
        <v>754</v>
      </c>
      <c r="F291" t="s">
        <v>1231</v>
      </c>
    </row>
    <row r="292" spans="2:6" x14ac:dyDescent="0.2">
      <c r="B292" t="s">
        <v>1232</v>
      </c>
      <c r="C292" t="s">
        <v>789</v>
      </c>
      <c r="D292" s="47">
        <v>45147</v>
      </c>
      <c r="E292" t="s">
        <v>749</v>
      </c>
      <c r="F292" t="s">
        <v>1233</v>
      </c>
    </row>
    <row r="293" spans="2:6" x14ac:dyDescent="0.2">
      <c r="B293" t="s">
        <v>1234</v>
      </c>
      <c r="C293" t="s">
        <v>763</v>
      </c>
      <c r="D293" s="47">
        <v>45145</v>
      </c>
      <c r="E293" t="s">
        <v>749</v>
      </c>
      <c r="F293" t="s">
        <v>1235</v>
      </c>
    </row>
    <row r="294" spans="2:6" x14ac:dyDescent="0.2">
      <c r="B294" t="s">
        <v>1236</v>
      </c>
      <c r="C294" t="s">
        <v>763</v>
      </c>
      <c r="D294" s="47">
        <v>45145</v>
      </c>
      <c r="E294" t="s">
        <v>749</v>
      </c>
      <c r="F294" t="s">
        <v>1237</v>
      </c>
    </row>
    <row r="295" spans="2:6" x14ac:dyDescent="0.2">
      <c r="B295" t="s">
        <v>1238</v>
      </c>
      <c r="C295" t="s">
        <v>763</v>
      </c>
      <c r="D295" s="47">
        <v>45142</v>
      </c>
      <c r="E295" t="s">
        <v>754</v>
      </c>
    </row>
    <row r="296" spans="2:6" x14ac:dyDescent="0.2">
      <c r="B296" t="s">
        <v>1239</v>
      </c>
      <c r="C296" t="s">
        <v>789</v>
      </c>
      <c r="D296" s="47">
        <v>45139</v>
      </c>
      <c r="E296" t="s">
        <v>751</v>
      </c>
    </row>
    <row r="297" spans="2:6" x14ac:dyDescent="0.2">
      <c r="B297" t="s">
        <v>1240</v>
      </c>
      <c r="C297" t="s">
        <v>7</v>
      </c>
      <c r="D297" s="47">
        <v>45137</v>
      </c>
      <c r="E297" t="s">
        <v>751</v>
      </c>
      <c r="F297" t="s">
        <v>1241</v>
      </c>
    </row>
    <row r="298" spans="2:6" x14ac:dyDescent="0.2">
      <c r="B298" t="s">
        <v>1242</v>
      </c>
      <c r="C298" t="s">
        <v>868</v>
      </c>
      <c r="D298" s="47">
        <v>45126</v>
      </c>
      <c r="E298" t="s">
        <v>751</v>
      </c>
      <c r="F298" t="s">
        <v>1243</v>
      </c>
    </row>
    <row r="299" spans="2:6" x14ac:dyDescent="0.2">
      <c r="B299" t="s">
        <v>488</v>
      </c>
    </row>
    <row r="300" spans="2:6" x14ac:dyDescent="0.2">
      <c r="B300" t="s">
        <v>742</v>
      </c>
      <c r="C300" t="s">
        <v>743</v>
      </c>
      <c r="D300" t="s">
        <v>744</v>
      </c>
      <c r="E300" t="s">
        <v>745</v>
      </c>
      <c r="F300" t="s">
        <v>746</v>
      </c>
    </row>
    <row r="301" spans="2:6" x14ac:dyDescent="0.2">
      <c r="B301" t="s">
        <v>1244</v>
      </c>
      <c r="C301" t="s">
        <v>763</v>
      </c>
      <c r="D301" s="47">
        <v>45152</v>
      </c>
      <c r="E301" t="s">
        <v>749</v>
      </c>
      <c r="F301" t="s">
        <v>1245</v>
      </c>
    </row>
    <row r="302" spans="2:6" x14ac:dyDescent="0.2">
      <c r="B302" t="s">
        <v>1246</v>
      </c>
      <c r="C302" t="s">
        <v>13</v>
      </c>
      <c r="D302" s="47">
        <v>45150</v>
      </c>
      <c r="E302" t="s">
        <v>754</v>
      </c>
      <c r="F302" t="s">
        <v>1247</v>
      </c>
    </row>
    <row r="303" spans="2:6" x14ac:dyDescent="0.2">
      <c r="B303" t="s">
        <v>1248</v>
      </c>
      <c r="C303" t="s">
        <v>13</v>
      </c>
      <c r="D303" s="47">
        <v>45150</v>
      </c>
      <c r="E303" t="s">
        <v>754</v>
      </c>
      <c r="F303" t="s">
        <v>1249</v>
      </c>
    </row>
    <row r="304" spans="2:6" x14ac:dyDescent="0.2">
      <c r="B304" t="s">
        <v>1250</v>
      </c>
      <c r="C304" t="s">
        <v>13</v>
      </c>
      <c r="D304" s="47">
        <v>45150</v>
      </c>
      <c r="E304" t="s">
        <v>754</v>
      </c>
      <c r="F304" t="s">
        <v>1251</v>
      </c>
    </row>
    <row r="305" spans="2:6" x14ac:dyDescent="0.2">
      <c r="B305" t="s">
        <v>1252</v>
      </c>
      <c r="C305" t="s">
        <v>763</v>
      </c>
      <c r="D305" s="47">
        <v>45147</v>
      </c>
      <c r="E305" t="s">
        <v>754</v>
      </c>
      <c r="F305" t="s">
        <v>1253</v>
      </c>
    </row>
    <row r="306" spans="2:6" x14ac:dyDescent="0.2">
      <c r="B306" t="s">
        <v>1254</v>
      </c>
      <c r="C306" t="s">
        <v>13</v>
      </c>
      <c r="D306" s="47">
        <v>45145</v>
      </c>
      <c r="E306" t="s">
        <v>749</v>
      </c>
      <c r="F306" t="s">
        <v>1255</v>
      </c>
    </row>
    <row r="307" spans="2:6" x14ac:dyDescent="0.2">
      <c r="B307" t="s">
        <v>1256</v>
      </c>
      <c r="C307" t="s">
        <v>13</v>
      </c>
      <c r="D307" s="47">
        <v>45139</v>
      </c>
      <c r="E307" t="s">
        <v>754</v>
      </c>
      <c r="F307" t="s">
        <v>1257</v>
      </c>
    </row>
    <row r="308" spans="2:6" x14ac:dyDescent="0.2">
      <c r="B308" t="s">
        <v>489</v>
      </c>
    </row>
    <row r="309" spans="2:6" x14ac:dyDescent="0.2">
      <c r="B309" t="s">
        <v>742</v>
      </c>
      <c r="C309" t="s">
        <v>743</v>
      </c>
      <c r="D309" t="s">
        <v>744</v>
      </c>
      <c r="E309" t="s">
        <v>745</v>
      </c>
      <c r="F309" t="s">
        <v>746</v>
      </c>
    </row>
    <row r="310" spans="2:6" x14ac:dyDescent="0.2">
      <c r="B310" t="s">
        <v>1258</v>
      </c>
      <c r="C310" t="s">
        <v>763</v>
      </c>
      <c r="D310" s="47">
        <v>45152</v>
      </c>
      <c r="E310" t="s">
        <v>749</v>
      </c>
      <c r="F310" t="s">
        <v>1259</v>
      </c>
    </row>
    <row r="311" spans="2:6" x14ac:dyDescent="0.2">
      <c r="B311" t="s">
        <v>1260</v>
      </c>
      <c r="C311" t="s">
        <v>792</v>
      </c>
      <c r="D311" s="47">
        <v>45149</v>
      </c>
      <c r="E311" t="s">
        <v>754</v>
      </c>
      <c r="F311" t="s">
        <v>1261</v>
      </c>
    </row>
    <row r="312" spans="2:6" x14ac:dyDescent="0.2">
      <c r="B312" t="s">
        <v>1262</v>
      </c>
      <c r="C312" t="s">
        <v>13</v>
      </c>
      <c r="D312" s="47">
        <v>45147</v>
      </c>
      <c r="E312" t="s">
        <v>749</v>
      </c>
      <c r="F312" t="s">
        <v>1263</v>
      </c>
    </row>
    <row r="313" spans="2:6" x14ac:dyDescent="0.2">
      <c r="B313" t="s">
        <v>1264</v>
      </c>
      <c r="C313" t="s">
        <v>868</v>
      </c>
      <c r="D313" s="47">
        <v>45144</v>
      </c>
      <c r="E313" t="s">
        <v>754</v>
      </c>
      <c r="F313" t="s">
        <v>1265</v>
      </c>
    </row>
    <row r="314" spans="2:6" x14ac:dyDescent="0.2">
      <c r="B314" t="s">
        <v>1266</v>
      </c>
      <c r="C314" t="s">
        <v>7</v>
      </c>
      <c r="D314" s="47">
        <v>45141</v>
      </c>
      <c r="E314" t="s">
        <v>749</v>
      </c>
      <c r="F314" t="s">
        <v>1267</v>
      </c>
    </row>
    <row r="315" spans="2:6" x14ac:dyDescent="0.2">
      <c r="B315" t="s">
        <v>1268</v>
      </c>
      <c r="C315" t="s">
        <v>748</v>
      </c>
      <c r="D315" s="47">
        <v>45140</v>
      </c>
      <c r="E315" t="s">
        <v>749</v>
      </c>
      <c r="F315" t="s">
        <v>1269</v>
      </c>
    </row>
    <row r="316" spans="2:6" x14ac:dyDescent="0.2">
      <c r="B316" t="s">
        <v>1270</v>
      </c>
      <c r="C316" t="s">
        <v>792</v>
      </c>
      <c r="D316" s="47">
        <v>45062</v>
      </c>
      <c r="E316" t="s">
        <v>749</v>
      </c>
      <c r="F316" t="s">
        <v>1271</v>
      </c>
    </row>
    <row r="317" spans="2:6" x14ac:dyDescent="0.2">
      <c r="B317" t="s">
        <v>490</v>
      </c>
    </row>
    <row r="318" spans="2:6" x14ac:dyDescent="0.2">
      <c r="B318" t="s">
        <v>742</v>
      </c>
      <c r="C318" t="s">
        <v>743</v>
      </c>
      <c r="D318" t="s">
        <v>744</v>
      </c>
      <c r="E318" t="s">
        <v>745</v>
      </c>
      <c r="F318" t="s">
        <v>746</v>
      </c>
    </row>
    <row r="319" spans="2:6" x14ac:dyDescent="0.2">
      <c r="B319" t="s">
        <v>1272</v>
      </c>
      <c r="C319" t="s">
        <v>784</v>
      </c>
      <c r="D319" s="47">
        <v>45152</v>
      </c>
      <c r="E319" t="s">
        <v>749</v>
      </c>
      <c r="F319" t="s">
        <v>1273</v>
      </c>
    </row>
    <row r="320" spans="2:6" x14ac:dyDescent="0.2">
      <c r="B320" t="s">
        <v>1274</v>
      </c>
      <c r="C320" t="s">
        <v>748</v>
      </c>
      <c r="D320" s="47">
        <v>45149</v>
      </c>
      <c r="E320" t="s">
        <v>749</v>
      </c>
      <c r="F320" t="s">
        <v>1275</v>
      </c>
    </row>
    <row r="321" spans="2:6" x14ac:dyDescent="0.2">
      <c r="B321" t="s">
        <v>1276</v>
      </c>
      <c r="C321" t="s">
        <v>763</v>
      </c>
      <c r="D321" s="47">
        <v>45148</v>
      </c>
      <c r="E321" t="s">
        <v>754</v>
      </c>
      <c r="F321" t="s">
        <v>1277</v>
      </c>
    </row>
    <row r="322" spans="2:6" x14ac:dyDescent="0.2">
      <c r="B322" t="s">
        <v>1278</v>
      </c>
      <c r="C322" t="s">
        <v>13</v>
      </c>
      <c r="D322" s="47">
        <v>45148</v>
      </c>
      <c r="E322" t="s">
        <v>751</v>
      </c>
      <c r="F322" t="s">
        <v>1279</v>
      </c>
    </row>
    <row r="323" spans="2:6" x14ac:dyDescent="0.2">
      <c r="B323" t="s">
        <v>1280</v>
      </c>
      <c r="C323" t="s">
        <v>14</v>
      </c>
      <c r="D323" s="47">
        <v>45148</v>
      </c>
      <c r="E323" t="s">
        <v>754</v>
      </c>
      <c r="F323" t="s">
        <v>1281</v>
      </c>
    </row>
    <row r="324" spans="2:6" x14ac:dyDescent="0.2">
      <c r="B324" t="s">
        <v>1282</v>
      </c>
      <c r="C324" t="s">
        <v>784</v>
      </c>
      <c r="D324" s="47">
        <v>45142</v>
      </c>
      <c r="E324" t="s">
        <v>749</v>
      </c>
      <c r="F324" t="s">
        <v>1283</v>
      </c>
    </row>
    <row r="325" spans="2:6" x14ac:dyDescent="0.2">
      <c r="B325" t="s">
        <v>1284</v>
      </c>
      <c r="C325" t="s">
        <v>815</v>
      </c>
      <c r="D325" s="47">
        <v>45141</v>
      </c>
      <c r="E325" t="s">
        <v>754</v>
      </c>
      <c r="F325" t="s">
        <v>1285</v>
      </c>
    </row>
    <row r="326" spans="2:6" x14ac:dyDescent="0.2">
      <c r="B326" t="s">
        <v>1286</v>
      </c>
      <c r="C326" t="s">
        <v>7</v>
      </c>
      <c r="D326" s="47">
        <v>45141</v>
      </c>
      <c r="E326" t="s">
        <v>754</v>
      </c>
      <c r="F326" t="s">
        <v>1287</v>
      </c>
    </row>
    <row r="327" spans="2:6" x14ac:dyDescent="0.2">
      <c r="B327" t="s">
        <v>1288</v>
      </c>
      <c r="C327" t="s">
        <v>784</v>
      </c>
      <c r="D327" s="47">
        <v>45133</v>
      </c>
      <c r="E327" t="s">
        <v>751</v>
      </c>
      <c r="F327" t="s">
        <v>1289</v>
      </c>
    </row>
    <row r="328" spans="2:6" x14ac:dyDescent="0.2">
      <c r="B328" t="s">
        <v>1290</v>
      </c>
      <c r="C328" t="s">
        <v>748</v>
      </c>
      <c r="D328" s="47">
        <v>45132</v>
      </c>
      <c r="E328" t="s">
        <v>751</v>
      </c>
      <c r="F328" t="s">
        <v>1291</v>
      </c>
    </row>
    <row r="329" spans="2:6" x14ac:dyDescent="0.2">
      <c r="B329" t="s">
        <v>1292</v>
      </c>
      <c r="C329" t="s">
        <v>792</v>
      </c>
      <c r="D329" s="47">
        <v>44992</v>
      </c>
      <c r="E329" t="s">
        <v>754</v>
      </c>
    </row>
    <row r="330" spans="2:6" x14ac:dyDescent="0.2">
      <c r="B330" t="s">
        <v>491</v>
      </c>
    </row>
    <row r="331" spans="2:6" x14ac:dyDescent="0.2">
      <c r="B331" t="s">
        <v>742</v>
      </c>
      <c r="C331" t="s">
        <v>743</v>
      </c>
      <c r="D331" t="s">
        <v>744</v>
      </c>
      <c r="E331" t="s">
        <v>745</v>
      </c>
      <c r="F331" t="s">
        <v>746</v>
      </c>
    </row>
    <row r="332" spans="2:6" x14ac:dyDescent="0.2">
      <c r="B332" t="s">
        <v>1293</v>
      </c>
      <c r="C332" t="s">
        <v>763</v>
      </c>
      <c r="D332" s="47">
        <v>45152</v>
      </c>
      <c r="E332" t="s">
        <v>754</v>
      </c>
    </row>
    <row r="333" spans="2:6" x14ac:dyDescent="0.2">
      <c r="B333" t="s">
        <v>1294</v>
      </c>
      <c r="C333" t="s">
        <v>763</v>
      </c>
      <c r="D333" s="47">
        <v>45150</v>
      </c>
      <c r="E333" t="s">
        <v>754</v>
      </c>
      <c r="F333" t="s">
        <v>1295</v>
      </c>
    </row>
    <row r="334" spans="2:6" x14ac:dyDescent="0.2">
      <c r="B334" t="s">
        <v>1296</v>
      </c>
      <c r="C334" t="s">
        <v>795</v>
      </c>
      <c r="D334" s="47">
        <v>45150</v>
      </c>
      <c r="E334" t="s">
        <v>754</v>
      </c>
      <c r="F334" t="s">
        <v>1297</v>
      </c>
    </row>
    <row r="335" spans="2:6" x14ac:dyDescent="0.2">
      <c r="B335" t="s">
        <v>1298</v>
      </c>
      <c r="C335" t="s">
        <v>763</v>
      </c>
      <c r="D335" s="47">
        <v>45150</v>
      </c>
      <c r="E335" t="s">
        <v>754</v>
      </c>
      <c r="F335" t="s">
        <v>1299</v>
      </c>
    </row>
    <row r="336" spans="2:6" x14ac:dyDescent="0.2">
      <c r="B336" t="s">
        <v>1300</v>
      </c>
      <c r="C336" t="s">
        <v>7</v>
      </c>
      <c r="D336" s="47">
        <v>45150</v>
      </c>
      <c r="E336" t="s">
        <v>754</v>
      </c>
      <c r="F336" t="s">
        <v>1301</v>
      </c>
    </row>
    <row r="337" spans="2:6" x14ac:dyDescent="0.2">
      <c r="B337" t="s">
        <v>1302</v>
      </c>
      <c r="C337" t="s">
        <v>13</v>
      </c>
      <c r="D337" s="47">
        <v>45149</v>
      </c>
      <c r="E337" t="s">
        <v>754</v>
      </c>
      <c r="F337" t="s">
        <v>1303</v>
      </c>
    </row>
    <row r="338" spans="2:6" x14ac:dyDescent="0.2">
      <c r="B338" t="s">
        <v>1304</v>
      </c>
      <c r="C338" t="s">
        <v>763</v>
      </c>
      <c r="D338" s="47">
        <v>45148</v>
      </c>
      <c r="E338" t="s">
        <v>749</v>
      </c>
      <c r="F338" t="s">
        <v>1305</v>
      </c>
    </row>
    <row r="339" spans="2:6" x14ac:dyDescent="0.2">
      <c r="B339" t="s">
        <v>1306</v>
      </c>
      <c r="C339" t="s">
        <v>748</v>
      </c>
      <c r="D339" s="47">
        <v>45147</v>
      </c>
      <c r="E339" t="s">
        <v>749</v>
      </c>
      <c r="F339" t="s">
        <v>1307</v>
      </c>
    </row>
    <row r="340" spans="2:6" x14ac:dyDescent="0.2">
      <c r="B340" t="s">
        <v>1308</v>
      </c>
      <c r="C340" t="s">
        <v>868</v>
      </c>
      <c r="D340" s="47">
        <v>45147</v>
      </c>
      <c r="E340" t="s">
        <v>754</v>
      </c>
      <c r="F340" t="s">
        <v>1309</v>
      </c>
    </row>
    <row r="341" spans="2:6" x14ac:dyDescent="0.2">
      <c r="B341" t="s">
        <v>1310</v>
      </c>
      <c r="C341" t="s">
        <v>748</v>
      </c>
      <c r="D341" s="47">
        <v>45147</v>
      </c>
      <c r="E341" t="s">
        <v>754</v>
      </c>
      <c r="F341" t="s">
        <v>1311</v>
      </c>
    </row>
    <row r="342" spans="2:6" x14ac:dyDescent="0.2">
      <c r="B342" t="s">
        <v>1312</v>
      </c>
      <c r="C342" t="s">
        <v>13</v>
      </c>
      <c r="D342" s="47">
        <v>45146</v>
      </c>
      <c r="E342" t="s">
        <v>754</v>
      </c>
      <c r="F342" t="s">
        <v>1313</v>
      </c>
    </row>
    <row r="343" spans="2:6" x14ac:dyDescent="0.2">
      <c r="B343" t="s">
        <v>1314</v>
      </c>
      <c r="C343" t="s">
        <v>784</v>
      </c>
      <c r="D343" s="47">
        <v>45144</v>
      </c>
      <c r="E343" t="s">
        <v>754</v>
      </c>
      <c r="F343" t="s">
        <v>1315</v>
      </c>
    </row>
    <row r="344" spans="2:6" x14ac:dyDescent="0.2">
      <c r="B344" t="s">
        <v>1316</v>
      </c>
      <c r="C344" t="s">
        <v>13</v>
      </c>
      <c r="D344" s="47">
        <v>45144</v>
      </c>
      <c r="E344" t="s">
        <v>754</v>
      </c>
    </row>
    <row r="345" spans="2:6" x14ac:dyDescent="0.2">
      <c r="B345" t="s">
        <v>1317</v>
      </c>
      <c r="C345" t="s">
        <v>7</v>
      </c>
      <c r="D345" s="47">
        <v>45144</v>
      </c>
      <c r="E345" t="s">
        <v>754</v>
      </c>
      <c r="F345" t="s">
        <v>1318</v>
      </c>
    </row>
    <row r="346" spans="2:6" x14ac:dyDescent="0.2">
      <c r="B346" t="s">
        <v>1319</v>
      </c>
      <c r="C346" t="s">
        <v>763</v>
      </c>
      <c r="D346" s="47">
        <v>45141</v>
      </c>
      <c r="E346" t="s">
        <v>754</v>
      </c>
      <c r="F346" t="s">
        <v>1320</v>
      </c>
    </row>
    <row r="347" spans="2:6" x14ac:dyDescent="0.2">
      <c r="B347" t="s">
        <v>1321</v>
      </c>
      <c r="C347" t="s">
        <v>792</v>
      </c>
      <c r="D347" s="47">
        <v>45133</v>
      </c>
      <c r="E347" t="s">
        <v>751</v>
      </c>
      <c r="F347" t="s">
        <v>1322</v>
      </c>
    </row>
    <row r="348" spans="2:6" x14ac:dyDescent="0.2">
      <c r="B348" t="s">
        <v>1323</v>
      </c>
      <c r="C348" t="s">
        <v>792</v>
      </c>
      <c r="D348" s="47">
        <v>45133</v>
      </c>
      <c r="E348" t="s">
        <v>751</v>
      </c>
      <c r="F348" t="s">
        <v>1324</v>
      </c>
    </row>
    <row r="349" spans="2:6" x14ac:dyDescent="0.2">
      <c r="B349" t="s">
        <v>1325</v>
      </c>
      <c r="C349" t="s">
        <v>868</v>
      </c>
      <c r="D349" s="47">
        <v>45133</v>
      </c>
      <c r="E349" t="s">
        <v>751</v>
      </c>
      <c r="F349" t="s">
        <v>1326</v>
      </c>
    </row>
    <row r="350" spans="2:6" x14ac:dyDescent="0.2">
      <c r="B350" t="s">
        <v>1327</v>
      </c>
      <c r="C350" t="s">
        <v>763</v>
      </c>
      <c r="D350" s="47">
        <v>45133</v>
      </c>
      <c r="E350" t="s">
        <v>751</v>
      </c>
      <c r="F350" t="s">
        <v>1328</v>
      </c>
    </row>
    <row r="351" spans="2:6" x14ac:dyDescent="0.2">
      <c r="B351" t="s">
        <v>492</v>
      </c>
    </row>
    <row r="352" spans="2:6" x14ac:dyDescent="0.2">
      <c r="B352" t="s">
        <v>742</v>
      </c>
      <c r="C352" t="s">
        <v>743</v>
      </c>
      <c r="D352" t="s">
        <v>744</v>
      </c>
      <c r="E352" t="s">
        <v>745</v>
      </c>
      <c r="F352" t="s">
        <v>746</v>
      </c>
    </row>
    <row r="353" spans="2:6" x14ac:dyDescent="0.2">
      <c r="B353" t="s">
        <v>1329</v>
      </c>
      <c r="C353" t="s">
        <v>748</v>
      </c>
      <c r="D353" s="47">
        <v>45150</v>
      </c>
      <c r="E353" t="s">
        <v>754</v>
      </c>
      <c r="F353" t="s">
        <v>1330</v>
      </c>
    </row>
    <row r="354" spans="2:6" x14ac:dyDescent="0.2">
      <c r="B354" t="s">
        <v>1331</v>
      </c>
      <c r="C354" t="s">
        <v>795</v>
      </c>
      <c r="D354" s="47">
        <v>45145</v>
      </c>
      <c r="E354" t="s">
        <v>754</v>
      </c>
      <c r="F354" t="s">
        <v>1332</v>
      </c>
    </row>
    <row r="355" spans="2:6" x14ac:dyDescent="0.2">
      <c r="B355" t="s">
        <v>1333</v>
      </c>
      <c r="C355" t="s">
        <v>792</v>
      </c>
      <c r="D355" s="47">
        <v>45139</v>
      </c>
      <c r="E355" t="s">
        <v>754</v>
      </c>
      <c r="F355" t="s">
        <v>1334</v>
      </c>
    </row>
    <row r="356" spans="2:6" x14ac:dyDescent="0.2">
      <c r="B356" t="s">
        <v>493</v>
      </c>
    </row>
    <row r="357" spans="2:6" x14ac:dyDescent="0.2">
      <c r="B357" t="s">
        <v>742</v>
      </c>
      <c r="C357" t="s">
        <v>743</v>
      </c>
      <c r="D357" t="s">
        <v>744</v>
      </c>
      <c r="E357" t="s">
        <v>745</v>
      </c>
      <c r="F357" t="s">
        <v>746</v>
      </c>
    </row>
    <row r="358" spans="2:6" x14ac:dyDescent="0.2">
      <c r="B358" t="s">
        <v>1335</v>
      </c>
      <c r="C358" t="s">
        <v>792</v>
      </c>
      <c r="D358" s="47">
        <v>45152</v>
      </c>
      <c r="E358" t="s">
        <v>749</v>
      </c>
      <c r="F358" t="s">
        <v>1336</v>
      </c>
    </row>
    <row r="359" spans="2:6" x14ac:dyDescent="0.2">
      <c r="B359" t="s">
        <v>1337</v>
      </c>
      <c r="C359" t="s">
        <v>7</v>
      </c>
      <c r="D359" s="47">
        <v>45152</v>
      </c>
      <c r="E359" t="s">
        <v>754</v>
      </c>
      <c r="F359" t="s">
        <v>1338</v>
      </c>
    </row>
    <row r="360" spans="2:6" x14ac:dyDescent="0.2">
      <c r="B360" t="s">
        <v>1339</v>
      </c>
      <c r="C360" t="s">
        <v>7</v>
      </c>
      <c r="D360" s="47">
        <v>45152</v>
      </c>
      <c r="E360" t="s">
        <v>754</v>
      </c>
      <c r="F360" t="s">
        <v>1340</v>
      </c>
    </row>
    <row r="361" spans="2:6" x14ac:dyDescent="0.2">
      <c r="B361" t="s">
        <v>1341</v>
      </c>
      <c r="C361" t="s">
        <v>789</v>
      </c>
      <c r="D361" s="47">
        <v>45130</v>
      </c>
      <c r="E361" t="s">
        <v>751</v>
      </c>
      <c r="F361" t="s">
        <v>1342</v>
      </c>
    </row>
    <row r="362" spans="2:6" x14ac:dyDescent="0.2">
      <c r="B362" t="s">
        <v>1343</v>
      </c>
      <c r="C362" t="s">
        <v>748</v>
      </c>
      <c r="D362" s="47">
        <v>45130</v>
      </c>
      <c r="E362" t="s">
        <v>751</v>
      </c>
      <c r="F362" t="s">
        <v>1344</v>
      </c>
    </row>
    <row r="363" spans="2:6" x14ac:dyDescent="0.2">
      <c r="B363" t="s">
        <v>1345</v>
      </c>
    </row>
    <row r="364" spans="2:6" x14ac:dyDescent="0.2">
      <c r="B364" t="s">
        <v>742</v>
      </c>
      <c r="C364" t="s">
        <v>743</v>
      </c>
      <c r="D364" t="s">
        <v>744</v>
      </c>
      <c r="E364" t="s">
        <v>745</v>
      </c>
      <c r="F364" t="s">
        <v>746</v>
      </c>
    </row>
    <row r="365" spans="2:6" x14ac:dyDescent="0.2">
      <c r="B365" t="s">
        <v>1346</v>
      </c>
      <c r="C365" t="s">
        <v>784</v>
      </c>
      <c r="D365" s="47">
        <v>45151</v>
      </c>
      <c r="E365" t="s">
        <v>754</v>
      </c>
      <c r="F365" t="s">
        <v>1347</v>
      </c>
    </row>
    <row r="366" spans="2:6" x14ac:dyDescent="0.2">
      <c r="B366" t="s">
        <v>1348</v>
      </c>
      <c r="C366" t="s">
        <v>792</v>
      </c>
      <c r="D366" s="47">
        <v>45151</v>
      </c>
      <c r="E366" t="s">
        <v>754</v>
      </c>
      <c r="F366" t="s">
        <v>1349</v>
      </c>
    </row>
    <row r="367" spans="2:6" x14ac:dyDescent="0.2">
      <c r="B367" t="s">
        <v>1350</v>
      </c>
      <c r="C367" t="s">
        <v>14</v>
      </c>
      <c r="D367" s="47">
        <v>45151</v>
      </c>
      <c r="E367" t="s">
        <v>754</v>
      </c>
      <c r="F367" t="s">
        <v>1351</v>
      </c>
    </row>
    <row r="368" spans="2:6" x14ac:dyDescent="0.2">
      <c r="B368" t="s">
        <v>1352</v>
      </c>
      <c r="C368" t="s">
        <v>792</v>
      </c>
      <c r="D368" s="47">
        <v>45148</v>
      </c>
      <c r="E368" t="s">
        <v>749</v>
      </c>
      <c r="F368" t="s">
        <v>1353</v>
      </c>
    </row>
    <row r="369" spans="2:6" x14ac:dyDescent="0.2">
      <c r="B369" t="s">
        <v>1354</v>
      </c>
      <c r="C369" t="s">
        <v>792</v>
      </c>
      <c r="D369" s="47">
        <v>45146</v>
      </c>
      <c r="E369" t="s">
        <v>749</v>
      </c>
      <c r="F369" t="s">
        <v>1355</v>
      </c>
    </row>
    <row r="370" spans="2:6" x14ac:dyDescent="0.2">
      <c r="B370" t="s">
        <v>1356</v>
      </c>
      <c r="C370" t="s">
        <v>748</v>
      </c>
      <c r="D370" s="47">
        <v>45146</v>
      </c>
      <c r="E370" t="s">
        <v>749</v>
      </c>
      <c r="F370" t="s">
        <v>1357</v>
      </c>
    </row>
    <row r="371" spans="2:6" x14ac:dyDescent="0.2">
      <c r="B371" t="s">
        <v>1358</v>
      </c>
      <c r="C371" t="s">
        <v>748</v>
      </c>
      <c r="D371" s="47">
        <v>45142</v>
      </c>
      <c r="E371" t="s">
        <v>754</v>
      </c>
      <c r="F371" t="s">
        <v>1359</v>
      </c>
    </row>
    <row r="372" spans="2:6" x14ac:dyDescent="0.2">
      <c r="B372" t="s">
        <v>1360</v>
      </c>
      <c r="C372" t="s">
        <v>763</v>
      </c>
      <c r="D372" s="47">
        <v>44971</v>
      </c>
      <c r="E372" t="s">
        <v>754</v>
      </c>
    </row>
    <row r="373" spans="2:6" x14ac:dyDescent="0.2">
      <c r="B373" t="s">
        <v>1361</v>
      </c>
      <c r="C373" t="s">
        <v>784</v>
      </c>
      <c r="D373" s="47">
        <v>44936</v>
      </c>
      <c r="E373" t="s">
        <v>754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Draft Board</vt:lpstr>
      <vt:lpstr>Picks</vt:lpstr>
      <vt:lpstr>Calcs &gt;</vt:lpstr>
      <vt:lpstr>QB</vt:lpstr>
      <vt:lpstr>RB</vt:lpstr>
      <vt:lpstr>WR</vt:lpstr>
      <vt:lpstr>TE</vt:lpstr>
      <vt:lpstr>DEF</vt:lpstr>
      <vt:lpstr>Multipliers</vt:lpstr>
      <vt:lpstr>Rookies</vt:lpstr>
      <vt:lpstr>schedule_23</vt:lpstr>
      <vt:lpstr>Injuries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P</dc:creator>
  <cp:lastModifiedBy>Vince P</cp:lastModifiedBy>
  <dcterms:created xsi:type="dcterms:W3CDTF">2023-08-13T02:37:32Z</dcterms:created>
  <dcterms:modified xsi:type="dcterms:W3CDTF">2024-03-03T20:37:56Z</dcterms:modified>
</cp:coreProperties>
</file>