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7496" windowHeight="10032"/>
  </bookViews>
  <sheets>
    <sheet name="actual 2015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37" i="1" l="1"/>
  <c r="I36" i="1"/>
  <c r="H36" i="1"/>
  <c r="K36" i="1" s="1"/>
  <c r="I35" i="1"/>
  <c r="H35" i="1"/>
  <c r="K35" i="1" s="1"/>
  <c r="I34" i="1"/>
  <c r="I37" i="1" s="1"/>
  <c r="H34" i="1"/>
  <c r="H37" i="1" s="1"/>
  <c r="F32" i="1"/>
  <c r="E31" i="1"/>
  <c r="D31" i="1"/>
  <c r="C31" i="1"/>
  <c r="B31" i="1"/>
  <c r="E30" i="1"/>
  <c r="E32" i="1" s="1"/>
  <c r="D30" i="1"/>
  <c r="D32" i="1" s="1"/>
  <c r="C30" i="1"/>
  <c r="C32" i="1" s="1"/>
  <c r="B30" i="1"/>
  <c r="B32" i="1" s="1"/>
  <c r="H24" i="1"/>
  <c r="H23" i="1"/>
  <c r="M22" i="1"/>
  <c r="H22" i="1"/>
  <c r="D20" i="1"/>
  <c r="D19" i="1"/>
  <c r="N15" i="1"/>
  <c r="M15" i="1"/>
  <c r="G15" i="1"/>
  <c r="D15" i="1"/>
  <c r="N14" i="1"/>
  <c r="M14" i="1"/>
  <c r="G14" i="1"/>
  <c r="N13" i="1"/>
  <c r="M13" i="1"/>
  <c r="G13" i="1"/>
  <c r="D13" i="1"/>
  <c r="N12" i="1"/>
  <c r="M12" i="1"/>
  <c r="G12" i="1"/>
  <c r="D12" i="1"/>
  <c r="N11" i="1"/>
  <c r="M11" i="1"/>
  <c r="G11" i="1"/>
  <c r="D11" i="1"/>
  <c r="N10" i="1"/>
  <c r="M10" i="1"/>
  <c r="G10" i="1"/>
  <c r="D10" i="1"/>
  <c r="H3" i="1"/>
  <c r="G3" i="1"/>
  <c r="F3" i="1"/>
  <c r="E3" i="1"/>
  <c r="D3" i="1"/>
  <c r="C3" i="1"/>
  <c r="J3" i="1" s="1"/>
  <c r="B3" i="1"/>
  <c r="H2" i="1"/>
  <c r="H5" i="1" s="1"/>
  <c r="G2" i="1"/>
  <c r="G5" i="1" s="1"/>
  <c r="F2" i="1"/>
  <c r="F5" i="1" s="1"/>
  <c r="E2" i="1"/>
  <c r="E5" i="1" s="1"/>
  <c r="D2" i="1"/>
  <c r="D5" i="1" s="1"/>
  <c r="C2" i="1"/>
  <c r="C5" i="1" s="1"/>
  <c r="B2" i="1"/>
  <c r="B5" i="1" s="1"/>
  <c r="K31" i="1" l="1"/>
  <c r="I5" i="1"/>
  <c r="K37" i="1"/>
  <c r="L35" i="1" s="1"/>
  <c r="K30" i="1"/>
  <c r="K34" i="1"/>
  <c r="L34" i="1" s="1"/>
  <c r="K32" i="1" l="1"/>
  <c r="L31" i="1" s="1"/>
  <c r="L36" i="1"/>
  <c r="L30" i="1" l="1"/>
</calcChain>
</file>

<file path=xl/sharedStrings.xml><?xml version="1.0" encoding="utf-8"?>
<sst xmlns="http://schemas.openxmlformats.org/spreadsheetml/2006/main" count="92" uniqueCount="70">
  <si>
    <t>2008-2014 % Increase</t>
  </si>
  <si>
    <t>Average 2008-2014</t>
  </si>
  <si>
    <t>Billed Amount</t>
  </si>
  <si>
    <t>Gallons Used</t>
  </si>
  <si>
    <t>Avg Cost per Gallon</t>
  </si>
  <si>
    <t>(includes meters)</t>
  </si>
  <si>
    <t>Meter Information</t>
  </si>
  <si>
    <t>Unknown on 4" meter for 2008 - were not charged for Marina irrigation until 2009</t>
  </si>
  <si>
    <t>Meter Size</t>
  </si>
  <si>
    <t>2008-2009 % Increase</t>
  </si>
  <si>
    <t>2011-2012 % Increase</t>
  </si>
  <si>
    <t xml:space="preserve">2015 Proposed </t>
  </si>
  <si>
    <t>2015 Actual</t>
  </si>
  <si>
    <t>2014-2015 % Increase</t>
  </si>
  <si>
    <t>2008-2015 % Incr</t>
  </si>
  <si>
    <t>3/4"</t>
  </si>
  <si>
    <t>1"</t>
  </si>
  <si>
    <t>1.5"</t>
  </si>
  <si>
    <t>2"</t>
  </si>
  <si>
    <t>4"</t>
  </si>
  <si>
    <t>6"</t>
  </si>
  <si>
    <t>Tier Pricing Changes</t>
  </si>
  <si>
    <t>2015 proposed</t>
  </si>
  <si>
    <t>2014-2015 % Increase by Tier</t>
  </si>
  <si>
    <t>0-7000 gallons</t>
  </si>
  <si>
    <t>1.05 per 1000</t>
  </si>
  <si>
    <t>2.15 per 1000</t>
  </si>
  <si>
    <t>7000 + Gallons</t>
  </si>
  <si>
    <t>1.35 per 1000</t>
  </si>
  <si>
    <t>2.76 per 1000</t>
  </si>
  <si>
    <t>New Tiers</t>
  </si>
  <si>
    <t>0-5000 Gallons</t>
  </si>
  <si>
    <t>2.65 per 1000</t>
  </si>
  <si>
    <t>3.59 per 1000</t>
  </si>
  <si>
    <t>3.47 per 1000</t>
  </si>
  <si>
    <t>5000-100,000 Gallons</t>
  </si>
  <si>
    <t>3.63 per 1000</t>
  </si>
  <si>
    <t>4.98 per 1000</t>
  </si>
  <si>
    <t>100,000 + Gallons</t>
  </si>
  <si>
    <t>4.19 per 1000</t>
  </si>
  <si>
    <t>5.80 per 1000</t>
  </si>
  <si>
    <t>5000-999999 Gallons</t>
  </si>
  <si>
    <t>New tier added for 2015</t>
  </si>
  <si>
    <t>4.57 per 1000</t>
  </si>
  <si>
    <t>1000000 + Gallons</t>
  </si>
  <si>
    <t>5.29 per 1000</t>
  </si>
  <si>
    <t>Usage by Tier</t>
  </si>
  <si>
    <t>2008-2014 by Tier</t>
  </si>
  <si>
    <t>% used by Tier</t>
  </si>
  <si>
    <t>0-7000 Gals</t>
  </si>
  <si>
    <t>7000 + Gals</t>
  </si>
  <si>
    <t>Total Gallons Used</t>
  </si>
  <si>
    <t>0-5000 Gal</t>
  </si>
  <si>
    <t>5000-100000 Gal</t>
  </si>
  <si>
    <t>100000 + Gallons</t>
  </si>
  <si>
    <t>New Rates for 2009 began in Jan/Feb</t>
  </si>
  <si>
    <t>New Rates and new tiers for 2012 began in August</t>
  </si>
  <si>
    <t>Updated</t>
  </si>
  <si>
    <t>Changed rule for meters - Must be turned off for 9 months to not have to pay the meter fees upon reconnect</t>
  </si>
  <si>
    <t xml:space="preserve">Prepared by </t>
  </si>
  <si>
    <t>Kristine Preston</t>
  </si>
  <si>
    <t>New Rates for 2015 began July/August.  Tier rates/ranges changed.</t>
  </si>
  <si>
    <t>Corporate Treasurer</t>
  </si>
  <si>
    <t>Golf Course Comfort Station</t>
  </si>
  <si>
    <t>HP Stables</t>
  </si>
  <si>
    <t>Firehouse Field</t>
  </si>
  <si>
    <t>Barrick &amp; Trap &amp; Skeet</t>
  </si>
  <si>
    <t>Marina</t>
  </si>
  <si>
    <t>Schuckmann's &amp; 2 @ GC</t>
  </si>
  <si>
    <t>Horse Palace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</si>
</sst>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00000"/>
    <numFmt numFmtId="166" formatCode="#,##0.00000"/>
  </numFmts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/>
    <xf numFmtId="164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0" xfId="0" applyBorder="1"/>
    <xf numFmtId="0" fontId="3" fillId="0" borderId="2" xfId="0" applyFont="1" applyBorder="1"/>
    <xf numFmtId="165" fontId="0" fillId="0" borderId="1" xfId="0" applyNumberFormat="1" applyBorder="1"/>
    <xf numFmtId="10" fontId="1" fillId="0" borderId="1" xfId="0" applyNumberFormat="1" applyFont="1" applyBorder="1"/>
    <xf numFmtId="0" fontId="0" fillId="0" borderId="3" xfId="0" applyBorder="1"/>
    <xf numFmtId="10" fontId="0" fillId="0" borderId="0" xfId="0" applyNumberFormat="1"/>
    <xf numFmtId="0" fontId="3" fillId="0" borderId="4" xfId="0" applyFont="1" applyBorder="1"/>
    <xf numFmtId="0" fontId="3" fillId="0" borderId="0" xfId="0" applyFont="1"/>
    <xf numFmtId="0" fontId="1" fillId="0" borderId="0" xfId="0" applyFont="1" applyFill="1" applyBorder="1"/>
    <xf numFmtId="0" fontId="2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1" fillId="0" borderId="1" xfId="0" applyNumberFormat="1" applyFont="1" applyBorder="1"/>
    <xf numFmtId="164" fontId="0" fillId="0" borderId="0" xfId="0" applyNumberFormat="1"/>
    <xf numFmtId="164" fontId="3" fillId="0" borderId="1" xfId="0" applyNumberFormat="1" applyFont="1" applyBorder="1"/>
    <xf numFmtId="10" fontId="0" fillId="0" borderId="1" xfId="0" applyNumberFormat="1" applyBorder="1"/>
    <xf numFmtId="0" fontId="3" fillId="0" borderId="1" xfId="0" applyFont="1" applyFill="1" applyBorder="1"/>
    <xf numFmtId="0" fontId="4" fillId="0" borderId="1" xfId="0" applyFont="1" applyBorder="1"/>
    <xf numFmtId="3" fontId="0" fillId="0" borderId="0" xfId="0" applyNumberFormat="1"/>
    <xf numFmtId="3" fontId="0" fillId="0" borderId="5" xfId="0" applyNumberFormat="1" applyBorder="1"/>
    <xf numFmtId="3" fontId="3" fillId="0" borderId="4" xfId="0" applyNumberFormat="1" applyFont="1" applyBorder="1"/>
    <xf numFmtId="3" fontId="0" fillId="0" borderId="4" xfId="0" applyNumberFormat="1" applyBorder="1"/>
    <xf numFmtId="3" fontId="3" fillId="0" borderId="0" xfId="0" applyNumberFormat="1" applyFont="1"/>
    <xf numFmtId="10" fontId="1" fillId="0" borderId="0" xfId="0" applyNumberFormat="1" applyFont="1"/>
    <xf numFmtId="3" fontId="3" fillId="0" borderId="1" xfId="0" applyNumberFormat="1" applyFont="1" applyBorder="1"/>
    <xf numFmtId="166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14" fontId="4" fillId="0" borderId="0" xfId="0" applyNumberFormat="1" applyFont="1"/>
    <xf numFmtId="10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easurer.SCA\Documents\Water%20Consumption%202008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actual 2015"/>
      <sheetName val="proposed 2015"/>
    </sheetNames>
    <sheetDataSet>
      <sheetData sheetId="0">
        <row r="24">
          <cell r="P24">
            <v>479280</v>
          </cell>
        </row>
        <row r="25">
          <cell r="P25">
            <v>93671870.978</v>
          </cell>
        </row>
        <row r="50">
          <cell r="P50">
            <v>558920</v>
          </cell>
        </row>
        <row r="51">
          <cell r="P51">
            <v>75009292.890999988</v>
          </cell>
        </row>
        <row r="75">
          <cell r="P75">
            <v>554560</v>
          </cell>
        </row>
        <row r="76">
          <cell r="P76">
            <v>76414485</v>
          </cell>
        </row>
        <row r="105">
          <cell r="P105">
            <v>525520</v>
          </cell>
        </row>
        <row r="106">
          <cell r="P106">
            <v>69467250</v>
          </cell>
        </row>
        <row r="162">
          <cell r="P162">
            <v>761539</v>
          </cell>
        </row>
        <row r="163">
          <cell r="P163">
            <v>4871921</v>
          </cell>
        </row>
        <row r="164">
          <cell r="P164">
            <v>72047200</v>
          </cell>
        </row>
        <row r="190">
          <cell r="P190">
            <v>694580</v>
          </cell>
        </row>
        <row r="191">
          <cell r="P191">
            <v>4681140</v>
          </cell>
        </row>
        <row r="192">
          <cell r="P192">
            <v>52270080</v>
          </cell>
        </row>
      </sheetData>
      <sheetData sheetId="1"/>
      <sheetData sheetId="2"/>
      <sheetData sheetId="3">
        <row r="18">
          <cell r="A18">
            <v>142646.41</v>
          </cell>
          <cell r="C18">
            <v>250873.94</v>
          </cell>
          <cell r="E18">
            <v>246986.51</v>
          </cell>
          <cell r="G18">
            <v>228057.25</v>
          </cell>
          <cell r="I18">
            <v>300216.27</v>
          </cell>
          <cell r="K18">
            <v>450258.37</v>
          </cell>
          <cell r="M18">
            <v>347544.42</v>
          </cell>
        </row>
        <row r="21">
          <cell r="A21">
            <v>94151151</v>
          </cell>
          <cell r="C21">
            <v>75568213</v>
          </cell>
          <cell r="E21">
            <v>76969045</v>
          </cell>
          <cell r="G21">
            <v>69992770</v>
          </cell>
          <cell r="I21">
            <v>77133610</v>
          </cell>
          <cell r="K21">
            <v>77680660</v>
          </cell>
          <cell r="M21">
            <v>57645800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topLeftCell="A27" workbookViewId="0">
      <selection sqref="A1:O54"/>
    </sheetView>
  </sheetViews>
  <sheetFormatPr defaultRowHeight="13.2" x14ac:dyDescent="0.25"/>
  <cols>
    <col min="1" max="1" width="18.5546875" customWidth="1"/>
    <col min="2" max="3" width="12.33203125" bestFit="1" customWidth="1"/>
    <col min="4" max="4" width="11.33203125" customWidth="1"/>
    <col min="5" max="5" width="12.33203125" bestFit="1" customWidth="1"/>
    <col min="6" max="6" width="12.44140625" customWidth="1"/>
    <col min="7" max="7" width="12.33203125" bestFit="1" customWidth="1"/>
    <col min="8" max="8" width="11.109375" bestFit="1" customWidth="1"/>
    <col min="9" max="9" width="12.5546875" customWidth="1"/>
    <col min="10" max="10" width="12.33203125" customWidth="1"/>
    <col min="11" max="11" width="14" customWidth="1"/>
    <col min="12" max="12" width="12.109375" customWidth="1"/>
    <col min="13" max="13" width="11.5546875" customWidth="1"/>
  </cols>
  <sheetData>
    <row r="1" spans="1:17" ht="27" customHeight="1" x14ac:dyDescent="0.25">
      <c r="B1" s="1">
        <v>2008</v>
      </c>
      <c r="C1" s="1">
        <v>2009</v>
      </c>
      <c r="D1" s="1">
        <v>2010</v>
      </c>
      <c r="E1" s="1">
        <v>2011</v>
      </c>
      <c r="F1" s="1">
        <v>2012</v>
      </c>
      <c r="G1" s="1">
        <v>2013</v>
      </c>
      <c r="H1" s="1">
        <v>2014</v>
      </c>
      <c r="I1" s="2" t="s">
        <v>0</v>
      </c>
      <c r="J1" s="2" t="s">
        <v>1</v>
      </c>
    </row>
    <row r="2" spans="1:17" x14ac:dyDescent="0.25">
      <c r="A2" s="3" t="s">
        <v>2</v>
      </c>
      <c r="B2" s="4">
        <f>+[1]Sheet4!A18</f>
        <v>142646.41</v>
      </c>
      <c r="C2" s="4">
        <f>+[1]Sheet4!C18</f>
        <v>250873.94</v>
      </c>
      <c r="D2" s="4">
        <f>+[1]Sheet4!E18</f>
        <v>246986.51</v>
      </c>
      <c r="E2" s="4">
        <f>+[1]Sheet4!G18</f>
        <v>228057.25</v>
      </c>
      <c r="F2" s="4">
        <f>+[1]Sheet4!I18</f>
        <v>300216.27</v>
      </c>
      <c r="G2" s="4">
        <f>+[1]Sheet4!K18</f>
        <v>450258.37</v>
      </c>
      <c r="H2" s="4">
        <f>+[1]Sheet4!M18</f>
        <v>347544.42</v>
      </c>
      <c r="I2" s="5"/>
      <c r="J2" s="4"/>
    </row>
    <row r="3" spans="1:17" x14ac:dyDescent="0.25">
      <c r="A3" s="3" t="s">
        <v>3</v>
      </c>
      <c r="B3" s="6">
        <f>+[1]Sheet4!A21</f>
        <v>94151151</v>
      </c>
      <c r="C3" s="6">
        <f>+[1]Sheet4!C21</f>
        <v>75568213</v>
      </c>
      <c r="D3" s="6">
        <f>+[1]Sheet4!E21</f>
        <v>76969045</v>
      </c>
      <c r="E3" s="6">
        <f>+[1]Sheet4!G21</f>
        <v>69992770</v>
      </c>
      <c r="F3" s="6">
        <f>+[1]Sheet4!I21</f>
        <v>77133610</v>
      </c>
      <c r="G3" s="6">
        <f>+[1]Sheet4!K21</f>
        <v>77680660</v>
      </c>
      <c r="H3" s="6">
        <f>+[1]Sheet4!M21</f>
        <v>57645800</v>
      </c>
      <c r="I3" s="5"/>
      <c r="J3" s="7">
        <f>AVERAGE(B3:H3)</f>
        <v>75591607</v>
      </c>
    </row>
    <row r="4" spans="1:17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7" x14ac:dyDescent="0.25">
      <c r="A5" s="9" t="s">
        <v>4</v>
      </c>
      <c r="B5" s="10">
        <f>B2/B3</f>
        <v>1.5150787694565731E-3</v>
      </c>
      <c r="C5" s="10">
        <f t="shared" ref="C5:H5" si="0">C2/C3</f>
        <v>3.319834227124042E-3</v>
      </c>
      <c r="D5" s="10">
        <f t="shared" si="0"/>
        <v>3.2089070352893166E-3</v>
      </c>
      <c r="E5" s="10">
        <f t="shared" si="0"/>
        <v>3.2582972498445195E-3</v>
      </c>
      <c r="F5" s="10">
        <f t="shared" si="0"/>
        <v>3.8921589434229775E-3</v>
      </c>
      <c r="G5" s="10">
        <f t="shared" si="0"/>
        <v>5.796273744327095E-3</v>
      </c>
      <c r="H5" s="10">
        <f t="shared" si="0"/>
        <v>6.0289634283850688E-3</v>
      </c>
      <c r="I5" s="11">
        <f>(H5-B5)/B5</f>
        <v>2.9793069178492493</v>
      </c>
      <c r="J5" s="12"/>
      <c r="M5" s="13"/>
    </row>
    <row r="6" spans="1:17" x14ac:dyDescent="0.25">
      <c r="A6" s="14" t="s">
        <v>5</v>
      </c>
      <c r="B6" s="8"/>
      <c r="C6" s="8"/>
      <c r="D6" s="8"/>
      <c r="E6" s="8"/>
      <c r="F6" s="8"/>
      <c r="G6" s="8"/>
      <c r="H6" s="8"/>
      <c r="I6" s="8"/>
      <c r="J6" s="8"/>
    </row>
    <row r="7" spans="1:17" ht="9" customHeight="1" x14ac:dyDescent="0.25">
      <c r="A7" s="15"/>
    </row>
    <row r="8" spans="1:17" x14ac:dyDescent="0.25">
      <c r="A8" s="16" t="s">
        <v>6</v>
      </c>
      <c r="B8" s="17" t="s">
        <v>7</v>
      </c>
    </row>
    <row r="9" spans="1:17" ht="25.5" customHeight="1" x14ac:dyDescent="0.25">
      <c r="A9" s="18" t="s">
        <v>8</v>
      </c>
      <c r="B9" s="18">
        <v>2008</v>
      </c>
      <c r="C9" s="18">
        <v>2009</v>
      </c>
      <c r="D9" s="19" t="s">
        <v>9</v>
      </c>
      <c r="E9" s="18">
        <v>2010</v>
      </c>
      <c r="F9" s="18">
        <v>2011</v>
      </c>
      <c r="G9" s="19" t="s">
        <v>10</v>
      </c>
      <c r="H9" s="18">
        <v>2012</v>
      </c>
      <c r="I9" s="18">
        <v>2013</v>
      </c>
      <c r="J9" s="18">
        <v>2014</v>
      </c>
      <c r="K9" s="19" t="s">
        <v>11</v>
      </c>
      <c r="L9" s="20" t="s">
        <v>12</v>
      </c>
      <c r="M9" s="19" t="s">
        <v>13</v>
      </c>
      <c r="N9" s="19" t="s">
        <v>14</v>
      </c>
    </row>
    <row r="10" spans="1:17" x14ac:dyDescent="0.25">
      <c r="A10" s="18" t="s">
        <v>15</v>
      </c>
      <c r="B10" s="4">
        <v>8.85</v>
      </c>
      <c r="C10" s="4">
        <v>18.079999999999998</v>
      </c>
      <c r="D10" s="38">
        <f>(C10-B10)/B10</f>
        <v>1.0429378531073445</v>
      </c>
      <c r="E10" s="4">
        <v>18.079999999999998</v>
      </c>
      <c r="F10" s="4">
        <v>18.079999999999998</v>
      </c>
      <c r="G10" s="38">
        <f t="shared" ref="G10:G15" si="1">(H10-F10)/F10</f>
        <v>0.7234513274336285</v>
      </c>
      <c r="H10" s="4">
        <v>31.16</v>
      </c>
      <c r="I10" s="4">
        <v>31.16</v>
      </c>
      <c r="J10" s="4">
        <v>31.16</v>
      </c>
      <c r="K10" s="4">
        <v>35.07</v>
      </c>
      <c r="L10" s="21">
        <v>31.5</v>
      </c>
      <c r="M10" s="11">
        <f t="shared" ref="M10:M15" si="2">(L10-J10)/J10</f>
        <v>1.0911424903722718E-2</v>
      </c>
      <c r="N10" s="11">
        <f>(L10-B10)/B10</f>
        <v>2.5593220338983049</v>
      </c>
      <c r="O10" s="13"/>
      <c r="P10" s="22"/>
      <c r="Q10" s="22"/>
    </row>
    <row r="11" spans="1:17" x14ac:dyDescent="0.25">
      <c r="A11" s="18" t="s">
        <v>16</v>
      </c>
      <c r="B11" s="23">
        <v>9.8000000000000007</v>
      </c>
      <c r="C11" s="4">
        <v>20.05</v>
      </c>
      <c r="D11" s="38">
        <f>(C11-B11)/B11</f>
        <v>1.0459183673469388</v>
      </c>
      <c r="E11" s="4">
        <v>20.05</v>
      </c>
      <c r="F11" s="4">
        <v>20.05</v>
      </c>
      <c r="G11" s="38">
        <f t="shared" si="1"/>
        <v>0.7231920199501245</v>
      </c>
      <c r="H11" s="4">
        <v>34.549999999999997</v>
      </c>
      <c r="I11" s="4">
        <v>34.549999999999997</v>
      </c>
      <c r="J11" s="4">
        <v>34.549999999999997</v>
      </c>
      <c r="K11" s="4">
        <v>38.880000000000003</v>
      </c>
      <c r="L11" s="21">
        <v>34.93</v>
      </c>
      <c r="M11" s="11">
        <f t="shared" si="2"/>
        <v>1.099855282199718E-2</v>
      </c>
      <c r="N11" s="11">
        <f>(L11-B11)/B11</f>
        <v>2.5642857142857141</v>
      </c>
      <c r="O11" s="13"/>
    </row>
    <row r="12" spans="1:17" x14ac:dyDescent="0.25">
      <c r="A12" s="18" t="s">
        <v>17</v>
      </c>
      <c r="B12" s="23">
        <v>19</v>
      </c>
      <c r="C12" s="4">
        <v>38.950000000000003</v>
      </c>
      <c r="D12" s="38">
        <f>(C12-B12)/B12</f>
        <v>1.05</v>
      </c>
      <c r="E12" s="4">
        <v>38.85</v>
      </c>
      <c r="F12" s="4">
        <v>38.85</v>
      </c>
      <c r="G12" s="38">
        <f t="shared" si="1"/>
        <v>0.72329472329472333</v>
      </c>
      <c r="H12" s="4">
        <v>66.95</v>
      </c>
      <c r="I12" s="4">
        <v>66.95</v>
      </c>
      <c r="J12" s="4">
        <v>66.95</v>
      </c>
      <c r="K12" s="4">
        <v>75.34</v>
      </c>
      <c r="L12" s="21">
        <v>67.680000000000007</v>
      </c>
      <c r="M12" s="11">
        <f t="shared" si="2"/>
        <v>1.0903659447348826E-2</v>
      </c>
      <c r="N12" s="11">
        <f>(L12-B12)/B12</f>
        <v>2.5621052631578949</v>
      </c>
      <c r="O12" s="13"/>
    </row>
    <row r="13" spans="1:17" x14ac:dyDescent="0.25">
      <c r="A13" s="18" t="s">
        <v>18</v>
      </c>
      <c r="B13" s="4">
        <v>22</v>
      </c>
      <c r="C13" s="4">
        <v>44.98</v>
      </c>
      <c r="D13" s="38">
        <f>(C13-B13)/B13</f>
        <v>1.0445454545454544</v>
      </c>
      <c r="E13" s="4">
        <v>44.98</v>
      </c>
      <c r="F13" s="4">
        <v>44.98</v>
      </c>
      <c r="G13" s="38">
        <f t="shared" si="1"/>
        <v>0.72343263672743441</v>
      </c>
      <c r="H13" s="4">
        <v>77.52</v>
      </c>
      <c r="I13" s="4">
        <v>77.52</v>
      </c>
      <c r="J13" s="4">
        <v>77.52</v>
      </c>
      <c r="K13" s="4">
        <v>87.24</v>
      </c>
      <c r="L13" s="21">
        <v>78.37</v>
      </c>
      <c r="M13" s="11">
        <f t="shared" si="2"/>
        <v>1.0964912280701865E-2</v>
      </c>
      <c r="N13" s="11">
        <f>(L13-B13)/B13</f>
        <v>2.5622727272727275</v>
      </c>
      <c r="O13" s="13"/>
    </row>
    <row r="14" spans="1:17" x14ac:dyDescent="0.25">
      <c r="A14" s="18" t="s">
        <v>19</v>
      </c>
      <c r="B14" s="4"/>
      <c r="C14" s="4">
        <v>257.62</v>
      </c>
      <c r="D14" s="38"/>
      <c r="E14" s="4">
        <v>257.62</v>
      </c>
      <c r="F14" s="4">
        <v>257.62</v>
      </c>
      <c r="G14" s="38">
        <f t="shared" si="1"/>
        <v>0.72335222420619527</v>
      </c>
      <c r="H14" s="4">
        <v>443.97</v>
      </c>
      <c r="I14" s="4">
        <v>443.97</v>
      </c>
      <c r="J14" s="4">
        <v>443.97</v>
      </c>
      <c r="K14" s="4">
        <v>499.62</v>
      </c>
      <c r="L14" s="21">
        <v>448.84</v>
      </c>
      <c r="M14" s="11">
        <f t="shared" si="2"/>
        <v>1.0969209631281274E-2</v>
      </c>
      <c r="N14" s="11">
        <f>(L14-C14)/C14</f>
        <v>0.74225603602204782</v>
      </c>
      <c r="O14" s="13"/>
    </row>
    <row r="15" spans="1:17" x14ac:dyDescent="0.25">
      <c r="A15" s="18" t="s">
        <v>20</v>
      </c>
      <c r="B15" s="4">
        <v>370</v>
      </c>
      <c r="C15" s="4">
        <v>756.51</v>
      </c>
      <c r="D15" s="38">
        <f>(C15-B15)/B15</f>
        <v>1.0446216216216215</v>
      </c>
      <c r="E15" s="4">
        <v>756.51</v>
      </c>
      <c r="F15" s="4">
        <v>756.51</v>
      </c>
      <c r="G15" s="38">
        <f t="shared" si="1"/>
        <v>0.25821205271576059</v>
      </c>
      <c r="H15" s="4">
        <v>951.85</v>
      </c>
      <c r="I15" s="4">
        <v>951.85</v>
      </c>
      <c r="J15" s="4">
        <v>951.85</v>
      </c>
      <c r="K15" s="4">
        <v>1071.1600000000001</v>
      </c>
      <c r="L15" s="21">
        <v>962.29</v>
      </c>
      <c r="M15" s="11">
        <f t="shared" si="2"/>
        <v>1.0968114723958545E-2</v>
      </c>
      <c r="N15" s="11">
        <f>(L15-B15)/B15</f>
        <v>1.6007837837837837</v>
      </c>
      <c r="O15" s="13"/>
    </row>
    <row r="16" spans="1:17" ht="9" customHeight="1" x14ac:dyDescent="0.25">
      <c r="A16" s="15"/>
      <c r="I16" s="22"/>
      <c r="L16" s="22"/>
    </row>
    <row r="17" spans="1:15" x14ac:dyDescent="0.25">
      <c r="A17" s="1" t="s">
        <v>21</v>
      </c>
      <c r="E17" s="22"/>
    </row>
    <row r="18" spans="1:15" ht="31.2" x14ac:dyDescent="0.25">
      <c r="A18" s="5"/>
      <c r="B18" s="18">
        <v>2008</v>
      </c>
      <c r="C18" s="18">
        <v>2009</v>
      </c>
      <c r="D18" s="19" t="s">
        <v>9</v>
      </c>
      <c r="E18" s="18">
        <v>2010</v>
      </c>
      <c r="F18" s="18">
        <v>2011</v>
      </c>
      <c r="G18" s="18">
        <v>2012</v>
      </c>
      <c r="H18" s="19" t="s">
        <v>10</v>
      </c>
      <c r="I18" s="18">
        <v>2013</v>
      </c>
      <c r="J18" s="18">
        <v>2014</v>
      </c>
      <c r="K18" s="20" t="s">
        <v>22</v>
      </c>
      <c r="L18" s="20" t="s">
        <v>12</v>
      </c>
      <c r="M18" s="19" t="s">
        <v>23</v>
      </c>
    </row>
    <row r="19" spans="1:15" x14ac:dyDescent="0.25">
      <c r="A19" s="3" t="s">
        <v>24</v>
      </c>
      <c r="B19" s="3" t="s">
        <v>25</v>
      </c>
      <c r="C19" s="3" t="s">
        <v>26</v>
      </c>
      <c r="D19" s="11">
        <f>(2.15-1.05)/1.05</f>
        <v>1.0476190476190474</v>
      </c>
      <c r="E19" s="3" t="s">
        <v>26</v>
      </c>
      <c r="F19" s="3" t="s">
        <v>26</v>
      </c>
      <c r="G19" s="5"/>
      <c r="H19" s="18"/>
      <c r="I19" s="5"/>
      <c r="J19" s="24"/>
      <c r="K19" s="5"/>
      <c r="L19" s="5"/>
      <c r="M19" s="18"/>
    </row>
    <row r="20" spans="1:15" x14ac:dyDescent="0.25">
      <c r="A20" s="3" t="s">
        <v>27</v>
      </c>
      <c r="B20" s="3" t="s">
        <v>28</v>
      </c>
      <c r="C20" s="3" t="s">
        <v>29</v>
      </c>
      <c r="D20" s="11">
        <f>(2.15-1.05)/1.05</f>
        <v>1.0476190476190474</v>
      </c>
      <c r="E20" s="3" t="s">
        <v>29</v>
      </c>
      <c r="F20" s="3" t="s">
        <v>29</v>
      </c>
      <c r="G20" s="5"/>
      <c r="H20" s="18"/>
      <c r="I20" s="5"/>
      <c r="J20" s="5"/>
      <c r="K20" s="5"/>
      <c r="L20" s="5"/>
      <c r="M20" s="18"/>
    </row>
    <row r="21" spans="1:15" x14ac:dyDescent="0.25">
      <c r="A21" s="18" t="s">
        <v>30</v>
      </c>
      <c r="B21" s="3"/>
      <c r="C21" s="3"/>
      <c r="D21" s="3"/>
      <c r="E21" s="3"/>
      <c r="F21" s="3"/>
      <c r="G21" s="5"/>
      <c r="H21" s="18"/>
      <c r="I21" s="5"/>
      <c r="J21" s="5"/>
      <c r="K21" s="5"/>
      <c r="L21" s="5"/>
      <c r="M21" s="18"/>
    </row>
    <row r="22" spans="1:15" x14ac:dyDescent="0.25">
      <c r="A22" s="3" t="s">
        <v>31</v>
      </c>
      <c r="B22" s="3"/>
      <c r="C22" s="3"/>
      <c r="D22" s="3"/>
      <c r="E22" s="3"/>
      <c r="F22" s="3"/>
      <c r="G22" s="3" t="s">
        <v>32</v>
      </c>
      <c r="H22" s="11">
        <f>(2.65-2.15)/2.15</f>
        <v>0.23255813953488372</v>
      </c>
      <c r="I22" s="3" t="s">
        <v>32</v>
      </c>
      <c r="J22" s="3" t="s">
        <v>32</v>
      </c>
      <c r="K22" s="3" t="s">
        <v>33</v>
      </c>
      <c r="L22" s="3" t="s">
        <v>34</v>
      </c>
      <c r="M22" s="11">
        <f>(3.47-2.65)/2.65</f>
        <v>0.30943396226415104</v>
      </c>
    </row>
    <row r="23" spans="1:15" x14ac:dyDescent="0.25">
      <c r="A23" s="3" t="s">
        <v>35</v>
      </c>
      <c r="B23" s="3"/>
      <c r="C23" s="3"/>
      <c r="D23" s="3"/>
      <c r="E23" s="3"/>
      <c r="F23" s="3"/>
      <c r="G23" s="3" t="s">
        <v>36</v>
      </c>
      <c r="H23" s="11">
        <f>(3.63-2.76)/2.76</f>
        <v>0.31521739130434789</v>
      </c>
      <c r="I23" s="3" t="s">
        <v>36</v>
      </c>
      <c r="J23" s="3" t="s">
        <v>36</v>
      </c>
      <c r="K23" s="3" t="s">
        <v>37</v>
      </c>
      <c r="L23" s="3"/>
      <c r="M23" s="11"/>
    </row>
    <row r="24" spans="1:15" x14ac:dyDescent="0.25">
      <c r="A24" s="3" t="s">
        <v>38</v>
      </c>
      <c r="B24" s="3"/>
      <c r="C24" s="3"/>
      <c r="D24" s="3"/>
      <c r="E24" s="3"/>
      <c r="F24" s="3"/>
      <c r="G24" s="3" t="s">
        <v>39</v>
      </c>
      <c r="H24" s="11">
        <f>(4.19-2.76)/2.76</f>
        <v>0.51811594202898581</v>
      </c>
      <c r="I24" s="3" t="s">
        <v>39</v>
      </c>
      <c r="J24" s="3" t="s">
        <v>39</v>
      </c>
      <c r="K24" s="3" t="s">
        <v>40</v>
      </c>
      <c r="L24" s="3"/>
      <c r="M24" s="11"/>
    </row>
    <row r="25" spans="1:15" x14ac:dyDescent="0.25">
      <c r="A25" s="25" t="s">
        <v>41</v>
      </c>
      <c r="B25" s="26" t="s">
        <v>42</v>
      </c>
      <c r="C25" s="5"/>
      <c r="D25" s="5"/>
      <c r="E25" s="5"/>
      <c r="F25" s="5"/>
      <c r="G25" s="5"/>
      <c r="H25" s="5"/>
      <c r="I25" s="5"/>
      <c r="J25" s="4"/>
      <c r="K25" s="5"/>
      <c r="L25" s="3" t="s">
        <v>43</v>
      </c>
    </row>
    <row r="26" spans="1:15" x14ac:dyDescent="0.25">
      <c r="A26" s="25" t="s">
        <v>44</v>
      </c>
      <c r="B26" s="26" t="s">
        <v>42</v>
      </c>
      <c r="C26" s="5"/>
      <c r="D26" s="5"/>
      <c r="E26" s="5"/>
      <c r="F26" s="5"/>
      <c r="G26" s="5"/>
      <c r="H26" s="5"/>
      <c r="I26" s="5"/>
      <c r="J26" s="4"/>
      <c r="K26" s="5"/>
      <c r="L26" s="3" t="s">
        <v>45</v>
      </c>
    </row>
    <row r="27" spans="1:15" x14ac:dyDescent="0.25">
      <c r="J27" s="22"/>
    </row>
    <row r="28" spans="1:15" x14ac:dyDescent="0.25">
      <c r="A28" s="1" t="s">
        <v>46</v>
      </c>
      <c r="B28" s="15"/>
    </row>
    <row r="29" spans="1:15" x14ac:dyDescent="0.25">
      <c r="A29" s="3"/>
      <c r="B29" s="18">
        <v>2008</v>
      </c>
      <c r="C29" s="18">
        <v>2009</v>
      </c>
      <c r="D29" s="18">
        <v>2010</v>
      </c>
      <c r="E29" s="18">
        <v>2011</v>
      </c>
      <c r="F29" s="18">
        <v>2012</v>
      </c>
      <c r="G29" s="18">
        <v>2012</v>
      </c>
      <c r="H29" s="18">
        <v>2013</v>
      </c>
      <c r="I29" s="18">
        <v>2014</v>
      </c>
      <c r="J29" s="5"/>
      <c r="K29" s="20" t="s">
        <v>47</v>
      </c>
      <c r="L29" s="20" t="s">
        <v>48</v>
      </c>
    </row>
    <row r="30" spans="1:15" x14ac:dyDescent="0.25">
      <c r="A30" s="18" t="s">
        <v>49</v>
      </c>
      <c r="B30" s="6">
        <f>+[1]Sheet1!P24</f>
        <v>479280</v>
      </c>
      <c r="C30" s="6">
        <f>+[1]Sheet1!P50</f>
        <v>558920</v>
      </c>
      <c r="D30" s="6">
        <f>+[1]Sheet1!P75</f>
        <v>554560</v>
      </c>
      <c r="E30" s="6">
        <f>+[1]Sheet1!P105</f>
        <v>525520</v>
      </c>
      <c r="F30" s="6">
        <v>350851</v>
      </c>
      <c r="G30" s="6"/>
      <c r="H30" s="6"/>
      <c r="I30" s="6"/>
      <c r="J30" s="6"/>
      <c r="K30" s="6">
        <f>SUM(B30:F30)</f>
        <v>2469131</v>
      </c>
      <c r="L30" s="11">
        <f>K30/K32</f>
        <v>6.7984609907413666E-3</v>
      </c>
      <c r="M30" s="27"/>
      <c r="N30" s="27"/>
      <c r="O30" s="27"/>
    </row>
    <row r="31" spans="1:15" ht="13.8" thickBot="1" x14ac:dyDescent="0.3">
      <c r="A31" s="18" t="s">
        <v>50</v>
      </c>
      <c r="B31" s="28">
        <f>+[1]Sheet1!P25</f>
        <v>93671870.978</v>
      </c>
      <c r="C31" s="28">
        <f>+[1]Sheet1!P51</f>
        <v>75009292.890999988</v>
      </c>
      <c r="D31" s="28">
        <f>+[1]Sheet1!P76</f>
        <v>76414485</v>
      </c>
      <c r="E31" s="28">
        <f>+[1]Sheet1!P106</f>
        <v>69467250</v>
      </c>
      <c r="F31" s="28">
        <v>46157669</v>
      </c>
      <c r="G31" s="6"/>
      <c r="H31" s="6"/>
      <c r="I31" s="6"/>
      <c r="J31" s="6"/>
      <c r="K31" s="28">
        <f>SUM(B31:F31)</f>
        <v>360720567.86899996</v>
      </c>
      <c r="L31" s="11">
        <f>K31/K32</f>
        <v>0.99320153900925867</v>
      </c>
      <c r="M31" s="27"/>
      <c r="N31" s="27"/>
      <c r="O31" s="27"/>
    </row>
    <row r="32" spans="1:15" x14ac:dyDescent="0.25">
      <c r="A32" s="18" t="s">
        <v>51</v>
      </c>
      <c r="B32" s="29">
        <f>SUM(B29:B31)</f>
        <v>94153158.978</v>
      </c>
      <c r="C32" s="29">
        <f>SUM(C29:C31)</f>
        <v>75570221.890999988</v>
      </c>
      <c r="D32" s="29">
        <f>SUM(D29:D31)</f>
        <v>76971055</v>
      </c>
      <c r="E32" s="29">
        <f>SUM(E29:E31)</f>
        <v>69994781</v>
      </c>
      <c r="F32" s="29">
        <f>SUM(F29:F31)</f>
        <v>46510532</v>
      </c>
      <c r="G32" s="6"/>
      <c r="H32" s="6"/>
      <c r="I32" s="6"/>
      <c r="J32" s="6"/>
      <c r="K32" s="30">
        <f>SUM(K30:K31)</f>
        <v>363189698.86899996</v>
      </c>
      <c r="L32" s="11"/>
      <c r="M32" s="27"/>
      <c r="N32" s="27"/>
      <c r="O32" s="27"/>
    </row>
    <row r="33" spans="1:16" x14ac:dyDescent="0.25">
      <c r="A33" s="1"/>
      <c r="B33" s="31"/>
      <c r="C33" s="27"/>
      <c r="D33" s="27"/>
      <c r="E33" s="27"/>
      <c r="F33" s="27"/>
      <c r="G33" s="27"/>
      <c r="H33" s="27"/>
      <c r="I33" s="27"/>
      <c r="J33" s="27"/>
      <c r="K33" s="27"/>
      <c r="L33" s="32"/>
      <c r="M33" s="27"/>
      <c r="N33" s="27"/>
      <c r="O33" s="27"/>
    </row>
    <row r="34" spans="1:16" x14ac:dyDescent="0.25">
      <c r="A34" s="18" t="s">
        <v>52</v>
      </c>
      <c r="B34" s="33"/>
      <c r="C34" s="6"/>
      <c r="D34" s="6"/>
      <c r="E34" s="6"/>
      <c r="F34" s="6"/>
      <c r="G34" s="6">
        <v>323460</v>
      </c>
      <c r="H34" s="6">
        <f>+[1]Sheet1!P162</f>
        <v>761539</v>
      </c>
      <c r="I34" s="6">
        <f>+[1]Sheet1!P190</f>
        <v>694580</v>
      </c>
      <c r="J34" s="34"/>
      <c r="K34" s="6">
        <f>SUM(G34:J34)</f>
        <v>1779579</v>
      </c>
      <c r="L34" s="11">
        <f>K34/K37</f>
        <v>1.0717396516371413E-2</v>
      </c>
      <c r="M34" s="27"/>
      <c r="N34" s="27"/>
      <c r="O34" s="27"/>
      <c r="P34" s="27"/>
    </row>
    <row r="35" spans="1:16" x14ac:dyDescent="0.25">
      <c r="A35" s="18" t="s">
        <v>53</v>
      </c>
      <c r="B35" s="5"/>
      <c r="C35" s="5"/>
      <c r="D35" s="5"/>
      <c r="E35" s="5"/>
      <c r="F35" s="5"/>
      <c r="G35" s="6">
        <v>2339330</v>
      </c>
      <c r="H35" s="6">
        <f>+[1]Sheet1!P163</f>
        <v>4871921</v>
      </c>
      <c r="I35" s="6">
        <f>+[1]Sheet1!P191</f>
        <v>4681140</v>
      </c>
      <c r="J35" s="34"/>
      <c r="K35" s="6">
        <f>SUM(G35:J35)</f>
        <v>11892391</v>
      </c>
      <c r="L35" s="11">
        <f>K35/K37</f>
        <v>7.1621136164635987E-2</v>
      </c>
    </row>
    <row r="36" spans="1:16" ht="13.8" thickBot="1" x14ac:dyDescent="0.3">
      <c r="A36" s="18" t="s">
        <v>54</v>
      </c>
      <c r="B36" s="5"/>
      <c r="C36" s="5"/>
      <c r="D36" s="3"/>
      <c r="E36" s="5"/>
      <c r="F36" s="5"/>
      <c r="G36" s="28">
        <v>28056580</v>
      </c>
      <c r="H36" s="28">
        <f>+[1]Sheet1!P164</f>
        <v>72047200</v>
      </c>
      <c r="I36" s="28">
        <f>+[1]Sheet1!P192</f>
        <v>52270080</v>
      </c>
      <c r="J36" s="34"/>
      <c r="K36" s="28">
        <f>SUM(G36:I36)</f>
        <v>152373860</v>
      </c>
      <c r="L36" s="11">
        <f>K36/K37</f>
        <v>0.91766146731899256</v>
      </c>
    </row>
    <row r="37" spans="1:16" x14ac:dyDescent="0.25">
      <c r="A37" s="18" t="s">
        <v>51</v>
      </c>
      <c r="B37" s="3"/>
      <c r="C37" s="5"/>
      <c r="D37" s="3"/>
      <c r="E37" s="5"/>
      <c r="F37" s="5"/>
      <c r="G37" s="30">
        <f>SUM(G34:G36)</f>
        <v>30719370</v>
      </c>
      <c r="H37" s="30">
        <f>SUM(H34:H36)</f>
        <v>77680660</v>
      </c>
      <c r="I37" s="30">
        <f>SUM(I34:I36)</f>
        <v>57645800</v>
      </c>
      <c r="J37" s="5"/>
      <c r="K37" s="30">
        <f>SUM(G37:I37)</f>
        <v>166045830</v>
      </c>
      <c r="L37" s="5"/>
    </row>
    <row r="38" spans="1:16" x14ac:dyDescent="0.25">
      <c r="A38" s="15"/>
      <c r="B38" s="15"/>
    </row>
    <row r="39" spans="1:16" x14ac:dyDescent="0.25">
      <c r="A39" s="1" t="s">
        <v>55</v>
      </c>
    </row>
    <row r="40" spans="1:16" x14ac:dyDescent="0.25">
      <c r="A40" s="1" t="s">
        <v>56</v>
      </c>
      <c r="N40" s="35" t="s">
        <v>57</v>
      </c>
    </row>
    <row r="41" spans="1:16" x14ac:dyDescent="0.25">
      <c r="A41" s="1" t="s">
        <v>58</v>
      </c>
      <c r="B41" s="15"/>
      <c r="L41" s="36" t="s">
        <v>59</v>
      </c>
      <c r="M41" s="35" t="s">
        <v>60</v>
      </c>
      <c r="N41" s="37">
        <v>42264</v>
      </c>
    </row>
    <row r="42" spans="1:16" x14ac:dyDescent="0.25">
      <c r="A42" s="1" t="s">
        <v>61</v>
      </c>
      <c r="B42" s="15"/>
      <c r="L42" s="35"/>
      <c r="M42" s="35" t="s">
        <v>62</v>
      </c>
      <c r="N42" s="37"/>
    </row>
    <row r="43" spans="1:16" x14ac:dyDescent="0.25">
      <c r="A43" s="15"/>
      <c r="B43" s="15"/>
    </row>
    <row r="46" spans="1:16" x14ac:dyDescent="0.25">
      <c r="A46" t="s">
        <v>63</v>
      </c>
      <c r="B46" s="15"/>
      <c r="C46" t="s">
        <v>15</v>
      </c>
    </row>
    <row r="47" spans="1:16" x14ac:dyDescent="0.25">
      <c r="A47" s="15" t="s">
        <v>64</v>
      </c>
      <c r="B47" s="15"/>
      <c r="C47" t="s">
        <v>16</v>
      </c>
    </row>
    <row r="48" spans="1:16" x14ac:dyDescent="0.25">
      <c r="A48" s="15" t="s">
        <v>65</v>
      </c>
      <c r="B48" s="15"/>
      <c r="C48" t="s">
        <v>17</v>
      </c>
    </row>
    <row r="49" spans="1:3" x14ac:dyDescent="0.25">
      <c r="A49" s="15" t="s">
        <v>69</v>
      </c>
      <c r="B49" s="15"/>
      <c r="C49" t="s">
        <v>20</v>
      </c>
    </row>
    <row r="50" spans="1:3" x14ac:dyDescent="0.25">
      <c r="A50" s="15" t="s">
        <v>66</v>
      </c>
      <c r="B50" s="15"/>
      <c r="C50" t="s">
        <v>18</v>
      </c>
    </row>
    <row r="51" spans="1:3" x14ac:dyDescent="0.25">
      <c r="A51" s="15" t="s">
        <v>67</v>
      </c>
      <c r="B51" s="15"/>
      <c r="C51" t="s">
        <v>19</v>
      </c>
    </row>
    <row r="52" spans="1:3" x14ac:dyDescent="0.25">
      <c r="A52" s="15" t="s">
        <v>68</v>
      </c>
      <c r="B52" s="15"/>
      <c r="C52" t="s">
        <v>20</v>
      </c>
    </row>
    <row r="53" spans="1:3" x14ac:dyDescent="0.25">
      <c r="A53" s="15"/>
      <c r="B53" s="15"/>
    </row>
    <row r="54" spans="1:3" x14ac:dyDescent="0.25">
      <c r="A54" s="15"/>
      <c r="B54" s="15"/>
    </row>
  </sheetData>
  <pageMargins left="0" right="0" top="0.25" bottom="0.2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2015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GENERAL MANAGER</cp:lastModifiedBy>
  <cp:lastPrinted>2016-09-20T23:49:50Z</cp:lastPrinted>
  <dcterms:created xsi:type="dcterms:W3CDTF">2016-09-20T23:16:02Z</dcterms:created>
  <dcterms:modified xsi:type="dcterms:W3CDTF">2016-09-20T23:50:35Z</dcterms:modified>
</cp:coreProperties>
</file>