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work.local\share\Workgroups\Contracts\Contracts_Bids_RFI_RFP_RFQ\State Of Connecticut\2026\"/>
    </mc:Choice>
  </mc:AlternateContent>
  <xr:revisionPtr revIDLastSave="0" documentId="13_ncr:1_{C1639828-78CD-4A8F-9689-7A0C9F202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pet" sheetId="1" r:id="rId1"/>
    <sheet name="Sheet1" sheetId="28" state="hidden" r:id="rId2"/>
    <sheet name="Vinyl" sheetId="20" r:id="rId3"/>
    <sheet name="Adhesives_Sundries  Accessories" sheetId="25" r:id="rId4"/>
    <sheet name="Installation" sheetId="29" r:id="rId5"/>
    <sheet name="Authorized Dealers" sheetId="30" r:id="rId6"/>
    <sheet name="Installation Costs" sheetId="17" state="hidden" r:id="rId7"/>
    <sheet name="Notes" sheetId="27" state="hidden" r:id="rId8"/>
  </sheets>
  <externalReferences>
    <externalReference r:id="rId9"/>
  </externalReferences>
  <definedNames>
    <definedName name="_xlnm._FilterDatabase" localSheetId="0" hidden="1">Carpet!$A$8:$AE$239</definedName>
    <definedName name="_xlnm._FilterDatabase" localSheetId="2" hidden="1">Vinyl!$A$5:$AJ$64</definedName>
    <definedName name="_xlnm.Print_Titles" localSheetId="3">'Adhesives_Sundries  Accessories'!$1:$5</definedName>
    <definedName name="_xlnm.Print_Titles" localSheetId="0">Carpet!$1:$8</definedName>
    <definedName name="_xlnm.Print_Titles" localSheetId="6">'Installation Costs'!$1:$5</definedName>
    <definedName name="YesOrNo">[1]Lists!$A$8:$A$9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L50" i="1"/>
  <c r="G9" i="25"/>
  <c r="G6" i="25"/>
  <c r="G40" i="25" l="1"/>
  <c r="G42" i="25"/>
  <c r="K31" i="25"/>
  <c r="L31" i="25"/>
  <c r="M31" i="25"/>
  <c r="G31" i="25" s="1"/>
  <c r="K32" i="25"/>
  <c r="L32" i="25" s="1"/>
  <c r="K33" i="25"/>
  <c r="L33" i="25"/>
  <c r="M33" i="25"/>
  <c r="G33" i="25" s="1"/>
  <c r="K34" i="25"/>
  <c r="L34" i="25" s="1"/>
  <c r="K35" i="25"/>
  <c r="L35" i="25" s="1"/>
  <c r="M35" i="25" s="1"/>
  <c r="G35" i="25" s="1"/>
  <c r="K36" i="25"/>
  <c r="L36" i="25"/>
  <c r="M36" i="25"/>
  <c r="G36" i="25" s="1"/>
  <c r="K37" i="25"/>
  <c r="L37" i="25"/>
  <c r="M37" i="25"/>
  <c r="G37" i="25" s="1"/>
  <c r="K38" i="25"/>
  <c r="L38" i="25"/>
  <c r="M38" i="25"/>
  <c r="G38" i="25" s="1"/>
  <c r="K39" i="25"/>
  <c r="L39" i="25"/>
  <c r="M39" i="25" s="1"/>
  <c r="G39" i="25" s="1"/>
  <c r="K40" i="25"/>
  <c r="L40" i="25"/>
  <c r="M40" i="25"/>
  <c r="K41" i="25"/>
  <c r="L41" i="25"/>
  <c r="K42" i="25"/>
  <c r="L42" i="25"/>
  <c r="M42" i="25"/>
  <c r="K43" i="25"/>
  <c r="L43" i="25"/>
  <c r="M43" i="25"/>
  <c r="G43" i="25" s="1"/>
  <c r="K44" i="25"/>
  <c r="L44" i="25"/>
  <c r="M44" i="25" s="1"/>
  <c r="G44" i="25" s="1"/>
  <c r="K45" i="25"/>
  <c r="L45" i="25"/>
  <c r="M45" i="25"/>
  <c r="G45" i="25" s="1"/>
  <c r="K46" i="25"/>
  <c r="L46" i="25" s="1"/>
  <c r="K47" i="25"/>
  <c r="L47" i="25"/>
  <c r="M47" i="25"/>
  <c r="G47" i="25" s="1"/>
  <c r="K48" i="25"/>
  <c r="K49" i="25"/>
  <c r="L49" i="25" s="1"/>
  <c r="K30" i="25"/>
  <c r="G26" i="25"/>
  <c r="G7" i="25"/>
  <c r="G8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K26" i="25"/>
  <c r="L26" i="25"/>
  <c r="M26" i="25"/>
  <c r="K7" i="25"/>
  <c r="L7" i="25"/>
  <c r="M7" i="25"/>
  <c r="K8" i="25"/>
  <c r="M8" i="25" s="1"/>
  <c r="L8" i="25"/>
  <c r="K9" i="25"/>
  <c r="L9" i="25" s="1"/>
  <c r="K10" i="25"/>
  <c r="L10" i="25"/>
  <c r="M10" i="25"/>
  <c r="K11" i="25"/>
  <c r="L11" i="25"/>
  <c r="M11" i="25"/>
  <c r="K12" i="25"/>
  <c r="L12" i="25"/>
  <c r="M12" i="25"/>
  <c r="K13" i="25"/>
  <c r="L13" i="25" s="1"/>
  <c r="K14" i="25"/>
  <c r="L14" i="25"/>
  <c r="M14" i="25"/>
  <c r="K15" i="25"/>
  <c r="L15" i="25"/>
  <c r="M15" i="25"/>
  <c r="K16" i="25"/>
  <c r="L16" i="25"/>
  <c r="M16" i="25"/>
  <c r="K17" i="25"/>
  <c r="L17" i="25"/>
  <c r="M17" i="25"/>
  <c r="K18" i="25"/>
  <c r="L18" i="25"/>
  <c r="M18" i="25"/>
  <c r="K19" i="25"/>
  <c r="L19" i="25"/>
  <c r="M19" i="25"/>
  <c r="K20" i="25"/>
  <c r="L20" i="25"/>
  <c r="M20" i="25"/>
  <c r="K21" i="25"/>
  <c r="L21" i="25"/>
  <c r="M21" i="25"/>
  <c r="K22" i="25"/>
  <c r="M22" i="25" s="1"/>
  <c r="L22" i="25"/>
  <c r="K23" i="25"/>
  <c r="L23" i="25"/>
  <c r="M23" i="25"/>
  <c r="K24" i="25"/>
  <c r="L24" i="25"/>
  <c r="M24" i="25"/>
  <c r="K25" i="25"/>
  <c r="L25" i="25"/>
  <c r="M25" i="25"/>
  <c r="K6" i="25"/>
  <c r="L48" i="25" l="1"/>
  <c r="M48" i="25" s="1"/>
  <c r="G48" i="25" s="1"/>
  <c r="L30" i="25"/>
  <c r="M30" i="25" s="1"/>
  <c r="G30" i="25" s="1"/>
  <c r="M41" i="25"/>
  <c r="G41" i="25" s="1"/>
  <c r="M49" i="25"/>
  <c r="G49" i="25" s="1"/>
  <c r="M34" i="25"/>
  <c r="G34" i="25" s="1"/>
  <c r="M46" i="25"/>
  <c r="G46" i="25" s="1"/>
  <c r="M32" i="25"/>
  <c r="G32" i="25" s="1"/>
  <c r="M9" i="25"/>
  <c r="M13" i="25"/>
  <c r="M6" i="25"/>
  <c r="L6" i="25"/>
  <c r="M14" i="20"/>
  <c r="M15" i="20"/>
  <c r="M16" i="20"/>
  <c r="M17" i="20"/>
  <c r="M18" i="20"/>
  <c r="M19" i="20"/>
  <c r="M29" i="20"/>
  <c r="M45" i="20"/>
  <c r="M47" i="20"/>
  <c r="V7" i="20"/>
  <c r="W7" i="20" s="1"/>
  <c r="M7" i="20" s="1"/>
  <c r="V8" i="20"/>
  <c r="W8" i="20" s="1"/>
  <c r="M8" i="20" s="1"/>
  <c r="V9" i="20"/>
  <c r="W9" i="20"/>
  <c r="M9" i="20" s="1"/>
  <c r="V10" i="20"/>
  <c r="W10" i="20"/>
  <c r="M10" i="20" s="1"/>
  <c r="V11" i="20"/>
  <c r="W11" i="20"/>
  <c r="M11" i="20" s="1"/>
  <c r="V12" i="20"/>
  <c r="W12" i="20"/>
  <c r="M12" i="20" s="1"/>
  <c r="V13" i="20"/>
  <c r="W13" i="20" s="1"/>
  <c r="M13" i="20" s="1"/>
  <c r="V14" i="20"/>
  <c r="W14" i="20"/>
  <c r="V15" i="20"/>
  <c r="W15" i="20" s="1"/>
  <c r="V16" i="20"/>
  <c r="W16" i="20"/>
  <c r="V17" i="20"/>
  <c r="W17" i="20"/>
  <c r="V18" i="20"/>
  <c r="W18" i="20"/>
  <c r="V19" i="20"/>
  <c r="W19" i="20"/>
  <c r="V20" i="20"/>
  <c r="W20" i="20"/>
  <c r="M20" i="20" s="1"/>
  <c r="V21" i="20"/>
  <c r="W21" i="20" s="1"/>
  <c r="M21" i="20" s="1"/>
  <c r="V22" i="20"/>
  <c r="W22" i="20" s="1"/>
  <c r="M22" i="20" s="1"/>
  <c r="V23" i="20"/>
  <c r="W23" i="20" s="1"/>
  <c r="M23" i="20" s="1"/>
  <c r="V24" i="20"/>
  <c r="W24" i="20"/>
  <c r="M24" i="20" s="1"/>
  <c r="V25" i="20"/>
  <c r="W25" i="20"/>
  <c r="M25" i="20" s="1"/>
  <c r="V26" i="20"/>
  <c r="W26" i="20"/>
  <c r="M26" i="20" s="1"/>
  <c r="V27" i="20"/>
  <c r="W27" i="20"/>
  <c r="M27" i="20" s="1"/>
  <c r="V28" i="20"/>
  <c r="W28" i="20"/>
  <c r="M28" i="20" s="1"/>
  <c r="V29" i="20"/>
  <c r="W29" i="20" s="1"/>
  <c r="V30" i="20"/>
  <c r="W30" i="20"/>
  <c r="M30" i="20" s="1"/>
  <c r="V31" i="20"/>
  <c r="W31" i="20"/>
  <c r="M31" i="20" s="1"/>
  <c r="V32" i="20"/>
  <c r="W32" i="20"/>
  <c r="M32" i="20" s="1"/>
  <c r="V33" i="20"/>
  <c r="W33" i="20"/>
  <c r="M33" i="20" s="1"/>
  <c r="V34" i="20"/>
  <c r="W34" i="20"/>
  <c r="M34" i="20" s="1"/>
  <c r="V35" i="20"/>
  <c r="W35" i="20"/>
  <c r="M35" i="20" s="1"/>
  <c r="V36" i="20"/>
  <c r="W36" i="20" s="1"/>
  <c r="M36" i="20" s="1"/>
  <c r="V37" i="20"/>
  <c r="W37" i="20"/>
  <c r="M37" i="20" s="1"/>
  <c r="V38" i="20"/>
  <c r="W38" i="20" s="1"/>
  <c r="M38" i="20" s="1"/>
  <c r="V39" i="20"/>
  <c r="W39" i="20"/>
  <c r="M39" i="20" s="1"/>
  <c r="V40" i="20"/>
  <c r="W40" i="20"/>
  <c r="M40" i="20" s="1"/>
  <c r="V41" i="20"/>
  <c r="W41" i="20"/>
  <c r="M41" i="20" s="1"/>
  <c r="V42" i="20"/>
  <c r="W42" i="20"/>
  <c r="M42" i="20" s="1"/>
  <c r="V43" i="20"/>
  <c r="W43" i="20" s="1"/>
  <c r="M43" i="20" s="1"/>
  <c r="V44" i="20"/>
  <c r="W44" i="20" s="1"/>
  <c r="M44" i="20" s="1"/>
  <c r="V45" i="20"/>
  <c r="W45" i="20"/>
  <c r="V46" i="20"/>
  <c r="W46" i="20" s="1"/>
  <c r="M46" i="20" s="1"/>
  <c r="V47" i="20"/>
  <c r="W47" i="20"/>
  <c r="V48" i="20"/>
  <c r="W48" i="20" s="1"/>
  <c r="M48" i="20" s="1"/>
  <c r="V49" i="20"/>
  <c r="W49" i="20" s="1"/>
  <c r="M49" i="20" s="1"/>
  <c r="V50" i="20"/>
  <c r="W50" i="20" s="1"/>
  <c r="M50" i="20" s="1"/>
  <c r="V51" i="20"/>
  <c r="W51" i="20"/>
  <c r="M51" i="20" s="1"/>
  <c r="V52" i="20"/>
  <c r="W52" i="20" s="1"/>
  <c r="M52" i="20" s="1"/>
  <c r="V53" i="20"/>
  <c r="W53" i="20" s="1"/>
  <c r="M53" i="20" s="1"/>
  <c r="V54" i="20"/>
  <c r="W54" i="20" s="1"/>
  <c r="M54" i="20" s="1"/>
  <c r="V55" i="20"/>
  <c r="W55" i="20" s="1"/>
  <c r="M55" i="20" s="1"/>
  <c r="V56" i="20"/>
  <c r="W56" i="20" s="1"/>
  <c r="M56" i="20" s="1"/>
  <c r="V57" i="20"/>
  <c r="W57" i="20" s="1"/>
  <c r="M57" i="20" s="1"/>
  <c r="V58" i="20"/>
  <c r="W58" i="20" s="1"/>
  <c r="M58" i="20" s="1"/>
  <c r="V59" i="20"/>
  <c r="W59" i="20" s="1"/>
  <c r="M59" i="20" s="1"/>
  <c r="V60" i="20"/>
  <c r="W60" i="20" s="1"/>
  <c r="M60" i="20" s="1"/>
  <c r="V61" i="20"/>
  <c r="W61" i="20" s="1"/>
  <c r="M61" i="20" s="1"/>
  <c r="V62" i="20"/>
  <c r="W62" i="20" s="1"/>
  <c r="M62" i="20" s="1"/>
  <c r="V63" i="20"/>
  <c r="W63" i="20"/>
  <c r="M63" i="20" s="1"/>
  <c r="V64" i="20"/>
  <c r="W64" i="20" s="1"/>
  <c r="M64" i="20" s="1"/>
  <c r="V6" i="20"/>
  <c r="W6" i="20" s="1"/>
  <c r="M6" i="20" s="1"/>
  <c r="S34" i="20"/>
  <c r="U229" i="1"/>
  <c r="V229" i="1" s="1"/>
  <c r="L229" i="1" s="1"/>
  <c r="U230" i="1"/>
  <c r="V230" i="1" s="1"/>
  <c r="L230" i="1" s="1"/>
  <c r="U231" i="1"/>
  <c r="V231" i="1" s="1"/>
  <c r="L231" i="1" s="1"/>
  <c r="U232" i="1"/>
  <c r="V232" i="1" s="1"/>
  <c r="L232" i="1" s="1"/>
  <c r="U233" i="1"/>
  <c r="V233" i="1" s="1"/>
  <c r="L233" i="1" s="1"/>
  <c r="U234" i="1"/>
  <c r="V234" i="1" s="1"/>
  <c r="L234" i="1" s="1"/>
  <c r="U235" i="1"/>
  <c r="V235" i="1" s="1"/>
  <c r="L235" i="1" s="1"/>
  <c r="U236" i="1"/>
  <c r="V236" i="1" s="1"/>
  <c r="L236" i="1" s="1"/>
  <c r="U237" i="1"/>
  <c r="V237" i="1" s="1"/>
  <c r="L237" i="1" s="1"/>
  <c r="U238" i="1"/>
  <c r="V238" i="1"/>
  <c r="L238" i="1" s="1"/>
  <c r="U239" i="1"/>
  <c r="V239" i="1" s="1"/>
  <c r="L239" i="1" s="1"/>
  <c r="U181" i="1"/>
  <c r="V181" i="1" s="1"/>
  <c r="L181" i="1" s="1"/>
  <c r="U182" i="1"/>
  <c r="V182" i="1" s="1"/>
  <c r="L182" i="1" s="1"/>
  <c r="U183" i="1"/>
  <c r="V183" i="1" s="1"/>
  <c r="L183" i="1" s="1"/>
  <c r="U184" i="1"/>
  <c r="V184" i="1" s="1"/>
  <c r="L184" i="1" s="1"/>
  <c r="U185" i="1"/>
  <c r="V185" i="1" s="1"/>
  <c r="L185" i="1" s="1"/>
  <c r="U186" i="1"/>
  <c r="V186" i="1" s="1"/>
  <c r="L186" i="1" s="1"/>
  <c r="U187" i="1"/>
  <c r="V187" i="1" s="1"/>
  <c r="L187" i="1" s="1"/>
  <c r="U188" i="1"/>
  <c r="V188" i="1" s="1"/>
  <c r="L188" i="1" s="1"/>
  <c r="U189" i="1"/>
  <c r="V189" i="1" s="1"/>
  <c r="L189" i="1" s="1"/>
  <c r="U190" i="1"/>
  <c r="V190" i="1" s="1"/>
  <c r="L190" i="1" s="1"/>
  <c r="U191" i="1"/>
  <c r="V191" i="1" s="1"/>
  <c r="L191" i="1" s="1"/>
  <c r="U192" i="1"/>
  <c r="V192" i="1" s="1"/>
  <c r="L192" i="1" s="1"/>
  <c r="U193" i="1"/>
  <c r="V193" i="1" s="1"/>
  <c r="L193" i="1" s="1"/>
  <c r="U194" i="1"/>
  <c r="V194" i="1" s="1"/>
  <c r="L194" i="1" s="1"/>
  <c r="U195" i="1"/>
  <c r="V195" i="1" s="1"/>
  <c r="L195" i="1" s="1"/>
  <c r="U196" i="1"/>
  <c r="V196" i="1" s="1"/>
  <c r="L196" i="1" s="1"/>
  <c r="U197" i="1"/>
  <c r="V197" i="1" s="1"/>
  <c r="L197" i="1" s="1"/>
  <c r="U198" i="1"/>
  <c r="V198" i="1" s="1"/>
  <c r="L198" i="1" s="1"/>
  <c r="U199" i="1"/>
  <c r="V199" i="1" s="1"/>
  <c r="L199" i="1" s="1"/>
  <c r="U200" i="1"/>
  <c r="V200" i="1" s="1"/>
  <c r="L200" i="1" s="1"/>
  <c r="U201" i="1"/>
  <c r="V201" i="1" s="1"/>
  <c r="L201" i="1" s="1"/>
  <c r="U202" i="1"/>
  <c r="V202" i="1" s="1"/>
  <c r="L202" i="1" s="1"/>
  <c r="U203" i="1"/>
  <c r="V203" i="1" s="1"/>
  <c r="L203" i="1" s="1"/>
  <c r="U204" i="1"/>
  <c r="V204" i="1" s="1"/>
  <c r="L204" i="1" s="1"/>
  <c r="U205" i="1"/>
  <c r="V205" i="1" s="1"/>
  <c r="L205" i="1" s="1"/>
  <c r="U206" i="1"/>
  <c r="V206" i="1" s="1"/>
  <c r="L206" i="1" s="1"/>
  <c r="U207" i="1"/>
  <c r="V207" i="1" s="1"/>
  <c r="L207" i="1" s="1"/>
  <c r="U208" i="1"/>
  <c r="V208" i="1" s="1"/>
  <c r="L208" i="1" s="1"/>
  <c r="U209" i="1"/>
  <c r="V209" i="1" s="1"/>
  <c r="L209" i="1" s="1"/>
  <c r="U210" i="1"/>
  <c r="V210" i="1" s="1"/>
  <c r="L210" i="1" s="1"/>
  <c r="U211" i="1"/>
  <c r="V211" i="1" s="1"/>
  <c r="L211" i="1" s="1"/>
  <c r="U212" i="1"/>
  <c r="V212" i="1" s="1"/>
  <c r="L212" i="1" s="1"/>
  <c r="U213" i="1"/>
  <c r="V213" i="1" s="1"/>
  <c r="L213" i="1" s="1"/>
  <c r="U214" i="1"/>
  <c r="V214" i="1"/>
  <c r="L214" i="1" s="1"/>
  <c r="U215" i="1"/>
  <c r="V215" i="1" s="1"/>
  <c r="L215" i="1" s="1"/>
  <c r="U216" i="1"/>
  <c r="V216" i="1"/>
  <c r="L216" i="1" s="1"/>
  <c r="U217" i="1"/>
  <c r="V217" i="1" s="1"/>
  <c r="L217" i="1" s="1"/>
  <c r="U218" i="1"/>
  <c r="V218" i="1" s="1"/>
  <c r="L218" i="1" s="1"/>
  <c r="U219" i="1"/>
  <c r="V219" i="1" s="1"/>
  <c r="L219" i="1" s="1"/>
  <c r="U220" i="1"/>
  <c r="V220" i="1" s="1"/>
  <c r="L220" i="1" s="1"/>
  <c r="U221" i="1"/>
  <c r="V221" i="1" s="1"/>
  <c r="L221" i="1" s="1"/>
  <c r="U222" i="1"/>
  <c r="V222" i="1" s="1"/>
  <c r="L222" i="1" s="1"/>
  <c r="U223" i="1"/>
  <c r="V223" i="1" s="1"/>
  <c r="L223" i="1" s="1"/>
  <c r="U224" i="1"/>
  <c r="V224" i="1" s="1"/>
  <c r="L224" i="1" s="1"/>
  <c r="U225" i="1"/>
  <c r="V225" i="1" s="1"/>
  <c r="L225" i="1" s="1"/>
  <c r="U226" i="1"/>
  <c r="V226" i="1"/>
  <c r="L226" i="1" s="1"/>
  <c r="U227" i="1"/>
  <c r="V227" i="1" s="1"/>
  <c r="L227" i="1" s="1"/>
  <c r="U228" i="1"/>
  <c r="V228" i="1" s="1"/>
  <c r="L228" i="1" s="1"/>
  <c r="R212" i="1"/>
  <c r="AB208" i="1"/>
  <c r="R208" i="1"/>
  <c r="AB189" i="1"/>
  <c r="R189" i="1"/>
  <c r="U157" i="1"/>
  <c r="V157" i="1" s="1"/>
  <c r="L157" i="1" s="1"/>
  <c r="U158" i="1"/>
  <c r="V158" i="1" s="1"/>
  <c r="L158" i="1" s="1"/>
  <c r="U159" i="1"/>
  <c r="V159" i="1" s="1"/>
  <c r="L159" i="1" s="1"/>
  <c r="U160" i="1"/>
  <c r="V160" i="1" s="1"/>
  <c r="L160" i="1" s="1"/>
  <c r="U161" i="1"/>
  <c r="V161" i="1" s="1"/>
  <c r="L161" i="1" s="1"/>
  <c r="U162" i="1"/>
  <c r="V162" i="1" s="1"/>
  <c r="L162" i="1" s="1"/>
  <c r="U163" i="1"/>
  <c r="V163" i="1" s="1"/>
  <c r="L163" i="1" s="1"/>
  <c r="U164" i="1"/>
  <c r="V164" i="1" s="1"/>
  <c r="L164" i="1" s="1"/>
  <c r="U165" i="1"/>
  <c r="V165" i="1" s="1"/>
  <c r="L165" i="1" s="1"/>
  <c r="U166" i="1"/>
  <c r="V166" i="1" s="1"/>
  <c r="L166" i="1" s="1"/>
  <c r="U167" i="1"/>
  <c r="V167" i="1" s="1"/>
  <c r="L167" i="1" s="1"/>
  <c r="U168" i="1"/>
  <c r="V168" i="1" s="1"/>
  <c r="L168" i="1" s="1"/>
  <c r="U169" i="1"/>
  <c r="V169" i="1" s="1"/>
  <c r="L169" i="1" s="1"/>
  <c r="U170" i="1"/>
  <c r="V170" i="1" s="1"/>
  <c r="L170" i="1" s="1"/>
  <c r="U171" i="1"/>
  <c r="V171" i="1" s="1"/>
  <c r="L171" i="1" s="1"/>
  <c r="U172" i="1"/>
  <c r="V172" i="1" s="1"/>
  <c r="L172" i="1" s="1"/>
  <c r="U173" i="1"/>
  <c r="V173" i="1" s="1"/>
  <c r="L173" i="1" s="1"/>
  <c r="U174" i="1"/>
  <c r="V174" i="1" s="1"/>
  <c r="L174" i="1" s="1"/>
  <c r="U175" i="1"/>
  <c r="V175" i="1" s="1"/>
  <c r="L175" i="1" s="1"/>
  <c r="U176" i="1"/>
  <c r="V176" i="1"/>
  <c r="L176" i="1" s="1"/>
  <c r="U177" i="1"/>
  <c r="V177" i="1"/>
  <c r="L177" i="1" s="1"/>
  <c r="U178" i="1"/>
  <c r="V178" i="1" s="1"/>
  <c r="L178" i="1" s="1"/>
  <c r="U179" i="1"/>
  <c r="V179" i="1" s="1"/>
  <c r="L179" i="1" s="1"/>
  <c r="U180" i="1"/>
  <c r="V180" i="1" s="1"/>
  <c r="L180" i="1" s="1"/>
  <c r="U156" i="1"/>
  <c r="V156" i="1" s="1"/>
  <c r="AC208" i="1" l="1"/>
  <c r="AD208" i="1" s="1"/>
  <c r="N208" i="1" s="1"/>
  <c r="AC189" i="1"/>
  <c r="AD189" i="1" s="1"/>
  <c r="N189" i="1" s="1"/>
  <c r="L156" i="1" l="1"/>
  <c r="U125" i="1"/>
  <c r="V125" i="1" s="1"/>
  <c r="L125" i="1" s="1"/>
  <c r="U126" i="1"/>
  <c r="V126" i="1" s="1"/>
  <c r="L126" i="1" s="1"/>
  <c r="U127" i="1"/>
  <c r="V127" i="1" s="1"/>
  <c r="L127" i="1" s="1"/>
  <c r="U128" i="1"/>
  <c r="V128" i="1"/>
  <c r="L128" i="1" s="1"/>
  <c r="U129" i="1"/>
  <c r="V129" i="1"/>
  <c r="L129" i="1" s="1"/>
  <c r="U130" i="1"/>
  <c r="V130" i="1"/>
  <c r="L130" i="1" s="1"/>
  <c r="U131" i="1"/>
  <c r="V131" i="1" s="1"/>
  <c r="L131" i="1" s="1"/>
  <c r="U132" i="1"/>
  <c r="V132" i="1"/>
  <c r="L132" i="1" s="1"/>
  <c r="U133" i="1"/>
  <c r="V133" i="1" s="1"/>
  <c r="L133" i="1" s="1"/>
  <c r="U134" i="1"/>
  <c r="V134" i="1"/>
  <c r="L134" i="1" s="1"/>
  <c r="U135" i="1"/>
  <c r="V135" i="1" s="1"/>
  <c r="L135" i="1" s="1"/>
  <c r="U136" i="1"/>
  <c r="V136" i="1" s="1"/>
  <c r="L136" i="1" s="1"/>
  <c r="U137" i="1"/>
  <c r="V137" i="1"/>
  <c r="L137" i="1" s="1"/>
  <c r="U138" i="1"/>
  <c r="V138" i="1" s="1"/>
  <c r="L138" i="1" s="1"/>
  <c r="U139" i="1"/>
  <c r="V139" i="1" s="1"/>
  <c r="L139" i="1" s="1"/>
  <c r="U140" i="1"/>
  <c r="V140" i="1" s="1"/>
  <c r="L140" i="1" s="1"/>
  <c r="U141" i="1"/>
  <c r="V141" i="1" s="1"/>
  <c r="L141" i="1" s="1"/>
  <c r="U142" i="1"/>
  <c r="V142" i="1"/>
  <c r="L142" i="1" s="1"/>
  <c r="U143" i="1"/>
  <c r="V143" i="1" s="1"/>
  <c r="L143" i="1" s="1"/>
  <c r="U144" i="1"/>
  <c r="V144" i="1" s="1"/>
  <c r="L144" i="1" s="1"/>
  <c r="U145" i="1"/>
  <c r="V145" i="1" s="1"/>
  <c r="L145" i="1" s="1"/>
  <c r="U146" i="1"/>
  <c r="V146" i="1"/>
  <c r="L146" i="1" s="1"/>
  <c r="U147" i="1"/>
  <c r="V147" i="1" s="1"/>
  <c r="L147" i="1" s="1"/>
  <c r="U148" i="1"/>
  <c r="V148" i="1" s="1"/>
  <c r="L148" i="1" s="1"/>
  <c r="U149" i="1"/>
  <c r="V149" i="1" s="1"/>
  <c r="L149" i="1" s="1"/>
  <c r="U150" i="1"/>
  <c r="V150" i="1"/>
  <c r="L150" i="1" s="1"/>
  <c r="U151" i="1"/>
  <c r="V151" i="1"/>
  <c r="L151" i="1" s="1"/>
  <c r="U152" i="1"/>
  <c r="V152" i="1" s="1"/>
  <c r="L152" i="1" s="1"/>
  <c r="U153" i="1"/>
  <c r="V153" i="1" s="1"/>
  <c r="L153" i="1" s="1"/>
  <c r="U154" i="1"/>
  <c r="V154" i="1" s="1"/>
  <c r="L154" i="1" s="1"/>
  <c r="U155" i="1"/>
  <c r="V155" i="1" s="1"/>
  <c r="L155" i="1" s="1"/>
  <c r="U37" i="1"/>
  <c r="V37" i="1" s="1"/>
  <c r="L37" i="1" s="1"/>
  <c r="U38" i="1"/>
  <c r="V38" i="1" s="1"/>
  <c r="L38" i="1" s="1"/>
  <c r="U39" i="1"/>
  <c r="V39" i="1" s="1"/>
  <c r="L39" i="1" s="1"/>
  <c r="U40" i="1"/>
  <c r="V40" i="1"/>
  <c r="L40" i="1" s="1"/>
  <c r="U41" i="1"/>
  <c r="V41" i="1"/>
  <c r="L41" i="1" s="1"/>
  <c r="U42" i="1"/>
  <c r="V42" i="1" s="1"/>
  <c r="L42" i="1" s="1"/>
  <c r="U43" i="1"/>
  <c r="V43" i="1"/>
  <c r="L43" i="1" s="1"/>
  <c r="U44" i="1"/>
  <c r="V44" i="1" s="1"/>
  <c r="L44" i="1" s="1"/>
  <c r="U45" i="1"/>
  <c r="V45" i="1" s="1"/>
  <c r="L45" i="1" s="1"/>
  <c r="U46" i="1"/>
  <c r="V46" i="1"/>
  <c r="L46" i="1" s="1"/>
  <c r="U47" i="1"/>
  <c r="V47" i="1"/>
  <c r="L47" i="1" s="1"/>
  <c r="U48" i="1"/>
  <c r="V48" i="1"/>
  <c r="L48" i="1" s="1"/>
  <c r="U49" i="1"/>
  <c r="V49" i="1"/>
  <c r="L49" i="1" s="1"/>
  <c r="U50" i="1"/>
  <c r="V50" i="1"/>
  <c r="U51" i="1"/>
  <c r="V51" i="1" s="1"/>
  <c r="L51" i="1" s="1"/>
  <c r="U52" i="1"/>
  <c r="V52" i="1" s="1"/>
  <c r="L52" i="1" s="1"/>
  <c r="U53" i="1"/>
  <c r="V53" i="1" s="1"/>
  <c r="L53" i="1" s="1"/>
  <c r="U54" i="1"/>
  <c r="V54" i="1" s="1"/>
  <c r="L54" i="1" s="1"/>
  <c r="U55" i="1"/>
  <c r="V55" i="1" s="1"/>
  <c r="L55" i="1" s="1"/>
  <c r="U56" i="1"/>
  <c r="V56" i="1" s="1"/>
  <c r="L56" i="1" s="1"/>
  <c r="U57" i="1"/>
  <c r="V57" i="1" s="1"/>
  <c r="L57" i="1" s="1"/>
  <c r="U58" i="1"/>
  <c r="V58" i="1" s="1"/>
  <c r="L58" i="1" s="1"/>
  <c r="U59" i="1"/>
  <c r="V59" i="1" s="1"/>
  <c r="L59" i="1" s="1"/>
  <c r="U60" i="1"/>
  <c r="V60" i="1"/>
  <c r="L60" i="1" s="1"/>
  <c r="U61" i="1"/>
  <c r="V61" i="1"/>
  <c r="L61" i="1" s="1"/>
  <c r="U62" i="1"/>
  <c r="V62" i="1"/>
  <c r="L62" i="1" s="1"/>
  <c r="U63" i="1"/>
  <c r="V63" i="1" s="1"/>
  <c r="L63" i="1" s="1"/>
  <c r="U64" i="1"/>
  <c r="V64" i="1"/>
  <c r="L64" i="1" s="1"/>
  <c r="U65" i="1"/>
  <c r="V65" i="1" s="1"/>
  <c r="L65" i="1" s="1"/>
  <c r="U66" i="1"/>
  <c r="V66" i="1" s="1"/>
  <c r="L66" i="1" s="1"/>
  <c r="U67" i="1"/>
  <c r="V67" i="1" s="1"/>
  <c r="L67" i="1" s="1"/>
  <c r="U68" i="1"/>
  <c r="V68" i="1" s="1"/>
  <c r="L68" i="1" s="1"/>
  <c r="U69" i="1"/>
  <c r="V69" i="1"/>
  <c r="L69" i="1" s="1"/>
  <c r="U70" i="1"/>
  <c r="V70" i="1"/>
  <c r="L70" i="1" s="1"/>
  <c r="U71" i="1"/>
  <c r="V71" i="1"/>
  <c r="L71" i="1" s="1"/>
  <c r="U72" i="1"/>
  <c r="V72" i="1" s="1"/>
  <c r="L72" i="1" s="1"/>
  <c r="U73" i="1"/>
  <c r="V73" i="1" s="1"/>
  <c r="L73" i="1" s="1"/>
  <c r="U74" i="1"/>
  <c r="V74" i="1" s="1"/>
  <c r="L74" i="1" s="1"/>
  <c r="U75" i="1"/>
  <c r="V75" i="1" s="1"/>
  <c r="L75" i="1" s="1"/>
  <c r="U76" i="1"/>
  <c r="V76" i="1"/>
  <c r="L76" i="1" s="1"/>
  <c r="U77" i="1"/>
  <c r="V77" i="1"/>
  <c r="L77" i="1" s="1"/>
  <c r="U78" i="1"/>
  <c r="V78" i="1"/>
  <c r="L78" i="1" s="1"/>
  <c r="U79" i="1"/>
  <c r="V79" i="1"/>
  <c r="L79" i="1" s="1"/>
  <c r="U80" i="1"/>
  <c r="V80" i="1" s="1"/>
  <c r="L80" i="1" s="1"/>
  <c r="U81" i="1"/>
  <c r="V81" i="1" s="1"/>
  <c r="L81" i="1" s="1"/>
  <c r="U82" i="1"/>
  <c r="V82" i="1" s="1"/>
  <c r="L82" i="1" s="1"/>
  <c r="U83" i="1"/>
  <c r="V83" i="1" s="1"/>
  <c r="L83" i="1" s="1"/>
  <c r="U84" i="1"/>
  <c r="V84" i="1" s="1"/>
  <c r="L84" i="1" s="1"/>
  <c r="U85" i="1"/>
  <c r="V85" i="1" s="1"/>
  <c r="L85" i="1" s="1"/>
  <c r="U86" i="1"/>
  <c r="V86" i="1"/>
  <c r="L86" i="1" s="1"/>
  <c r="U87" i="1"/>
  <c r="V87" i="1"/>
  <c r="L87" i="1" s="1"/>
  <c r="U88" i="1"/>
  <c r="V88" i="1" s="1"/>
  <c r="L88" i="1" s="1"/>
  <c r="U89" i="1"/>
  <c r="V89" i="1" s="1"/>
  <c r="L89" i="1" s="1"/>
  <c r="U90" i="1"/>
  <c r="V90" i="1" s="1"/>
  <c r="L90" i="1" s="1"/>
  <c r="U91" i="1"/>
  <c r="V91" i="1"/>
  <c r="L91" i="1" s="1"/>
  <c r="U92" i="1"/>
  <c r="V92" i="1"/>
  <c r="L92" i="1" s="1"/>
  <c r="U93" i="1"/>
  <c r="V93" i="1" s="1"/>
  <c r="L93" i="1" s="1"/>
  <c r="U94" i="1"/>
  <c r="V94" i="1"/>
  <c r="L94" i="1" s="1"/>
  <c r="U95" i="1"/>
  <c r="V95" i="1" s="1"/>
  <c r="L95" i="1" s="1"/>
  <c r="U96" i="1"/>
  <c r="V96" i="1" s="1"/>
  <c r="L96" i="1" s="1"/>
  <c r="U97" i="1"/>
  <c r="V97" i="1" s="1"/>
  <c r="L97" i="1" s="1"/>
  <c r="U98" i="1"/>
  <c r="V98" i="1"/>
  <c r="L98" i="1" s="1"/>
  <c r="U99" i="1"/>
  <c r="V99" i="1" s="1"/>
  <c r="L99" i="1" s="1"/>
  <c r="U100" i="1"/>
  <c r="V100" i="1" s="1"/>
  <c r="L100" i="1" s="1"/>
  <c r="U101" i="1"/>
  <c r="V101" i="1" s="1"/>
  <c r="L101" i="1" s="1"/>
  <c r="U102" i="1"/>
  <c r="V102" i="1" s="1"/>
  <c r="L102" i="1" s="1"/>
  <c r="U103" i="1"/>
  <c r="V103" i="1" s="1"/>
  <c r="L103" i="1" s="1"/>
  <c r="U104" i="1"/>
  <c r="V104" i="1"/>
  <c r="L104" i="1" s="1"/>
  <c r="U105" i="1"/>
  <c r="V105" i="1" s="1"/>
  <c r="L105" i="1" s="1"/>
  <c r="U106" i="1"/>
  <c r="V106" i="1"/>
  <c r="L106" i="1" s="1"/>
  <c r="U107" i="1"/>
  <c r="V107" i="1" s="1"/>
  <c r="L107" i="1" s="1"/>
  <c r="U108" i="1"/>
  <c r="V108" i="1"/>
  <c r="L108" i="1" s="1"/>
  <c r="U109" i="1"/>
  <c r="V109" i="1" s="1"/>
  <c r="L109" i="1" s="1"/>
  <c r="U110" i="1"/>
  <c r="V110" i="1" s="1"/>
  <c r="L110" i="1" s="1"/>
  <c r="U111" i="1"/>
  <c r="V111" i="1" s="1"/>
  <c r="L111" i="1" s="1"/>
  <c r="U112" i="1"/>
  <c r="V112" i="1"/>
  <c r="L112" i="1" s="1"/>
  <c r="U113" i="1"/>
  <c r="V113" i="1" s="1"/>
  <c r="L113" i="1" s="1"/>
  <c r="U114" i="1"/>
  <c r="V114" i="1"/>
  <c r="L114" i="1" s="1"/>
  <c r="U115" i="1"/>
  <c r="V115" i="1"/>
  <c r="L115" i="1" s="1"/>
  <c r="U116" i="1"/>
  <c r="V116" i="1" s="1"/>
  <c r="L116" i="1" s="1"/>
  <c r="U117" i="1"/>
  <c r="V117" i="1" s="1"/>
  <c r="L117" i="1" s="1"/>
  <c r="U118" i="1"/>
  <c r="V118" i="1"/>
  <c r="L118" i="1" s="1"/>
  <c r="U119" i="1"/>
  <c r="V119" i="1" s="1"/>
  <c r="L119" i="1" s="1"/>
  <c r="U120" i="1"/>
  <c r="V120" i="1" s="1"/>
  <c r="L120" i="1" s="1"/>
  <c r="U121" i="1"/>
  <c r="V121" i="1" s="1"/>
  <c r="L121" i="1" s="1"/>
  <c r="U122" i="1"/>
  <c r="V122" i="1"/>
  <c r="L122" i="1" s="1"/>
  <c r="U123" i="1"/>
  <c r="V123" i="1" s="1"/>
  <c r="L123" i="1" s="1"/>
  <c r="U124" i="1"/>
  <c r="V124" i="1" s="1"/>
  <c r="L124" i="1" s="1"/>
  <c r="AB120" i="1"/>
  <c r="R120" i="1"/>
  <c r="AB115" i="1"/>
  <c r="AC115" i="1" s="1"/>
  <c r="AD115" i="1" s="1"/>
  <c r="R115" i="1"/>
  <c r="AB97" i="1"/>
  <c r="AC97" i="1" s="1"/>
  <c r="AD97" i="1" s="1"/>
  <c r="R97" i="1"/>
  <c r="U10" i="1"/>
  <c r="V10" i="1" s="1"/>
  <c r="L10" i="1" s="1"/>
  <c r="U11" i="1"/>
  <c r="V11" i="1" s="1"/>
  <c r="L11" i="1" s="1"/>
  <c r="U12" i="1"/>
  <c r="V12" i="1" s="1"/>
  <c r="L12" i="1" s="1"/>
  <c r="U13" i="1"/>
  <c r="V13" i="1" s="1"/>
  <c r="L13" i="1" s="1"/>
  <c r="U14" i="1"/>
  <c r="V14" i="1"/>
  <c r="L14" i="1" s="1"/>
  <c r="U15" i="1"/>
  <c r="V15" i="1" s="1"/>
  <c r="L15" i="1" s="1"/>
  <c r="U16" i="1"/>
  <c r="V16" i="1" s="1"/>
  <c r="L16" i="1" s="1"/>
  <c r="U17" i="1"/>
  <c r="V17" i="1" s="1"/>
  <c r="L17" i="1" s="1"/>
  <c r="U18" i="1"/>
  <c r="V18" i="1"/>
  <c r="L18" i="1" s="1"/>
  <c r="U19" i="1"/>
  <c r="V19" i="1" s="1"/>
  <c r="L19" i="1" s="1"/>
  <c r="U20" i="1"/>
  <c r="V20" i="1" s="1"/>
  <c r="L20" i="1" s="1"/>
  <c r="U21" i="1"/>
  <c r="V21" i="1"/>
  <c r="L21" i="1" s="1"/>
  <c r="U22" i="1"/>
  <c r="V22" i="1"/>
  <c r="L22" i="1" s="1"/>
  <c r="U23" i="1"/>
  <c r="V23" i="1" s="1"/>
  <c r="L23" i="1" s="1"/>
  <c r="U24" i="1"/>
  <c r="V24" i="1"/>
  <c r="L24" i="1" s="1"/>
  <c r="U25" i="1"/>
  <c r="V25" i="1"/>
  <c r="L25" i="1" s="1"/>
  <c r="U26" i="1"/>
  <c r="V26" i="1"/>
  <c r="L26" i="1" s="1"/>
  <c r="U27" i="1"/>
  <c r="V27" i="1" s="1"/>
  <c r="L27" i="1" s="1"/>
  <c r="U28" i="1"/>
  <c r="V28" i="1" s="1"/>
  <c r="L28" i="1" s="1"/>
  <c r="U29" i="1"/>
  <c r="V29" i="1" s="1"/>
  <c r="L29" i="1" s="1"/>
  <c r="U30" i="1"/>
  <c r="V30" i="1" s="1"/>
  <c r="L30" i="1" s="1"/>
  <c r="U31" i="1"/>
  <c r="V31" i="1" s="1"/>
  <c r="L31" i="1" s="1"/>
  <c r="U32" i="1"/>
  <c r="V32" i="1" s="1"/>
  <c r="L32" i="1" s="1"/>
  <c r="U33" i="1"/>
  <c r="V33" i="1"/>
  <c r="L33" i="1" s="1"/>
  <c r="U34" i="1"/>
  <c r="V34" i="1"/>
  <c r="L34" i="1" s="1"/>
  <c r="U35" i="1"/>
  <c r="V35" i="1"/>
  <c r="L35" i="1" s="1"/>
  <c r="U36" i="1"/>
  <c r="V36" i="1" s="1"/>
  <c r="L36" i="1" s="1"/>
  <c r="U9" i="1"/>
  <c r="V9" i="1" s="1"/>
  <c r="L9" i="1" s="1"/>
  <c r="N115" i="1" l="1"/>
  <c r="N97" i="1"/>
  <c r="AC120" i="1"/>
  <c r="AD120" i="1" s="1"/>
  <c r="N120" i="1" s="1"/>
  <c r="R9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AC21" i="20" l="1"/>
  <c r="AD21" i="20" s="1"/>
  <c r="O21" i="20" s="1"/>
  <c r="S21" i="20"/>
  <c r="AC20" i="20"/>
  <c r="AD20" i="20" s="1"/>
  <c r="O20" i="20" s="1"/>
  <c r="S20" i="20"/>
  <c r="AC18" i="20"/>
  <c r="AD18" i="20" s="1"/>
  <c r="O18" i="20" s="1"/>
  <c r="AC17" i="20"/>
  <c r="AD17" i="20" s="1"/>
  <c r="O17" i="20" s="1"/>
  <c r="AC7" i="20"/>
  <c r="AD7" i="20" s="1"/>
  <c r="O7" i="20" s="1"/>
  <c r="AC10" i="20"/>
  <c r="AD10" i="20" s="1"/>
  <c r="O10" i="20" s="1"/>
  <c r="AC9" i="20"/>
  <c r="AD9" i="20" s="1"/>
  <c r="O9" i="20" s="1"/>
  <c r="S18" i="20"/>
  <c r="S17" i="20"/>
  <c r="S10" i="20"/>
  <c r="S9" i="20"/>
  <c r="S7" i="20"/>
  <c r="AB185" i="1"/>
  <c r="R185" i="1"/>
  <c r="AC185" i="1" l="1"/>
  <c r="AD185" i="1" s="1"/>
  <c r="N185" i="1" s="1"/>
  <c r="AB123" i="1"/>
  <c r="AB107" i="1"/>
  <c r="AC107" i="1" s="1"/>
  <c r="AD107" i="1" s="1"/>
  <c r="N107" i="1" s="1"/>
  <c r="R107" i="1"/>
  <c r="AB104" i="1"/>
  <c r="AC104" i="1" s="1"/>
  <c r="AD104" i="1" s="1"/>
  <c r="N104" i="1" s="1"/>
  <c r="AC61" i="20"/>
  <c r="AD61" i="20" s="1"/>
  <c r="O61" i="20" s="1"/>
  <c r="S61" i="20"/>
  <c r="AC60" i="20"/>
  <c r="AD60" i="20" s="1"/>
  <c r="O60" i="20" s="1"/>
  <c r="S60" i="20"/>
  <c r="AC59" i="20"/>
  <c r="AD59" i="20" s="1"/>
  <c r="O59" i="20" s="1"/>
  <c r="S59" i="20"/>
  <c r="AC123" i="1" l="1"/>
  <c r="AD123" i="1" s="1"/>
  <c r="N123" i="1" s="1"/>
  <c r="R233" i="1"/>
  <c r="AB233" i="1"/>
  <c r="AC233" i="1" s="1"/>
  <c r="AD233" i="1" s="1"/>
  <c r="N233" i="1" s="1"/>
  <c r="R234" i="1"/>
  <c r="AB234" i="1"/>
  <c r="AC234" i="1" s="1"/>
  <c r="R220" i="1"/>
  <c r="AB220" i="1"/>
  <c r="AC220" i="1" s="1"/>
  <c r="R216" i="1"/>
  <c r="AB216" i="1"/>
  <c r="AC216" i="1" s="1"/>
  <c r="AD216" i="1" s="1"/>
  <c r="N216" i="1" s="1"/>
  <c r="R213" i="1"/>
  <c r="AB213" i="1"/>
  <c r="AC213" i="1" s="1"/>
  <c r="R209" i="1"/>
  <c r="AB209" i="1"/>
  <c r="AC209" i="1" s="1"/>
  <c r="R210" i="1"/>
  <c r="AB210" i="1"/>
  <c r="AC210" i="1" s="1"/>
  <c r="AD210" i="1" s="1"/>
  <c r="N210" i="1" s="1"/>
  <c r="R198" i="1"/>
  <c r="AB198" i="1"/>
  <c r="AC198" i="1" s="1"/>
  <c r="R197" i="1"/>
  <c r="AB197" i="1"/>
  <c r="AC197" i="1" s="1"/>
  <c r="AD197" i="1" s="1"/>
  <c r="N197" i="1" s="1"/>
  <c r="AB193" i="1"/>
  <c r="R193" i="1"/>
  <c r="R45" i="25"/>
  <c r="S45" i="25" s="1"/>
  <c r="T45" i="25" s="1"/>
  <c r="U45" i="25" s="1"/>
  <c r="R34" i="25"/>
  <c r="R22" i="25"/>
  <c r="S22" i="25" s="1"/>
  <c r="T22" i="25" s="1"/>
  <c r="U22" i="25" s="1"/>
  <c r="R16" i="25"/>
  <c r="R11" i="25"/>
  <c r="AC64" i="20"/>
  <c r="AD64" i="20" s="1"/>
  <c r="O64" i="20" s="1"/>
  <c r="S64" i="20"/>
  <c r="AC63" i="20"/>
  <c r="AD63" i="20" s="1"/>
  <c r="O63" i="20" s="1"/>
  <c r="S63" i="20"/>
  <c r="AC62" i="20"/>
  <c r="AD62" i="20" s="1"/>
  <c r="O62" i="20" s="1"/>
  <c r="S62" i="20"/>
  <c r="AC58" i="20"/>
  <c r="AD58" i="20" s="1"/>
  <c r="O58" i="20" s="1"/>
  <c r="S58" i="20"/>
  <c r="AC56" i="20"/>
  <c r="AD56" i="20" s="1"/>
  <c r="O56" i="20" s="1"/>
  <c r="S56" i="20"/>
  <c r="AC55" i="20"/>
  <c r="AD55" i="20" s="1"/>
  <c r="O55" i="20" s="1"/>
  <c r="S55" i="20"/>
  <c r="AC34" i="20"/>
  <c r="AD34" i="20" s="1"/>
  <c r="O34" i="20" s="1"/>
  <c r="AC32" i="20"/>
  <c r="AD32" i="20" s="1"/>
  <c r="O32" i="20" s="1"/>
  <c r="S32" i="20"/>
  <c r="AC31" i="20"/>
  <c r="AD31" i="20" s="1"/>
  <c r="O31" i="20" s="1"/>
  <c r="S31" i="20"/>
  <c r="AC29" i="20"/>
  <c r="AD29" i="20" s="1"/>
  <c r="O29" i="20" s="1"/>
  <c r="S29" i="20"/>
  <c r="AC28" i="20"/>
  <c r="AD28" i="20" s="1"/>
  <c r="O28" i="20" s="1"/>
  <c r="S28" i="20"/>
  <c r="AC27" i="20"/>
  <c r="AD27" i="20" s="1"/>
  <c r="O27" i="20" s="1"/>
  <c r="S27" i="20"/>
  <c r="AC26" i="20"/>
  <c r="AD26" i="20" s="1"/>
  <c r="O26" i="20" s="1"/>
  <c r="S26" i="20"/>
  <c r="AC25" i="20"/>
  <c r="AD25" i="20" s="1"/>
  <c r="O25" i="20" s="1"/>
  <c r="S25" i="20"/>
  <c r="AC24" i="20"/>
  <c r="AD24" i="20" s="1"/>
  <c r="O24" i="20" s="1"/>
  <c r="S24" i="20"/>
  <c r="AB150" i="1"/>
  <c r="AC150" i="1" s="1"/>
  <c r="AD150" i="1" s="1"/>
  <c r="N150" i="1" s="1"/>
  <c r="R150" i="1"/>
  <c r="AB135" i="1"/>
  <c r="R135" i="1"/>
  <c r="AB112" i="1"/>
  <c r="R112" i="1"/>
  <c r="AB70" i="1"/>
  <c r="R70" i="1"/>
  <c r="AB66" i="1"/>
  <c r="AC66" i="1" s="1"/>
  <c r="AD66" i="1" s="1"/>
  <c r="N66" i="1" s="1"/>
  <c r="R66" i="1"/>
  <c r="AB61" i="1"/>
  <c r="R61" i="1"/>
  <c r="AB59" i="1"/>
  <c r="AC59" i="1" s="1"/>
  <c r="AD59" i="1" s="1"/>
  <c r="N59" i="1" s="1"/>
  <c r="R59" i="1"/>
  <c r="AB46" i="1"/>
  <c r="AC46" i="1" s="1"/>
  <c r="R46" i="1"/>
  <c r="AB34" i="1"/>
  <c r="AB19" i="1"/>
  <c r="AB17" i="1"/>
  <c r="AC17" i="1" s="1"/>
  <c r="AD17" i="1" s="1"/>
  <c r="N17" i="1" s="1"/>
  <c r="AB12" i="1"/>
  <c r="AD234" i="1" l="1"/>
  <c r="N234" i="1" s="1"/>
  <c r="AD220" i="1"/>
  <c r="N220" i="1" s="1"/>
  <c r="AD209" i="1"/>
  <c r="N209" i="1" s="1"/>
  <c r="AD213" i="1"/>
  <c r="N213" i="1" s="1"/>
  <c r="AD198" i="1"/>
  <c r="N198" i="1" s="1"/>
  <c r="AC193" i="1"/>
  <c r="AD193" i="1" s="1"/>
  <c r="N193" i="1" s="1"/>
  <c r="S34" i="25"/>
  <c r="T34" i="25" s="1"/>
  <c r="U34" i="25" s="1"/>
  <c r="S16" i="25"/>
  <c r="T16" i="25" s="1"/>
  <c r="U16" i="25" s="1"/>
  <c r="S11" i="25"/>
  <c r="T11" i="25" s="1"/>
  <c r="U11" i="25" s="1"/>
  <c r="AC135" i="1"/>
  <c r="AD135" i="1" s="1"/>
  <c r="N135" i="1" s="1"/>
  <c r="AC112" i="1"/>
  <c r="AD112" i="1" s="1"/>
  <c r="N112" i="1" s="1"/>
  <c r="AC70" i="1"/>
  <c r="AD70" i="1" s="1"/>
  <c r="N70" i="1" s="1"/>
  <c r="AC61" i="1"/>
  <c r="AD61" i="1" s="1"/>
  <c r="N61" i="1" s="1"/>
  <c r="AD46" i="1"/>
  <c r="N46" i="1" s="1"/>
  <c r="AC34" i="1"/>
  <c r="AD34" i="1" s="1"/>
  <c r="N34" i="1" s="1"/>
  <c r="AC19" i="1"/>
  <c r="AD19" i="1" s="1"/>
  <c r="N19" i="1" s="1"/>
  <c r="AC12" i="1"/>
  <c r="AD12" i="1" s="1"/>
  <c r="R35" i="25"/>
  <c r="R33" i="25"/>
  <c r="S33" i="25" s="1"/>
  <c r="T33" i="25" s="1"/>
  <c r="U33" i="25" s="1"/>
  <c r="R36" i="25"/>
  <c r="S36" i="25" s="1"/>
  <c r="T36" i="25" s="1"/>
  <c r="U36" i="25" s="1"/>
  <c r="R37" i="25"/>
  <c r="AB238" i="1"/>
  <c r="AC238" i="1" s="1"/>
  <c r="AD238" i="1" s="1"/>
  <c r="N238" i="1" s="1"/>
  <c r="R238" i="1"/>
  <c r="AB228" i="1"/>
  <c r="R228" i="1"/>
  <c r="AB205" i="1"/>
  <c r="AC205" i="1" s="1"/>
  <c r="AD205" i="1" s="1"/>
  <c r="N205" i="1" s="1"/>
  <c r="R205" i="1"/>
  <c r="AB204" i="1"/>
  <c r="R204" i="1"/>
  <c r="AB192" i="1"/>
  <c r="R192" i="1"/>
  <c r="AB183" i="1"/>
  <c r="R183" i="1"/>
  <c r="AB170" i="1"/>
  <c r="AC170" i="1" s="1"/>
  <c r="AD170" i="1" s="1"/>
  <c r="N170" i="1" s="1"/>
  <c r="R170" i="1"/>
  <c r="R168" i="1"/>
  <c r="AB168" i="1"/>
  <c r="AB167" i="1"/>
  <c r="R167" i="1"/>
  <c r="AB156" i="1"/>
  <c r="AC156" i="1" s="1"/>
  <c r="R156" i="1"/>
  <c r="R10" i="25"/>
  <c r="S10" i="25" s="1"/>
  <c r="T10" i="25" s="1"/>
  <c r="U10" i="25" s="1"/>
  <c r="R9" i="25"/>
  <c r="AC47" i="20"/>
  <c r="AD47" i="20" s="1"/>
  <c r="O47" i="20" s="1"/>
  <c r="S47" i="20"/>
  <c r="AC46" i="20"/>
  <c r="AD46" i="20" s="1"/>
  <c r="O46" i="20" s="1"/>
  <c r="S46" i="20"/>
  <c r="AC45" i="20"/>
  <c r="AD45" i="20" s="1"/>
  <c r="O45" i="20" s="1"/>
  <c r="S45" i="20"/>
  <c r="AC44" i="20"/>
  <c r="AD44" i="20" s="1"/>
  <c r="O44" i="20" s="1"/>
  <c r="S44" i="20"/>
  <c r="AC43" i="20"/>
  <c r="AD43" i="20" s="1"/>
  <c r="O43" i="20" s="1"/>
  <c r="S43" i="20"/>
  <c r="AC42" i="20"/>
  <c r="AD42" i="20" s="1"/>
  <c r="O42" i="20" s="1"/>
  <c r="S42" i="20"/>
  <c r="AC41" i="20"/>
  <c r="AD41" i="20" s="1"/>
  <c r="O41" i="20" s="1"/>
  <c r="S41" i="20"/>
  <c r="AC40" i="20"/>
  <c r="AD40" i="20" s="1"/>
  <c r="O40" i="20" s="1"/>
  <c r="S40" i="20"/>
  <c r="AC39" i="20"/>
  <c r="AD39" i="20" s="1"/>
  <c r="O39" i="20" s="1"/>
  <c r="S39" i="20"/>
  <c r="AC38" i="20"/>
  <c r="AD38" i="20" s="1"/>
  <c r="O38" i="20" s="1"/>
  <c r="S38" i="20"/>
  <c r="AC37" i="20"/>
  <c r="AD37" i="20" s="1"/>
  <c r="O37" i="20" s="1"/>
  <c r="S37" i="20"/>
  <c r="AC36" i="20"/>
  <c r="AD36" i="20" s="1"/>
  <c r="O36" i="20" s="1"/>
  <c r="S36" i="20"/>
  <c r="S8" i="20"/>
  <c r="S11" i="20"/>
  <c r="S12" i="20"/>
  <c r="S13" i="20"/>
  <c r="S14" i="20"/>
  <c r="S15" i="20"/>
  <c r="S16" i="20"/>
  <c r="S19" i="20"/>
  <c r="S22" i="20"/>
  <c r="S23" i="20"/>
  <c r="S30" i="20"/>
  <c r="S33" i="20"/>
  <c r="S35" i="20"/>
  <c r="S48" i="20"/>
  <c r="S49" i="20"/>
  <c r="S50" i="20"/>
  <c r="S51" i="20"/>
  <c r="S52" i="20"/>
  <c r="S53" i="20"/>
  <c r="S54" i="20"/>
  <c r="S57" i="20"/>
  <c r="S6" i="20"/>
  <c r="AB130" i="1"/>
  <c r="AC130" i="1" s="1"/>
  <c r="AD130" i="1" s="1"/>
  <c r="N130" i="1" s="1"/>
  <c r="R130" i="1"/>
  <c r="AB100" i="1"/>
  <c r="AC100" i="1" s="1"/>
  <c r="AD100" i="1" s="1"/>
  <c r="N100" i="1" s="1"/>
  <c r="R100" i="1"/>
  <c r="AB99" i="1"/>
  <c r="R99" i="1"/>
  <c r="AB84" i="1"/>
  <c r="R84" i="1"/>
  <c r="R74" i="1"/>
  <c r="AB72" i="1"/>
  <c r="AC72" i="1" s="1"/>
  <c r="AD72" i="1" s="1"/>
  <c r="N72" i="1" s="1"/>
  <c r="R72" i="1"/>
  <c r="AB45" i="1"/>
  <c r="AC45" i="1" s="1"/>
  <c r="AD45" i="1" s="1"/>
  <c r="N45" i="1" s="1"/>
  <c r="R45" i="1"/>
  <c r="AB42" i="1"/>
  <c r="AC42" i="1" s="1"/>
  <c r="AD42" i="1" s="1"/>
  <c r="N42" i="1" s="1"/>
  <c r="R42" i="1"/>
  <c r="AB41" i="1"/>
  <c r="AC41" i="1" s="1"/>
  <c r="R41" i="1"/>
  <c r="AB40" i="1"/>
  <c r="R40" i="1"/>
  <c r="AB11" i="1"/>
  <c r="AC11" i="1" s="1"/>
  <c r="AD11" i="1" s="1"/>
  <c r="N11" i="1" s="1"/>
  <c r="R38" i="1"/>
  <c r="R39" i="1"/>
  <c r="R43" i="1"/>
  <c r="R44" i="1"/>
  <c r="R47" i="1"/>
  <c r="R48" i="1"/>
  <c r="R49" i="1"/>
  <c r="R50" i="1"/>
  <c r="R51" i="1"/>
  <c r="R52" i="1"/>
  <c r="R53" i="1"/>
  <c r="R54" i="1"/>
  <c r="R55" i="1"/>
  <c r="R56" i="1"/>
  <c r="R57" i="1"/>
  <c r="R58" i="1"/>
  <c r="R60" i="1"/>
  <c r="R62" i="1"/>
  <c r="R63" i="1"/>
  <c r="R64" i="1"/>
  <c r="R65" i="1"/>
  <c r="R67" i="1"/>
  <c r="R68" i="1"/>
  <c r="R69" i="1"/>
  <c r="R71" i="1"/>
  <c r="R73" i="1"/>
  <c r="R75" i="1"/>
  <c r="R76" i="1"/>
  <c r="R77" i="1"/>
  <c r="R78" i="1"/>
  <c r="R79" i="1"/>
  <c r="R80" i="1"/>
  <c r="R81" i="1"/>
  <c r="R82" i="1"/>
  <c r="R83" i="1"/>
  <c r="R85" i="1"/>
  <c r="R86" i="1"/>
  <c r="R87" i="1"/>
  <c r="R88" i="1"/>
  <c r="R89" i="1"/>
  <c r="R90" i="1"/>
  <c r="R91" i="1"/>
  <c r="R92" i="1"/>
  <c r="R93" i="1"/>
  <c r="R94" i="1"/>
  <c r="R95" i="1"/>
  <c r="R96" i="1"/>
  <c r="R98" i="1"/>
  <c r="R101" i="1"/>
  <c r="R102" i="1"/>
  <c r="R103" i="1"/>
  <c r="R105" i="1"/>
  <c r="R106" i="1"/>
  <c r="R108" i="1"/>
  <c r="R109" i="1"/>
  <c r="R110" i="1"/>
  <c r="R111" i="1"/>
  <c r="R113" i="1"/>
  <c r="R114" i="1"/>
  <c r="R116" i="1"/>
  <c r="R117" i="1"/>
  <c r="R118" i="1"/>
  <c r="R119" i="1"/>
  <c r="R121" i="1"/>
  <c r="R122" i="1"/>
  <c r="R124" i="1"/>
  <c r="R125" i="1"/>
  <c r="R126" i="1"/>
  <c r="R127" i="1"/>
  <c r="R128" i="1"/>
  <c r="R129" i="1"/>
  <c r="R131" i="1"/>
  <c r="R132" i="1"/>
  <c r="R133" i="1"/>
  <c r="R134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1" i="1"/>
  <c r="R152" i="1"/>
  <c r="R153" i="1"/>
  <c r="R154" i="1"/>
  <c r="R155" i="1"/>
  <c r="R157" i="1"/>
  <c r="R158" i="1"/>
  <c r="R159" i="1"/>
  <c r="R160" i="1"/>
  <c r="R161" i="1"/>
  <c r="R162" i="1"/>
  <c r="R163" i="1"/>
  <c r="R164" i="1"/>
  <c r="R165" i="1"/>
  <c r="R166" i="1"/>
  <c r="R169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4" i="1"/>
  <c r="R186" i="1"/>
  <c r="R187" i="1"/>
  <c r="R188" i="1"/>
  <c r="R190" i="1"/>
  <c r="R191" i="1"/>
  <c r="R194" i="1"/>
  <c r="R195" i="1"/>
  <c r="R196" i="1"/>
  <c r="R199" i="1"/>
  <c r="R200" i="1"/>
  <c r="R201" i="1"/>
  <c r="R202" i="1"/>
  <c r="R203" i="1"/>
  <c r="R206" i="1"/>
  <c r="R207" i="1"/>
  <c r="R211" i="1"/>
  <c r="R214" i="1"/>
  <c r="R215" i="1"/>
  <c r="R217" i="1"/>
  <c r="R218" i="1"/>
  <c r="R219" i="1"/>
  <c r="R221" i="1"/>
  <c r="R222" i="1"/>
  <c r="R223" i="1"/>
  <c r="R224" i="1"/>
  <c r="R225" i="1"/>
  <c r="R226" i="1"/>
  <c r="R227" i="1"/>
  <c r="R229" i="1"/>
  <c r="R230" i="1"/>
  <c r="R231" i="1"/>
  <c r="R232" i="1"/>
  <c r="R235" i="1"/>
  <c r="R236" i="1"/>
  <c r="R237" i="1"/>
  <c r="R239" i="1"/>
  <c r="N12" i="1" l="1"/>
  <c r="AC228" i="1"/>
  <c r="AD228" i="1" s="1"/>
  <c r="N228" i="1" s="1"/>
  <c r="S37" i="25"/>
  <c r="T37" i="25" s="1"/>
  <c r="U37" i="25" s="1"/>
  <c r="S35" i="25"/>
  <c r="T35" i="25" s="1"/>
  <c r="U35" i="25" s="1"/>
  <c r="AC204" i="1"/>
  <c r="AD204" i="1" s="1"/>
  <c r="N204" i="1" s="1"/>
  <c r="AC192" i="1"/>
  <c r="AD192" i="1" s="1"/>
  <c r="N192" i="1" s="1"/>
  <c r="AC183" i="1"/>
  <c r="AD183" i="1" s="1"/>
  <c r="N183" i="1" s="1"/>
  <c r="AC168" i="1"/>
  <c r="AD168" i="1" s="1"/>
  <c r="N168" i="1" s="1"/>
  <c r="AC167" i="1"/>
  <c r="AD167" i="1" s="1"/>
  <c r="N167" i="1" s="1"/>
  <c r="AD156" i="1"/>
  <c r="N156" i="1" s="1"/>
  <c r="S9" i="25"/>
  <c r="T9" i="25" s="1"/>
  <c r="U9" i="25" s="1"/>
  <c r="AC99" i="1"/>
  <c r="AD99" i="1" s="1"/>
  <c r="N99" i="1" s="1"/>
  <c r="AC84" i="1"/>
  <c r="AD84" i="1" s="1"/>
  <c r="N84" i="1" s="1"/>
  <c r="AD41" i="1"/>
  <c r="N41" i="1" s="1"/>
  <c r="AC40" i="1"/>
  <c r="AD40" i="1" s="1"/>
  <c r="N40" i="1" s="1"/>
  <c r="AC53" i="20" l="1"/>
  <c r="AD53" i="20" s="1"/>
  <c r="AC52" i="20"/>
  <c r="AD52" i="20" s="1"/>
  <c r="AB232" i="1"/>
  <c r="AC232" i="1" s="1"/>
  <c r="AD232" i="1" s="1"/>
  <c r="AB227" i="1"/>
  <c r="AB217" i="1"/>
  <c r="AC217" i="1" s="1"/>
  <c r="AD217" i="1" s="1"/>
  <c r="AB214" i="1"/>
  <c r="AC214" i="1" s="1"/>
  <c r="AD214" i="1" s="1"/>
  <c r="AB211" i="1"/>
  <c r="AB196" i="1"/>
  <c r="AB195" i="1"/>
  <c r="AB174" i="1"/>
  <c r="AB173" i="1"/>
  <c r="AC173" i="1" s="1"/>
  <c r="AD173" i="1" s="1"/>
  <c r="AB172" i="1"/>
  <c r="AC172" i="1" s="1"/>
  <c r="AD172" i="1" s="1"/>
  <c r="AC8" i="20"/>
  <c r="AD8" i="20" s="1"/>
  <c r="AB146" i="1"/>
  <c r="AC146" i="1" s="1"/>
  <c r="AD146" i="1" s="1"/>
  <c r="AB145" i="1"/>
  <c r="AB138" i="1"/>
  <c r="AC138" i="1" s="1"/>
  <c r="AD138" i="1" s="1"/>
  <c r="AB128" i="1"/>
  <c r="AB124" i="1"/>
  <c r="AB119" i="1"/>
  <c r="AB101" i="1"/>
  <c r="AB88" i="1"/>
  <c r="AC88" i="1" s="1"/>
  <c r="AD88" i="1" s="1"/>
  <c r="AB80" i="1"/>
  <c r="AB79" i="1"/>
  <c r="AB75" i="1"/>
  <c r="AC75" i="1" s="1"/>
  <c r="AD75" i="1" s="1"/>
  <c r="AB73" i="1"/>
  <c r="AB60" i="1"/>
  <c r="AB58" i="1"/>
  <c r="AC58" i="1" s="1"/>
  <c r="AD58" i="1" s="1"/>
  <c r="AB56" i="1"/>
  <c r="AC56" i="1" s="1"/>
  <c r="AD56" i="1" s="1"/>
  <c r="AB54" i="1"/>
  <c r="AB53" i="1"/>
  <c r="AB33" i="1"/>
  <c r="AC33" i="1" s="1"/>
  <c r="AD33" i="1" s="1"/>
  <c r="O53" i="20" l="1"/>
  <c r="O52" i="20"/>
  <c r="O8" i="20"/>
  <c r="N232" i="1"/>
  <c r="N146" i="1"/>
  <c r="N214" i="1"/>
  <c r="N88" i="1"/>
  <c r="N56" i="1"/>
  <c r="N58" i="1"/>
  <c r="N172" i="1"/>
  <c r="N173" i="1"/>
  <c r="N217" i="1"/>
  <c r="N75" i="1"/>
  <c r="N33" i="1"/>
  <c r="N138" i="1"/>
  <c r="AC227" i="1"/>
  <c r="AD227" i="1" s="1"/>
  <c r="AC211" i="1"/>
  <c r="AD211" i="1" s="1"/>
  <c r="AC195" i="1"/>
  <c r="AD195" i="1" s="1"/>
  <c r="AC196" i="1"/>
  <c r="AD196" i="1" s="1"/>
  <c r="AC174" i="1"/>
  <c r="AD174" i="1" s="1"/>
  <c r="AC145" i="1"/>
  <c r="AD145" i="1" s="1"/>
  <c r="AC128" i="1"/>
  <c r="AD128" i="1" s="1"/>
  <c r="AC124" i="1"/>
  <c r="AD124" i="1" s="1"/>
  <c r="AC119" i="1"/>
  <c r="AD119" i="1" s="1"/>
  <c r="AC101" i="1"/>
  <c r="AD101" i="1" s="1"/>
  <c r="AC80" i="1"/>
  <c r="AD80" i="1" s="1"/>
  <c r="AC79" i="1"/>
  <c r="AD79" i="1" s="1"/>
  <c r="AC73" i="1"/>
  <c r="AD73" i="1" s="1"/>
  <c r="AC60" i="1"/>
  <c r="AD60" i="1" s="1"/>
  <c r="AC54" i="1"/>
  <c r="AD54" i="1" s="1"/>
  <c r="AC53" i="1"/>
  <c r="AD53" i="1" s="1"/>
  <c r="N195" i="1" l="1"/>
  <c r="N119" i="1"/>
  <c r="N54" i="1"/>
  <c r="N53" i="1"/>
  <c r="N211" i="1"/>
  <c r="N124" i="1"/>
  <c r="N60" i="1"/>
  <c r="N128" i="1"/>
  <c r="N227" i="1"/>
  <c r="N73" i="1"/>
  <c r="N145" i="1"/>
  <c r="N79" i="1"/>
  <c r="N174" i="1"/>
  <c r="N80" i="1"/>
  <c r="N101" i="1"/>
  <c r="N196" i="1"/>
  <c r="R31" i="25"/>
  <c r="R32" i="25"/>
  <c r="R38" i="25"/>
  <c r="R39" i="25"/>
  <c r="S39" i="25" s="1"/>
  <c r="R40" i="25"/>
  <c r="R41" i="25"/>
  <c r="R42" i="25"/>
  <c r="R43" i="25"/>
  <c r="R44" i="25"/>
  <c r="S44" i="25" s="1"/>
  <c r="R46" i="25"/>
  <c r="R47" i="25"/>
  <c r="R48" i="25"/>
  <c r="R49" i="25"/>
  <c r="R30" i="25"/>
  <c r="R7" i="25"/>
  <c r="S7" i="25" s="1"/>
  <c r="R8" i="25"/>
  <c r="S8" i="25" s="1"/>
  <c r="R12" i="25"/>
  <c r="S12" i="25" s="1"/>
  <c r="R13" i="25"/>
  <c r="S13" i="25" s="1"/>
  <c r="T13" i="25" s="1"/>
  <c r="U13" i="25" s="1"/>
  <c r="R14" i="25"/>
  <c r="S14" i="25" s="1"/>
  <c r="R15" i="25"/>
  <c r="R17" i="25"/>
  <c r="S17" i="25" s="1"/>
  <c r="T17" i="25" s="1"/>
  <c r="U17" i="25" s="1"/>
  <c r="R18" i="25"/>
  <c r="S18" i="25" s="1"/>
  <c r="R19" i="25"/>
  <c r="S19" i="25" s="1"/>
  <c r="R20" i="25"/>
  <c r="S20" i="25" s="1"/>
  <c r="R21" i="25"/>
  <c r="S21" i="25" s="1"/>
  <c r="R23" i="25"/>
  <c r="S23" i="25" s="1"/>
  <c r="T23" i="25" s="1"/>
  <c r="U23" i="25" s="1"/>
  <c r="R24" i="25"/>
  <c r="R25" i="25"/>
  <c r="S25" i="25" s="1"/>
  <c r="R26" i="25"/>
  <c r="S26" i="25" l="1"/>
  <c r="T26" i="25" s="1"/>
  <c r="U26" i="25" s="1"/>
  <c r="S24" i="25"/>
  <c r="T24" i="25" s="1"/>
  <c r="U24" i="25" s="1"/>
  <c r="S15" i="25"/>
  <c r="T15" i="25" s="1"/>
  <c r="U15" i="25" s="1"/>
  <c r="T14" i="25"/>
  <c r="U14" i="25" s="1"/>
  <c r="T18" i="25"/>
  <c r="U18" i="25" s="1"/>
  <c r="T25" i="25"/>
  <c r="U25" i="25" s="1"/>
  <c r="T31" i="25"/>
  <c r="U31" i="25" s="1"/>
  <c r="T39" i="25"/>
  <c r="U39" i="25" s="1"/>
  <c r="S46" i="25"/>
  <c r="T46" i="25" s="1"/>
  <c r="U46" i="25" s="1"/>
  <c r="T44" i="25"/>
  <c r="U44" i="25" s="1"/>
  <c r="S38" i="25"/>
  <c r="T38" i="25" s="1"/>
  <c r="U38" i="25" s="1"/>
  <c r="T21" i="25"/>
  <c r="U21" i="25" s="1"/>
  <c r="T12" i="25"/>
  <c r="U12" i="25" s="1"/>
  <c r="S43" i="25"/>
  <c r="T43" i="25" s="1"/>
  <c r="U43" i="25" s="1"/>
  <c r="S32" i="25"/>
  <c r="T32" i="25" s="1"/>
  <c r="U32" i="25" s="1"/>
  <c r="S47" i="25"/>
  <c r="T47" i="25" s="1"/>
  <c r="U47" i="25" s="1"/>
  <c r="T20" i="25"/>
  <c r="U20" i="25" s="1"/>
  <c r="T8" i="25"/>
  <c r="U8" i="25" s="1"/>
  <c r="S42" i="25"/>
  <c r="T42" i="25" s="1"/>
  <c r="U42" i="25" s="1"/>
  <c r="S31" i="25"/>
  <c r="T19" i="25"/>
  <c r="U19" i="25" s="1"/>
  <c r="T7" i="25"/>
  <c r="U7" i="25" s="1"/>
  <c r="S49" i="25"/>
  <c r="T49" i="25" s="1"/>
  <c r="U49" i="25" s="1"/>
  <c r="S41" i="25"/>
  <c r="T41" i="25" s="1"/>
  <c r="U41" i="25" s="1"/>
  <c r="S48" i="25"/>
  <c r="T48" i="25" s="1"/>
  <c r="U48" i="25" s="1"/>
  <c r="S40" i="25"/>
  <c r="T40" i="25" s="1"/>
  <c r="U40" i="25" s="1"/>
  <c r="S30" i="25"/>
  <c r="T30" i="25" s="1"/>
  <c r="U30" i="25" s="1"/>
  <c r="AB157" i="1"/>
  <c r="AC157" i="1" s="1"/>
  <c r="AD157" i="1" s="1"/>
  <c r="AB158" i="1"/>
  <c r="AC158" i="1" s="1"/>
  <c r="AD158" i="1" s="1"/>
  <c r="AB159" i="1"/>
  <c r="AC159" i="1" s="1"/>
  <c r="AD159" i="1" s="1"/>
  <c r="AB160" i="1"/>
  <c r="AC160" i="1" s="1"/>
  <c r="AD160" i="1" s="1"/>
  <c r="AB161" i="1"/>
  <c r="AC161" i="1" s="1"/>
  <c r="AD161" i="1" s="1"/>
  <c r="AB162" i="1"/>
  <c r="AC162" i="1" s="1"/>
  <c r="AD162" i="1" s="1"/>
  <c r="AB163" i="1"/>
  <c r="AC163" i="1" s="1"/>
  <c r="AD163" i="1" s="1"/>
  <c r="AB164" i="1"/>
  <c r="AB165" i="1"/>
  <c r="AC165" i="1" s="1"/>
  <c r="AD165" i="1" s="1"/>
  <c r="AB166" i="1"/>
  <c r="AC166" i="1" s="1"/>
  <c r="AD166" i="1" s="1"/>
  <c r="AB169" i="1"/>
  <c r="AC169" i="1" s="1"/>
  <c r="AD169" i="1" s="1"/>
  <c r="AB171" i="1"/>
  <c r="AC171" i="1" s="1"/>
  <c r="AD171" i="1" s="1"/>
  <c r="AB175" i="1"/>
  <c r="AC175" i="1" s="1"/>
  <c r="AD175" i="1" s="1"/>
  <c r="AB176" i="1"/>
  <c r="AC176" i="1" s="1"/>
  <c r="AD176" i="1" s="1"/>
  <c r="AB177" i="1"/>
  <c r="AB178" i="1"/>
  <c r="AC178" i="1" s="1"/>
  <c r="AD178" i="1" s="1"/>
  <c r="AB179" i="1"/>
  <c r="AC179" i="1" s="1"/>
  <c r="AD179" i="1" s="1"/>
  <c r="AB180" i="1"/>
  <c r="AC180" i="1" s="1"/>
  <c r="AD180" i="1" s="1"/>
  <c r="AB181" i="1"/>
  <c r="AB182" i="1"/>
  <c r="AB184" i="1"/>
  <c r="AC184" i="1" s="1"/>
  <c r="AD184" i="1" s="1"/>
  <c r="AB186" i="1"/>
  <c r="AB187" i="1"/>
  <c r="AC187" i="1" s="1"/>
  <c r="AD187" i="1" s="1"/>
  <c r="AB188" i="1"/>
  <c r="AB191" i="1"/>
  <c r="AC191" i="1" s="1"/>
  <c r="AD191" i="1" s="1"/>
  <c r="AB199" i="1"/>
  <c r="AB200" i="1"/>
  <c r="AB201" i="1"/>
  <c r="AB202" i="1"/>
  <c r="AB203" i="1"/>
  <c r="AB206" i="1"/>
  <c r="AB207" i="1"/>
  <c r="AB212" i="1"/>
  <c r="AC212" i="1" s="1"/>
  <c r="AB215" i="1"/>
  <c r="AC215" i="1" s="1"/>
  <c r="AB218" i="1"/>
  <c r="AB219" i="1"/>
  <c r="AC219" i="1" s="1"/>
  <c r="AB221" i="1"/>
  <c r="AB222" i="1"/>
  <c r="AC222" i="1" s="1"/>
  <c r="AB223" i="1"/>
  <c r="AC223" i="1" s="1"/>
  <c r="AB224" i="1"/>
  <c r="AB225" i="1"/>
  <c r="AC225" i="1" s="1"/>
  <c r="AB226" i="1"/>
  <c r="AC226" i="1" s="1"/>
  <c r="AB190" i="1"/>
  <c r="AB194" i="1"/>
  <c r="AB229" i="1"/>
  <c r="AC229" i="1" s="1"/>
  <c r="AB230" i="1"/>
  <c r="AC230" i="1" s="1"/>
  <c r="AD230" i="1" s="1"/>
  <c r="AB231" i="1"/>
  <c r="AC231" i="1" s="1"/>
  <c r="AD231" i="1" s="1"/>
  <c r="AB235" i="1"/>
  <c r="AB236" i="1"/>
  <c r="AB237" i="1"/>
  <c r="AC237" i="1" s="1"/>
  <c r="AD237" i="1" s="1"/>
  <c r="AB239" i="1"/>
  <c r="N237" i="1" l="1"/>
  <c r="N231" i="1"/>
  <c r="N179" i="1"/>
  <c r="N175" i="1"/>
  <c r="N166" i="1"/>
  <c r="N161" i="1"/>
  <c r="N230" i="1"/>
  <c r="N178" i="1"/>
  <c r="N169" i="1"/>
  <c r="N165" i="1"/>
  <c r="N160" i="1"/>
  <c r="N158" i="1"/>
  <c r="N191" i="1"/>
  <c r="N187" i="1"/>
  <c r="N184" i="1"/>
  <c r="N180" i="1"/>
  <c r="N176" i="1"/>
  <c r="N171" i="1"/>
  <c r="N163" i="1"/>
  <c r="N162" i="1"/>
  <c r="N159" i="1"/>
  <c r="N157" i="1"/>
  <c r="AC164" i="1"/>
  <c r="AD164" i="1" s="1"/>
  <c r="AD225" i="1"/>
  <c r="AD229" i="1"/>
  <c r="AC177" i="1"/>
  <c r="AD177" i="1" s="1"/>
  <c r="AD212" i="1"/>
  <c r="AC236" i="1"/>
  <c r="AD236" i="1" s="1"/>
  <c r="AC182" i="1"/>
  <c r="AD182" i="1" s="1"/>
  <c r="AC239" i="1"/>
  <c r="AD239" i="1" s="1"/>
  <c r="AC235" i="1"/>
  <c r="AD235" i="1" s="1"/>
  <c r="AC201" i="1"/>
  <c r="AD201" i="1" s="1"/>
  <c r="AC181" i="1"/>
  <c r="AD181" i="1" s="1"/>
  <c r="AC207" i="1"/>
  <c r="AD207" i="1" s="1"/>
  <c r="AC203" i="1"/>
  <c r="AD203" i="1" s="1"/>
  <c r="AC200" i="1"/>
  <c r="AD200" i="1" s="1"/>
  <c r="AC188" i="1"/>
  <c r="AD188" i="1" s="1"/>
  <c r="AC206" i="1"/>
  <c r="AD206" i="1" s="1"/>
  <c r="AC202" i="1"/>
  <c r="AD202" i="1" s="1"/>
  <c r="AC199" i="1"/>
  <c r="AD199" i="1" s="1"/>
  <c r="AC186" i="1"/>
  <c r="AD186" i="1" s="1"/>
  <c r="AD223" i="1"/>
  <c r="AC194" i="1"/>
  <c r="AD194" i="1" s="1"/>
  <c r="AC224" i="1"/>
  <c r="AD224" i="1" s="1"/>
  <c r="AC221" i="1"/>
  <c r="AD221" i="1" s="1"/>
  <c r="AC218" i="1"/>
  <c r="AD218" i="1" s="1"/>
  <c r="AD226" i="1"/>
  <c r="AD222" i="1"/>
  <c r="AD219" i="1"/>
  <c r="AD215" i="1"/>
  <c r="N215" i="1" s="1"/>
  <c r="AC190" i="1"/>
  <c r="AD190" i="1" s="1"/>
  <c r="AB125" i="1"/>
  <c r="AB126" i="1"/>
  <c r="AC126" i="1" s="1"/>
  <c r="AB127" i="1"/>
  <c r="AC127" i="1" s="1"/>
  <c r="AB129" i="1"/>
  <c r="AC129" i="1" s="1"/>
  <c r="AB131" i="1"/>
  <c r="AC131" i="1" s="1"/>
  <c r="AB132" i="1"/>
  <c r="AB133" i="1"/>
  <c r="AC133" i="1" s="1"/>
  <c r="AB134" i="1"/>
  <c r="AC134" i="1" s="1"/>
  <c r="AB136" i="1"/>
  <c r="AC136" i="1" s="1"/>
  <c r="AB137" i="1"/>
  <c r="AB139" i="1"/>
  <c r="AC139" i="1" s="1"/>
  <c r="AB140" i="1"/>
  <c r="AC140" i="1" s="1"/>
  <c r="AB141" i="1"/>
  <c r="AB142" i="1"/>
  <c r="AB143" i="1"/>
  <c r="AC143" i="1" s="1"/>
  <c r="AB144" i="1"/>
  <c r="AB147" i="1"/>
  <c r="AC147" i="1" s="1"/>
  <c r="AD147" i="1" s="1"/>
  <c r="AB148" i="1"/>
  <c r="AC148" i="1" s="1"/>
  <c r="AD148" i="1" s="1"/>
  <c r="AB149" i="1"/>
  <c r="AB151" i="1"/>
  <c r="AC151" i="1" s="1"/>
  <c r="AD151" i="1" s="1"/>
  <c r="AB152" i="1"/>
  <c r="AC152" i="1" s="1"/>
  <c r="AD152" i="1" s="1"/>
  <c r="AB153" i="1"/>
  <c r="AB154" i="1"/>
  <c r="AB155" i="1"/>
  <c r="AC155" i="1" s="1"/>
  <c r="AD155" i="1" s="1"/>
  <c r="AB37" i="1"/>
  <c r="AC37" i="1" s="1"/>
  <c r="AB38" i="1"/>
  <c r="AC38" i="1" s="1"/>
  <c r="AD38" i="1" s="1"/>
  <c r="AB39" i="1"/>
  <c r="AB43" i="1"/>
  <c r="AB44" i="1"/>
  <c r="AC44" i="1" s="1"/>
  <c r="AB47" i="1"/>
  <c r="AC47" i="1" s="1"/>
  <c r="AB48" i="1"/>
  <c r="AB49" i="1"/>
  <c r="AB50" i="1"/>
  <c r="AB51" i="1"/>
  <c r="AC51" i="1" s="1"/>
  <c r="AB52" i="1"/>
  <c r="AC52" i="1" s="1"/>
  <c r="AB55" i="1"/>
  <c r="AB57" i="1"/>
  <c r="AC57" i="1" s="1"/>
  <c r="AD57" i="1" s="1"/>
  <c r="AB62" i="1"/>
  <c r="AB63" i="1"/>
  <c r="AC63" i="1" s="1"/>
  <c r="AB64" i="1"/>
  <c r="AC64" i="1" s="1"/>
  <c r="AB65" i="1"/>
  <c r="AC65" i="1" s="1"/>
  <c r="AB67" i="1"/>
  <c r="AB68" i="1"/>
  <c r="AB69" i="1"/>
  <c r="AB71" i="1"/>
  <c r="AC71" i="1" s="1"/>
  <c r="AB74" i="1"/>
  <c r="AC74" i="1" s="1"/>
  <c r="AB76" i="1"/>
  <c r="AC76" i="1" s="1"/>
  <c r="AB77" i="1"/>
  <c r="AC77" i="1" s="1"/>
  <c r="AB78" i="1"/>
  <c r="AC78" i="1" s="1"/>
  <c r="AD78" i="1" s="1"/>
  <c r="AB81" i="1"/>
  <c r="AB82" i="1"/>
  <c r="AB83" i="1"/>
  <c r="AC83" i="1" s="1"/>
  <c r="AB85" i="1"/>
  <c r="AB86" i="1"/>
  <c r="AC86" i="1" s="1"/>
  <c r="AB87" i="1"/>
  <c r="AB89" i="1"/>
  <c r="AC89" i="1" s="1"/>
  <c r="AB90" i="1"/>
  <c r="AC90" i="1" s="1"/>
  <c r="AD90" i="1" s="1"/>
  <c r="AB91" i="1"/>
  <c r="AC91" i="1" s="1"/>
  <c r="AB92" i="1"/>
  <c r="AB93" i="1"/>
  <c r="AC93" i="1" s="1"/>
  <c r="AB94" i="1"/>
  <c r="AC94" i="1" s="1"/>
  <c r="AB95" i="1"/>
  <c r="AC95" i="1" s="1"/>
  <c r="AB96" i="1"/>
  <c r="AC96" i="1" s="1"/>
  <c r="AB98" i="1"/>
  <c r="AB102" i="1"/>
  <c r="AC102" i="1" s="1"/>
  <c r="AB103" i="1"/>
  <c r="AC103" i="1" s="1"/>
  <c r="AB105" i="1"/>
  <c r="AB106" i="1"/>
  <c r="AC106" i="1" s="1"/>
  <c r="AB108" i="1"/>
  <c r="AC108" i="1" s="1"/>
  <c r="AD108" i="1" s="1"/>
  <c r="AB109" i="1"/>
  <c r="AC109" i="1" s="1"/>
  <c r="AB110" i="1"/>
  <c r="AC110" i="1" s="1"/>
  <c r="AB111" i="1"/>
  <c r="AC111" i="1" s="1"/>
  <c r="AD111" i="1" s="1"/>
  <c r="AB113" i="1"/>
  <c r="AC113" i="1" s="1"/>
  <c r="AB114" i="1"/>
  <c r="AC114" i="1" s="1"/>
  <c r="AB116" i="1"/>
  <c r="AB117" i="1"/>
  <c r="AC117" i="1" s="1"/>
  <c r="AB118" i="1"/>
  <c r="AC118" i="1" s="1"/>
  <c r="AB121" i="1"/>
  <c r="AC121" i="1" s="1"/>
  <c r="AB122" i="1"/>
  <c r="AC122" i="1" s="1"/>
  <c r="AB10" i="1"/>
  <c r="AB13" i="1"/>
  <c r="AB14" i="1"/>
  <c r="AB15" i="1"/>
  <c r="AC15" i="1" s="1"/>
  <c r="AB16" i="1"/>
  <c r="AB18" i="1"/>
  <c r="AB20" i="1"/>
  <c r="AB21" i="1"/>
  <c r="AC21" i="1" s="1"/>
  <c r="AB22" i="1"/>
  <c r="AB23" i="1"/>
  <c r="AB24" i="1"/>
  <c r="AB25" i="1"/>
  <c r="AB26" i="1"/>
  <c r="AC26" i="1" s="1"/>
  <c r="AB27" i="1"/>
  <c r="AC27" i="1" s="1"/>
  <c r="AB28" i="1"/>
  <c r="AB29" i="1"/>
  <c r="AB30" i="1"/>
  <c r="AB31" i="1"/>
  <c r="AB32" i="1"/>
  <c r="AB35" i="1"/>
  <c r="AC35" i="1" s="1"/>
  <c r="AD35" i="1" s="1"/>
  <c r="AB36" i="1"/>
  <c r="AB9" i="1"/>
  <c r="R6" i="25"/>
  <c r="S6" i="25" l="1"/>
  <c r="T6" i="25" s="1"/>
  <c r="U6" i="25" s="1"/>
  <c r="N239" i="1"/>
  <c r="N111" i="1"/>
  <c r="N108" i="1"/>
  <c r="N90" i="1"/>
  <c r="N78" i="1"/>
  <c r="N57" i="1"/>
  <c r="N155" i="1"/>
  <c r="N148" i="1"/>
  <c r="N190" i="1"/>
  <c r="N222" i="1"/>
  <c r="N224" i="1"/>
  <c r="N200" i="1"/>
  <c r="N182" i="1"/>
  <c r="N201" i="1"/>
  <c r="N177" i="1"/>
  <c r="N164" i="1"/>
  <c r="N147" i="1"/>
  <c r="N226" i="1"/>
  <c r="N194" i="1"/>
  <c r="N199" i="1"/>
  <c r="N203" i="1"/>
  <c r="N212" i="1"/>
  <c r="N229" i="1"/>
  <c r="N236" i="1"/>
  <c r="N218" i="1"/>
  <c r="N223" i="1"/>
  <c r="N202" i="1"/>
  <c r="N207" i="1"/>
  <c r="N181" i="1"/>
  <c r="N235" i="1"/>
  <c r="N219" i="1"/>
  <c r="N221" i="1"/>
  <c r="N186" i="1"/>
  <c r="N206" i="1"/>
  <c r="N188" i="1"/>
  <c r="N225" i="1"/>
  <c r="N35" i="1"/>
  <c r="N151" i="1"/>
  <c r="N152" i="1"/>
  <c r="AC43" i="1"/>
  <c r="AD43" i="1" s="1"/>
  <c r="AD76" i="1"/>
  <c r="AD64" i="1"/>
  <c r="AD51" i="1"/>
  <c r="AD44" i="1"/>
  <c r="AD89" i="1"/>
  <c r="AC154" i="1"/>
  <c r="AD154" i="1" s="1"/>
  <c r="AC144" i="1"/>
  <c r="AD144" i="1" s="1"/>
  <c r="AC69" i="1"/>
  <c r="AD69" i="1" s="1"/>
  <c r="AC62" i="1"/>
  <c r="AD62" i="1" s="1"/>
  <c r="AC50" i="1"/>
  <c r="AD50" i="1" s="1"/>
  <c r="AC39" i="1"/>
  <c r="AD39" i="1" s="1"/>
  <c r="AD134" i="1"/>
  <c r="AC68" i="1"/>
  <c r="AD68" i="1" s="1"/>
  <c r="AC49" i="1"/>
  <c r="AD49" i="1" s="1"/>
  <c r="AD74" i="1"/>
  <c r="AD37" i="1"/>
  <c r="AC67" i="1"/>
  <c r="AD67" i="1" s="1"/>
  <c r="AC55" i="1"/>
  <c r="AD55" i="1" s="1"/>
  <c r="AC48" i="1"/>
  <c r="AD48" i="1" s="1"/>
  <c r="AD77" i="1"/>
  <c r="AD71" i="1"/>
  <c r="AD65" i="1"/>
  <c r="AD63" i="1"/>
  <c r="AD52" i="1"/>
  <c r="AD47" i="1"/>
  <c r="AC153" i="1"/>
  <c r="AD153" i="1" s="1"/>
  <c r="AC149" i="1"/>
  <c r="AD149" i="1" s="1"/>
  <c r="AD129" i="1"/>
  <c r="AD133" i="1"/>
  <c r="AD143" i="1"/>
  <c r="AD126" i="1"/>
  <c r="AC98" i="1"/>
  <c r="AD98" i="1" s="1"/>
  <c r="AC87" i="1"/>
  <c r="AD87" i="1" s="1"/>
  <c r="AC82" i="1"/>
  <c r="AD82" i="1" s="1"/>
  <c r="AD118" i="1"/>
  <c r="AD103" i="1"/>
  <c r="AC142" i="1"/>
  <c r="AD142" i="1" s="1"/>
  <c r="AC125" i="1"/>
  <c r="AD125" i="1" s="1"/>
  <c r="AC141" i="1"/>
  <c r="AD141" i="1" s="1"/>
  <c r="AC132" i="1"/>
  <c r="AD132" i="1" s="1"/>
  <c r="AD91" i="1"/>
  <c r="AC137" i="1"/>
  <c r="AD137" i="1" s="1"/>
  <c r="AD139" i="1"/>
  <c r="AD127" i="1"/>
  <c r="AD110" i="1"/>
  <c r="AD93" i="1"/>
  <c r="AC116" i="1"/>
  <c r="AD116" i="1" s="1"/>
  <c r="AD96" i="1"/>
  <c r="AC105" i="1"/>
  <c r="AD105" i="1" s="1"/>
  <c r="AD117" i="1"/>
  <c r="AD113" i="1"/>
  <c r="AD94" i="1"/>
  <c r="AD86" i="1"/>
  <c r="AC92" i="1"/>
  <c r="AD92" i="1" s="1"/>
  <c r="AC81" i="1"/>
  <c r="AD81" i="1" s="1"/>
  <c r="AD122" i="1"/>
  <c r="AD114" i="1"/>
  <c r="AD106" i="1"/>
  <c r="AD83" i="1"/>
  <c r="AD140" i="1"/>
  <c r="AD131" i="1"/>
  <c r="AD121" i="1"/>
  <c r="AD109" i="1"/>
  <c r="AD102" i="1"/>
  <c r="AD95" i="1"/>
  <c r="AC85" i="1"/>
  <c r="AD85" i="1" s="1"/>
  <c r="AD136" i="1"/>
  <c r="AD26" i="1"/>
  <c r="AD21" i="1"/>
  <c r="AC23" i="1"/>
  <c r="AD23" i="1" s="1"/>
  <c r="AC14" i="1"/>
  <c r="AD14" i="1" s="1"/>
  <c r="AC30" i="1"/>
  <c r="AD30" i="1" s="1"/>
  <c r="AC22" i="1"/>
  <c r="AD22" i="1" s="1"/>
  <c r="AC13" i="1"/>
  <c r="AD13" i="1" s="1"/>
  <c r="AD27" i="1"/>
  <c r="AD15" i="1"/>
  <c r="AC36" i="1"/>
  <c r="AD36" i="1" s="1"/>
  <c r="AC32" i="1"/>
  <c r="AD32" i="1" s="1"/>
  <c r="AC29" i="1"/>
  <c r="AD29" i="1" s="1"/>
  <c r="AC25" i="1"/>
  <c r="AD25" i="1" s="1"/>
  <c r="AC20" i="1"/>
  <c r="AD20" i="1" s="1"/>
  <c r="AC10" i="1"/>
  <c r="AD10" i="1" s="1"/>
  <c r="AC31" i="1"/>
  <c r="AD31" i="1" s="1"/>
  <c r="AC28" i="1"/>
  <c r="AD28" i="1" s="1"/>
  <c r="AC24" i="1"/>
  <c r="AD24" i="1" s="1"/>
  <c r="AC18" i="1"/>
  <c r="AD18" i="1" s="1"/>
  <c r="AC16" i="1"/>
  <c r="AD16" i="1" s="1"/>
  <c r="AC9" i="1"/>
  <c r="AD9" i="1" s="1"/>
  <c r="AC11" i="20"/>
  <c r="AD11" i="20" s="1"/>
  <c r="AC12" i="20"/>
  <c r="AD12" i="20" s="1"/>
  <c r="AC13" i="20"/>
  <c r="AD13" i="20" s="1"/>
  <c r="AC14" i="20"/>
  <c r="AD14" i="20" s="1"/>
  <c r="AC15" i="20"/>
  <c r="AD15" i="20" s="1"/>
  <c r="AC16" i="20"/>
  <c r="AD16" i="20" s="1"/>
  <c r="AC19" i="20"/>
  <c r="AC22" i="20"/>
  <c r="AD22" i="20" s="1"/>
  <c r="AC23" i="20"/>
  <c r="AD23" i="20" s="1"/>
  <c r="AC30" i="20"/>
  <c r="AD30" i="20" s="1"/>
  <c r="AC33" i="20"/>
  <c r="AD33" i="20" s="1"/>
  <c r="AC35" i="20"/>
  <c r="AD35" i="20" s="1"/>
  <c r="AC48" i="20"/>
  <c r="AC49" i="20"/>
  <c r="AD49" i="20" s="1"/>
  <c r="AC54" i="20"/>
  <c r="AD54" i="20" s="1"/>
  <c r="AC57" i="20"/>
  <c r="AD57" i="20" s="1"/>
  <c r="AC50" i="20"/>
  <c r="AD50" i="20" s="1"/>
  <c r="AC51" i="20"/>
  <c r="AD51" i="20" s="1"/>
  <c r="AC6" i="20"/>
  <c r="AD6" i="20" s="1"/>
  <c r="AD48" i="20" l="1"/>
  <c r="N85" i="1"/>
  <c r="N102" i="1"/>
  <c r="N131" i="1"/>
  <c r="N81" i="1"/>
  <c r="N86" i="1"/>
  <c r="N116" i="1"/>
  <c r="N127" i="1"/>
  <c r="N91" i="1"/>
  <c r="N141" i="1"/>
  <c r="N142" i="1"/>
  <c r="N87" i="1"/>
  <c r="N52" i="1"/>
  <c r="N77" i="1"/>
  <c r="N37" i="1"/>
  <c r="N74" i="1"/>
  <c r="N134" i="1"/>
  <c r="N109" i="1"/>
  <c r="N140" i="1"/>
  <c r="N106" i="1"/>
  <c r="N92" i="1"/>
  <c r="N94" i="1"/>
  <c r="N105" i="1"/>
  <c r="N93" i="1"/>
  <c r="N139" i="1"/>
  <c r="N103" i="1"/>
  <c r="N98" i="1"/>
  <c r="N133" i="1"/>
  <c r="N63" i="1"/>
  <c r="N48" i="1"/>
  <c r="N39" i="1"/>
  <c r="N144" i="1"/>
  <c r="N51" i="1"/>
  <c r="N36" i="1"/>
  <c r="N83" i="1"/>
  <c r="N114" i="1"/>
  <c r="N113" i="1"/>
  <c r="N110" i="1"/>
  <c r="N125" i="1"/>
  <c r="N118" i="1"/>
  <c r="N126" i="1"/>
  <c r="N129" i="1"/>
  <c r="N47" i="1"/>
  <c r="N65" i="1"/>
  <c r="N55" i="1"/>
  <c r="N49" i="1"/>
  <c r="N64" i="1"/>
  <c r="N43" i="1"/>
  <c r="N136" i="1"/>
  <c r="N95" i="1"/>
  <c r="N121" i="1"/>
  <c r="N122" i="1"/>
  <c r="N117" i="1"/>
  <c r="N96" i="1"/>
  <c r="N137" i="1"/>
  <c r="N132" i="1"/>
  <c r="N82" i="1"/>
  <c r="N143" i="1"/>
  <c r="N149" i="1"/>
  <c r="N71" i="1"/>
  <c r="N67" i="1"/>
  <c r="N68" i="1"/>
  <c r="N62" i="1"/>
  <c r="N89" i="1"/>
  <c r="N76" i="1"/>
  <c r="N69" i="1"/>
  <c r="N44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8" i="1"/>
  <c r="N16" i="1"/>
  <c r="N15" i="1"/>
  <c r="N14" i="1"/>
  <c r="N13" i="1"/>
  <c r="N10" i="1"/>
  <c r="N9" i="1"/>
  <c r="N153" i="1"/>
  <c r="N154" i="1"/>
  <c r="AD19" i="20"/>
  <c r="D57" i="17"/>
  <c r="D59" i="17"/>
  <c r="D63" i="17"/>
  <c r="D74" i="17"/>
  <c r="D78" i="17"/>
  <c r="D49" i="17"/>
  <c r="D43" i="17"/>
  <c r="D44" i="17"/>
  <c r="D45" i="17"/>
  <c r="D46" i="17"/>
  <c r="D27" i="17"/>
  <c r="D22" i="17"/>
  <c r="D23" i="17"/>
  <c r="D24" i="17"/>
  <c r="D25" i="17"/>
  <c r="D15" i="17"/>
  <c r="D16" i="17"/>
  <c r="D17" i="17"/>
  <c r="J11" i="17"/>
  <c r="D11" i="17" s="1"/>
  <c r="J14" i="17"/>
  <c r="D14" i="17" s="1"/>
  <c r="J15" i="17"/>
  <c r="J16" i="17"/>
  <c r="J17" i="17"/>
  <c r="J18" i="17"/>
  <c r="D18" i="17" s="1"/>
  <c r="J21" i="17"/>
  <c r="D21" i="17" s="1"/>
  <c r="J22" i="17"/>
  <c r="J23" i="17"/>
  <c r="J24" i="17"/>
  <c r="J25" i="17"/>
  <c r="J27" i="17"/>
  <c r="J29" i="17"/>
  <c r="D29" i="17" s="1"/>
  <c r="J31" i="17"/>
  <c r="D31" i="17" s="1"/>
  <c r="J34" i="17"/>
  <c r="D34" i="17" s="1"/>
  <c r="J35" i="17"/>
  <c r="D35" i="17" s="1"/>
  <c r="J38" i="17"/>
  <c r="D38" i="17" s="1"/>
  <c r="J39" i="17"/>
  <c r="D39" i="17" s="1"/>
  <c r="J40" i="17"/>
  <c r="D40" i="17" s="1"/>
  <c r="J41" i="17"/>
  <c r="D41" i="17" s="1"/>
  <c r="J42" i="17"/>
  <c r="D42" i="17" s="1"/>
  <c r="J43" i="17"/>
  <c r="J44" i="17"/>
  <c r="J45" i="17"/>
  <c r="J46" i="17"/>
  <c r="J49" i="17"/>
  <c r="J50" i="17"/>
  <c r="D50" i="17" s="1"/>
  <c r="J51" i="17"/>
  <c r="D51" i="17" s="1"/>
  <c r="J52" i="17"/>
  <c r="D52" i="17" s="1"/>
  <c r="J53" i="17"/>
  <c r="D53" i="17" s="1"/>
  <c r="J54" i="17"/>
  <c r="D54" i="17" s="1"/>
  <c r="J55" i="17"/>
  <c r="D55" i="17" s="1"/>
  <c r="J56" i="17"/>
  <c r="D56" i="17" s="1"/>
  <c r="J57" i="17"/>
  <c r="J58" i="17"/>
  <c r="D58" i="17" s="1"/>
  <c r="J59" i="17"/>
  <c r="J60" i="17"/>
  <c r="D60" i="17" s="1"/>
  <c r="J61" i="17"/>
  <c r="D61" i="17" s="1"/>
  <c r="J62" i="17"/>
  <c r="D62" i="17" s="1"/>
  <c r="J63" i="17"/>
  <c r="J64" i="17"/>
  <c r="D64" i="17" s="1"/>
  <c r="J65" i="17"/>
  <c r="D65" i="17" s="1"/>
  <c r="J67" i="17"/>
  <c r="D67" i="17" s="1"/>
  <c r="J68" i="17"/>
  <c r="D68" i="17" s="1"/>
  <c r="J69" i="17"/>
  <c r="D69" i="17" s="1"/>
  <c r="J70" i="17"/>
  <c r="D70" i="17" s="1"/>
  <c r="J71" i="17"/>
  <c r="D71" i="17" s="1"/>
  <c r="J72" i="17"/>
  <c r="D72" i="17" s="1"/>
  <c r="J73" i="17"/>
  <c r="D73" i="17" s="1"/>
  <c r="J74" i="17"/>
  <c r="J75" i="17"/>
  <c r="D75" i="17" s="1"/>
  <c r="J76" i="17"/>
  <c r="D76" i="17" s="1"/>
  <c r="J77" i="17"/>
  <c r="D77" i="17" s="1"/>
  <c r="J78" i="17"/>
  <c r="J79" i="17"/>
  <c r="D79" i="17" s="1"/>
  <c r="J8" i="17"/>
  <c r="D8" i="17" s="1"/>
  <c r="J9" i="17"/>
  <c r="D9" i="17" s="1"/>
  <c r="J10" i="17"/>
  <c r="D10" i="17" s="1"/>
  <c r="J7" i="17"/>
  <c r="D7" i="17" s="1"/>
  <c r="C8" i="17"/>
  <c r="C9" i="17"/>
  <c r="C10" i="17"/>
  <c r="C11" i="17"/>
  <c r="I8" i="17"/>
  <c r="I9" i="17"/>
  <c r="I10" i="17"/>
  <c r="I11" i="17"/>
  <c r="I14" i="17"/>
  <c r="I15" i="17"/>
  <c r="I16" i="17"/>
  <c r="I17" i="17"/>
  <c r="I18" i="17"/>
  <c r="I21" i="17"/>
  <c r="I22" i="17"/>
  <c r="I23" i="17"/>
  <c r="I24" i="17"/>
  <c r="I25" i="17"/>
  <c r="I27" i="17"/>
  <c r="I29" i="17"/>
  <c r="I31" i="17"/>
  <c r="I34" i="17"/>
  <c r="I35" i="17"/>
  <c r="I38" i="17"/>
  <c r="I39" i="17"/>
  <c r="I40" i="17"/>
  <c r="I41" i="17"/>
  <c r="I42" i="17"/>
  <c r="I43" i="17"/>
  <c r="I44" i="17"/>
  <c r="I45" i="17"/>
  <c r="I46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7" i="17"/>
  <c r="C7" i="17" s="1"/>
  <c r="O48" i="20" l="1"/>
  <c r="O19" i="20"/>
  <c r="O11" i="20"/>
  <c r="O12" i="20"/>
  <c r="O13" i="20"/>
  <c r="O14" i="20"/>
  <c r="O15" i="20"/>
  <c r="O16" i="20"/>
  <c r="O22" i="20"/>
  <c r="O23" i="20"/>
  <c r="O30" i="20"/>
  <c r="O33" i="20"/>
  <c r="O35" i="20"/>
  <c r="O49" i="20"/>
  <c r="O54" i="20"/>
  <c r="O57" i="20"/>
  <c r="O50" i="20"/>
  <c r="O51" i="20"/>
  <c r="N38" i="1"/>
  <c r="O6" i="20" l="1"/>
</calcChain>
</file>

<file path=xl/sharedStrings.xml><?xml version="1.0" encoding="utf-8"?>
<sst xmlns="http://schemas.openxmlformats.org/spreadsheetml/2006/main" count="3534" uniqueCount="766">
  <si>
    <t>Product Type</t>
  </si>
  <si>
    <t>Size</t>
  </si>
  <si>
    <t>UOM</t>
  </si>
  <si>
    <t>4" Rubber Coving with Toe</t>
  </si>
  <si>
    <t>Lin Ft</t>
  </si>
  <si>
    <t>6" Rubber Coving with Toe</t>
  </si>
  <si>
    <t>4" Vinyl with Toe</t>
  </si>
  <si>
    <t>6" Vinyl with Toe</t>
  </si>
  <si>
    <t>4" Rubber Straight</t>
  </si>
  <si>
    <t>6" Rubber Straight</t>
  </si>
  <si>
    <t>6" Vinyl Straight</t>
  </si>
  <si>
    <t>Sq Yd</t>
  </si>
  <si>
    <t>OTHER SERVICES</t>
  </si>
  <si>
    <t>Floor Patch (Portland Base) Material and Labor</t>
  </si>
  <si>
    <t>Stair Nosing - Labor and Material</t>
  </si>
  <si>
    <t>Style/Collection Name</t>
  </si>
  <si>
    <t>Texture Appearance Retention Ratings  (TARR)</t>
  </si>
  <si>
    <t>Exhibit B, Price Schedule</t>
  </si>
  <si>
    <t>Furniture Lift System</t>
  </si>
  <si>
    <t>Furniture Removal/Replacement</t>
  </si>
  <si>
    <t>Install Rubber Stair Tread</t>
  </si>
  <si>
    <t>Install Rubber Stair Riser</t>
  </si>
  <si>
    <t>LF</t>
  </si>
  <si>
    <t xml:space="preserve">4" Vinyl Straight </t>
  </si>
  <si>
    <t>Skimcoat (Labor/Material)</t>
  </si>
  <si>
    <t>Hourly</t>
  </si>
  <si>
    <t>Wear Layer Thickness</t>
  </si>
  <si>
    <t>Contractor Name:</t>
  </si>
  <si>
    <t>What is the post-consumer recycled content (%)?</t>
  </si>
  <si>
    <t>Disclosure of Chemicals and Ingredients</t>
  </si>
  <si>
    <t>Product Line Type</t>
  </si>
  <si>
    <t>Style Number</t>
  </si>
  <si>
    <t xml:space="preserve">Backing </t>
  </si>
  <si>
    <t xml:space="preserve">% Discount </t>
  </si>
  <si>
    <t xml:space="preserve"> Delivered Contract Price</t>
  </si>
  <si>
    <t xml:space="preserve"> MSRP/List Price with Freight</t>
  </si>
  <si>
    <t>Backing Type</t>
  </si>
  <si>
    <t>Manufactuer Product Name</t>
  </si>
  <si>
    <t>Under $100,000.00       NonPrevailing Wages</t>
  </si>
  <si>
    <t>Over  $100,000.00       Prevailing Wages</t>
  </si>
  <si>
    <t xml:space="preserve"> MSRP/Price with Freight</t>
  </si>
  <si>
    <t>Holiday Installation</t>
  </si>
  <si>
    <t>Stair Nosing - Labor/Material</t>
  </si>
  <si>
    <t>Sqft</t>
  </si>
  <si>
    <t>Recycling of Existing Product</t>
  </si>
  <si>
    <t>Does this product line have an Environmental  Product Delcaration? Yes/No</t>
  </si>
  <si>
    <t>Installation (Normal Working Hours M-F 8:00am-5:00 pm)</t>
  </si>
  <si>
    <t>Installation (Evening Hours M-F after 5:00 pm and Weekends)</t>
  </si>
  <si>
    <t>Broadloom</t>
  </si>
  <si>
    <t>Carpet Tile</t>
  </si>
  <si>
    <t xml:space="preserve">California Proposition 65 </t>
  </si>
  <si>
    <t>List 3rd Party Certifications</t>
  </si>
  <si>
    <t>Installation</t>
  </si>
  <si>
    <t>List 3rd Party Certification</t>
  </si>
  <si>
    <t>BROADLOOM/CARPET TILE</t>
  </si>
  <si>
    <t>VINYLCOMPOSITION TILE/LUXURY VINYL TILE</t>
  </si>
  <si>
    <t>Code</t>
  </si>
  <si>
    <t>Product Name</t>
  </si>
  <si>
    <t>Product Description</t>
  </si>
  <si>
    <t xml:space="preserve">Spread Rate </t>
  </si>
  <si>
    <t>ADHESIVES, SUNDRIES AND ACCESSORIES</t>
  </si>
  <si>
    <t>Transition VCT to LVT or Carpet Supply &amp; Install</t>
  </si>
  <si>
    <t>Scribe LVT to Base</t>
  </si>
  <si>
    <t>Transition LVT to Concrete Supply &amp; Install</t>
  </si>
  <si>
    <t>Transition LVT to Carpet Supply &amp; Install</t>
  </si>
  <si>
    <t>Transition LVT to Existing Floor Supply &amp; Install</t>
  </si>
  <si>
    <t>Transition LVT to VCT or Carpet Supply &amp; Install</t>
  </si>
  <si>
    <t>NA</t>
  </si>
  <si>
    <t>Recycling of Existing Product (Hardwood or Engineered Hardwood)</t>
  </si>
  <si>
    <t>Transition Strips and Labor (Basic Carpet Transition Strips)</t>
  </si>
  <si>
    <t>Transition Strips (Supply Basic Carpet Transition Strips Only)</t>
  </si>
  <si>
    <t>Transition Installation (Basic Carpet Transitions Excludes Materials)</t>
  </si>
  <si>
    <t>Supply 4" Cove Base</t>
  </si>
  <si>
    <t>Supply 6" Cove Base</t>
  </si>
  <si>
    <t>EA</t>
  </si>
  <si>
    <t>Disposal, up to 260 lbs per Cubic Yard</t>
  </si>
  <si>
    <t>Cubic Yd</t>
  </si>
  <si>
    <t>Moisture Testing (Provide and Perform Test)</t>
  </si>
  <si>
    <t>Removal of Existing Stair Treads</t>
  </si>
  <si>
    <t>Rubber Stair Treads Type TS (Material Only)</t>
  </si>
  <si>
    <t>Rubber Stair Treads w/Riser Type TS (Material Only)</t>
  </si>
  <si>
    <t>Flooring Repair Costs, Labor Only</t>
  </si>
  <si>
    <t>Skimcoat, Feather Finish, Labor Only</t>
  </si>
  <si>
    <t>Patch, Up to 1/8", Labor Only</t>
  </si>
  <si>
    <t>Transition LVT to Ceramic Tile Supply &amp; Install</t>
  </si>
  <si>
    <t>Action</t>
  </si>
  <si>
    <t>HPD</t>
  </si>
  <si>
    <t>Yes</t>
  </si>
  <si>
    <t>NSF/ANSI-140 Gold</t>
  </si>
  <si>
    <t>SY</t>
  </si>
  <si>
    <t>Cameo II</t>
  </si>
  <si>
    <t>N9117</t>
  </si>
  <si>
    <t>Impulse III</t>
  </si>
  <si>
    <t>N9115</t>
  </si>
  <si>
    <t>N9092</t>
  </si>
  <si>
    <t>6592V</t>
  </si>
  <si>
    <t>Serene</t>
  </si>
  <si>
    <t>N9086</t>
  </si>
  <si>
    <t>6593V</t>
  </si>
  <si>
    <t>Tranquil</t>
  </si>
  <si>
    <t>Tussah</t>
  </si>
  <si>
    <t>Vertex 20</t>
  </si>
  <si>
    <t>Vertex 26</t>
  </si>
  <si>
    <t>Adapt Modular</t>
  </si>
  <si>
    <t>Nexus</t>
  </si>
  <si>
    <t>Adjust Modular</t>
  </si>
  <si>
    <t>Advance Modular</t>
  </si>
  <si>
    <t>Atmospheric Modular</t>
  </si>
  <si>
    <t>Cameo II Modular</t>
  </si>
  <si>
    <t>Catwalk II Modular (walkoff)</t>
  </si>
  <si>
    <t>City Blocks II Modular</t>
  </si>
  <si>
    <t>Elemental</t>
  </si>
  <si>
    <t>Elevated Modular</t>
  </si>
  <si>
    <t>Etched Modular</t>
  </si>
  <si>
    <t>Evolve Modular</t>
  </si>
  <si>
    <t>Fast Track</t>
  </si>
  <si>
    <t>Fractured Plaid</t>
  </si>
  <si>
    <t>Impromptu Modular</t>
  </si>
  <si>
    <t>Impulse III Modular</t>
  </si>
  <si>
    <t>Incognito Modular (walkoff)</t>
  </si>
  <si>
    <t>Intrinsic Modular</t>
  </si>
  <si>
    <t>Madras Modular</t>
  </si>
  <si>
    <t>Meridian Modular</t>
  </si>
  <si>
    <t>Metamorphic Modular</t>
  </si>
  <si>
    <t>Obsidian</t>
  </si>
  <si>
    <t>Organic Raku Modular</t>
  </si>
  <si>
    <t>Outfitter Modular</t>
  </si>
  <si>
    <t>Oxford Modular</t>
  </si>
  <si>
    <t>7952V</t>
  </si>
  <si>
    <t>Skyline Modular</t>
  </si>
  <si>
    <t>Stria Modular</t>
  </si>
  <si>
    <t>7953V</t>
  </si>
  <si>
    <t>Tranquil Modular</t>
  </si>
  <si>
    <t>Tussah Modular</t>
  </si>
  <si>
    <t>Tweed</t>
  </si>
  <si>
    <t>Twill Weave</t>
  </si>
  <si>
    <t>Vertex</t>
  </si>
  <si>
    <t>J+J Flooring Broadloom</t>
  </si>
  <si>
    <t>EF Contract Broadloom</t>
  </si>
  <si>
    <t>Heavy</t>
  </si>
  <si>
    <t>YES</t>
  </si>
  <si>
    <t>Severe</t>
  </si>
  <si>
    <t>Moderate</t>
  </si>
  <si>
    <t>CMT</t>
  </si>
  <si>
    <t>Common Thread</t>
  </si>
  <si>
    <t>CNT</t>
  </si>
  <si>
    <t>Context</t>
  </si>
  <si>
    <t>CSS</t>
  </si>
  <si>
    <t>Crossing II</t>
  </si>
  <si>
    <t>IMM</t>
  </si>
  <si>
    <t>Immerse</t>
  </si>
  <si>
    <t>INT</t>
  </si>
  <si>
    <t>Intent</t>
  </si>
  <si>
    <t>LND</t>
  </si>
  <si>
    <t>Landline</t>
  </si>
  <si>
    <t>PC6</t>
  </si>
  <si>
    <t>Pick Your Color 36</t>
  </si>
  <si>
    <t>6RLY</t>
  </si>
  <si>
    <t>Relay</t>
  </si>
  <si>
    <t>SPW</t>
  </si>
  <si>
    <t>Simple Weave</t>
  </si>
  <si>
    <t>SPT20</t>
  </si>
  <si>
    <t>Sprint 20</t>
  </si>
  <si>
    <t>SPT26</t>
  </si>
  <si>
    <t>Sprint 26</t>
  </si>
  <si>
    <t>STT</t>
  </si>
  <si>
    <t>Stitch II</t>
  </si>
  <si>
    <t>SRD20</t>
  </si>
  <si>
    <t>Stride 20</t>
  </si>
  <si>
    <t>SRD26</t>
  </si>
  <si>
    <t>Stride 26</t>
  </si>
  <si>
    <t>TART</t>
  </si>
  <si>
    <t>Artisan</t>
  </si>
  <si>
    <t>TCMT</t>
  </si>
  <si>
    <t>TCTL</t>
  </si>
  <si>
    <t>TFRG</t>
  </si>
  <si>
    <t>Fragments</t>
  </si>
  <si>
    <t>TFRS</t>
  </si>
  <si>
    <t>Free Style</t>
  </si>
  <si>
    <t>TIMM</t>
  </si>
  <si>
    <t>TLNE</t>
  </si>
  <si>
    <t>Line</t>
  </si>
  <si>
    <t>TLNA</t>
  </si>
  <si>
    <t>Line Accent</t>
  </si>
  <si>
    <t>Pleat</t>
  </si>
  <si>
    <t>TPLR</t>
  </si>
  <si>
    <t>TSPW</t>
  </si>
  <si>
    <t>TSTT</t>
  </si>
  <si>
    <t>TSRD</t>
  </si>
  <si>
    <t>Stride</t>
  </si>
  <si>
    <t>TTER</t>
  </si>
  <si>
    <t>Terrain Park</t>
  </si>
  <si>
    <t>TTME</t>
  </si>
  <si>
    <t>Time Zone</t>
  </si>
  <si>
    <t>TVLT</t>
  </si>
  <si>
    <t>Veil</t>
  </si>
  <si>
    <t>AX</t>
  </si>
  <si>
    <t>Access</t>
  </si>
  <si>
    <t xml:space="preserve">Nexus </t>
  </si>
  <si>
    <t>TCSS</t>
  </si>
  <si>
    <t xml:space="preserve">Crossing II </t>
  </si>
  <si>
    <t>TDTR</t>
  </si>
  <si>
    <t>J+J Flooring Carpet Tile</t>
  </si>
  <si>
    <t>EF Contract Carpet Tile</t>
  </si>
  <si>
    <t>KCSC</t>
  </si>
  <si>
    <t>Cascade</t>
  </si>
  <si>
    <t>Felt Cushion</t>
  </si>
  <si>
    <t>NSF/ANSI-140 Platinum</t>
  </si>
  <si>
    <t>SF</t>
  </si>
  <si>
    <t>KCNK</t>
  </si>
  <si>
    <t>Chinook</t>
  </si>
  <si>
    <t>KDAR</t>
  </si>
  <si>
    <t>KIMP</t>
  </si>
  <si>
    <t>Imprint</t>
  </si>
  <si>
    <t>KITR</t>
  </si>
  <si>
    <t>Intrigue</t>
  </si>
  <si>
    <t>KVES</t>
  </si>
  <si>
    <t>Vestige</t>
  </si>
  <si>
    <t>Against The Grain</t>
  </si>
  <si>
    <t xml:space="preserve">Analog </t>
  </si>
  <si>
    <t xml:space="preserve">Analog Mono </t>
  </si>
  <si>
    <t>Catalyst</t>
  </si>
  <si>
    <t>Downtown</t>
  </si>
  <si>
    <t>Flash</t>
  </si>
  <si>
    <t>Network 12x48</t>
  </si>
  <si>
    <t>Network 24x24</t>
  </si>
  <si>
    <t>Pop</t>
  </si>
  <si>
    <t>Propel II 18x36</t>
  </si>
  <si>
    <t>Propel II 12x48</t>
  </si>
  <si>
    <t>Propel/Propel II 24x24</t>
  </si>
  <si>
    <t>Provision</t>
  </si>
  <si>
    <t xml:space="preserve">Put a Cork In It </t>
  </si>
  <si>
    <t>Soundtrack</t>
  </si>
  <si>
    <t>Stipple</t>
  </si>
  <si>
    <t xml:space="preserve">Strata </t>
  </si>
  <si>
    <t>Tri-Plex II</t>
  </si>
  <si>
    <t>Umbra II</t>
  </si>
  <si>
    <t>Umbra II Stripe</t>
  </si>
  <si>
    <t>Urban Avenue</t>
  </si>
  <si>
    <t>Z Factor</t>
  </si>
  <si>
    <t>J+J Flooring Kinetex Textile Composite</t>
  </si>
  <si>
    <t>A2904</t>
  </si>
  <si>
    <t>40 SY or 360 SF</t>
  </si>
  <si>
    <t>A1334</t>
  </si>
  <si>
    <t>Premium Broadloom Adhesive</t>
  </si>
  <si>
    <t>120 SY or 1080 SF</t>
  </si>
  <si>
    <t>A1331</t>
  </si>
  <si>
    <t>30 SY or 270 SF</t>
  </si>
  <si>
    <t>Premium BL Seam Sealer</t>
  </si>
  <si>
    <t>A771</t>
  </si>
  <si>
    <t>400 LF</t>
  </si>
  <si>
    <t>NTAB</t>
  </si>
  <si>
    <t>TileTabs Modular Connectors - Nexus®</t>
  </si>
  <si>
    <r>
      <t xml:space="preserve">Kinetex </t>
    </r>
    <r>
      <rPr>
        <sz val="11"/>
        <color theme="1"/>
        <rFont val="Calibri"/>
        <family val="2"/>
      </rPr>
      <t>® Adhesive</t>
    </r>
  </si>
  <si>
    <t>A3734</t>
  </si>
  <si>
    <t>900 SF</t>
  </si>
  <si>
    <t>A3731</t>
  </si>
  <si>
    <t>225 SF</t>
  </si>
  <si>
    <t>Premium LVT Adhesive, Full Spread</t>
  </si>
  <si>
    <t>Premium LVT Adhesive, Perimeter Glue</t>
  </si>
  <si>
    <t>3600 SF</t>
  </si>
  <si>
    <t>Commercialon Premium Sealer</t>
  </si>
  <si>
    <t>A902</t>
  </si>
  <si>
    <t>1000 SF</t>
  </si>
  <si>
    <t>4-gallon pail, For encapsulation of adhesive residue and/or high moisture Roll on-RH 97%/PH 12</t>
  </si>
  <si>
    <t>4-gallon pail; Trowel; RH 85%/PH 9</t>
  </si>
  <si>
    <t>4-gallon pail; Roll on or trowel; RH 90%/PH 9</t>
  </si>
  <si>
    <t>1-gallon pail; Roll on or trowel; RH 90%/PH 9</t>
  </si>
  <si>
    <t>Quart; Continuous Bead</t>
  </si>
  <si>
    <t>Box; Connect at Corners; RH 90%/PH9</t>
  </si>
  <si>
    <t>4-gallon pail; Trowel; RH 100%/PH 11</t>
  </si>
  <si>
    <t>1-gallon pail; Trowel; RH 100%/PH 11</t>
  </si>
  <si>
    <t xml:space="preserve">4-gallon pail; Trowel; RH 100%/PH 11 </t>
  </si>
  <si>
    <t>Foundations Padding for Kinetex or Nexus</t>
  </si>
  <si>
    <t>SMT27</t>
  </si>
  <si>
    <t>270 SF</t>
  </si>
  <si>
    <t>Sound Check Acoustical Underlayment for LVT</t>
  </si>
  <si>
    <t>SC100</t>
  </si>
  <si>
    <t>100 SF</t>
  </si>
  <si>
    <t>SC450</t>
  </si>
  <si>
    <t>6'x45' Roll; Roll on application using Nexus Adhesive</t>
  </si>
  <si>
    <t>6'x75' Roll; roll on application using LVT Adhesive</t>
  </si>
  <si>
    <t>3'x33'3" Roll; roll on application using LVT Adhesive</t>
  </si>
  <si>
    <t>450 SF</t>
  </si>
  <si>
    <t>41.5 SF</t>
  </si>
  <si>
    <t>MRT</t>
  </si>
  <si>
    <t>3"x166" Roll - Fast install, instant bond, immediate traffic, high moisture use, applicable for all flooring categories. Highly recommended for use involving wall base</t>
  </si>
  <si>
    <t>EF Contract</t>
  </si>
  <si>
    <t>*120 SY or 1080 SF</t>
  </si>
  <si>
    <t>*TileTabs Modular Carpet Connectors cover 120 SY for Monolithic installations only. Ashlar, Herringbone or Parquet installations require 30% more TileTabs.</t>
  </si>
  <si>
    <t>E2904</t>
  </si>
  <si>
    <t>E1334</t>
  </si>
  <si>
    <t>E1331</t>
  </si>
  <si>
    <t>E771</t>
  </si>
  <si>
    <t>ENTAB</t>
  </si>
  <si>
    <t>E3734</t>
  </si>
  <si>
    <t>E3731</t>
  </si>
  <si>
    <t>E902</t>
  </si>
  <si>
    <t>E27</t>
  </si>
  <si>
    <t>E100</t>
  </si>
  <si>
    <t>E450</t>
  </si>
  <si>
    <t>EMRT</t>
  </si>
  <si>
    <t>Failure to use J+J Flooring adhesives will result in reduced warranties. Kinetex requires the use of Kinetex adhesive.</t>
  </si>
  <si>
    <t>Failure to use EF Contrct adhesives will result in reduced warranties. Kinetex requires the use of Kinetex adhesive.</t>
  </si>
  <si>
    <t>GLP</t>
  </si>
  <si>
    <t>V5008</t>
  </si>
  <si>
    <t>Commercial</t>
  </si>
  <si>
    <t>FloorScore</t>
  </si>
  <si>
    <t>V5001</t>
  </si>
  <si>
    <t>Framework LVT</t>
  </si>
  <si>
    <t>V5006</t>
  </si>
  <si>
    <t>V5009</t>
  </si>
  <si>
    <t>Legend 3 LVT</t>
  </si>
  <si>
    <t>V5010</t>
  </si>
  <si>
    <t>Legend 5 LVT</t>
  </si>
  <si>
    <t>V5013</t>
  </si>
  <si>
    <t>V5012</t>
  </si>
  <si>
    <t>V5019</t>
  </si>
  <si>
    <t>V5020</t>
  </si>
  <si>
    <t>V5018</t>
  </si>
  <si>
    <t>V5003</t>
  </si>
  <si>
    <t>Tatami LVT</t>
  </si>
  <si>
    <t>V5011</t>
  </si>
  <si>
    <t>J+J Flooring LVT</t>
  </si>
  <si>
    <t>EF Contract LVT</t>
  </si>
  <si>
    <t>22 mil</t>
  </si>
  <si>
    <t>7" x 48"</t>
  </si>
  <si>
    <t>19.7"x19.7"</t>
  </si>
  <si>
    <t>EFCFC</t>
  </si>
  <si>
    <t>12 mil</t>
  </si>
  <si>
    <t>EFCPB</t>
  </si>
  <si>
    <t>20 mil</t>
  </si>
  <si>
    <t>EFCSC</t>
  </si>
  <si>
    <t>18"x36"</t>
  </si>
  <si>
    <t>EFCWL</t>
  </si>
  <si>
    <t>7"x48"</t>
  </si>
  <si>
    <t>EFCM2</t>
  </si>
  <si>
    <t>EFCM5</t>
  </si>
  <si>
    <t>9X 48</t>
  </si>
  <si>
    <t>18x36</t>
  </si>
  <si>
    <t>9x48</t>
  </si>
  <si>
    <t xml:space="preserve">Additional Dealer Supplied Accessorial/Sundry Items &amp; Svcs </t>
  </si>
  <si>
    <t>Removal of Existing Product (Demo Only)</t>
  </si>
  <si>
    <t>Removal of Linoleum (Sheet Vinyl - Demo Only)</t>
  </si>
  <si>
    <t>Vinyl or Linoleum (VCT, LVT or Sheet Vinyl)</t>
  </si>
  <si>
    <t>Removal of VCT or LVT (Demo Only)</t>
  </si>
  <si>
    <t>Rod Welding Sheet Vinyl</t>
  </si>
  <si>
    <t>Removal of Ceramic Tile (Demo Only)</t>
  </si>
  <si>
    <t>Removal of Rubber Flooring (Demo Only)</t>
  </si>
  <si>
    <t>Removal of Laminate (Demo Only)</t>
  </si>
  <si>
    <t>Removal of Existing Product (Hardwood or Engineered Hardwood - Demo Only)</t>
  </si>
  <si>
    <t>Remove Existing Cove Base (Demo Only)</t>
  </si>
  <si>
    <t xml:space="preserve">Moisture Mitigation </t>
  </si>
  <si>
    <t>Alloy LVT</t>
  </si>
  <si>
    <t>Fusion LVT</t>
  </si>
  <si>
    <t>Make Your Mark 3 LVT</t>
  </si>
  <si>
    <t>Make Your Mark 5 LVT</t>
  </si>
  <si>
    <t>Power Play 3 LVT</t>
  </si>
  <si>
    <t>Power Play 5 LVT</t>
  </si>
  <si>
    <t>Timeless LVT</t>
  </si>
  <si>
    <t>Playbook LVT</t>
  </si>
  <si>
    <t>Stained Concrete LVT</t>
  </si>
  <si>
    <t>Melanage 2.5 LVT</t>
  </si>
  <si>
    <t>Melanage 5 LVT</t>
  </si>
  <si>
    <t>Contract Award #20PSX0088</t>
  </si>
  <si>
    <t>Contractor Name: Engineered Floors, LLC; dba J+J Flooring and dba EF Contract</t>
  </si>
  <si>
    <t>Contract #20PSX0088</t>
  </si>
  <si>
    <t>Contract  #20PSX0088</t>
  </si>
  <si>
    <t>Description of Services</t>
  </si>
  <si>
    <t>June 2021 Under $100,000.00       NonPrevailing Wages</t>
  </si>
  <si>
    <t>June 2021 Over  $100,000.00       Prevailing Wages</t>
  </si>
  <si>
    <t>June 2021 
Labor (G) Prices + 
10%</t>
  </si>
  <si>
    <t>June 2021 
Labor (H) Prices + 
10%</t>
  </si>
  <si>
    <t>2021 Prices</t>
  </si>
  <si>
    <t>Freight 2022</t>
  </si>
  <si>
    <t xml:space="preserve">2021 MSRP Price </t>
  </si>
  <si>
    <t xml:space="preserve">2021 Prices 
Deliver Contract
 Price </t>
  </si>
  <si>
    <t>V5024</t>
  </si>
  <si>
    <t>Overlook LVT</t>
  </si>
  <si>
    <t xml:space="preserve">EFCCH </t>
  </si>
  <si>
    <t>Chaparral</t>
  </si>
  <si>
    <t>mark up 40% per Reps /RVPS</t>
  </si>
  <si>
    <t>40% mark
up per Reps/RVP</t>
  </si>
  <si>
    <t>N9131</t>
  </si>
  <si>
    <t>Amelia</t>
  </si>
  <si>
    <t xml:space="preserve">Total State Price </t>
  </si>
  <si>
    <t>N9132</t>
  </si>
  <si>
    <t xml:space="preserve">Limelight </t>
  </si>
  <si>
    <t>Naturalist</t>
  </si>
  <si>
    <t>N9133</t>
  </si>
  <si>
    <t>Overture</t>
  </si>
  <si>
    <t>N9130</t>
  </si>
  <si>
    <t>Sanibel</t>
  </si>
  <si>
    <t>Summit II</t>
  </si>
  <si>
    <t>7591M</t>
  </si>
  <si>
    <t>Cardigan</t>
  </si>
  <si>
    <t xml:space="preserve">Chromatic Modular </t>
  </si>
  <si>
    <t>N117</t>
  </si>
  <si>
    <t>Jack</t>
  </si>
  <si>
    <t>Journey</t>
  </si>
  <si>
    <t xml:space="preserve">Reverie Modular </t>
  </si>
  <si>
    <t xml:space="preserve">Game Changer </t>
  </si>
  <si>
    <t>Major Metro</t>
  </si>
  <si>
    <t>Alfresco</t>
  </si>
  <si>
    <t>CWK</t>
  </si>
  <si>
    <t>Crosswalk</t>
  </si>
  <si>
    <t>HIL</t>
  </si>
  <si>
    <t>Highland</t>
  </si>
  <si>
    <t>TALF</t>
  </si>
  <si>
    <t>TCWK</t>
  </si>
  <si>
    <t>TFLW</t>
  </si>
  <si>
    <t xml:space="preserve">Flourish Weave </t>
  </si>
  <si>
    <t>TTEM</t>
  </si>
  <si>
    <t>Up Tempo</t>
  </si>
  <si>
    <t>Total All</t>
  </si>
  <si>
    <t>Links II</t>
  </si>
  <si>
    <t>Valley</t>
  </si>
  <si>
    <t>Color Zone  24x24</t>
  </si>
  <si>
    <t>Color Zone 18x36</t>
  </si>
  <si>
    <t xml:space="preserve">Cosmos </t>
  </si>
  <si>
    <t>Cumulus</t>
  </si>
  <si>
    <t>Dapper</t>
  </si>
  <si>
    <t>Fiction II</t>
  </si>
  <si>
    <t>Galaxy</t>
  </si>
  <si>
    <t xml:space="preserve">Herbalist </t>
  </si>
  <si>
    <t>Integral</t>
  </si>
  <si>
    <t xml:space="preserve">Intrinsic Accent </t>
  </si>
  <si>
    <t>Mesa</t>
  </si>
  <si>
    <t>Narrative II</t>
  </si>
  <si>
    <t xml:space="preserve">Non-Fiction II Modular </t>
  </si>
  <si>
    <t>Reveal</t>
  </si>
  <si>
    <t xml:space="preserve">Smolder </t>
  </si>
  <si>
    <t xml:space="preserve">Tempo </t>
  </si>
  <si>
    <t xml:space="preserve">Valley Modular </t>
  </si>
  <si>
    <t xml:space="preserve">Well Versed </t>
  </si>
  <si>
    <t>Zephyr</t>
  </si>
  <si>
    <t>Carbon Copy</t>
  </si>
  <si>
    <t xml:space="preserve">Parallels </t>
  </si>
  <si>
    <t>Reflections</t>
  </si>
  <si>
    <t>V5023</t>
  </si>
  <si>
    <t>Classics II LVT</t>
  </si>
  <si>
    <t>ALP</t>
  </si>
  <si>
    <t>Alpine</t>
  </si>
  <si>
    <t>REM</t>
  </si>
  <si>
    <t xml:space="preserve">Remaster </t>
  </si>
  <si>
    <t>RMX</t>
  </si>
  <si>
    <t>Remix</t>
  </si>
  <si>
    <t>SHU</t>
  </si>
  <si>
    <t>Shuffle</t>
  </si>
  <si>
    <t>TESP</t>
  </si>
  <si>
    <t>Esprit</t>
  </si>
  <si>
    <t>TELN</t>
  </si>
  <si>
    <t>Elan</t>
  </si>
  <si>
    <t>TPEN</t>
  </si>
  <si>
    <t>Pennant</t>
  </si>
  <si>
    <t>TSIG</t>
  </si>
  <si>
    <t>Signet</t>
  </si>
  <si>
    <t>TSDF</t>
  </si>
  <si>
    <t>Spectral Drift</t>
  </si>
  <si>
    <t>TWTC</t>
  </si>
  <si>
    <t>Dart 12x48</t>
  </si>
  <si>
    <t>Dart 24x24</t>
  </si>
  <si>
    <t>Facet LVT</t>
  </si>
  <si>
    <t>EFCP2</t>
  </si>
  <si>
    <t>Plateau 2.5</t>
  </si>
  <si>
    <t>EFCP5</t>
  </si>
  <si>
    <t>Plateau 5</t>
  </si>
  <si>
    <t>640 SF</t>
  </si>
  <si>
    <t>160 SF</t>
  </si>
  <si>
    <t>Passages 20</t>
  </si>
  <si>
    <t>Passages 26</t>
  </si>
  <si>
    <t xml:space="preserve">Structure </t>
  </si>
  <si>
    <t xml:space="preserve">Craftwork II </t>
  </si>
  <si>
    <t xml:space="preserve">Craftwork II Modular </t>
  </si>
  <si>
    <t xml:space="preserve">Passages Modular </t>
  </si>
  <si>
    <t>Pricing sent via email from Paul Scutti on 5/17. Also copied Sean Gallager and Rob Fortier</t>
  </si>
  <si>
    <t>Current Labor rates remain the same</t>
  </si>
  <si>
    <t>Dealers Remain the same</t>
  </si>
  <si>
    <t>Email stated: go up on MSRP 10%</t>
  </si>
  <si>
    <t>Only added additions and removed drops - did not change pricing</t>
  </si>
  <si>
    <t>** See notes Used July 2022 
Freight 2.50</t>
  </si>
  <si>
    <t>Current Adh Prices 2023</t>
  </si>
  <si>
    <t>Jill advised we must show reasons for increase.  Reached out to Paul for documentation and</t>
  </si>
  <si>
    <t>he advised to not change.</t>
  </si>
  <si>
    <t xml:space="preserve">Resending to Jill 6-5-23 reducing the 37% MSRP to 27% </t>
  </si>
  <si>
    <t>N9134</t>
  </si>
  <si>
    <t>Area</t>
  </si>
  <si>
    <t>Fairway II</t>
  </si>
  <si>
    <t>Pinnacle II</t>
  </si>
  <si>
    <t>Analytic Modular</t>
  </si>
  <si>
    <t>Analytic Diffuse Modular</t>
  </si>
  <si>
    <t>Analytic Form Modular</t>
  </si>
  <si>
    <t>Balance Modular</t>
  </si>
  <si>
    <t>Fairway II Modular</t>
  </si>
  <si>
    <t>Function</t>
  </si>
  <si>
    <t>Quill</t>
  </si>
  <si>
    <t>Reed</t>
  </si>
  <si>
    <t>Rhythm</t>
  </si>
  <si>
    <t>Tabby</t>
  </si>
  <si>
    <t>Digital</t>
  </si>
  <si>
    <t xml:space="preserve">**see Notes Used 2024 Mid &amp; 5% 
Price </t>
  </si>
  <si>
    <t xml:space="preserve"> 
Freight .28</t>
  </si>
  <si>
    <t xml:space="preserve">2024 Total
Mid + Freight </t>
  </si>
  <si>
    <t>V5041</t>
  </si>
  <si>
    <t>Composite 3</t>
  </si>
  <si>
    <t>V5042</t>
  </si>
  <si>
    <t>Composite 5</t>
  </si>
  <si>
    <t>V5037</t>
  </si>
  <si>
    <t>Abridge 3</t>
  </si>
  <si>
    <t>Abridge 5</t>
  </si>
  <si>
    <t>V5038</t>
  </si>
  <si>
    <t>V5039</t>
  </si>
  <si>
    <t>V5040</t>
  </si>
  <si>
    <t>V5031</t>
  </si>
  <si>
    <t>V5032</t>
  </si>
  <si>
    <t>V5035</t>
  </si>
  <si>
    <t>V5036</t>
  </si>
  <si>
    <t>V5033</t>
  </si>
  <si>
    <t>V5034</t>
  </si>
  <si>
    <t>Parquet 3</t>
  </si>
  <si>
    <t>Parquet 5</t>
  </si>
  <si>
    <t>Segment 3</t>
  </si>
  <si>
    <t>Segment 5</t>
  </si>
  <si>
    <t>Terrazzo 3</t>
  </si>
  <si>
    <t>Terrazzo 5</t>
  </si>
  <si>
    <t>Marble 3</t>
  </si>
  <si>
    <t>Marble 5</t>
  </si>
  <si>
    <t>Current Adh Prices 2024</t>
  </si>
  <si>
    <r>
      <t>Nexus</t>
    </r>
    <r>
      <rPr>
        <sz val="11"/>
        <color theme="1"/>
        <rFont val="Calibri"/>
        <family val="2"/>
      </rPr>
      <t>® Cushion (non-PVC) Modular Adhesive</t>
    </r>
  </si>
  <si>
    <t>A4734</t>
  </si>
  <si>
    <t>100 SY or 900 SF</t>
  </si>
  <si>
    <r>
      <t>Nexus</t>
    </r>
    <r>
      <rPr>
        <sz val="11"/>
        <color theme="1"/>
        <rFont val="Calibri"/>
        <family val="2"/>
      </rPr>
      <t xml:space="preserve">® FC Cushion Adhesive </t>
    </r>
  </si>
  <si>
    <t>4-gallon pail, For encapsulation of adhesive residue and/or high moisture Roll on-RH 97%/PH 11</t>
  </si>
  <si>
    <t>ABO</t>
  </si>
  <si>
    <t>Abode</t>
  </si>
  <si>
    <t>Batiste Moderne</t>
  </si>
  <si>
    <t>MME</t>
  </si>
  <si>
    <t>Memoir</t>
  </si>
  <si>
    <t>NOV</t>
  </si>
  <si>
    <t>Novella</t>
  </si>
  <si>
    <t>PRO</t>
  </si>
  <si>
    <t>Prose</t>
  </si>
  <si>
    <t>TARV</t>
  </si>
  <si>
    <t>Arrive</t>
  </si>
  <si>
    <t>TBTM</t>
  </si>
  <si>
    <t>BTM</t>
  </si>
  <si>
    <t>Control II</t>
  </si>
  <si>
    <t>TDEP</t>
  </si>
  <si>
    <t>Depart</t>
  </si>
  <si>
    <t>District II</t>
  </si>
  <si>
    <t>TKAS</t>
  </si>
  <si>
    <t>Kasuri</t>
  </si>
  <si>
    <t>TKMO</t>
  </si>
  <si>
    <t>Kimono</t>
  </si>
  <si>
    <t>Watercolors 24x24</t>
  </si>
  <si>
    <t>Watercolors 18x36</t>
  </si>
  <si>
    <t>KSOU</t>
  </si>
  <si>
    <t xml:space="preserve">Sound </t>
  </si>
  <si>
    <t>KSUR</t>
  </si>
  <si>
    <t>Surface</t>
  </si>
  <si>
    <t>E4734</t>
  </si>
  <si>
    <t xml:space="preserve">April 2024 Total
Mid + Freight </t>
  </si>
  <si>
    <t>**see notes Used price sheet dated 3-28-24 - JJ Mid &amp; 5%  EF price 4-8-24
Price 
EF 4-8-24 date</t>
  </si>
  <si>
    <t xml:space="preserve">
Product update:
JJ Price Sheet 6-27-25
EF Price Sheet 6-17-25</t>
  </si>
  <si>
    <t xml:space="preserve">Assent </t>
  </si>
  <si>
    <t>Boucle II</t>
  </si>
  <si>
    <t>Bliss</t>
  </si>
  <si>
    <t>Harmony</t>
  </si>
  <si>
    <t>Intrinsic</t>
  </si>
  <si>
    <t>Verify</t>
  </si>
  <si>
    <t>Artistry</t>
  </si>
  <si>
    <t>Composition</t>
  </si>
  <si>
    <t xml:space="preserve">Curate </t>
  </si>
  <si>
    <t>Ebb</t>
  </si>
  <si>
    <t xml:space="preserve">Experiment </t>
  </si>
  <si>
    <t xml:space="preserve">Flow </t>
  </si>
  <si>
    <t xml:space="preserve">Measurement </t>
  </si>
  <si>
    <t>Sojourn</t>
  </si>
  <si>
    <t>Technique</t>
  </si>
  <si>
    <r>
      <t>Moir</t>
    </r>
    <r>
      <rPr>
        <sz val="10"/>
        <color theme="1"/>
        <rFont val="Aptos Narrow"/>
        <family val="2"/>
      </rPr>
      <t>é</t>
    </r>
  </si>
  <si>
    <t>Renewal</t>
  </si>
  <si>
    <t>Synergy</t>
  </si>
  <si>
    <t>V5053</t>
  </si>
  <si>
    <t xml:space="preserve">Reaction 2.2 LVT </t>
  </si>
  <si>
    <t>19.69"x 39.37"</t>
  </si>
  <si>
    <t>V5054</t>
  </si>
  <si>
    <t xml:space="preserve">Recharge 3 LVT </t>
  </si>
  <si>
    <t>V5055</t>
  </si>
  <si>
    <t xml:space="preserve">Recharge 5 LVT </t>
  </si>
  <si>
    <t>V5052</t>
  </si>
  <si>
    <t xml:space="preserve">Response 2.2 LVT </t>
  </si>
  <si>
    <t>7.874 x 47.244"</t>
  </si>
  <si>
    <t>V5056</t>
  </si>
  <si>
    <t xml:space="preserve">Retreat 3 LVT </t>
  </si>
  <si>
    <t xml:space="preserve">Retreat 5 LVT </t>
  </si>
  <si>
    <t>Signature II LVT</t>
  </si>
  <si>
    <t>V5043</t>
  </si>
  <si>
    <t xml:space="preserve">Step by Step 3 LVT </t>
  </si>
  <si>
    <t>V5044</t>
  </si>
  <si>
    <t xml:space="preserve">Step by Step 5 LVT </t>
  </si>
  <si>
    <t>V5051</t>
  </si>
  <si>
    <t>ECSP2</t>
  </si>
  <si>
    <t>Sneak Peak 2</t>
  </si>
  <si>
    <t>ECSP5</t>
  </si>
  <si>
    <t>Sneak Peak 5</t>
  </si>
  <si>
    <t>EFCS5</t>
  </si>
  <si>
    <t>Stained Concrete 5 LVT</t>
  </si>
  <si>
    <t>Woodlands II LVT</t>
  </si>
  <si>
    <t>ECWA2</t>
  </si>
  <si>
    <t>Work Of Art 2</t>
  </si>
  <si>
    <t>ECWA5</t>
  </si>
  <si>
    <t>Work Of Art 5</t>
  </si>
  <si>
    <r>
      <t>Nexus</t>
    </r>
    <r>
      <rPr>
        <sz val="11"/>
        <color theme="1"/>
        <rFont val="Calibri"/>
        <family val="2"/>
      </rPr>
      <t>® (PVC) Modular Adhesive</t>
    </r>
  </si>
  <si>
    <t xml:space="preserve">Advance Modular/RH+ Adhesive </t>
  </si>
  <si>
    <t>4-gallon pail; Roll on or trowel; RH 95%/PH 11</t>
  </si>
  <si>
    <t xml:space="preserve">Purfix UltraTech Adhesive </t>
  </si>
  <si>
    <t>APUR4</t>
  </si>
  <si>
    <t>4-gallon pail; Roll on or trowel; RH 95%/PH 12</t>
  </si>
  <si>
    <t>Commercialon Premium Primer only for sub-floor preparation. Not for encapsulation.</t>
  </si>
  <si>
    <t>A079</t>
  </si>
  <si>
    <t xml:space="preserve">400-600 SF Undiluted
800-1600 SF Diluted </t>
  </si>
  <si>
    <t>4 gallon pail (2-gallon pf Primer)
Roll On - RH &amp; PH will be same as adhesive limits that are used.</t>
  </si>
  <si>
    <t xml:space="preserve">OG3 Double Face Tape </t>
  </si>
  <si>
    <t>E5734</t>
  </si>
  <si>
    <t>E079</t>
  </si>
  <si>
    <t>TDRC</t>
  </si>
  <si>
    <t>Designer's Choice</t>
  </si>
  <si>
    <t>TDIV</t>
  </si>
  <si>
    <t>Diversity</t>
  </si>
  <si>
    <t>TFCS</t>
  </si>
  <si>
    <t>First Class</t>
  </si>
  <si>
    <t>TINT</t>
  </si>
  <si>
    <t>Interchangeable</t>
  </si>
  <si>
    <t>TMCC</t>
  </si>
  <si>
    <t>Modern Classics</t>
  </si>
  <si>
    <t>TMUS</t>
  </si>
  <si>
    <t>Musical</t>
  </si>
  <si>
    <t>TROM</t>
  </si>
  <si>
    <t>Romantic</t>
  </si>
  <si>
    <t>TSOC</t>
  </si>
  <si>
    <t>Socialite</t>
  </si>
  <si>
    <t>TTSY</t>
  </si>
  <si>
    <t>Tech Savvy</t>
  </si>
  <si>
    <t>TTRY</t>
  </si>
  <si>
    <t>Trustworthy</t>
  </si>
  <si>
    <t>TVIP</t>
  </si>
  <si>
    <t>VIP</t>
  </si>
  <si>
    <t>KDLE</t>
  </si>
  <si>
    <t>Double</t>
  </si>
  <si>
    <t>KDUL</t>
  </si>
  <si>
    <t>Dual</t>
  </si>
  <si>
    <t>EF Contract Kinetex Textile Composite</t>
  </si>
  <si>
    <t xml:space="preserve"> State Price with Freight</t>
  </si>
  <si>
    <t>ECWD2</t>
  </si>
  <si>
    <t xml:space="preserve">Wildwoods 2.5 </t>
  </si>
  <si>
    <t>ECWD5</t>
  </si>
  <si>
    <t>Wildwoods 5.0</t>
  </si>
  <si>
    <t>ECWD12</t>
  </si>
  <si>
    <t xml:space="preserve">Notes </t>
  </si>
  <si>
    <t xml:space="preserve">Revue II </t>
  </si>
  <si>
    <t>Rye</t>
  </si>
  <si>
    <t>Schematic</t>
  </si>
  <si>
    <t xml:space="preserve">Smoke </t>
  </si>
  <si>
    <t>Smoke</t>
  </si>
  <si>
    <t>Tempest</t>
  </si>
  <si>
    <t xml:space="preserve">Wheat </t>
  </si>
  <si>
    <t xml:space="preserve">Timber </t>
  </si>
  <si>
    <t>TARA</t>
  </si>
  <si>
    <t>Artisan Accent</t>
  </si>
  <si>
    <t xml:space="preserve">Rye  </t>
  </si>
  <si>
    <t>Added - JJ</t>
  </si>
  <si>
    <t>Added- EFC</t>
  </si>
  <si>
    <t xml:space="preserve">Artisan Accent </t>
  </si>
  <si>
    <t>Removed - EFC</t>
  </si>
  <si>
    <t>Removed- JJ</t>
  </si>
  <si>
    <t>7x48</t>
  </si>
  <si>
    <t>Bend</t>
  </si>
  <si>
    <t>V5047</t>
  </si>
  <si>
    <t>First Class 3 LVT</t>
  </si>
  <si>
    <t>V5048</t>
  </si>
  <si>
    <t>First Class 5 LVT</t>
  </si>
  <si>
    <t>First Class 3</t>
  </si>
  <si>
    <t>First Class 5</t>
  </si>
  <si>
    <t>V5045</t>
  </si>
  <si>
    <t>V5046</t>
  </si>
  <si>
    <t xml:space="preserve">Mixed Media 3 LVT </t>
  </si>
  <si>
    <t xml:space="preserve">Mixed Media 5 LVT </t>
  </si>
  <si>
    <t>Mixed Media 3</t>
  </si>
  <si>
    <t>Mixed Media 5</t>
  </si>
  <si>
    <t>Passport 3</t>
  </si>
  <si>
    <t>V5050</t>
  </si>
  <si>
    <t>V5049</t>
  </si>
  <si>
    <t>Passport 5</t>
  </si>
  <si>
    <t>A5734</t>
  </si>
  <si>
    <t>Blend LVT</t>
  </si>
  <si>
    <t xml:space="preserve">Freight </t>
  </si>
  <si>
    <t>Mark up per 
Reps/RVPS 40%</t>
  </si>
  <si>
    <t xml:space="preserve">State Price </t>
  </si>
  <si>
    <t>Assent</t>
  </si>
  <si>
    <t xml:space="preserve">Freight
2026 </t>
  </si>
  <si>
    <t>Panorama</t>
  </si>
  <si>
    <t>Traverse</t>
  </si>
  <si>
    <t>Vantage</t>
  </si>
  <si>
    <t>TCRO</t>
  </si>
  <si>
    <t>Crosscut</t>
  </si>
  <si>
    <t>TMAS</t>
  </si>
  <si>
    <t>Masonry</t>
  </si>
  <si>
    <t>Polaris II</t>
  </si>
  <si>
    <t>Freight .20</t>
  </si>
  <si>
    <t>Price Sheet
4-20-26
JJ=Mid
EFC=5%</t>
  </si>
  <si>
    <t>Mark up 40% 
per Rep/RVP</t>
  </si>
  <si>
    <t>V5060</t>
  </si>
  <si>
    <t>Stir LVT</t>
  </si>
  <si>
    <t>Pricing Sheet 
4-20-26
JJ=Mid
EFC=5%</t>
  </si>
  <si>
    <t>Price Sheet 
4-20-26</t>
  </si>
  <si>
    <t>E1335</t>
  </si>
  <si>
    <t xml:space="preserve">2026 State 
Price </t>
  </si>
  <si>
    <t>Another 
25%</t>
  </si>
  <si>
    <t>CONTRACT: 20PSX0088</t>
  </si>
  <si>
    <t>Contact Name:Rachell Byers</t>
  </si>
  <si>
    <t>Email: rachell.byers@engineeredfloors.com</t>
  </si>
  <si>
    <t>Telephone No: 800-241-4586x18608</t>
  </si>
  <si>
    <t>Name:</t>
  </si>
  <si>
    <t>Carpet Works</t>
  </si>
  <si>
    <t>Address:</t>
  </si>
  <si>
    <t xml:space="preserve"> 672 Tolland Street</t>
  </si>
  <si>
    <t>860-646-6500</t>
  </si>
  <si>
    <t>East Hartford, CT 06108</t>
  </si>
  <si>
    <t xml:space="preserve">Email: </t>
  </si>
  <si>
    <t>tsilverman@carpetworksllc.com</t>
  </si>
  <si>
    <t>Premiere Flooring Systems</t>
  </si>
  <si>
    <t>Contact:</t>
  </si>
  <si>
    <t>Nick Mazzo</t>
  </si>
  <si>
    <t>203-702-4497</t>
  </si>
  <si>
    <t>54 Danbury Road #167</t>
  </si>
  <si>
    <t>Ridgefield, CT  06877</t>
  </si>
  <si>
    <t>nmazzo@pfs-na.com</t>
  </si>
  <si>
    <t>Bt Tile, dba GKN</t>
  </si>
  <si>
    <t>905 Norwich -New London TPK</t>
  </si>
  <si>
    <t>Uncasville, CT  06382</t>
  </si>
  <si>
    <t>hannah@bttile.com</t>
  </si>
  <si>
    <t>The John Boyle Company</t>
  </si>
  <si>
    <t>125 South Main Street</t>
  </si>
  <si>
    <t>860-224-2436</t>
  </si>
  <si>
    <t>New Britain, CT  06050</t>
  </si>
  <si>
    <t>heathert@johnboyleco.com</t>
  </si>
  <si>
    <t>M. Frank Higgins &amp; Co., Inc.</t>
  </si>
  <si>
    <t>199 White Oak Drive</t>
  </si>
  <si>
    <t>860-953-6826</t>
  </si>
  <si>
    <t>Berlin, CT  06037</t>
  </si>
  <si>
    <t>jeffrey.patenaude@mfhiggins.com</t>
  </si>
  <si>
    <t xml:space="preserve">Beyond Carpet </t>
  </si>
  <si>
    <t>Patrick Loglisci</t>
  </si>
  <si>
    <t>203-322-9158</t>
  </si>
  <si>
    <t>1066 Hope Street</t>
  </si>
  <si>
    <t>Stamford, CT 06907</t>
  </si>
  <si>
    <t>info@execarpet.com</t>
  </si>
  <si>
    <t>Reliable Flooring</t>
  </si>
  <si>
    <t>Juan Villamazar</t>
  </si>
  <si>
    <t>860-281-4143</t>
  </si>
  <si>
    <t>102 Cherry Street</t>
  </si>
  <si>
    <t>East Hartford, CT  06037</t>
  </si>
  <si>
    <t>juan@reliableflooring.com</t>
  </si>
  <si>
    <t>Contractor Name:Engineered Floors, LLC</t>
  </si>
  <si>
    <t>Engineered Floors, LLC</t>
  </si>
  <si>
    <t>Contractor Name: Engineered Floors,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</si>
</sst>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&quot;$&quot;#,##0.00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u/>
      <sz val="7.2"/>
      <color indexed="12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4">
    <xf numFmtId="0" fontId="0" fillId="0" borderId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9" fontId="7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4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14" fillId="0" borderId="0"/>
    <xf numFmtId="0" fontId="4" fillId="0" borderId="0"/>
    <xf numFmtId="0" fontId="13" fillId="0" borderId="0"/>
    <xf numFmtId="0" fontId="1" fillId="0" borderId="0"/>
    <xf numFmtId="0" fontId="14" fillId="0" borderId="0"/>
    <xf numFmtId="0" fontId="7" fillId="0" borderId="0"/>
    <xf numFmtId="0" fontId="5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7" fillId="0" borderId="0"/>
    <xf numFmtId="0" fontId="5" fillId="0" borderId="0"/>
    <xf numFmtId="0" fontId="14" fillId="0" borderId="0"/>
    <xf numFmtId="0" fontId="5" fillId="0" borderId="0"/>
    <xf numFmtId="0" fontId="11" fillId="0" borderId="0"/>
    <xf numFmtId="0" fontId="5" fillId="0" borderId="0"/>
    <xf numFmtId="0" fontId="4" fillId="0" borderId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22" borderId="3" applyNumberFormat="0" applyAlignment="0" applyProtection="0"/>
    <xf numFmtId="0" fontId="21" fillId="23" borderId="4" applyNumberFormat="0" applyAlignment="0" applyProtection="0"/>
    <xf numFmtId="164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3" applyNumberFormat="0" applyAlignment="0" applyProtection="0"/>
    <xf numFmtId="0" fontId="28" fillId="0" borderId="8" applyNumberFormat="0" applyFill="0" applyAlignment="0" applyProtection="0"/>
    <xf numFmtId="0" fontId="29" fillId="24" borderId="0" applyNumberFormat="0" applyBorder="0" applyAlignment="0" applyProtection="0"/>
    <xf numFmtId="0" fontId="6" fillId="0" borderId="0"/>
    <xf numFmtId="0" fontId="10" fillId="25" borderId="9" applyNumberFormat="0" applyAlignment="0" applyProtection="0"/>
    <xf numFmtId="0" fontId="30" fillId="22" borderId="10" applyNumberFormat="0" applyAlignment="0" applyProtection="0"/>
    <xf numFmtId="9" fontId="1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/>
    <xf numFmtId="0" fontId="6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4" fontId="4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15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34" fillId="2" borderId="1" xfId="85" applyFont="1" applyFill="1" applyBorder="1" applyAlignment="1">
      <alignment horizontal="center"/>
    </xf>
    <xf numFmtId="0" fontId="34" fillId="0" borderId="1" xfId="85" applyFont="1" applyBorder="1" applyAlignment="1">
      <alignment horizontal="left" wrapText="1"/>
    </xf>
    <xf numFmtId="0" fontId="34" fillId="0" borderId="1" xfId="85" applyFont="1" applyBorder="1" applyAlignment="1">
      <alignment horizontal="center"/>
    </xf>
    <xf numFmtId="0" fontId="35" fillId="0" borderId="1" xfId="85" applyFont="1" applyBorder="1"/>
    <xf numFmtId="0" fontId="34" fillId="0" borderId="1" xfId="85" applyFont="1" applyBorder="1" applyAlignment="1">
      <alignment horizontal="left"/>
    </xf>
    <xf numFmtId="0" fontId="35" fillId="0" borderId="1" xfId="85" applyFont="1" applyBorder="1" applyAlignment="1">
      <alignment horizontal="left"/>
    </xf>
    <xf numFmtId="0" fontId="34" fillId="0" borderId="1" xfId="85" applyFont="1" applyBorder="1"/>
    <xf numFmtId="0" fontId="35" fillId="0" borderId="1" xfId="17" applyFont="1" applyBorder="1"/>
    <xf numFmtId="0" fontId="0" fillId="0" borderId="1" xfId="17" applyFont="1" applyBorder="1"/>
    <xf numFmtId="166" fontId="0" fillId="0" borderId="0" xfId="0" applyNumberFormat="1"/>
    <xf numFmtId="166" fontId="2" fillId="0" borderId="1" xfId="0" applyNumberFormat="1" applyFont="1" applyBorder="1" applyAlignment="1">
      <alignment horizontal="center" wrapText="1"/>
    </xf>
    <xf numFmtId="166" fontId="0" fillId="0" borderId="1" xfId="142" applyNumberFormat="1" applyFont="1" applyBorder="1"/>
    <xf numFmtId="166" fontId="35" fillId="0" borderId="1" xfId="85" applyNumberFormat="1" applyFont="1" applyBorder="1"/>
    <xf numFmtId="166" fontId="0" fillId="0" borderId="1" xfId="0" applyNumberFormat="1" applyBorder="1"/>
    <xf numFmtId="166" fontId="0" fillId="2" borderId="1" xfId="0" applyNumberFormat="1" applyFill="1" applyBorder="1"/>
    <xf numFmtId="0" fontId="0" fillId="0" borderId="0" xfId="0" applyAlignment="1">
      <alignment wrapText="1"/>
    </xf>
    <xf numFmtId="166" fontId="0" fillId="0" borderId="2" xfId="0" applyNumberFormat="1" applyBorder="1"/>
    <xf numFmtId="0" fontId="38" fillId="0" borderId="1" xfId="85" applyFont="1" applyBorder="1"/>
    <xf numFmtId="166" fontId="39" fillId="0" borderId="1" xfId="142" applyNumberFormat="1" applyFont="1" applyBorder="1"/>
    <xf numFmtId="0" fontId="40" fillId="0" borderId="1" xfId="0" applyFont="1" applyBorder="1"/>
    <xf numFmtId="0" fontId="2" fillId="2" borderId="14" xfId="0" applyFont="1" applyFill="1" applyBorder="1" applyAlignment="1">
      <alignment horizontal="center" wrapText="1"/>
    </xf>
    <xf numFmtId="166" fontId="2" fillId="2" borderId="14" xfId="0" applyNumberFormat="1" applyFont="1" applyFill="1" applyBorder="1" applyAlignment="1">
      <alignment horizontal="center" wrapText="1"/>
    </xf>
    <xf numFmtId="0" fontId="37" fillId="0" borderId="14" xfId="0" applyFont="1" applyBorder="1" applyProtection="1">
      <protection locked="0"/>
    </xf>
    <xf numFmtId="166" fontId="4" fillId="0" borderId="1" xfId="0" applyNumberFormat="1" applyFont="1" applyBorder="1"/>
    <xf numFmtId="0" fontId="4" fillId="0" borderId="1" xfId="0" applyFont="1" applyBorder="1"/>
    <xf numFmtId="0" fontId="41" fillId="0" borderId="0" xfId="0" applyFont="1"/>
    <xf numFmtId="0" fontId="34" fillId="2" borderId="14" xfId="85" applyFont="1" applyFill="1" applyBorder="1" applyAlignment="1">
      <alignment horizontal="center"/>
    </xf>
    <xf numFmtId="166" fontId="2" fillId="26" borderId="1" xfId="0" applyNumberFormat="1" applyFont="1" applyFill="1" applyBorder="1" applyAlignment="1">
      <alignment horizontal="center" wrapText="1"/>
    </xf>
    <xf numFmtId="0" fontId="2" fillId="27" borderId="1" xfId="0" applyFont="1" applyFill="1" applyBorder="1" applyAlignment="1">
      <alignment wrapText="1"/>
    </xf>
    <xf numFmtId="2" fontId="0" fillId="0" borderId="0" xfId="0" applyNumberFormat="1"/>
    <xf numFmtId="14" fontId="0" fillId="0" borderId="0" xfId="0" applyNumberFormat="1"/>
    <xf numFmtId="166" fontId="37" fillId="0" borderId="0" xfId="0" applyNumberFormat="1" applyFont="1"/>
    <xf numFmtId="166" fontId="2" fillId="0" borderId="0" xfId="0" applyNumberFormat="1" applyFont="1" applyAlignment="1">
      <alignment horizontal="center" wrapText="1"/>
    </xf>
    <xf numFmtId="0" fontId="0" fillId="28" borderId="0" xfId="0" applyFill="1"/>
    <xf numFmtId="0" fontId="37" fillId="28" borderId="14" xfId="0" applyFont="1" applyFill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166" fontId="2" fillId="2" borderId="14" xfId="0" applyNumberFormat="1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166" fontId="2" fillId="3" borderId="14" xfId="0" applyNumberFormat="1" applyFont="1" applyFill="1" applyBorder="1" applyAlignment="1" applyProtection="1">
      <alignment horizontal="center" wrapText="1"/>
      <protection locked="0"/>
    </xf>
    <xf numFmtId="0" fontId="37" fillId="0" borderId="14" xfId="0" applyFont="1" applyBorder="1" applyAlignment="1" applyProtection="1">
      <alignment horizontal="right"/>
      <protection locked="0"/>
    </xf>
    <xf numFmtId="0" fontId="37" fillId="0" borderId="14" xfId="0" applyFont="1" applyBorder="1" applyAlignment="1" applyProtection="1">
      <alignment vertical="center" wrapText="1"/>
      <protection locked="0"/>
    </xf>
    <xf numFmtId="166" fontId="37" fillId="0" borderId="14" xfId="0" applyNumberFormat="1" applyFont="1" applyBorder="1" applyProtection="1">
      <protection locked="0"/>
    </xf>
    <xf numFmtId="9" fontId="37" fillId="0" borderId="14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4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6" fillId="2" borderId="14" xfId="0" applyFont="1" applyFill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166" fontId="0" fillId="0" borderId="2" xfId="0" applyNumberFormat="1" applyBorder="1" applyProtection="1">
      <protection locked="0"/>
    </xf>
    <xf numFmtId="9" fontId="0" fillId="0" borderId="12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28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66" fontId="0" fillId="0" borderId="14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6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7" fillId="0" borderId="14" xfId="0" applyFont="1" applyBorder="1" applyAlignment="1" applyProtection="1">
      <alignment vertical="center"/>
      <protection locked="0"/>
    </xf>
    <xf numFmtId="0" fontId="0" fillId="28" borderId="2" xfId="0" applyFill="1" applyBorder="1" applyProtection="1">
      <protection locked="0"/>
    </xf>
    <xf numFmtId="166" fontId="0" fillId="0" borderId="14" xfId="0" applyNumberFormat="1" applyBorder="1"/>
    <xf numFmtId="0" fontId="44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/>
    <xf numFmtId="7" fontId="45" fillId="0" borderId="14" xfId="0" applyNumberFormat="1" applyFont="1" applyBorder="1" applyAlignment="1">
      <alignment horizontal="center"/>
    </xf>
    <xf numFmtId="7" fontId="0" fillId="0" borderId="0" xfId="0" applyNumberFormat="1"/>
    <xf numFmtId="8" fontId="46" fillId="0" borderId="14" xfId="142" applyNumberFormat="1" applyFont="1" applyFill="1" applyBorder="1" applyAlignment="1">
      <alignment horizontal="center" vertical="center"/>
    </xf>
    <xf numFmtId="8" fontId="46" fillId="0" borderId="14" xfId="0" applyNumberFormat="1" applyFont="1" applyBorder="1" applyAlignment="1">
      <alignment horizontal="center" vertical="center"/>
    </xf>
    <xf numFmtId="8" fontId="46" fillId="0" borderId="15" xfId="0" applyNumberFormat="1" applyFont="1" applyBorder="1" applyAlignment="1">
      <alignment horizontal="center"/>
    </xf>
    <xf numFmtId="8" fontId="46" fillId="0" borderId="18" xfId="0" applyNumberFormat="1" applyFont="1" applyBorder="1" applyAlignment="1">
      <alignment horizontal="center"/>
    </xf>
    <xf numFmtId="7" fontId="45" fillId="0" borderId="14" xfId="0" applyNumberFormat="1" applyFont="1" applyBorder="1" applyAlignment="1">
      <alignment horizontal="center" vertical="center"/>
    </xf>
    <xf numFmtId="7" fontId="45" fillId="0" borderId="15" xfId="0" applyNumberFormat="1" applyFont="1" applyBorder="1" applyAlignment="1">
      <alignment horizontal="center" vertical="center"/>
    </xf>
    <xf numFmtId="8" fontId="45" fillId="0" borderId="14" xfId="0" applyNumberFormat="1" applyFont="1" applyBorder="1" applyAlignment="1">
      <alignment horizontal="center" vertical="center"/>
    </xf>
    <xf numFmtId="8" fontId="45" fillId="0" borderId="15" xfId="0" applyNumberFormat="1" applyFont="1" applyBorder="1" applyAlignment="1">
      <alignment horizontal="center" vertical="center"/>
    </xf>
    <xf numFmtId="7" fontId="45" fillId="0" borderId="2" xfId="0" applyNumberFormat="1" applyFont="1" applyBorder="1" applyAlignment="1">
      <alignment horizontal="center" vertical="center"/>
    </xf>
    <xf numFmtId="7" fontId="45" fillId="0" borderId="18" xfId="0" applyNumberFormat="1" applyFont="1" applyBorder="1" applyAlignment="1">
      <alignment horizontal="center" vertical="center"/>
    </xf>
    <xf numFmtId="7" fontId="45" fillId="0" borderId="19" xfId="0" applyNumberFormat="1" applyFont="1" applyBorder="1" applyAlignment="1">
      <alignment horizontal="center" vertical="center"/>
    </xf>
    <xf numFmtId="7" fontId="46" fillId="0" borderId="14" xfId="0" applyNumberFormat="1" applyFont="1" applyBorder="1" applyAlignment="1">
      <alignment horizontal="center" vertical="center"/>
    </xf>
    <xf numFmtId="7" fontId="46" fillId="0" borderId="2" xfId="0" applyNumberFormat="1" applyFont="1" applyBorder="1" applyAlignment="1">
      <alignment horizontal="center" vertical="center"/>
    </xf>
    <xf numFmtId="0" fontId="0" fillId="30" borderId="0" xfId="0" applyFill="1" applyAlignment="1">
      <alignment wrapText="1"/>
    </xf>
    <xf numFmtId="0" fontId="0" fillId="30" borderId="0" xfId="0" applyFill="1"/>
    <xf numFmtId="0" fontId="0" fillId="31" borderId="0" xfId="0" applyFill="1"/>
    <xf numFmtId="7" fontId="45" fillId="31" borderId="14" xfId="0" applyNumberFormat="1" applyFont="1" applyFill="1" applyBorder="1" applyAlignment="1">
      <alignment horizontal="center" vertical="center"/>
    </xf>
    <xf numFmtId="2" fontId="0" fillId="31" borderId="0" xfId="0" applyNumberFormat="1" applyFill="1"/>
    <xf numFmtId="166" fontId="2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8" fillId="0" borderId="0" xfId="0" applyFont="1" applyAlignment="1">
      <alignment horizontal="center"/>
    </xf>
    <xf numFmtId="0" fontId="0" fillId="32" borderId="20" xfId="0" applyFill="1" applyBorder="1"/>
    <xf numFmtId="0" fontId="0" fillId="32" borderId="21" xfId="0" applyFill="1" applyBorder="1"/>
    <xf numFmtId="0" fontId="0" fillId="32" borderId="22" xfId="0" applyFill="1" applyBorder="1"/>
    <xf numFmtId="0" fontId="0" fillId="0" borderId="23" xfId="0" applyBorder="1"/>
    <xf numFmtId="0" fontId="0" fillId="0" borderId="24" xfId="0" applyBorder="1"/>
    <xf numFmtId="0" fontId="2" fillId="0" borderId="23" xfId="0" applyFont="1" applyBorder="1"/>
    <xf numFmtId="0" fontId="50" fillId="0" borderId="0" xfId="0" applyFont="1" applyAlignment="1">
      <alignment vertical="center" wrapText="1"/>
    </xf>
    <xf numFmtId="0" fontId="49" fillId="0" borderId="24" xfId="0" applyFont="1" applyBorder="1" applyAlignment="1">
      <alignment vertical="center" wrapText="1"/>
    </xf>
    <xf numFmtId="0" fontId="47" fillId="0" borderId="0" xfId="143" applyBorder="1" applyAlignment="1"/>
    <xf numFmtId="0" fontId="2" fillId="0" borderId="24" xfId="0" applyFont="1" applyBorder="1"/>
    <xf numFmtId="0" fontId="2" fillId="0" borderId="0" xfId="0" applyFont="1" applyAlignment="1">
      <alignment vertical="center"/>
    </xf>
    <xf numFmtId="0" fontId="2" fillId="32" borderId="21" xfId="0" applyFont="1" applyFill="1" applyBorder="1" applyAlignment="1">
      <alignment horizontal="left" vertical="center"/>
    </xf>
    <xf numFmtId="0" fontId="0" fillId="0" borderId="20" xfId="0" applyBorder="1"/>
    <xf numFmtId="0" fontId="2" fillId="0" borderId="21" xfId="0" applyFont="1" applyBorder="1" applyAlignment="1">
      <alignment horizontal="left" vertical="center"/>
    </xf>
    <xf numFmtId="0" fontId="0" fillId="0" borderId="22" xfId="0" applyBorder="1"/>
    <xf numFmtId="0" fontId="51" fillId="0" borderId="0" xfId="0" applyFont="1"/>
    <xf numFmtId="0" fontId="5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166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0" fillId="0" borderId="13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29" borderId="13" xfId="0" applyFont="1" applyFill="1" applyBorder="1" applyAlignment="1" applyProtection="1">
      <protection locked="0"/>
    </xf>
    <xf numFmtId="0" fontId="2" fillId="29" borderId="16" xfId="0" applyFont="1" applyFill="1" applyBorder="1" applyAlignment="1" applyProtection="1">
      <protection locked="0"/>
    </xf>
    <xf numFmtId="0" fontId="2" fillId="29" borderId="15" xfId="0" applyFont="1" applyFill="1" applyBorder="1" applyAlignment="1" applyProtection="1">
      <protection locked="0"/>
    </xf>
    <xf numFmtId="0" fontId="0" fillId="0" borderId="0" xfId="0" applyProtection="1">
      <protection hidden="1"/>
    </xf>
    <xf numFmtId="0" fontId="2" fillId="30" borderId="17" xfId="0" applyFont="1" applyFill="1" applyBorder="1" applyAlignment="1" applyProtection="1">
      <alignment horizontal="center" wrapText="1"/>
      <protection locked="0" hidden="1"/>
    </xf>
    <xf numFmtId="0" fontId="2" fillId="30" borderId="0" xfId="0" applyFont="1" applyFill="1" applyAlignment="1" applyProtection="1">
      <alignment horizontal="center" wrapText="1"/>
      <protection locked="0" hidden="1"/>
    </xf>
    <xf numFmtId="0" fontId="0" fillId="30" borderId="0" xfId="0" applyFill="1" applyAlignment="1" applyProtection="1">
      <alignment wrapText="1"/>
      <protection hidden="1"/>
    </xf>
    <xf numFmtId="9" fontId="0" fillId="30" borderId="0" xfId="0" applyNumberFormat="1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2" borderId="17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9" fontId="0" fillId="0" borderId="0" xfId="0" applyNumberFormat="1" applyAlignment="1" applyProtection="1">
      <alignment wrapText="1"/>
      <protection hidden="1"/>
    </xf>
    <xf numFmtId="0" fontId="2" fillId="31" borderId="17" xfId="0" applyFont="1" applyFill="1" applyBorder="1" applyAlignment="1" applyProtection="1">
      <alignment horizontal="center" wrapText="1"/>
      <protection locked="0" hidden="1"/>
    </xf>
    <xf numFmtId="0" fontId="2" fillId="31" borderId="0" xfId="0" applyFont="1" applyFill="1" applyAlignment="1" applyProtection="1">
      <alignment horizontal="center" wrapText="1"/>
      <protection locked="0" hidden="1"/>
    </xf>
    <xf numFmtId="0" fontId="0" fillId="31" borderId="0" xfId="0" applyFill="1" applyAlignment="1" applyProtection="1">
      <alignment wrapText="1"/>
      <protection hidden="1"/>
    </xf>
    <xf numFmtId="9" fontId="0" fillId="31" borderId="0" xfId="0" applyNumberFormat="1" applyFill="1" applyProtection="1">
      <protection hidden="1"/>
    </xf>
    <xf numFmtId="0" fontId="2" fillId="29" borderId="17" xfId="0" applyFont="1" applyFill="1" applyBorder="1" applyAlignment="1" applyProtection="1">
      <alignment horizontal="center" wrapText="1"/>
      <protection hidden="1"/>
    </xf>
    <xf numFmtId="0" fontId="2" fillId="29" borderId="0" xfId="0" applyFont="1" applyFill="1" applyAlignment="1" applyProtection="1">
      <alignment horizontal="center" wrapText="1"/>
      <protection hidden="1"/>
    </xf>
    <xf numFmtId="0" fontId="0" fillId="29" borderId="0" xfId="0" applyFill="1" applyAlignment="1" applyProtection="1">
      <alignment wrapText="1"/>
      <protection hidden="1"/>
    </xf>
    <xf numFmtId="9" fontId="0" fillId="29" borderId="0" xfId="0" applyNumberFormat="1" applyFill="1" applyAlignment="1" applyProtection="1">
      <alignment horizontal="center" wrapText="1"/>
      <protection hidden="1"/>
    </xf>
    <xf numFmtId="0" fontId="0" fillId="29" borderId="0" xfId="0" applyFill="1" applyAlignment="1" applyProtection="1">
      <alignment horizontal="center" wrapText="1"/>
      <protection hidden="1"/>
    </xf>
    <xf numFmtId="0" fontId="0" fillId="29" borderId="0" xfId="0" applyFill="1" applyProtection="1">
      <protection hidden="1"/>
    </xf>
  </cellXfs>
  <cellStyles count="144">
    <cellStyle name="20% - Accent1 2" xfId="87" xr:uid="{00000000-0005-0000-0000-000000000000}"/>
    <cellStyle name="20% - Accent2 2" xfId="88" xr:uid="{00000000-0005-0000-0000-000001000000}"/>
    <cellStyle name="20% - Accent3 2" xfId="89" xr:uid="{00000000-0005-0000-0000-000002000000}"/>
    <cellStyle name="20% - Accent4 2" xfId="90" xr:uid="{00000000-0005-0000-0000-000003000000}"/>
    <cellStyle name="20% - Accent5 2" xfId="91" xr:uid="{00000000-0005-0000-0000-000004000000}"/>
    <cellStyle name="20% - Accent6 2" xfId="92" xr:uid="{00000000-0005-0000-0000-000005000000}"/>
    <cellStyle name="40% - Accent1 2" xfId="93" xr:uid="{00000000-0005-0000-0000-000006000000}"/>
    <cellStyle name="40% - Accent2 2" xfId="94" xr:uid="{00000000-0005-0000-0000-000007000000}"/>
    <cellStyle name="40% - Accent3 2" xfId="95" xr:uid="{00000000-0005-0000-0000-000008000000}"/>
    <cellStyle name="40% - Accent4 2" xfId="96" xr:uid="{00000000-0005-0000-0000-000009000000}"/>
    <cellStyle name="40% - Accent5 2" xfId="97" xr:uid="{00000000-0005-0000-0000-00000A000000}"/>
    <cellStyle name="40% - Accent6 2" xfId="98" xr:uid="{00000000-0005-0000-0000-00000B000000}"/>
    <cellStyle name="60% - Accent1 2" xfId="99" xr:uid="{00000000-0005-0000-0000-00000C000000}"/>
    <cellStyle name="60% - Accent2 2" xfId="100" xr:uid="{00000000-0005-0000-0000-00000D000000}"/>
    <cellStyle name="60% - Accent3 2" xfId="101" xr:uid="{00000000-0005-0000-0000-00000E000000}"/>
    <cellStyle name="60% - Accent4 2" xfId="102" xr:uid="{00000000-0005-0000-0000-00000F000000}"/>
    <cellStyle name="60% - Accent5 2" xfId="103" xr:uid="{00000000-0005-0000-0000-000010000000}"/>
    <cellStyle name="60% - Accent6 2" xfId="104" xr:uid="{00000000-0005-0000-0000-000011000000}"/>
    <cellStyle name="Accent1 2" xfId="105" xr:uid="{00000000-0005-0000-0000-000012000000}"/>
    <cellStyle name="Accent2 2" xfId="106" xr:uid="{00000000-0005-0000-0000-000013000000}"/>
    <cellStyle name="Accent3 2" xfId="107" xr:uid="{00000000-0005-0000-0000-000014000000}"/>
    <cellStyle name="Accent4 2" xfId="108" xr:uid="{00000000-0005-0000-0000-000015000000}"/>
    <cellStyle name="Accent5 2" xfId="109" xr:uid="{00000000-0005-0000-0000-000016000000}"/>
    <cellStyle name="Accent6 2" xfId="110" xr:uid="{00000000-0005-0000-0000-000017000000}"/>
    <cellStyle name="Bad 2" xfId="111" xr:uid="{00000000-0005-0000-0000-000018000000}"/>
    <cellStyle name="Calculation 2" xfId="112" xr:uid="{00000000-0005-0000-0000-000019000000}"/>
    <cellStyle name="Check Cell 2" xfId="113" xr:uid="{00000000-0005-0000-0000-00001A000000}"/>
    <cellStyle name="Comma 2" xfId="18" xr:uid="{00000000-0005-0000-0000-00001B000000}"/>
    <cellStyle name="Comma 2 2" xfId="19" xr:uid="{00000000-0005-0000-0000-00001C000000}"/>
    <cellStyle name="Comma 2 3" xfId="20" xr:uid="{00000000-0005-0000-0000-00001D000000}"/>
    <cellStyle name="Comma 2 4" xfId="21" xr:uid="{00000000-0005-0000-0000-00001E000000}"/>
    <cellStyle name="Comma 2 5" xfId="114" xr:uid="{00000000-0005-0000-0000-00001F000000}"/>
    <cellStyle name="Comma 3" xfId="22" xr:uid="{00000000-0005-0000-0000-000020000000}"/>
    <cellStyle name="Comma 3 2" xfId="23" xr:uid="{00000000-0005-0000-0000-000021000000}"/>
    <cellStyle name="Comma 3 2 2" xfId="24" xr:uid="{00000000-0005-0000-0000-000022000000}"/>
    <cellStyle name="Comma 3 3" xfId="25" xr:uid="{00000000-0005-0000-0000-000023000000}"/>
    <cellStyle name="Comma 4" xfId="26" xr:uid="{00000000-0005-0000-0000-000024000000}"/>
    <cellStyle name="Comma 5" xfId="27" xr:uid="{00000000-0005-0000-0000-000025000000}"/>
    <cellStyle name="Currency" xfId="142" builtinId="4"/>
    <cellStyle name="Currency 2" xfId="1" xr:uid="{00000000-0005-0000-0000-000027000000}"/>
    <cellStyle name="Currency 2 2" xfId="29" xr:uid="{00000000-0005-0000-0000-000028000000}"/>
    <cellStyle name="Currency 2 2 2" xfId="30" xr:uid="{00000000-0005-0000-0000-000029000000}"/>
    <cellStyle name="Currency 2 3" xfId="31" xr:uid="{00000000-0005-0000-0000-00002A000000}"/>
    <cellStyle name="Currency 2 4" xfId="28" xr:uid="{00000000-0005-0000-0000-00002B000000}"/>
    <cellStyle name="Currency 2 5" xfId="116" xr:uid="{00000000-0005-0000-0000-00002C000000}"/>
    <cellStyle name="Currency 3" xfId="2" xr:uid="{00000000-0005-0000-0000-00002D000000}"/>
    <cellStyle name="Currency 3 2" xfId="33" xr:uid="{00000000-0005-0000-0000-00002E000000}"/>
    <cellStyle name="Currency 3 2 2" xfId="134" xr:uid="{00000000-0005-0000-0000-00002F000000}"/>
    <cellStyle name="Currency 3 3" xfId="32" xr:uid="{00000000-0005-0000-0000-000030000000}"/>
    <cellStyle name="Currency 3 4" xfId="115" xr:uid="{00000000-0005-0000-0000-000031000000}"/>
    <cellStyle name="Currency 4" xfId="34" xr:uid="{00000000-0005-0000-0000-000032000000}"/>
    <cellStyle name="Currency 4 2" xfId="35" xr:uid="{00000000-0005-0000-0000-000033000000}"/>
    <cellStyle name="Currency 4 3" xfId="133" xr:uid="{00000000-0005-0000-0000-000034000000}"/>
    <cellStyle name="Currency 5" xfId="36" xr:uid="{00000000-0005-0000-0000-000035000000}"/>
    <cellStyle name="Currency 6" xfId="84" xr:uid="{00000000-0005-0000-0000-000036000000}"/>
    <cellStyle name="Explanatory Text 2" xfId="117" xr:uid="{00000000-0005-0000-0000-000037000000}"/>
    <cellStyle name="Good 2" xfId="118" xr:uid="{00000000-0005-0000-0000-000038000000}"/>
    <cellStyle name="Heading 1 2" xfId="119" xr:uid="{00000000-0005-0000-0000-000039000000}"/>
    <cellStyle name="Heading 2 2" xfId="120" xr:uid="{00000000-0005-0000-0000-00003A000000}"/>
    <cellStyle name="Heading 3 2" xfId="121" xr:uid="{00000000-0005-0000-0000-00003B000000}"/>
    <cellStyle name="Heading 4 2" xfId="122" xr:uid="{00000000-0005-0000-0000-00003C000000}"/>
    <cellStyle name="Hyperlink" xfId="143" builtinId="8"/>
    <cellStyle name="Hyperlink 2" xfId="3" xr:uid="{00000000-0005-0000-0000-00003D000000}"/>
    <cellStyle name="Hyperlink 2 2" xfId="37" xr:uid="{00000000-0005-0000-0000-00003E000000}"/>
    <cellStyle name="Hyperlink 3" xfId="38" xr:uid="{00000000-0005-0000-0000-00003F000000}"/>
    <cellStyle name="Input 2" xfId="123" xr:uid="{00000000-0005-0000-0000-000040000000}"/>
    <cellStyle name="Linked Cell 2" xfId="124" xr:uid="{00000000-0005-0000-0000-000041000000}"/>
    <cellStyle name="Neutral 2" xfId="125" xr:uid="{00000000-0005-0000-0000-000042000000}"/>
    <cellStyle name="Normal" xfId="0" builtinId="0"/>
    <cellStyle name="Normal 10" xfId="39" xr:uid="{00000000-0005-0000-0000-000044000000}"/>
    <cellStyle name="Normal 11" xfId="40" xr:uid="{00000000-0005-0000-0000-000045000000}"/>
    <cellStyle name="Normal 12" xfId="41" xr:uid="{00000000-0005-0000-0000-000046000000}"/>
    <cellStyle name="Normal 2" xfId="4" xr:uid="{00000000-0005-0000-0000-000047000000}"/>
    <cellStyle name="Normal 2 2" xfId="5" xr:uid="{00000000-0005-0000-0000-000048000000}"/>
    <cellStyle name="Normal 2 2 2" xfId="6" xr:uid="{00000000-0005-0000-0000-000049000000}"/>
    <cellStyle name="Normal 2 2 2 2" xfId="44" xr:uid="{00000000-0005-0000-0000-00004A000000}"/>
    <cellStyle name="Normal 2 2 2 3" xfId="43" xr:uid="{00000000-0005-0000-0000-00004B000000}"/>
    <cellStyle name="Normal 2 2 3" xfId="45" xr:uid="{00000000-0005-0000-0000-00004C000000}"/>
    <cellStyle name="Normal 2 2 4" xfId="42" xr:uid="{00000000-0005-0000-0000-00004D000000}"/>
    <cellStyle name="Normal 2 2 5" xfId="135" xr:uid="{00000000-0005-0000-0000-00004E000000}"/>
    <cellStyle name="Normal 2 3" xfId="7" xr:uid="{00000000-0005-0000-0000-00004F000000}"/>
    <cellStyle name="Normal 2 4" xfId="8" xr:uid="{00000000-0005-0000-0000-000050000000}"/>
    <cellStyle name="Normal 2 5" xfId="17" xr:uid="{00000000-0005-0000-0000-000051000000}"/>
    <cellStyle name="Normal 2 6" xfId="85" xr:uid="{00000000-0005-0000-0000-000052000000}"/>
    <cellStyle name="Normal 2 7" xfId="126" xr:uid="{00000000-0005-0000-0000-000053000000}"/>
    <cellStyle name="Normal 3" xfId="9" xr:uid="{00000000-0005-0000-0000-000054000000}"/>
    <cellStyle name="Normal 3 2" xfId="47" xr:uid="{00000000-0005-0000-0000-000055000000}"/>
    <cellStyle name="Normal 3 2 2" xfId="48" xr:uid="{00000000-0005-0000-0000-000056000000}"/>
    <cellStyle name="Normal 3 2 3" xfId="49" xr:uid="{00000000-0005-0000-0000-000057000000}"/>
    <cellStyle name="Normal 3 2 4" xfId="136" xr:uid="{00000000-0005-0000-0000-000058000000}"/>
    <cellStyle name="Normal 3 3" xfId="50" xr:uid="{00000000-0005-0000-0000-000059000000}"/>
    <cellStyle name="Normal 3 4" xfId="51" xr:uid="{00000000-0005-0000-0000-00005A000000}"/>
    <cellStyle name="Normal 3 5" xfId="52" xr:uid="{00000000-0005-0000-0000-00005B000000}"/>
    <cellStyle name="Normal 3 6" xfId="53" xr:uid="{00000000-0005-0000-0000-00005C000000}"/>
    <cellStyle name="Normal 3 7" xfId="54" xr:uid="{00000000-0005-0000-0000-00005D000000}"/>
    <cellStyle name="Normal 3 8" xfId="46" xr:uid="{00000000-0005-0000-0000-00005E000000}"/>
    <cellStyle name="Normal 3 9" xfId="86" xr:uid="{00000000-0005-0000-0000-00005F000000}"/>
    <cellStyle name="Normal 4" xfId="10" xr:uid="{00000000-0005-0000-0000-000060000000}"/>
    <cellStyle name="Normal 4 2" xfId="11" xr:uid="{00000000-0005-0000-0000-000061000000}"/>
    <cellStyle name="Normal 4 2 2" xfId="12" xr:uid="{00000000-0005-0000-0000-000062000000}"/>
    <cellStyle name="Normal 4 2 2 2" xfId="58" xr:uid="{00000000-0005-0000-0000-000063000000}"/>
    <cellStyle name="Normal 4 2 2 3" xfId="57" xr:uid="{00000000-0005-0000-0000-000064000000}"/>
    <cellStyle name="Normal 4 2 3" xfId="59" xr:uid="{00000000-0005-0000-0000-000065000000}"/>
    <cellStyle name="Normal 4 2 4" xfId="56" xr:uid="{00000000-0005-0000-0000-000066000000}"/>
    <cellStyle name="Normal 4 3" xfId="13" xr:uid="{00000000-0005-0000-0000-000067000000}"/>
    <cellStyle name="Normal 4 3 2" xfId="61" xr:uid="{00000000-0005-0000-0000-000068000000}"/>
    <cellStyle name="Normal 4 3 3" xfId="60" xr:uid="{00000000-0005-0000-0000-000069000000}"/>
    <cellStyle name="Normal 4 4" xfId="14" xr:uid="{00000000-0005-0000-0000-00006A000000}"/>
    <cellStyle name="Normal 4 4 2" xfId="63" xr:uid="{00000000-0005-0000-0000-00006B000000}"/>
    <cellStyle name="Normal 4 4 3" xfId="64" xr:uid="{00000000-0005-0000-0000-00006C000000}"/>
    <cellStyle name="Normal 4 4 4" xfId="62" xr:uid="{00000000-0005-0000-0000-00006D000000}"/>
    <cellStyle name="Normal 4 5" xfId="65" xr:uid="{00000000-0005-0000-0000-00006E000000}"/>
    <cellStyle name="Normal 4 5 2" xfId="66" xr:uid="{00000000-0005-0000-0000-00006F000000}"/>
    <cellStyle name="Normal 4 5 2 2" xfId="67" xr:uid="{00000000-0005-0000-0000-000070000000}"/>
    <cellStyle name="Normal 4 6" xfId="68" xr:uid="{00000000-0005-0000-0000-000071000000}"/>
    <cellStyle name="Normal 4 7" xfId="69" xr:uid="{00000000-0005-0000-0000-000072000000}"/>
    <cellStyle name="Normal 4 8" xfId="55" xr:uid="{00000000-0005-0000-0000-000073000000}"/>
    <cellStyle name="Normal 5" xfId="15" xr:uid="{00000000-0005-0000-0000-000074000000}"/>
    <cellStyle name="Normal 5 2" xfId="71" xr:uid="{00000000-0005-0000-0000-000075000000}"/>
    <cellStyle name="Normal 5 2 2" xfId="141" xr:uid="{00000000-0005-0000-0000-000076000000}"/>
    <cellStyle name="Normal 5 3" xfId="72" xr:uid="{00000000-0005-0000-0000-000077000000}"/>
    <cellStyle name="Normal 5 4" xfId="73" xr:uid="{00000000-0005-0000-0000-000078000000}"/>
    <cellStyle name="Normal 5 5" xfId="70" xr:uid="{00000000-0005-0000-0000-000079000000}"/>
    <cellStyle name="Normal 5 6" xfId="140" xr:uid="{00000000-0005-0000-0000-00007A000000}"/>
    <cellStyle name="Normal 6" xfId="74" xr:uid="{00000000-0005-0000-0000-00007B000000}"/>
    <cellStyle name="Normal 6 2" xfId="75" xr:uid="{00000000-0005-0000-0000-00007C000000}"/>
    <cellStyle name="Normal 6 3" xfId="76" xr:uid="{00000000-0005-0000-0000-00007D000000}"/>
    <cellStyle name="Normal 7" xfId="77" xr:uid="{00000000-0005-0000-0000-00007E000000}"/>
    <cellStyle name="Normal 8" xfId="78" xr:uid="{00000000-0005-0000-0000-00007F000000}"/>
    <cellStyle name="Normal 9" xfId="79" xr:uid="{00000000-0005-0000-0000-000080000000}"/>
    <cellStyle name="Note 2" xfId="127" xr:uid="{00000000-0005-0000-0000-000081000000}"/>
    <cellStyle name="Output 2" xfId="128" xr:uid="{00000000-0005-0000-0000-000082000000}"/>
    <cellStyle name="Percent 2" xfId="16" xr:uid="{00000000-0005-0000-0000-000083000000}"/>
    <cellStyle name="Percent 2 2" xfId="81" xr:uid="{00000000-0005-0000-0000-000084000000}"/>
    <cellStyle name="Percent 2 2 2" xfId="138" xr:uid="{00000000-0005-0000-0000-000085000000}"/>
    <cellStyle name="Percent 2 3" xfId="82" xr:uid="{00000000-0005-0000-0000-000086000000}"/>
    <cellStyle name="Percent 2 4" xfId="80" xr:uid="{00000000-0005-0000-0000-000087000000}"/>
    <cellStyle name="Percent 2 5" xfId="129" xr:uid="{00000000-0005-0000-0000-000088000000}"/>
    <cellStyle name="Percent 3" xfId="83" xr:uid="{00000000-0005-0000-0000-000089000000}"/>
    <cellStyle name="Percent 3 2" xfId="137" xr:uid="{00000000-0005-0000-0000-00008A000000}"/>
    <cellStyle name="Percent 4" xfId="139" xr:uid="{00000000-0005-0000-0000-00008B000000}"/>
    <cellStyle name="Title 2" xfId="130" xr:uid="{00000000-0005-0000-0000-00008C000000}"/>
    <cellStyle name="Total 2" xfId="131" xr:uid="{00000000-0005-0000-0000-00008D000000}"/>
    <cellStyle name="Warning Text 2" xfId="132" xr:uid="{00000000-0005-0000-0000-00008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:\S:\C:\N:\Users\easiworkstation\Library\Containers\com.microsoft.Excel\Data\Desktop\Sample%20PVI%20Vendor%20Surv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nmazzo@pfs-na.com" TargetMode="External"/><Relationship Id="rId7" Type="http://schemas.openxmlformats.org/officeDocument/2006/relationships/hyperlink" Target="mailto:tsilverman@carpetworksllc.com" TargetMode="External"/><Relationship Id="rId2" Type="http://schemas.openxmlformats.org/officeDocument/2006/relationships/hyperlink" Target="mailto:heathert@johnboyleco.com" TargetMode="External"/><Relationship Id="rId1" Type="http://schemas.openxmlformats.org/officeDocument/2006/relationships/hyperlink" Target="mailto:hannah@bttile.com" TargetMode="External"/><Relationship Id="rId6" Type="http://schemas.openxmlformats.org/officeDocument/2006/relationships/hyperlink" Target="mailto:jeffrey.patenaude@mfhiggins.com" TargetMode="External"/><Relationship Id="rId5" Type="http://schemas.openxmlformats.org/officeDocument/2006/relationships/hyperlink" Target="mailto:juan@reliableflooring.com" TargetMode="External"/><Relationship Id="rId4" Type="http://schemas.openxmlformats.org/officeDocument/2006/relationships/hyperlink" Target="mailto:info@execarpet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5" tint="0.39997558519241921"/>
  </sheetPr>
  <dimension ref="A1:AE239"/>
  <sheetViews>
    <sheetView tabSelected="1" workbookViewId="0">
      <pane ySplit="8" topLeftCell="A9" activePane="bottomLeft" state="frozen"/>
      <selection activeCell="E1" sqref="E1"/>
      <selection pane="bottomLeft" activeCell="A5" sqref="A5"/>
    </sheetView>
  </sheetViews>
  <sheetFormatPr defaultColWidth="8.7109375" defaultRowHeight="15" x14ac:dyDescent="0.25"/>
  <cols>
    <col min="1" max="1" width="16.140625" style="58" customWidth="1"/>
    <col min="2" max="2" width="29.42578125" style="42" customWidth="1"/>
    <col min="3" max="3" width="37.140625" style="42" customWidth="1"/>
    <col min="4" max="4" width="12.28515625" style="42" customWidth="1"/>
    <col min="5" max="5" width="11.28515625" style="42" customWidth="1"/>
    <col min="6" max="6" width="11.42578125" style="42" customWidth="1"/>
    <col min="7" max="7" width="11" style="42" customWidth="1"/>
    <col min="8" max="8" width="15.5703125" style="42" customWidth="1"/>
    <col min="9" max="9" width="20" style="42" customWidth="1"/>
    <col min="10" max="10" width="9.5703125" style="42" customWidth="1"/>
    <col min="11" max="11" width="8.140625" style="42" customWidth="1"/>
    <col min="12" max="12" width="13" style="46" customWidth="1"/>
    <col min="13" max="13" width="11.42578125" style="42" customWidth="1"/>
    <col min="14" max="14" width="12" style="46" customWidth="1"/>
    <col min="15" max="15" width="12" style="14" customWidth="1"/>
    <col min="16" max="16" width="8.7109375" customWidth="1"/>
    <col min="17" max="17" width="8.7109375" style="137" customWidth="1"/>
    <col min="18" max="19" width="17.140625" hidden="1" customWidth="1"/>
    <col min="20" max="20" width="7.42578125" hidden="1" customWidth="1"/>
    <col min="21" max="24" width="13.28515625" hidden="1" customWidth="1"/>
    <col min="25" max="25" width="21.140625" hidden="1" customWidth="1"/>
    <col min="26" max="26" width="10.5703125" hidden="1" customWidth="1"/>
    <col min="27" max="27" width="11.140625" hidden="1" customWidth="1"/>
    <col min="28" max="28" width="13.140625" hidden="1" customWidth="1"/>
    <col min="29" max="29" width="11" hidden="1" customWidth="1"/>
    <col min="30" max="30" width="10.28515625" hidden="1" customWidth="1"/>
    <col min="31" max="31" width="8.7109375" style="137" customWidth="1"/>
    <col min="32" max="33" width="8.7109375" customWidth="1"/>
  </cols>
  <sheetData>
    <row r="1" spans="1:31" x14ac:dyDescent="0.25">
      <c r="A1" s="40" t="s">
        <v>17</v>
      </c>
      <c r="B1" s="41"/>
      <c r="D1" s="43"/>
      <c r="J1" s="127"/>
      <c r="K1" s="127"/>
      <c r="L1" s="44"/>
      <c r="M1" s="45"/>
    </row>
    <row r="2" spans="1:31" ht="15.75" x14ac:dyDescent="0.25">
      <c r="A2" s="40" t="s">
        <v>364</v>
      </c>
      <c r="B2" s="41"/>
      <c r="C2" s="126" t="s">
        <v>54</v>
      </c>
      <c r="D2" s="126"/>
      <c r="E2" s="126"/>
      <c r="F2" s="126"/>
      <c r="J2" s="40"/>
      <c r="K2" s="40"/>
      <c r="L2" s="47"/>
      <c r="M2" s="48"/>
    </row>
    <row r="3" spans="1:31" x14ac:dyDescent="0.25">
      <c r="A3" s="42"/>
    </row>
    <row r="4" spans="1:31" x14ac:dyDescent="0.25">
      <c r="A4" s="40"/>
    </row>
    <row r="5" spans="1:31" x14ac:dyDescent="0.25">
      <c r="A5" s="40" t="s">
        <v>27</v>
      </c>
      <c r="B5" s="41" t="s">
        <v>764</v>
      </c>
    </row>
    <row r="6" spans="1:31" x14ac:dyDescent="0.25">
      <c r="A6" s="40"/>
    </row>
    <row r="7" spans="1:31" x14ac:dyDescent="0.25">
      <c r="A7" s="45"/>
    </row>
    <row r="8" spans="1:31" ht="102" customHeight="1" x14ac:dyDescent="0.25">
      <c r="A8" s="49" t="s">
        <v>31</v>
      </c>
      <c r="B8" s="50" t="s">
        <v>37</v>
      </c>
      <c r="C8" s="49" t="s">
        <v>30</v>
      </c>
      <c r="D8" s="50" t="s">
        <v>32</v>
      </c>
      <c r="E8" s="50" t="s">
        <v>16</v>
      </c>
      <c r="F8" s="50" t="s">
        <v>29</v>
      </c>
      <c r="G8" s="50" t="s">
        <v>50</v>
      </c>
      <c r="H8" s="50" t="s">
        <v>45</v>
      </c>
      <c r="I8" s="50" t="s">
        <v>53</v>
      </c>
      <c r="J8" s="50" t="s">
        <v>28</v>
      </c>
      <c r="K8" s="50" t="s">
        <v>2</v>
      </c>
      <c r="L8" s="51" t="s">
        <v>40</v>
      </c>
      <c r="M8" s="52" t="s">
        <v>33</v>
      </c>
      <c r="N8" s="53" t="s">
        <v>652</v>
      </c>
      <c r="O8" s="37"/>
      <c r="S8" s="20" t="s">
        <v>713</v>
      </c>
      <c r="T8" s="20" t="s">
        <v>699</v>
      </c>
      <c r="U8" s="20" t="s">
        <v>696</v>
      </c>
      <c r="V8" s="20" t="s">
        <v>697</v>
      </c>
      <c r="W8" s="20"/>
      <c r="X8" s="20"/>
      <c r="Y8" s="20" t="s">
        <v>563</v>
      </c>
      <c r="Z8" s="20" t="s">
        <v>562</v>
      </c>
      <c r="AA8" s="20" t="s">
        <v>480</v>
      </c>
      <c r="AB8" s="20" t="s">
        <v>561</v>
      </c>
      <c r="AC8" s="20" t="s">
        <v>381</v>
      </c>
      <c r="AD8" s="20" t="s">
        <v>385</v>
      </c>
      <c r="AE8" s="142"/>
    </row>
    <row r="9" spans="1:31" x14ac:dyDescent="0.25">
      <c r="A9" s="54" t="s">
        <v>383</v>
      </c>
      <c r="B9" s="27" t="s">
        <v>384</v>
      </c>
      <c r="C9" s="27" t="s">
        <v>137</v>
      </c>
      <c r="D9" s="27" t="s">
        <v>85</v>
      </c>
      <c r="E9" s="55" t="s">
        <v>141</v>
      </c>
      <c r="F9" s="27" t="s">
        <v>86</v>
      </c>
      <c r="G9" s="27" t="s">
        <v>86</v>
      </c>
      <c r="H9" s="27" t="s">
        <v>87</v>
      </c>
      <c r="I9" s="27" t="s">
        <v>88</v>
      </c>
      <c r="J9" s="27">
        <v>0</v>
      </c>
      <c r="K9" s="27" t="s">
        <v>89</v>
      </c>
      <c r="L9" s="56">
        <f>V9/0.73</f>
        <v>23.465753424657535</v>
      </c>
      <c r="M9" s="57">
        <v>0.27</v>
      </c>
      <c r="N9" s="56">
        <f>L9-(L9*M9)</f>
        <v>17.13</v>
      </c>
      <c r="O9" s="36"/>
      <c r="R9" t="str">
        <f t="shared" ref="R9:R76" si="0">B9</f>
        <v>Amelia</v>
      </c>
      <c r="S9" s="80">
        <v>10.45</v>
      </c>
      <c r="T9">
        <v>2.5</v>
      </c>
      <c r="U9" s="34">
        <f>S9*40%</f>
        <v>4.18</v>
      </c>
      <c r="V9" s="81">
        <f>S9+T9+U9</f>
        <v>17.13</v>
      </c>
      <c r="W9" s="81"/>
      <c r="X9" s="81"/>
      <c r="Z9">
        <v>10.11</v>
      </c>
      <c r="AA9">
        <v>2.5</v>
      </c>
      <c r="AB9">
        <f>Z9+AA9</f>
        <v>12.61</v>
      </c>
      <c r="AC9" s="34">
        <f>AB9*40%</f>
        <v>5.0440000000000005</v>
      </c>
      <c r="AD9" s="34">
        <f>AB9+AC9</f>
        <v>17.654</v>
      </c>
    </row>
    <row r="10" spans="1:31" x14ac:dyDescent="0.25">
      <c r="A10" s="54">
        <v>6095</v>
      </c>
      <c r="B10" s="27" t="s">
        <v>564</v>
      </c>
      <c r="C10" s="27" t="s">
        <v>137</v>
      </c>
      <c r="D10" s="27" t="s">
        <v>85</v>
      </c>
      <c r="E10" s="55" t="s">
        <v>139</v>
      </c>
      <c r="F10" s="27" t="s">
        <v>86</v>
      </c>
      <c r="G10" s="27" t="s">
        <v>86</v>
      </c>
      <c r="H10" s="27" t="s">
        <v>87</v>
      </c>
      <c r="I10" s="27" t="s">
        <v>88</v>
      </c>
      <c r="J10" s="27">
        <v>0</v>
      </c>
      <c r="K10" s="27" t="s">
        <v>89</v>
      </c>
      <c r="L10" s="56">
        <f t="shared" ref="L10:L73" si="1">V10/0.73</f>
        <v>17.463013698630139</v>
      </c>
      <c r="M10" s="57">
        <v>0.27</v>
      </c>
      <c r="N10" s="56">
        <f t="shared" ref="N10:N37" si="2">L10-(L10*M10)</f>
        <v>12.748000000000001</v>
      </c>
      <c r="O10" s="36"/>
      <c r="R10" t="s">
        <v>486</v>
      </c>
      <c r="S10" s="80">
        <v>7.32</v>
      </c>
      <c r="T10">
        <v>2.5</v>
      </c>
      <c r="U10" s="34">
        <f t="shared" ref="U10:U36" si="3">S10*40%</f>
        <v>2.9280000000000004</v>
      </c>
      <c r="V10" s="81">
        <f t="shared" ref="V10:V36" si="4">S10+T10+U10</f>
        <v>12.748000000000001</v>
      </c>
      <c r="W10" s="81"/>
      <c r="X10" s="81"/>
      <c r="Y10">
        <v>10.07</v>
      </c>
      <c r="Z10">
        <v>10.07</v>
      </c>
      <c r="AA10">
        <v>2.5</v>
      </c>
      <c r="AB10">
        <f t="shared" ref="AB10:AB77" si="5">Z10+AA10</f>
        <v>12.57</v>
      </c>
      <c r="AC10" s="34">
        <f t="shared" ref="AC10:AC77" si="6">AB10*40%</f>
        <v>5.0280000000000005</v>
      </c>
      <c r="AD10" s="34">
        <f t="shared" ref="AD10:AD77" si="7">AB10+AC10</f>
        <v>17.597999999999999</v>
      </c>
    </row>
    <row r="11" spans="1:31" x14ac:dyDescent="0.25">
      <c r="A11" s="54" t="s">
        <v>485</v>
      </c>
      <c r="B11" s="27" t="s">
        <v>486</v>
      </c>
      <c r="C11" s="27" t="s">
        <v>137</v>
      </c>
      <c r="D11" s="27" t="s">
        <v>85</v>
      </c>
      <c r="E11" s="55"/>
      <c r="F11" s="27" t="s">
        <v>86</v>
      </c>
      <c r="G11" s="27" t="s">
        <v>86</v>
      </c>
      <c r="H11" s="27" t="s">
        <v>87</v>
      </c>
      <c r="I11" s="27" t="s">
        <v>88</v>
      </c>
      <c r="J11" s="27">
        <v>0</v>
      </c>
      <c r="K11" s="27" t="s">
        <v>89</v>
      </c>
      <c r="L11" s="56">
        <f t="shared" si="1"/>
        <v>23.484931506849318</v>
      </c>
      <c r="M11" s="57">
        <v>0.27</v>
      </c>
      <c r="N11" s="56">
        <f>L11-(L11*M11)</f>
        <v>17.144000000000002</v>
      </c>
      <c r="O11" s="36"/>
      <c r="R11" t="s">
        <v>698</v>
      </c>
      <c r="S11" s="80">
        <v>10.46</v>
      </c>
      <c r="T11">
        <v>2.5</v>
      </c>
      <c r="U11" s="34">
        <f t="shared" si="3"/>
        <v>4.1840000000000002</v>
      </c>
      <c r="V11" s="81">
        <f t="shared" si="4"/>
        <v>17.144000000000002</v>
      </c>
      <c r="W11" s="81"/>
      <c r="X11" s="81"/>
      <c r="Z11">
        <v>8.69</v>
      </c>
      <c r="AA11">
        <v>2.5</v>
      </c>
      <c r="AB11">
        <f t="shared" ref="AB11:AB12" si="8">Z11+AA11</f>
        <v>11.19</v>
      </c>
      <c r="AC11" s="34">
        <f t="shared" ref="AC11:AC12" si="9">AB11*40%</f>
        <v>4.476</v>
      </c>
      <c r="AD11" s="34">
        <f t="shared" ref="AD11:AD12" si="10">AB11+AC11</f>
        <v>15.666</v>
      </c>
    </row>
    <row r="12" spans="1:31" x14ac:dyDescent="0.25">
      <c r="A12" s="54">
        <v>6505</v>
      </c>
      <c r="B12" s="27" t="s">
        <v>566</v>
      </c>
      <c r="C12" s="27" t="s">
        <v>137</v>
      </c>
      <c r="D12" s="27" t="s">
        <v>85</v>
      </c>
      <c r="E12" s="55" t="s">
        <v>139</v>
      </c>
      <c r="F12" s="27" t="s">
        <v>86</v>
      </c>
      <c r="G12" s="27" t="s">
        <v>86</v>
      </c>
      <c r="H12" s="27" t="s">
        <v>87</v>
      </c>
      <c r="I12" s="27" t="s">
        <v>88</v>
      </c>
      <c r="J12" s="27">
        <v>0</v>
      </c>
      <c r="K12" s="27" t="s">
        <v>89</v>
      </c>
      <c r="L12" s="56">
        <f t="shared" si="1"/>
        <v>33.649315068493152</v>
      </c>
      <c r="M12" s="57">
        <v>0.27</v>
      </c>
      <c r="N12" s="56">
        <f t="shared" ref="N12" si="11">L12-(L12*M12)</f>
        <v>24.564</v>
      </c>
      <c r="O12" s="36"/>
      <c r="R12" t="str">
        <f t="shared" ref="R12" si="12">B12</f>
        <v>Bliss</v>
      </c>
      <c r="S12" s="80">
        <v>15.76</v>
      </c>
      <c r="T12">
        <v>2.5</v>
      </c>
      <c r="U12" s="34">
        <f t="shared" si="3"/>
        <v>6.3040000000000003</v>
      </c>
      <c r="V12" s="81">
        <f t="shared" si="4"/>
        <v>24.564</v>
      </c>
      <c r="W12" s="81"/>
      <c r="X12" s="81"/>
      <c r="Y12">
        <v>14.93</v>
      </c>
      <c r="Z12">
        <v>14.93</v>
      </c>
      <c r="AA12">
        <v>2.5</v>
      </c>
      <c r="AB12">
        <f t="shared" si="8"/>
        <v>17.43</v>
      </c>
      <c r="AC12" s="34">
        <f t="shared" si="9"/>
        <v>6.9720000000000004</v>
      </c>
      <c r="AD12" s="34">
        <f t="shared" si="10"/>
        <v>24.402000000000001</v>
      </c>
    </row>
    <row r="13" spans="1:31" x14ac:dyDescent="0.25">
      <c r="A13" s="54">
        <v>3081</v>
      </c>
      <c r="B13" s="27" t="s">
        <v>565</v>
      </c>
      <c r="C13" s="27" t="s">
        <v>137</v>
      </c>
      <c r="D13" s="27" t="s">
        <v>85</v>
      </c>
      <c r="E13" s="55" t="s">
        <v>141</v>
      </c>
      <c r="F13" s="27" t="s">
        <v>86</v>
      </c>
      <c r="G13" s="27" t="s">
        <v>86</v>
      </c>
      <c r="H13" s="27" t="s">
        <v>87</v>
      </c>
      <c r="I13" s="27" t="s">
        <v>88</v>
      </c>
      <c r="J13" s="27">
        <v>0</v>
      </c>
      <c r="K13" s="27" t="s">
        <v>89</v>
      </c>
      <c r="L13" s="56">
        <f t="shared" si="1"/>
        <v>44.964383561643835</v>
      </c>
      <c r="M13" s="57">
        <v>0.27</v>
      </c>
      <c r="N13" s="56">
        <f t="shared" si="2"/>
        <v>32.823999999999998</v>
      </c>
      <c r="O13" s="36"/>
      <c r="R13" t="str">
        <f t="shared" si="0"/>
        <v>Boucle II</v>
      </c>
      <c r="S13" s="80">
        <v>21.66</v>
      </c>
      <c r="T13">
        <v>2.5</v>
      </c>
      <c r="U13" s="34">
        <f t="shared" si="3"/>
        <v>8.6639999999999997</v>
      </c>
      <c r="V13" s="81">
        <f t="shared" si="4"/>
        <v>32.823999999999998</v>
      </c>
      <c r="W13" s="81"/>
      <c r="X13" s="81"/>
      <c r="Z13">
        <v>20.62</v>
      </c>
      <c r="AA13">
        <v>2.5</v>
      </c>
      <c r="AB13">
        <f t="shared" si="5"/>
        <v>23.12</v>
      </c>
      <c r="AC13" s="34">
        <f t="shared" si="6"/>
        <v>9.2480000000000011</v>
      </c>
      <c r="AD13" s="34">
        <f t="shared" si="7"/>
        <v>32.368000000000002</v>
      </c>
    </row>
    <row r="14" spans="1:31" x14ac:dyDescent="0.25">
      <c r="A14" s="54">
        <v>9349</v>
      </c>
      <c r="B14" s="27" t="s">
        <v>90</v>
      </c>
      <c r="C14" s="27" t="s">
        <v>137</v>
      </c>
      <c r="D14" s="27" t="s">
        <v>85</v>
      </c>
      <c r="E14" s="55" t="s">
        <v>141</v>
      </c>
      <c r="F14" s="27" t="s">
        <v>86</v>
      </c>
      <c r="G14" s="27" t="s">
        <v>86</v>
      </c>
      <c r="H14" s="27" t="s">
        <v>87</v>
      </c>
      <c r="I14" s="27" t="s">
        <v>88</v>
      </c>
      <c r="J14" s="27">
        <v>0</v>
      </c>
      <c r="K14" s="27" t="s">
        <v>89</v>
      </c>
      <c r="L14" s="56">
        <f t="shared" si="1"/>
        <v>52.347945205479455</v>
      </c>
      <c r="M14" s="57">
        <v>0.27</v>
      </c>
      <c r="N14" s="56">
        <f t="shared" si="2"/>
        <v>38.213999999999999</v>
      </c>
      <c r="O14" s="36"/>
      <c r="R14" t="str">
        <f t="shared" si="0"/>
        <v>Cameo II</v>
      </c>
      <c r="S14" s="80">
        <v>25.51</v>
      </c>
      <c r="T14">
        <v>2.5</v>
      </c>
      <c r="U14" s="34">
        <f t="shared" si="3"/>
        <v>10.204000000000001</v>
      </c>
      <c r="V14" s="81">
        <f t="shared" si="4"/>
        <v>38.213999999999999</v>
      </c>
      <c r="W14" s="81"/>
      <c r="X14" s="81"/>
      <c r="Z14">
        <v>24.35</v>
      </c>
      <c r="AA14">
        <v>2.5</v>
      </c>
      <c r="AB14">
        <f t="shared" si="5"/>
        <v>26.85</v>
      </c>
      <c r="AC14" s="34">
        <f t="shared" si="6"/>
        <v>10.740000000000002</v>
      </c>
      <c r="AD14" s="34">
        <f t="shared" si="7"/>
        <v>37.590000000000003</v>
      </c>
    </row>
    <row r="15" spans="1:31" x14ac:dyDescent="0.25">
      <c r="A15" s="54">
        <v>6599</v>
      </c>
      <c r="B15" s="74" t="s">
        <v>472</v>
      </c>
      <c r="C15" s="27" t="s">
        <v>137</v>
      </c>
      <c r="D15" s="27" t="s">
        <v>85</v>
      </c>
      <c r="E15" s="55" t="s">
        <v>139</v>
      </c>
      <c r="F15" s="27" t="s">
        <v>86</v>
      </c>
      <c r="G15" s="27" t="s">
        <v>86</v>
      </c>
      <c r="H15" s="27" t="s">
        <v>87</v>
      </c>
      <c r="I15" s="27" t="s">
        <v>88</v>
      </c>
      <c r="J15" s="27">
        <v>0</v>
      </c>
      <c r="K15" s="27" t="s">
        <v>89</v>
      </c>
      <c r="L15" s="56">
        <f t="shared" si="1"/>
        <v>57.660273972602738</v>
      </c>
      <c r="M15" s="57">
        <v>0.27</v>
      </c>
      <c r="N15" s="56">
        <f t="shared" si="2"/>
        <v>42.091999999999999</v>
      </c>
      <c r="O15" s="36"/>
      <c r="R15" t="str">
        <f t="shared" si="0"/>
        <v xml:space="preserve">Craftwork II </v>
      </c>
      <c r="S15" s="80">
        <v>28.28</v>
      </c>
      <c r="T15">
        <v>2.5</v>
      </c>
      <c r="U15" s="34">
        <f t="shared" si="3"/>
        <v>11.312000000000001</v>
      </c>
      <c r="V15" s="81">
        <f t="shared" si="4"/>
        <v>42.091999999999999</v>
      </c>
      <c r="W15" s="81"/>
      <c r="X15" s="81"/>
      <c r="Z15">
        <v>26.9</v>
      </c>
      <c r="AA15">
        <v>2.5</v>
      </c>
      <c r="AB15">
        <f t="shared" si="5"/>
        <v>29.4</v>
      </c>
      <c r="AC15" s="34">
        <f t="shared" si="6"/>
        <v>11.76</v>
      </c>
      <c r="AD15" s="34">
        <f t="shared" si="7"/>
        <v>41.16</v>
      </c>
    </row>
    <row r="16" spans="1:31" x14ac:dyDescent="0.25">
      <c r="A16" s="54" t="s">
        <v>91</v>
      </c>
      <c r="B16" s="27" t="s">
        <v>487</v>
      </c>
      <c r="C16" s="27" t="s">
        <v>137</v>
      </c>
      <c r="D16" s="27" t="s">
        <v>85</v>
      </c>
      <c r="E16" s="55" t="s">
        <v>141</v>
      </c>
      <c r="F16" s="27" t="s">
        <v>86</v>
      </c>
      <c r="G16" s="27" t="s">
        <v>86</v>
      </c>
      <c r="H16" s="27" t="s">
        <v>87</v>
      </c>
      <c r="I16" s="27" t="s">
        <v>88</v>
      </c>
      <c r="J16" s="27">
        <v>0</v>
      </c>
      <c r="K16" s="27" t="s">
        <v>89</v>
      </c>
      <c r="L16" s="56">
        <f t="shared" si="1"/>
        <v>34.589041095890408</v>
      </c>
      <c r="M16" s="57">
        <v>0.27</v>
      </c>
      <c r="N16" s="56">
        <f t="shared" si="2"/>
        <v>25.25</v>
      </c>
      <c r="O16" s="36"/>
      <c r="R16" t="str">
        <f t="shared" si="0"/>
        <v>Fairway II</v>
      </c>
      <c r="S16" s="80">
        <v>16.25</v>
      </c>
      <c r="T16">
        <v>2.5</v>
      </c>
      <c r="U16" s="34">
        <f t="shared" si="3"/>
        <v>6.5</v>
      </c>
      <c r="V16" s="81">
        <f t="shared" si="4"/>
        <v>25.25</v>
      </c>
      <c r="W16" s="81"/>
      <c r="X16" s="81"/>
      <c r="Z16">
        <v>15.53</v>
      </c>
      <c r="AA16">
        <v>2.5</v>
      </c>
      <c r="AB16">
        <f t="shared" si="5"/>
        <v>18.03</v>
      </c>
      <c r="AC16" s="34">
        <f t="shared" si="6"/>
        <v>7.2120000000000006</v>
      </c>
      <c r="AD16" s="34">
        <f t="shared" si="7"/>
        <v>25.242000000000001</v>
      </c>
    </row>
    <row r="17" spans="1:30" x14ac:dyDescent="0.25">
      <c r="A17" s="54">
        <v>6506</v>
      </c>
      <c r="B17" s="27" t="s">
        <v>567</v>
      </c>
      <c r="C17" s="27" t="s">
        <v>137</v>
      </c>
      <c r="D17" s="27" t="s">
        <v>85</v>
      </c>
      <c r="E17" s="55" t="s">
        <v>141</v>
      </c>
      <c r="F17" s="27" t="s">
        <v>86</v>
      </c>
      <c r="G17" s="27" t="s">
        <v>86</v>
      </c>
      <c r="H17" s="27" t="s">
        <v>87</v>
      </c>
      <c r="I17" s="27" t="s">
        <v>88</v>
      </c>
      <c r="J17" s="27">
        <v>0</v>
      </c>
      <c r="K17" s="27" t="s">
        <v>89</v>
      </c>
      <c r="L17" s="56">
        <f t="shared" si="1"/>
        <v>33.438356164383563</v>
      </c>
      <c r="M17" s="57">
        <v>0.27</v>
      </c>
      <c r="N17" s="56">
        <f t="shared" si="2"/>
        <v>24.41</v>
      </c>
      <c r="O17" s="36"/>
      <c r="R17" t="str">
        <f t="shared" si="0"/>
        <v>Harmony</v>
      </c>
      <c r="S17" s="80">
        <v>15.65</v>
      </c>
      <c r="T17">
        <v>2.5</v>
      </c>
      <c r="U17" s="34">
        <f t="shared" si="3"/>
        <v>6.2600000000000007</v>
      </c>
      <c r="V17" s="81">
        <f t="shared" si="4"/>
        <v>24.41</v>
      </c>
      <c r="W17" s="81"/>
      <c r="X17" s="81"/>
      <c r="Y17">
        <v>14.93</v>
      </c>
      <c r="Z17">
        <v>14.93</v>
      </c>
      <c r="AA17">
        <v>2.5</v>
      </c>
      <c r="AB17">
        <f t="shared" si="5"/>
        <v>17.43</v>
      </c>
      <c r="AC17" s="34">
        <f t="shared" si="6"/>
        <v>6.9720000000000004</v>
      </c>
      <c r="AD17" s="34">
        <f t="shared" si="7"/>
        <v>24.402000000000001</v>
      </c>
    </row>
    <row r="18" spans="1:30" x14ac:dyDescent="0.25">
      <c r="A18" s="54">
        <v>2433</v>
      </c>
      <c r="B18" s="27" t="s">
        <v>92</v>
      </c>
      <c r="C18" s="27" t="s">
        <v>137</v>
      </c>
      <c r="D18" s="27" t="s">
        <v>85</v>
      </c>
      <c r="E18" s="55" t="s">
        <v>139</v>
      </c>
      <c r="F18" s="27" t="s">
        <v>86</v>
      </c>
      <c r="G18" s="27" t="s">
        <v>86</v>
      </c>
      <c r="H18" s="27" t="s">
        <v>87</v>
      </c>
      <c r="I18" s="27" t="s">
        <v>88</v>
      </c>
      <c r="J18" s="27">
        <v>0</v>
      </c>
      <c r="K18" s="27" t="s">
        <v>89</v>
      </c>
      <c r="L18" s="56">
        <f t="shared" si="1"/>
        <v>31.11780821917808</v>
      </c>
      <c r="M18" s="57">
        <v>0.27</v>
      </c>
      <c r="N18" s="56">
        <f t="shared" si="2"/>
        <v>22.715999999999998</v>
      </c>
      <c r="O18" s="36"/>
      <c r="R18" t="str">
        <f t="shared" si="0"/>
        <v>Impulse III</v>
      </c>
      <c r="S18" s="80">
        <v>14.44</v>
      </c>
      <c r="T18">
        <v>2.5</v>
      </c>
      <c r="U18" s="34">
        <f t="shared" si="3"/>
        <v>5.7759999999999998</v>
      </c>
      <c r="V18" s="81">
        <f t="shared" si="4"/>
        <v>22.715999999999998</v>
      </c>
      <c r="W18" s="81"/>
      <c r="X18" s="81"/>
      <c r="Z18">
        <v>13.81</v>
      </c>
      <c r="AA18">
        <v>2.5</v>
      </c>
      <c r="AB18">
        <f t="shared" si="5"/>
        <v>16.310000000000002</v>
      </c>
      <c r="AC18" s="34">
        <f t="shared" si="6"/>
        <v>6.5240000000000009</v>
      </c>
      <c r="AD18" s="34">
        <f t="shared" si="7"/>
        <v>22.834000000000003</v>
      </c>
    </row>
    <row r="19" spans="1:30" x14ac:dyDescent="0.25">
      <c r="A19" s="54">
        <v>6096</v>
      </c>
      <c r="B19" s="27" t="s">
        <v>568</v>
      </c>
      <c r="C19" s="27" t="s">
        <v>137</v>
      </c>
      <c r="D19" s="27" t="s">
        <v>85</v>
      </c>
      <c r="E19" s="55" t="s">
        <v>139</v>
      </c>
      <c r="F19" s="27" t="s">
        <v>86</v>
      </c>
      <c r="G19" s="27" t="s">
        <v>86</v>
      </c>
      <c r="H19" s="27" t="s">
        <v>87</v>
      </c>
      <c r="I19" s="27" t="s">
        <v>88</v>
      </c>
      <c r="J19" s="27">
        <v>0</v>
      </c>
      <c r="K19" s="27" t="s">
        <v>89</v>
      </c>
      <c r="L19" s="56">
        <f t="shared" si="1"/>
        <v>23.484931506849318</v>
      </c>
      <c r="M19" s="57">
        <v>0.27</v>
      </c>
      <c r="N19" s="56">
        <f t="shared" ref="N19" si="13">L19-(L19*M19)</f>
        <v>17.144000000000002</v>
      </c>
      <c r="O19" s="36"/>
      <c r="R19" t="str">
        <f t="shared" ref="R19" si="14">B19</f>
        <v>Intrinsic</v>
      </c>
      <c r="S19" s="80">
        <v>10.46</v>
      </c>
      <c r="T19">
        <v>2.5</v>
      </c>
      <c r="U19" s="34">
        <f t="shared" si="3"/>
        <v>4.1840000000000002</v>
      </c>
      <c r="V19" s="81">
        <f t="shared" si="4"/>
        <v>17.144000000000002</v>
      </c>
      <c r="W19" s="81"/>
      <c r="X19" s="81"/>
      <c r="Y19">
        <v>10.07</v>
      </c>
      <c r="Z19">
        <v>10.07</v>
      </c>
      <c r="AA19">
        <v>2.5</v>
      </c>
      <c r="AB19">
        <f t="shared" ref="AB19" si="15">Z19+AA19</f>
        <v>12.57</v>
      </c>
      <c r="AC19" s="34">
        <f t="shared" ref="AC19" si="16">AB19*40%</f>
        <v>5.0280000000000005</v>
      </c>
      <c r="AD19" s="34">
        <f t="shared" ref="AD19" si="17">AB19+AC19</f>
        <v>17.597999999999999</v>
      </c>
    </row>
    <row r="20" spans="1:30" x14ac:dyDescent="0.25">
      <c r="A20" s="54" t="s">
        <v>386</v>
      </c>
      <c r="B20" s="27" t="s">
        <v>387</v>
      </c>
      <c r="C20" s="27" t="s">
        <v>137</v>
      </c>
      <c r="D20" s="27" t="s">
        <v>85</v>
      </c>
      <c r="E20" s="55" t="s">
        <v>139</v>
      </c>
      <c r="F20" s="27" t="s">
        <v>86</v>
      </c>
      <c r="G20" s="27" t="s">
        <v>86</v>
      </c>
      <c r="H20" s="27" t="s">
        <v>87</v>
      </c>
      <c r="I20" s="27" t="s">
        <v>88</v>
      </c>
      <c r="J20" s="27">
        <v>0</v>
      </c>
      <c r="K20" s="27" t="s">
        <v>89</v>
      </c>
      <c r="L20" s="56">
        <f t="shared" si="1"/>
        <v>23.465753424657535</v>
      </c>
      <c r="M20" s="57">
        <v>0.27</v>
      </c>
      <c r="N20" s="56">
        <f t="shared" si="2"/>
        <v>17.13</v>
      </c>
      <c r="O20" s="36"/>
      <c r="R20" t="str">
        <f t="shared" si="0"/>
        <v xml:space="preserve">Limelight </v>
      </c>
      <c r="S20" s="80">
        <v>10.45</v>
      </c>
      <c r="T20">
        <v>2.5</v>
      </c>
      <c r="U20" s="34">
        <f t="shared" si="3"/>
        <v>4.18</v>
      </c>
      <c r="V20" s="81">
        <f t="shared" si="4"/>
        <v>17.13</v>
      </c>
      <c r="W20" s="81"/>
      <c r="X20" s="81"/>
      <c r="Z20">
        <v>10.029999999999999</v>
      </c>
      <c r="AA20">
        <v>2.5</v>
      </c>
      <c r="AB20">
        <f t="shared" si="5"/>
        <v>12.53</v>
      </c>
      <c r="AC20" s="34">
        <f t="shared" si="6"/>
        <v>5.0120000000000005</v>
      </c>
      <c r="AD20" s="34">
        <f t="shared" si="7"/>
        <v>17.542000000000002</v>
      </c>
    </row>
    <row r="21" spans="1:30" x14ac:dyDescent="0.25">
      <c r="A21" s="54" t="s">
        <v>93</v>
      </c>
      <c r="B21" s="27" t="s">
        <v>415</v>
      </c>
      <c r="C21" s="27" t="s">
        <v>137</v>
      </c>
      <c r="D21" s="27" t="s">
        <v>85</v>
      </c>
      <c r="E21" s="55" t="s">
        <v>141</v>
      </c>
      <c r="F21" s="27" t="s">
        <v>86</v>
      </c>
      <c r="G21" s="27" t="s">
        <v>86</v>
      </c>
      <c r="H21" s="27" t="s">
        <v>87</v>
      </c>
      <c r="I21" s="27" t="s">
        <v>88</v>
      </c>
      <c r="J21" s="27">
        <v>0</v>
      </c>
      <c r="K21" s="27" t="s">
        <v>89</v>
      </c>
      <c r="L21" s="56">
        <f t="shared" si="1"/>
        <v>34.589041095890408</v>
      </c>
      <c r="M21" s="57">
        <v>0.27</v>
      </c>
      <c r="N21" s="56">
        <f t="shared" si="2"/>
        <v>25.25</v>
      </c>
      <c r="O21" s="36"/>
      <c r="R21" t="str">
        <f t="shared" si="0"/>
        <v>Links II</v>
      </c>
      <c r="S21" s="80">
        <v>16.25</v>
      </c>
      <c r="T21">
        <v>2.5</v>
      </c>
      <c r="U21" s="34">
        <f t="shared" si="3"/>
        <v>6.5</v>
      </c>
      <c r="V21" s="81">
        <f t="shared" si="4"/>
        <v>25.25</v>
      </c>
      <c r="W21" s="81"/>
      <c r="X21" s="81"/>
      <c r="Z21">
        <v>15.53</v>
      </c>
      <c r="AA21">
        <v>2.5</v>
      </c>
      <c r="AB21">
        <f t="shared" si="5"/>
        <v>18.03</v>
      </c>
      <c r="AC21" s="34">
        <f t="shared" si="6"/>
        <v>7.2120000000000006</v>
      </c>
      <c r="AD21" s="34">
        <f t="shared" si="7"/>
        <v>25.242000000000001</v>
      </c>
    </row>
    <row r="22" spans="1:30" x14ac:dyDescent="0.25">
      <c r="A22" s="54" t="s">
        <v>389</v>
      </c>
      <c r="B22" s="27" t="s">
        <v>390</v>
      </c>
      <c r="C22" s="27" t="s">
        <v>137</v>
      </c>
      <c r="D22" s="27" t="s">
        <v>85</v>
      </c>
      <c r="E22" s="55" t="s">
        <v>142</v>
      </c>
      <c r="F22" s="27" t="s">
        <v>86</v>
      </c>
      <c r="G22" s="27" t="s">
        <v>86</v>
      </c>
      <c r="H22" s="27" t="s">
        <v>140</v>
      </c>
      <c r="I22" s="27" t="s">
        <v>88</v>
      </c>
      <c r="J22" s="27">
        <v>0</v>
      </c>
      <c r="K22" s="27" t="s">
        <v>89</v>
      </c>
      <c r="L22" s="56">
        <f t="shared" si="1"/>
        <v>23.465753424657535</v>
      </c>
      <c r="M22" s="57">
        <v>0.27</v>
      </c>
      <c r="N22" s="56">
        <f t="shared" si="2"/>
        <v>17.13</v>
      </c>
      <c r="O22" s="36"/>
      <c r="R22" t="str">
        <f t="shared" si="0"/>
        <v>Overture</v>
      </c>
      <c r="S22" s="80">
        <v>10.45</v>
      </c>
      <c r="T22">
        <v>2.5</v>
      </c>
      <c r="U22" s="34">
        <f t="shared" si="3"/>
        <v>4.18</v>
      </c>
      <c r="V22" s="81">
        <f t="shared" si="4"/>
        <v>17.13</v>
      </c>
      <c r="W22" s="81"/>
      <c r="X22" s="81"/>
      <c r="Z22">
        <v>10.029999999999999</v>
      </c>
      <c r="AA22">
        <v>2.5</v>
      </c>
      <c r="AB22">
        <f t="shared" si="5"/>
        <v>12.53</v>
      </c>
      <c r="AC22" s="34">
        <f t="shared" si="6"/>
        <v>5.0120000000000005</v>
      </c>
      <c r="AD22" s="34">
        <f t="shared" si="7"/>
        <v>17.542000000000002</v>
      </c>
    </row>
    <row r="23" spans="1:30" x14ac:dyDescent="0.25">
      <c r="A23" s="54">
        <v>3036</v>
      </c>
      <c r="B23" s="27" t="s">
        <v>469</v>
      </c>
      <c r="C23" s="27" t="s">
        <v>137</v>
      </c>
      <c r="D23" s="27" t="s">
        <v>85</v>
      </c>
      <c r="E23" s="55" t="s">
        <v>141</v>
      </c>
      <c r="F23" s="27" t="s">
        <v>86</v>
      </c>
      <c r="G23" s="27" t="s">
        <v>86</v>
      </c>
      <c r="H23" s="27" t="s">
        <v>87</v>
      </c>
      <c r="I23" s="27" t="s">
        <v>88</v>
      </c>
      <c r="J23" s="27">
        <v>0</v>
      </c>
      <c r="K23" s="27" t="s">
        <v>89</v>
      </c>
      <c r="L23" s="56">
        <f t="shared" si="1"/>
        <v>27.224657534246578</v>
      </c>
      <c r="M23" s="57">
        <v>0.27</v>
      </c>
      <c r="N23" s="56">
        <f t="shared" si="2"/>
        <v>19.874000000000002</v>
      </c>
      <c r="O23" s="36"/>
      <c r="R23" t="str">
        <f t="shared" si="0"/>
        <v>Passages 20</v>
      </c>
      <c r="S23" s="80">
        <v>12.41</v>
      </c>
      <c r="T23">
        <v>2.5</v>
      </c>
      <c r="U23" s="34">
        <f t="shared" si="3"/>
        <v>4.9640000000000004</v>
      </c>
      <c r="V23" s="81">
        <f t="shared" si="4"/>
        <v>19.874000000000002</v>
      </c>
      <c r="W23" s="81"/>
      <c r="X23" s="81"/>
      <c r="Z23">
        <v>11.82</v>
      </c>
      <c r="AA23">
        <v>2.5</v>
      </c>
      <c r="AB23">
        <f t="shared" si="5"/>
        <v>14.32</v>
      </c>
      <c r="AC23" s="34">
        <f t="shared" si="6"/>
        <v>5.7280000000000006</v>
      </c>
      <c r="AD23" s="34">
        <f t="shared" si="7"/>
        <v>20.048000000000002</v>
      </c>
    </row>
    <row r="24" spans="1:30" x14ac:dyDescent="0.25">
      <c r="A24" s="54">
        <v>3037</v>
      </c>
      <c r="B24" s="27" t="s">
        <v>470</v>
      </c>
      <c r="C24" s="27" t="s">
        <v>137</v>
      </c>
      <c r="D24" s="27" t="s">
        <v>85</v>
      </c>
      <c r="E24" s="55" t="s">
        <v>139</v>
      </c>
      <c r="F24" s="27" t="s">
        <v>86</v>
      </c>
      <c r="G24" s="27" t="s">
        <v>86</v>
      </c>
      <c r="H24" s="27" t="s">
        <v>87</v>
      </c>
      <c r="I24" s="27" t="s">
        <v>88</v>
      </c>
      <c r="J24" s="27">
        <v>0</v>
      </c>
      <c r="K24" s="27" t="s">
        <v>89</v>
      </c>
      <c r="L24" s="56">
        <f t="shared" si="1"/>
        <v>30.101369863013698</v>
      </c>
      <c r="M24" s="57">
        <v>0.27</v>
      </c>
      <c r="N24" s="56">
        <f t="shared" si="2"/>
        <v>21.973999999999997</v>
      </c>
      <c r="O24" s="36"/>
      <c r="R24" t="str">
        <f t="shared" si="0"/>
        <v>Passages 26</v>
      </c>
      <c r="S24" s="80">
        <v>13.91</v>
      </c>
      <c r="T24">
        <v>2.5</v>
      </c>
      <c r="U24" s="34">
        <f t="shared" si="3"/>
        <v>5.5640000000000001</v>
      </c>
      <c r="V24" s="81">
        <f t="shared" si="4"/>
        <v>21.974</v>
      </c>
      <c r="W24" s="81"/>
      <c r="X24" s="81"/>
      <c r="Z24">
        <v>13.23</v>
      </c>
      <c r="AA24">
        <v>2.5</v>
      </c>
      <c r="AB24">
        <f t="shared" si="5"/>
        <v>15.73</v>
      </c>
      <c r="AC24" s="34">
        <f t="shared" si="6"/>
        <v>6.2920000000000007</v>
      </c>
      <c r="AD24" s="34">
        <f t="shared" si="7"/>
        <v>22.022000000000002</v>
      </c>
    </row>
    <row r="25" spans="1:30" x14ac:dyDescent="0.25">
      <c r="A25" s="54" t="s">
        <v>94</v>
      </c>
      <c r="B25" s="27" t="s">
        <v>488</v>
      </c>
      <c r="C25" s="27" t="s">
        <v>137</v>
      </c>
      <c r="D25" s="27" t="s">
        <v>85</v>
      </c>
      <c r="E25" s="55" t="s">
        <v>141</v>
      </c>
      <c r="F25" s="27" t="s">
        <v>86</v>
      </c>
      <c r="G25" s="27" t="s">
        <v>86</v>
      </c>
      <c r="H25" s="27" t="s">
        <v>87</v>
      </c>
      <c r="I25" s="27" t="s">
        <v>88</v>
      </c>
      <c r="J25" s="27">
        <v>0</v>
      </c>
      <c r="K25" s="27" t="s">
        <v>89</v>
      </c>
      <c r="L25" s="56">
        <f t="shared" si="1"/>
        <v>31.75068493150685</v>
      </c>
      <c r="M25" s="57">
        <v>0.27</v>
      </c>
      <c r="N25" s="56">
        <f t="shared" si="2"/>
        <v>23.178000000000001</v>
      </c>
      <c r="O25" s="36"/>
      <c r="R25" t="str">
        <f t="shared" si="0"/>
        <v>Pinnacle II</v>
      </c>
      <c r="S25" s="80">
        <v>14.77</v>
      </c>
      <c r="T25">
        <v>2.5</v>
      </c>
      <c r="U25" s="34">
        <f t="shared" si="3"/>
        <v>5.9080000000000004</v>
      </c>
      <c r="V25" s="81">
        <f t="shared" si="4"/>
        <v>23.178000000000001</v>
      </c>
      <c r="W25" s="81"/>
      <c r="X25" s="81"/>
      <c r="Z25">
        <v>14.02</v>
      </c>
      <c r="AA25">
        <v>2.5</v>
      </c>
      <c r="AB25">
        <f t="shared" si="5"/>
        <v>16.52</v>
      </c>
      <c r="AC25" s="34">
        <f t="shared" si="6"/>
        <v>6.6080000000000005</v>
      </c>
      <c r="AD25" s="34">
        <f t="shared" si="7"/>
        <v>23.128</v>
      </c>
    </row>
    <row r="26" spans="1:30" x14ac:dyDescent="0.25">
      <c r="A26" s="54" t="s">
        <v>391</v>
      </c>
      <c r="B26" s="27" t="s">
        <v>392</v>
      </c>
      <c r="C26" s="27" t="s">
        <v>137</v>
      </c>
      <c r="D26" s="27" t="s">
        <v>85</v>
      </c>
      <c r="E26" s="55" t="s">
        <v>141</v>
      </c>
      <c r="F26" s="27" t="s">
        <v>86</v>
      </c>
      <c r="G26" s="27" t="s">
        <v>86</v>
      </c>
      <c r="H26" s="27" t="s">
        <v>87</v>
      </c>
      <c r="I26" s="27" t="s">
        <v>88</v>
      </c>
      <c r="J26" s="27">
        <v>0</v>
      </c>
      <c r="K26" s="27" t="s">
        <v>89</v>
      </c>
      <c r="L26" s="56">
        <f t="shared" si="1"/>
        <v>23.465753424657535</v>
      </c>
      <c r="M26" s="57">
        <v>0.27</v>
      </c>
      <c r="N26" s="56">
        <f t="shared" si="2"/>
        <v>17.13</v>
      </c>
      <c r="O26" s="36"/>
      <c r="R26" t="str">
        <f t="shared" si="0"/>
        <v>Sanibel</v>
      </c>
      <c r="S26" s="80">
        <v>10.45</v>
      </c>
      <c r="T26">
        <v>2.5</v>
      </c>
      <c r="U26" s="34">
        <f t="shared" si="3"/>
        <v>4.18</v>
      </c>
      <c r="V26" s="81">
        <f t="shared" si="4"/>
        <v>17.13</v>
      </c>
      <c r="W26" s="81"/>
      <c r="X26" s="81"/>
      <c r="Z26">
        <v>10.11</v>
      </c>
      <c r="AA26">
        <v>2.5</v>
      </c>
      <c r="AB26">
        <f t="shared" si="5"/>
        <v>12.61</v>
      </c>
      <c r="AC26" s="34">
        <f t="shared" si="6"/>
        <v>5.0440000000000005</v>
      </c>
      <c r="AD26" s="34">
        <f t="shared" si="7"/>
        <v>17.654</v>
      </c>
    </row>
    <row r="27" spans="1:30" x14ac:dyDescent="0.25">
      <c r="A27" s="54" t="s">
        <v>95</v>
      </c>
      <c r="B27" s="27" t="s">
        <v>96</v>
      </c>
      <c r="C27" s="27" t="s">
        <v>137</v>
      </c>
      <c r="D27" s="27" t="s">
        <v>85</v>
      </c>
      <c r="E27" s="55" t="s">
        <v>139</v>
      </c>
      <c r="F27" s="27" t="s">
        <v>86</v>
      </c>
      <c r="G27" s="27" t="s">
        <v>86</v>
      </c>
      <c r="H27" s="27" t="s">
        <v>87</v>
      </c>
      <c r="I27" s="27" t="s">
        <v>88</v>
      </c>
      <c r="J27" s="27">
        <v>0</v>
      </c>
      <c r="K27" s="27" t="s">
        <v>89</v>
      </c>
      <c r="L27" s="56">
        <f t="shared" si="1"/>
        <v>48.684931506849324</v>
      </c>
      <c r="M27" s="57">
        <v>0.27</v>
      </c>
      <c r="N27" s="56">
        <f t="shared" si="2"/>
        <v>35.540000000000006</v>
      </c>
      <c r="O27" s="36"/>
      <c r="R27" t="str">
        <f t="shared" si="0"/>
        <v>Serene</v>
      </c>
      <c r="S27" s="80">
        <v>23.6</v>
      </c>
      <c r="T27">
        <v>2.5</v>
      </c>
      <c r="U27" s="34">
        <f t="shared" si="3"/>
        <v>9.4400000000000013</v>
      </c>
      <c r="V27" s="81">
        <f t="shared" si="4"/>
        <v>35.540000000000006</v>
      </c>
      <c r="W27" s="81"/>
      <c r="X27" s="81"/>
      <c r="Z27">
        <v>22.11</v>
      </c>
      <c r="AA27">
        <v>2.5</v>
      </c>
      <c r="AB27">
        <f t="shared" si="5"/>
        <v>24.61</v>
      </c>
      <c r="AC27" s="34">
        <f t="shared" si="6"/>
        <v>9.8440000000000012</v>
      </c>
      <c r="AD27" s="34">
        <f t="shared" si="7"/>
        <v>34.454000000000001</v>
      </c>
    </row>
    <row r="28" spans="1:30" x14ac:dyDescent="0.25">
      <c r="A28" s="54">
        <v>2010</v>
      </c>
      <c r="B28" s="27" t="s">
        <v>471</v>
      </c>
      <c r="C28" s="27" t="s">
        <v>137</v>
      </c>
      <c r="D28" s="27" t="s">
        <v>85</v>
      </c>
      <c r="E28" s="55" t="s">
        <v>139</v>
      </c>
      <c r="F28" s="27" t="s">
        <v>86</v>
      </c>
      <c r="G28" s="27" t="s">
        <v>86</v>
      </c>
      <c r="H28" s="27" t="s">
        <v>87</v>
      </c>
      <c r="I28" s="27" t="s">
        <v>88</v>
      </c>
      <c r="J28" s="27">
        <v>0</v>
      </c>
      <c r="K28" s="27" t="s">
        <v>89</v>
      </c>
      <c r="L28" s="56">
        <f t="shared" si="1"/>
        <v>31.136986301369863</v>
      </c>
      <c r="M28" s="57">
        <v>0.27</v>
      </c>
      <c r="N28" s="56">
        <f t="shared" si="2"/>
        <v>22.729999999999997</v>
      </c>
      <c r="O28" s="36"/>
      <c r="R28" t="str">
        <f t="shared" si="0"/>
        <v xml:space="preserve">Structure </v>
      </c>
      <c r="S28" s="80">
        <v>14.45</v>
      </c>
      <c r="T28">
        <v>2.5</v>
      </c>
      <c r="U28" s="34">
        <f t="shared" si="3"/>
        <v>5.78</v>
      </c>
      <c r="V28" s="81">
        <f t="shared" si="4"/>
        <v>22.73</v>
      </c>
      <c r="W28" s="81"/>
      <c r="X28" s="81"/>
      <c r="Z28">
        <v>13.76</v>
      </c>
      <c r="AA28">
        <v>2.5</v>
      </c>
      <c r="AB28">
        <f t="shared" si="5"/>
        <v>16.259999999999998</v>
      </c>
      <c r="AC28" s="34">
        <f t="shared" si="6"/>
        <v>6.5039999999999996</v>
      </c>
      <c r="AD28" s="34">
        <f t="shared" si="7"/>
        <v>22.763999999999996</v>
      </c>
    </row>
    <row r="29" spans="1:30" x14ac:dyDescent="0.25">
      <c r="A29" s="54" t="s">
        <v>97</v>
      </c>
      <c r="B29" s="27" t="s">
        <v>393</v>
      </c>
      <c r="C29" s="27" t="s">
        <v>137</v>
      </c>
      <c r="D29" s="27" t="s">
        <v>85</v>
      </c>
      <c r="E29" s="55" t="s">
        <v>141</v>
      </c>
      <c r="F29" s="27" t="s">
        <v>86</v>
      </c>
      <c r="G29" s="27" t="s">
        <v>86</v>
      </c>
      <c r="H29" s="27" t="s">
        <v>87</v>
      </c>
      <c r="I29" s="27" t="s">
        <v>88</v>
      </c>
      <c r="J29" s="27">
        <v>0</v>
      </c>
      <c r="K29" s="27" t="s">
        <v>89</v>
      </c>
      <c r="L29" s="56">
        <f t="shared" si="1"/>
        <v>32.479452054794521</v>
      </c>
      <c r="M29" s="57">
        <v>0.27</v>
      </c>
      <c r="N29" s="56">
        <f t="shared" si="2"/>
        <v>23.71</v>
      </c>
      <c r="O29" s="36"/>
      <c r="R29" t="str">
        <f t="shared" si="0"/>
        <v>Summit II</v>
      </c>
      <c r="S29" s="80">
        <v>15.15</v>
      </c>
      <c r="T29">
        <v>2.5</v>
      </c>
      <c r="U29" s="34">
        <f t="shared" si="3"/>
        <v>6.0600000000000005</v>
      </c>
      <c r="V29" s="81">
        <f t="shared" si="4"/>
        <v>23.71</v>
      </c>
      <c r="W29" s="81"/>
      <c r="X29" s="81"/>
      <c r="Z29">
        <v>14.41</v>
      </c>
      <c r="AA29">
        <v>2.5</v>
      </c>
      <c r="AB29">
        <f t="shared" si="5"/>
        <v>16.91</v>
      </c>
      <c r="AC29" s="34">
        <f t="shared" si="6"/>
        <v>6.7640000000000002</v>
      </c>
      <c r="AD29" s="34">
        <f t="shared" si="7"/>
        <v>23.673999999999999</v>
      </c>
    </row>
    <row r="30" spans="1:30" x14ac:dyDescent="0.25">
      <c r="A30" s="54">
        <v>2023</v>
      </c>
      <c r="B30" s="27" t="s">
        <v>432</v>
      </c>
      <c r="C30" s="27" t="s">
        <v>137</v>
      </c>
      <c r="D30" s="27" t="s">
        <v>85</v>
      </c>
      <c r="E30" s="55" t="s">
        <v>139</v>
      </c>
      <c r="F30" s="27" t="s">
        <v>86</v>
      </c>
      <c r="G30" s="27" t="s">
        <v>86</v>
      </c>
      <c r="H30" s="27" t="s">
        <v>87</v>
      </c>
      <c r="I30" s="27" t="s">
        <v>88</v>
      </c>
      <c r="J30" s="27">
        <v>0</v>
      </c>
      <c r="K30" s="27" t="s">
        <v>89</v>
      </c>
      <c r="L30" s="56">
        <f t="shared" si="1"/>
        <v>30.94520547945206</v>
      </c>
      <c r="M30" s="57">
        <v>0.27</v>
      </c>
      <c r="N30" s="56">
        <f t="shared" si="2"/>
        <v>22.590000000000003</v>
      </c>
      <c r="O30" s="36"/>
      <c r="R30" t="str">
        <f t="shared" si="0"/>
        <v xml:space="preserve">Tempo </v>
      </c>
      <c r="S30" s="80">
        <v>14.35</v>
      </c>
      <c r="T30">
        <v>2.5</v>
      </c>
      <c r="U30" s="34">
        <f t="shared" si="3"/>
        <v>5.74</v>
      </c>
      <c r="V30" s="81">
        <f t="shared" si="4"/>
        <v>22.590000000000003</v>
      </c>
      <c r="W30" s="81"/>
      <c r="X30" s="81"/>
      <c r="Z30">
        <v>13.66</v>
      </c>
      <c r="AA30">
        <v>2.5</v>
      </c>
      <c r="AB30">
        <f t="shared" si="5"/>
        <v>16.16</v>
      </c>
      <c r="AC30" s="34">
        <f t="shared" si="6"/>
        <v>6.4640000000000004</v>
      </c>
      <c r="AD30" s="34">
        <f t="shared" si="7"/>
        <v>22.624000000000002</v>
      </c>
    </row>
    <row r="31" spans="1:30" x14ac:dyDescent="0.25">
      <c r="A31" s="54" t="s">
        <v>98</v>
      </c>
      <c r="B31" s="27" t="s">
        <v>99</v>
      </c>
      <c r="C31" s="27" t="s">
        <v>137</v>
      </c>
      <c r="D31" s="27" t="s">
        <v>85</v>
      </c>
      <c r="E31" s="55" t="s">
        <v>142</v>
      </c>
      <c r="F31" s="27" t="s">
        <v>86</v>
      </c>
      <c r="G31" s="27" t="s">
        <v>86</v>
      </c>
      <c r="H31" s="27" t="s">
        <v>87</v>
      </c>
      <c r="I31" s="27" t="s">
        <v>88</v>
      </c>
      <c r="J31" s="27">
        <v>0</v>
      </c>
      <c r="K31" s="27" t="s">
        <v>89</v>
      </c>
      <c r="L31" s="56">
        <f t="shared" si="1"/>
        <v>48.684931506849324</v>
      </c>
      <c r="M31" s="57">
        <v>0.27</v>
      </c>
      <c r="N31" s="56">
        <f t="shared" si="2"/>
        <v>35.540000000000006</v>
      </c>
      <c r="O31" s="36"/>
      <c r="R31" t="str">
        <f t="shared" si="0"/>
        <v>Tranquil</v>
      </c>
      <c r="S31" s="80">
        <v>23.6</v>
      </c>
      <c r="T31">
        <v>2.5</v>
      </c>
      <c r="U31" s="34">
        <f t="shared" si="3"/>
        <v>9.4400000000000013</v>
      </c>
      <c r="V31" s="81">
        <f t="shared" si="4"/>
        <v>35.540000000000006</v>
      </c>
      <c r="W31" s="81"/>
      <c r="X31" s="81"/>
      <c r="Z31">
        <v>22.11</v>
      </c>
      <c r="AA31">
        <v>2.5</v>
      </c>
      <c r="AB31">
        <f t="shared" si="5"/>
        <v>24.61</v>
      </c>
      <c r="AC31" s="34">
        <f t="shared" si="6"/>
        <v>9.8440000000000012</v>
      </c>
      <c r="AD31" s="34">
        <f t="shared" si="7"/>
        <v>34.454000000000001</v>
      </c>
    </row>
    <row r="32" spans="1:30" x14ac:dyDescent="0.25">
      <c r="A32" s="54">
        <v>9144</v>
      </c>
      <c r="B32" s="27" t="s">
        <v>100</v>
      </c>
      <c r="C32" s="27" t="s">
        <v>137</v>
      </c>
      <c r="D32" s="27" t="s">
        <v>85</v>
      </c>
      <c r="E32" s="55" t="s">
        <v>139</v>
      </c>
      <c r="F32" s="27" t="s">
        <v>86</v>
      </c>
      <c r="G32" s="27" t="s">
        <v>86</v>
      </c>
      <c r="H32" s="27" t="s">
        <v>87</v>
      </c>
      <c r="I32" s="27" t="s">
        <v>88</v>
      </c>
      <c r="J32" s="27">
        <v>0</v>
      </c>
      <c r="K32" s="27" t="s">
        <v>89</v>
      </c>
      <c r="L32" s="56">
        <f t="shared" si="1"/>
        <v>70.202739726027403</v>
      </c>
      <c r="M32" s="57">
        <v>0.27</v>
      </c>
      <c r="N32" s="56">
        <f t="shared" si="2"/>
        <v>51.248000000000005</v>
      </c>
      <c r="O32" s="36"/>
      <c r="R32" t="str">
        <f t="shared" si="0"/>
        <v>Tussah</v>
      </c>
      <c r="S32" s="80">
        <v>34.82</v>
      </c>
      <c r="T32">
        <v>2.5</v>
      </c>
      <c r="U32" s="34">
        <f t="shared" si="3"/>
        <v>13.928000000000001</v>
      </c>
      <c r="V32" s="81">
        <f t="shared" si="4"/>
        <v>51.248000000000005</v>
      </c>
      <c r="W32" s="81"/>
      <c r="X32" s="81"/>
      <c r="Z32">
        <v>33.08</v>
      </c>
      <c r="AA32">
        <v>2.5</v>
      </c>
      <c r="AB32">
        <f t="shared" si="5"/>
        <v>35.58</v>
      </c>
      <c r="AC32" s="34">
        <f t="shared" si="6"/>
        <v>14.231999999999999</v>
      </c>
      <c r="AD32" s="34">
        <f t="shared" si="7"/>
        <v>49.811999999999998</v>
      </c>
    </row>
    <row r="33" spans="1:30" x14ac:dyDescent="0.25">
      <c r="A33" s="54">
        <v>6501</v>
      </c>
      <c r="B33" s="27" t="s">
        <v>416</v>
      </c>
      <c r="C33" s="27" t="s">
        <v>137</v>
      </c>
      <c r="D33" s="27" t="s">
        <v>85</v>
      </c>
      <c r="E33" s="55" t="s">
        <v>139</v>
      </c>
      <c r="F33" s="27" t="s">
        <v>86</v>
      </c>
      <c r="G33" s="27" t="s">
        <v>86</v>
      </c>
      <c r="H33" s="27" t="s">
        <v>87</v>
      </c>
      <c r="I33" s="27" t="s">
        <v>88</v>
      </c>
      <c r="J33" s="27">
        <v>0</v>
      </c>
      <c r="K33" s="27" t="s">
        <v>89</v>
      </c>
      <c r="L33" s="56">
        <f t="shared" si="1"/>
        <v>31.079452054794526</v>
      </c>
      <c r="M33" s="57">
        <v>0.27</v>
      </c>
      <c r="N33" s="56">
        <f t="shared" ref="N33:N34" si="18">L33-(L33*M33)</f>
        <v>22.688000000000002</v>
      </c>
      <c r="O33" s="36"/>
      <c r="R33" t="str">
        <f t="shared" si="0"/>
        <v>Valley</v>
      </c>
      <c r="S33" s="80">
        <v>14.42</v>
      </c>
      <c r="T33">
        <v>2.5</v>
      </c>
      <c r="U33" s="34">
        <f t="shared" si="3"/>
        <v>5.7680000000000007</v>
      </c>
      <c r="V33" s="81">
        <f t="shared" si="4"/>
        <v>22.688000000000002</v>
      </c>
      <c r="W33" s="81"/>
      <c r="X33" s="81"/>
      <c r="Z33">
        <v>13.73</v>
      </c>
      <c r="AA33">
        <v>2.5</v>
      </c>
      <c r="AB33">
        <f t="shared" ref="AB33:AB34" si="19">Z33+AA33</f>
        <v>16.23</v>
      </c>
      <c r="AC33" s="34">
        <f t="shared" ref="AC33:AC34" si="20">AB33*40%</f>
        <v>6.4920000000000009</v>
      </c>
      <c r="AD33" s="34">
        <f t="shared" ref="AD33:AD34" si="21">AB33+AC33</f>
        <v>22.722000000000001</v>
      </c>
    </row>
    <row r="34" spans="1:30" x14ac:dyDescent="0.25">
      <c r="A34" s="54">
        <v>6097</v>
      </c>
      <c r="B34" s="27" t="s">
        <v>569</v>
      </c>
      <c r="C34" s="27" t="s">
        <v>137</v>
      </c>
      <c r="D34" s="27" t="s">
        <v>85</v>
      </c>
      <c r="E34" s="55" t="s">
        <v>139</v>
      </c>
      <c r="F34" s="27" t="s">
        <v>86</v>
      </c>
      <c r="G34" s="27" t="s">
        <v>86</v>
      </c>
      <c r="H34" s="27" t="s">
        <v>87</v>
      </c>
      <c r="I34" s="27" t="s">
        <v>88</v>
      </c>
      <c r="J34" s="27">
        <v>0</v>
      </c>
      <c r="K34" s="27" t="s">
        <v>89</v>
      </c>
      <c r="L34" s="56">
        <f t="shared" si="1"/>
        <v>23.484931506849318</v>
      </c>
      <c r="M34" s="57">
        <v>0.27</v>
      </c>
      <c r="N34" s="56">
        <f t="shared" si="18"/>
        <v>17.144000000000002</v>
      </c>
      <c r="O34" s="36"/>
      <c r="R34" t="str">
        <f t="shared" si="0"/>
        <v>Verify</v>
      </c>
      <c r="S34" s="80">
        <v>10.46</v>
      </c>
      <c r="T34">
        <v>2.5</v>
      </c>
      <c r="U34" s="34">
        <f t="shared" si="3"/>
        <v>4.1840000000000002</v>
      </c>
      <c r="V34" s="81">
        <f t="shared" si="4"/>
        <v>17.144000000000002</v>
      </c>
      <c r="W34" s="81"/>
      <c r="X34" s="81"/>
      <c r="Y34">
        <v>10.07</v>
      </c>
      <c r="Z34">
        <v>10.07</v>
      </c>
      <c r="AA34">
        <v>2.5</v>
      </c>
      <c r="AB34">
        <f t="shared" si="19"/>
        <v>12.57</v>
      </c>
      <c r="AC34" s="34">
        <f t="shared" si="20"/>
        <v>5.0280000000000005</v>
      </c>
      <c r="AD34" s="34">
        <f t="shared" si="21"/>
        <v>17.597999999999999</v>
      </c>
    </row>
    <row r="35" spans="1:30" x14ac:dyDescent="0.25">
      <c r="A35" s="54">
        <v>2438</v>
      </c>
      <c r="B35" s="27" t="s">
        <v>101</v>
      </c>
      <c r="C35" s="27" t="s">
        <v>137</v>
      </c>
      <c r="D35" s="27" t="s">
        <v>85</v>
      </c>
      <c r="E35" s="55" t="s">
        <v>139</v>
      </c>
      <c r="F35" s="27" t="s">
        <v>86</v>
      </c>
      <c r="G35" s="27" t="s">
        <v>86</v>
      </c>
      <c r="H35" s="27" t="s">
        <v>87</v>
      </c>
      <c r="I35" s="27" t="s">
        <v>88</v>
      </c>
      <c r="J35" s="27">
        <v>0</v>
      </c>
      <c r="K35" s="27" t="s">
        <v>89</v>
      </c>
      <c r="L35" s="56">
        <f t="shared" si="1"/>
        <v>23.31232876712329</v>
      </c>
      <c r="M35" s="57">
        <v>0.27</v>
      </c>
      <c r="N35" s="56">
        <f t="shared" si="2"/>
        <v>17.018000000000001</v>
      </c>
      <c r="O35" s="36"/>
      <c r="R35" t="str">
        <f t="shared" si="0"/>
        <v>Vertex 20</v>
      </c>
      <c r="S35" s="80">
        <v>10.37</v>
      </c>
      <c r="T35">
        <v>2.5</v>
      </c>
      <c r="U35" s="34">
        <f t="shared" si="3"/>
        <v>4.1479999999999997</v>
      </c>
      <c r="V35" s="81">
        <f t="shared" si="4"/>
        <v>17.018000000000001</v>
      </c>
      <c r="W35" s="81"/>
      <c r="X35" s="81"/>
      <c r="Z35">
        <v>9.91</v>
      </c>
      <c r="AA35">
        <v>2.5</v>
      </c>
      <c r="AB35">
        <f t="shared" si="5"/>
        <v>12.41</v>
      </c>
      <c r="AC35" s="34">
        <f t="shared" si="6"/>
        <v>4.9640000000000004</v>
      </c>
      <c r="AD35" s="34">
        <f t="shared" si="7"/>
        <v>17.374000000000002</v>
      </c>
    </row>
    <row r="36" spans="1:30" x14ac:dyDescent="0.25">
      <c r="A36" s="54">
        <v>2439</v>
      </c>
      <c r="B36" s="27" t="s">
        <v>102</v>
      </c>
      <c r="C36" s="27" t="s">
        <v>137</v>
      </c>
      <c r="D36" s="27" t="s">
        <v>85</v>
      </c>
      <c r="E36" s="55" t="s">
        <v>139</v>
      </c>
      <c r="F36" s="27" t="s">
        <v>86</v>
      </c>
      <c r="G36" s="27" t="s">
        <v>86</v>
      </c>
      <c r="H36" s="27" t="s">
        <v>87</v>
      </c>
      <c r="I36" s="27" t="s">
        <v>88</v>
      </c>
      <c r="J36" s="27">
        <v>0</v>
      </c>
      <c r="K36" s="27" t="s">
        <v>89</v>
      </c>
      <c r="L36" s="56">
        <f t="shared" si="1"/>
        <v>26.764383561643836</v>
      </c>
      <c r="M36" s="57">
        <v>0.27</v>
      </c>
      <c r="N36" s="56">
        <f t="shared" si="2"/>
        <v>19.538</v>
      </c>
      <c r="O36" s="36"/>
      <c r="R36" t="str">
        <f t="shared" si="0"/>
        <v>Vertex 26</v>
      </c>
      <c r="S36" s="80">
        <v>12.17</v>
      </c>
      <c r="T36">
        <v>2.5</v>
      </c>
      <c r="U36" s="34">
        <f t="shared" si="3"/>
        <v>4.8680000000000003</v>
      </c>
      <c r="V36" s="81">
        <f t="shared" si="4"/>
        <v>19.538</v>
      </c>
      <c r="W36" s="81"/>
      <c r="X36" s="81"/>
      <c r="Z36">
        <v>11.59</v>
      </c>
      <c r="AA36">
        <v>2.5</v>
      </c>
      <c r="AB36">
        <f t="shared" si="5"/>
        <v>14.09</v>
      </c>
      <c r="AC36" s="34">
        <f t="shared" si="6"/>
        <v>5.6360000000000001</v>
      </c>
      <c r="AD36" s="34">
        <f t="shared" si="7"/>
        <v>19.725999999999999</v>
      </c>
    </row>
    <row r="37" spans="1:30" x14ac:dyDescent="0.25">
      <c r="A37" s="54">
        <v>7602</v>
      </c>
      <c r="B37" s="27" t="s">
        <v>103</v>
      </c>
      <c r="C37" s="27" t="s">
        <v>202</v>
      </c>
      <c r="D37" s="27" t="s">
        <v>104</v>
      </c>
      <c r="E37" s="55" t="s">
        <v>139</v>
      </c>
      <c r="F37" s="27" t="s">
        <v>86</v>
      </c>
      <c r="G37" s="27" t="s">
        <v>86</v>
      </c>
      <c r="H37" s="27" t="s">
        <v>87</v>
      </c>
      <c r="I37" s="27" t="s">
        <v>88</v>
      </c>
      <c r="J37" s="27">
        <v>0</v>
      </c>
      <c r="K37" s="27" t="s">
        <v>89</v>
      </c>
      <c r="L37" s="56">
        <f t="shared" si="1"/>
        <v>51.542465753424665</v>
      </c>
      <c r="M37" s="57">
        <v>0.27</v>
      </c>
      <c r="N37" s="56">
        <f t="shared" si="2"/>
        <v>37.626000000000005</v>
      </c>
      <c r="O37" s="36"/>
      <c r="R37" t="str">
        <f t="shared" si="0"/>
        <v>Adapt Modular</v>
      </c>
      <c r="S37" s="82">
        <v>25.09</v>
      </c>
      <c r="T37">
        <v>2.5</v>
      </c>
      <c r="U37" s="34">
        <f t="shared" ref="U37:U100" si="22">S37*40%</f>
        <v>10.036000000000001</v>
      </c>
      <c r="V37" s="81">
        <f t="shared" ref="V37:V100" si="23">S37+T37+U37</f>
        <v>37.626000000000005</v>
      </c>
      <c r="W37" s="81"/>
      <c r="X37" s="81"/>
      <c r="Z37">
        <v>23.92</v>
      </c>
      <c r="AA37">
        <v>2.5</v>
      </c>
      <c r="AB37">
        <f t="shared" si="5"/>
        <v>26.42</v>
      </c>
      <c r="AC37" s="34">
        <f t="shared" si="6"/>
        <v>10.568000000000001</v>
      </c>
      <c r="AD37" s="34">
        <f t="shared" si="7"/>
        <v>36.988</v>
      </c>
    </row>
    <row r="38" spans="1:30" x14ac:dyDescent="0.25">
      <c r="A38" s="54">
        <v>7601</v>
      </c>
      <c r="B38" s="27" t="s">
        <v>105</v>
      </c>
      <c r="C38" s="27" t="s">
        <v>202</v>
      </c>
      <c r="D38" s="27" t="s">
        <v>104</v>
      </c>
      <c r="E38" s="55" t="s">
        <v>139</v>
      </c>
      <c r="F38" s="27" t="s">
        <v>86</v>
      </c>
      <c r="G38" s="27" t="s">
        <v>86</v>
      </c>
      <c r="H38" s="27" t="s">
        <v>87</v>
      </c>
      <c r="I38" s="27" t="s">
        <v>88</v>
      </c>
      <c r="J38" s="27">
        <v>0</v>
      </c>
      <c r="K38" s="27" t="s">
        <v>89</v>
      </c>
      <c r="L38" s="56">
        <f t="shared" si="1"/>
        <v>51.542465753424665</v>
      </c>
      <c r="M38" s="57">
        <v>0.27</v>
      </c>
      <c r="N38" s="56">
        <f t="shared" ref="N38:N109" si="24">L38-(L38*M38)</f>
        <v>37.626000000000005</v>
      </c>
      <c r="O38" s="36"/>
      <c r="R38" t="str">
        <f t="shared" si="0"/>
        <v>Adjust Modular</v>
      </c>
      <c r="S38" s="82">
        <v>25.09</v>
      </c>
      <c r="T38">
        <v>2.5</v>
      </c>
      <c r="U38" s="34">
        <f t="shared" si="22"/>
        <v>10.036000000000001</v>
      </c>
      <c r="V38" s="81">
        <f t="shared" si="23"/>
        <v>37.626000000000005</v>
      </c>
      <c r="W38" s="81"/>
      <c r="X38" s="81"/>
      <c r="Z38">
        <v>23.92</v>
      </c>
      <c r="AA38">
        <v>2.5</v>
      </c>
      <c r="AB38">
        <f t="shared" si="5"/>
        <v>26.42</v>
      </c>
      <c r="AC38" s="34">
        <f t="shared" si="6"/>
        <v>10.568000000000001</v>
      </c>
      <c r="AD38" s="34">
        <f t="shared" si="7"/>
        <v>36.988</v>
      </c>
    </row>
    <row r="39" spans="1:30" x14ac:dyDescent="0.25">
      <c r="A39" s="54">
        <v>7600</v>
      </c>
      <c r="B39" s="27" t="s">
        <v>106</v>
      </c>
      <c r="C39" s="27" t="s">
        <v>202</v>
      </c>
      <c r="D39" s="27" t="s">
        <v>104</v>
      </c>
      <c r="E39" s="55" t="s">
        <v>139</v>
      </c>
      <c r="F39" s="27" t="s">
        <v>86</v>
      </c>
      <c r="G39" s="27" t="s">
        <v>86</v>
      </c>
      <c r="H39" s="27" t="s">
        <v>87</v>
      </c>
      <c r="I39" s="27" t="s">
        <v>88</v>
      </c>
      <c r="J39" s="27">
        <v>0</v>
      </c>
      <c r="K39" s="27" t="s">
        <v>89</v>
      </c>
      <c r="L39" s="56">
        <f t="shared" si="1"/>
        <v>51.542465753424665</v>
      </c>
      <c r="M39" s="57">
        <v>0.27</v>
      </c>
      <c r="N39" s="56">
        <f t="shared" si="24"/>
        <v>37.626000000000005</v>
      </c>
      <c r="O39" s="36"/>
      <c r="R39" t="str">
        <f t="shared" si="0"/>
        <v>Advance Modular</v>
      </c>
      <c r="S39" s="82">
        <v>25.09</v>
      </c>
      <c r="T39">
        <v>2.5</v>
      </c>
      <c r="U39" s="34">
        <f t="shared" si="22"/>
        <v>10.036000000000001</v>
      </c>
      <c r="V39" s="81">
        <f t="shared" si="23"/>
        <v>37.626000000000005</v>
      </c>
      <c r="W39" s="81"/>
      <c r="X39" s="81"/>
      <c r="Z39">
        <v>23.92</v>
      </c>
      <c r="AA39">
        <v>2.5</v>
      </c>
      <c r="AB39">
        <f t="shared" si="5"/>
        <v>26.42</v>
      </c>
      <c r="AC39" s="34">
        <f t="shared" si="6"/>
        <v>10.568000000000001</v>
      </c>
      <c r="AD39" s="34">
        <f t="shared" si="7"/>
        <v>36.988</v>
      </c>
    </row>
    <row r="40" spans="1:30" x14ac:dyDescent="0.25">
      <c r="A40" s="54">
        <v>7631</v>
      </c>
      <c r="B40" s="27" t="s">
        <v>489</v>
      </c>
      <c r="C40" s="27" t="s">
        <v>202</v>
      </c>
      <c r="D40" s="27" t="s">
        <v>104</v>
      </c>
      <c r="E40" s="55" t="s">
        <v>139</v>
      </c>
      <c r="F40" s="27" t="s">
        <v>86</v>
      </c>
      <c r="G40" s="27" t="s">
        <v>86</v>
      </c>
      <c r="H40" s="27" t="s">
        <v>87</v>
      </c>
      <c r="I40" s="27" t="s">
        <v>88</v>
      </c>
      <c r="J40" s="27">
        <v>0</v>
      </c>
      <c r="K40" s="27" t="s">
        <v>89</v>
      </c>
      <c r="L40" s="56">
        <f t="shared" si="1"/>
        <v>52.731506849315068</v>
      </c>
      <c r="M40" s="57">
        <v>0.27</v>
      </c>
      <c r="N40" s="56">
        <f t="shared" ref="N40:N42" si="25">L40-(L40*M40)</f>
        <v>38.494</v>
      </c>
      <c r="O40" s="36"/>
      <c r="R40" t="str">
        <f t="shared" si="0"/>
        <v>Analytic Modular</v>
      </c>
      <c r="S40" s="82">
        <v>25.71</v>
      </c>
      <c r="T40">
        <v>2.5</v>
      </c>
      <c r="U40" s="34">
        <f t="shared" si="22"/>
        <v>10.284000000000001</v>
      </c>
      <c r="V40" s="81">
        <f t="shared" si="23"/>
        <v>38.494</v>
      </c>
      <c r="W40" s="81"/>
      <c r="X40" s="81"/>
      <c r="Z40">
        <v>23.88</v>
      </c>
      <c r="AA40">
        <v>2.5</v>
      </c>
      <c r="AB40">
        <f t="shared" ref="AB40:AB42" si="26">Z40+AA40</f>
        <v>26.38</v>
      </c>
      <c r="AC40" s="34">
        <f t="shared" ref="AC40:AC42" si="27">AB40*40%</f>
        <v>10.552</v>
      </c>
      <c r="AD40" s="34">
        <f t="shared" ref="AD40:AD42" si="28">AB40+AC40</f>
        <v>36.932000000000002</v>
      </c>
    </row>
    <row r="41" spans="1:30" x14ac:dyDescent="0.25">
      <c r="A41" s="54">
        <v>7632</v>
      </c>
      <c r="B41" s="27" t="s">
        <v>490</v>
      </c>
      <c r="C41" s="27" t="s">
        <v>202</v>
      </c>
      <c r="D41" s="27" t="s">
        <v>104</v>
      </c>
      <c r="E41" s="55" t="s">
        <v>139</v>
      </c>
      <c r="F41" s="27" t="s">
        <v>86</v>
      </c>
      <c r="G41" s="27" t="s">
        <v>86</v>
      </c>
      <c r="H41" s="27" t="s">
        <v>87</v>
      </c>
      <c r="I41" s="27" t="s">
        <v>88</v>
      </c>
      <c r="J41" s="27">
        <v>0</v>
      </c>
      <c r="K41" s="27" t="s">
        <v>89</v>
      </c>
      <c r="L41" s="56">
        <f t="shared" si="1"/>
        <v>52.731506849315068</v>
      </c>
      <c r="M41" s="57">
        <v>0.27</v>
      </c>
      <c r="N41" s="56">
        <f t="shared" si="25"/>
        <v>38.494</v>
      </c>
      <c r="O41" s="36"/>
      <c r="R41" t="str">
        <f t="shared" si="0"/>
        <v>Analytic Diffuse Modular</v>
      </c>
      <c r="S41" s="82">
        <v>25.71</v>
      </c>
      <c r="T41">
        <v>2.5</v>
      </c>
      <c r="U41" s="34">
        <f t="shared" si="22"/>
        <v>10.284000000000001</v>
      </c>
      <c r="V41" s="81">
        <f t="shared" si="23"/>
        <v>38.494</v>
      </c>
      <c r="W41" s="81"/>
      <c r="X41" s="81"/>
      <c r="Z41">
        <v>23.88</v>
      </c>
      <c r="AA41">
        <v>2.5</v>
      </c>
      <c r="AB41">
        <f t="shared" si="26"/>
        <v>26.38</v>
      </c>
      <c r="AC41" s="34">
        <f t="shared" si="27"/>
        <v>10.552</v>
      </c>
      <c r="AD41" s="34">
        <f t="shared" si="28"/>
        <v>36.932000000000002</v>
      </c>
    </row>
    <row r="42" spans="1:30" x14ac:dyDescent="0.25">
      <c r="A42" s="54">
        <v>7633</v>
      </c>
      <c r="B42" s="27" t="s">
        <v>491</v>
      </c>
      <c r="C42" s="27" t="s">
        <v>202</v>
      </c>
      <c r="D42" s="27" t="s">
        <v>104</v>
      </c>
      <c r="E42" s="55" t="s">
        <v>139</v>
      </c>
      <c r="F42" s="27" t="s">
        <v>86</v>
      </c>
      <c r="G42" s="27" t="s">
        <v>86</v>
      </c>
      <c r="H42" s="27" t="s">
        <v>87</v>
      </c>
      <c r="I42" s="27" t="s">
        <v>88</v>
      </c>
      <c r="J42" s="27">
        <v>0</v>
      </c>
      <c r="K42" s="27" t="s">
        <v>89</v>
      </c>
      <c r="L42" s="56">
        <f t="shared" si="1"/>
        <v>52.731506849315068</v>
      </c>
      <c r="M42" s="57">
        <v>0.27</v>
      </c>
      <c r="N42" s="56">
        <f t="shared" si="25"/>
        <v>38.494</v>
      </c>
      <c r="O42" s="36"/>
      <c r="R42" t="str">
        <f t="shared" si="0"/>
        <v>Analytic Form Modular</v>
      </c>
      <c r="S42" s="82">
        <v>25.71</v>
      </c>
      <c r="T42">
        <v>2.5</v>
      </c>
      <c r="U42" s="34">
        <f t="shared" si="22"/>
        <v>10.284000000000001</v>
      </c>
      <c r="V42" s="81">
        <f t="shared" si="23"/>
        <v>38.494</v>
      </c>
      <c r="W42" s="81"/>
      <c r="X42" s="81"/>
      <c r="Z42">
        <v>23.88</v>
      </c>
      <c r="AA42">
        <v>2.5</v>
      </c>
      <c r="AB42">
        <f t="shared" si="26"/>
        <v>26.38</v>
      </c>
      <c r="AC42" s="34">
        <f t="shared" si="27"/>
        <v>10.552</v>
      </c>
      <c r="AD42" s="34">
        <f t="shared" si="28"/>
        <v>36.932000000000002</v>
      </c>
    </row>
    <row r="43" spans="1:30" x14ac:dyDescent="0.25">
      <c r="A43" s="54">
        <v>7803</v>
      </c>
      <c r="B43" s="27" t="s">
        <v>570</v>
      </c>
      <c r="C43" s="27" t="s">
        <v>202</v>
      </c>
      <c r="D43" s="27" t="s">
        <v>104</v>
      </c>
      <c r="E43" s="55" t="s">
        <v>141</v>
      </c>
      <c r="F43" s="27" t="s">
        <v>86</v>
      </c>
      <c r="G43" s="27" t="s">
        <v>86</v>
      </c>
      <c r="H43" s="27" t="s">
        <v>87</v>
      </c>
      <c r="I43" s="27" t="s">
        <v>88</v>
      </c>
      <c r="J43" s="27">
        <v>0</v>
      </c>
      <c r="K43" s="27" t="s">
        <v>89</v>
      </c>
      <c r="L43" s="56">
        <f t="shared" si="1"/>
        <v>53.19178082191781</v>
      </c>
      <c r="M43" s="57">
        <v>0.27</v>
      </c>
      <c r="N43" s="56">
        <f t="shared" si="24"/>
        <v>38.83</v>
      </c>
      <c r="O43" s="36"/>
      <c r="R43" t="str">
        <f t="shared" si="0"/>
        <v>Artistry</v>
      </c>
      <c r="S43" s="82">
        <v>25.95</v>
      </c>
      <c r="T43">
        <v>2.5</v>
      </c>
      <c r="U43" s="34">
        <f t="shared" si="22"/>
        <v>10.38</v>
      </c>
      <c r="V43" s="81">
        <f t="shared" si="23"/>
        <v>38.83</v>
      </c>
      <c r="W43" s="81"/>
      <c r="X43" s="81"/>
      <c r="Y43">
        <v>24.72</v>
      </c>
      <c r="Z43">
        <v>24.72</v>
      </c>
      <c r="AA43">
        <v>2.5</v>
      </c>
      <c r="AB43">
        <f t="shared" si="5"/>
        <v>27.22</v>
      </c>
      <c r="AC43" s="34">
        <f t="shared" si="6"/>
        <v>10.888</v>
      </c>
      <c r="AD43" s="34">
        <f t="shared" si="7"/>
        <v>38.107999999999997</v>
      </c>
    </row>
    <row r="44" spans="1:30" x14ac:dyDescent="0.25">
      <c r="A44" s="54">
        <v>7713</v>
      </c>
      <c r="B44" s="27" t="s">
        <v>107</v>
      </c>
      <c r="C44" s="27" t="s">
        <v>202</v>
      </c>
      <c r="D44" s="27" t="s">
        <v>104</v>
      </c>
      <c r="E44" s="55" t="s">
        <v>141</v>
      </c>
      <c r="F44" s="27" t="s">
        <v>86</v>
      </c>
      <c r="G44" s="27" t="s">
        <v>86</v>
      </c>
      <c r="H44" s="27" t="s">
        <v>87</v>
      </c>
      <c r="I44" s="27" t="s">
        <v>88</v>
      </c>
      <c r="J44" s="27">
        <v>0</v>
      </c>
      <c r="K44" s="27" t="s">
        <v>89</v>
      </c>
      <c r="L44" s="56">
        <f t="shared" si="1"/>
        <v>92.391780821917806</v>
      </c>
      <c r="M44" s="57">
        <v>0.27</v>
      </c>
      <c r="N44" s="56">
        <f t="shared" si="24"/>
        <v>67.445999999999998</v>
      </c>
      <c r="O44" s="36"/>
      <c r="R44" t="str">
        <f t="shared" si="0"/>
        <v>Atmospheric Modular</v>
      </c>
      <c r="S44" s="82">
        <v>46.39</v>
      </c>
      <c r="T44">
        <v>2.5</v>
      </c>
      <c r="U44" s="34">
        <f t="shared" si="22"/>
        <v>18.556000000000001</v>
      </c>
      <c r="V44" s="81">
        <f t="shared" si="23"/>
        <v>67.445999999999998</v>
      </c>
      <c r="W44" s="81"/>
      <c r="X44" s="81"/>
      <c r="Z44">
        <v>43.49</v>
      </c>
      <c r="AA44">
        <v>2.5</v>
      </c>
      <c r="AB44">
        <f t="shared" si="5"/>
        <v>45.99</v>
      </c>
      <c r="AC44" s="34">
        <f t="shared" si="6"/>
        <v>18.396000000000001</v>
      </c>
      <c r="AD44" s="34">
        <f t="shared" si="7"/>
        <v>64.385999999999996</v>
      </c>
    </row>
    <row r="45" spans="1:30" x14ac:dyDescent="0.25">
      <c r="A45" s="54">
        <v>7503</v>
      </c>
      <c r="B45" s="27" t="s">
        <v>492</v>
      </c>
      <c r="C45" s="27" t="s">
        <v>202</v>
      </c>
      <c r="D45" s="27" t="s">
        <v>104</v>
      </c>
      <c r="E45" s="55" t="s">
        <v>142</v>
      </c>
      <c r="F45" s="27" t="s">
        <v>86</v>
      </c>
      <c r="G45" s="27" t="s">
        <v>86</v>
      </c>
      <c r="H45" s="27" t="s">
        <v>87</v>
      </c>
      <c r="I45" s="27" t="s">
        <v>88</v>
      </c>
      <c r="J45" s="27">
        <v>0</v>
      </c>
      <c r="K45" s="27" t="s">
        <v>89</v>
      </c>
      <c r="L45" s="56">
        <f t="shared" si="1"/>
        <v>42.816438356164383</v>
      </c>
      <c r="M45" s="57">
        <v>0.27</v>
      </c>
      <c r="N45" s="56">
        <f t="shared" ref="N45:N46" si="29">L45-(L45*M45)</f>
        <v>31.256</v>
      </c>
      <c r="O45" s="36"/>
      <c r="R45" t="str">
        <f t="shared" si="0"/>
        <v>Balance Modular</v>
      </c>
      <c r="S45" s="82">
        <v>20.54</v>
      </c>
      <c r="T45">
        <v>2.5</v>
      </c>
      <c r="U45" s="34">
        <f t="shared" si="22"/>
        <v>8.2159999999999993</v>
      </c>
      <c r="V45" s="81">
        <f t="shared" si="23"/>
        <v>31.256</v>
      </c>
      <c r="W45" s="81"/>
      <c r="X45" s="81"/>
      <c r="Z45">
        <v>19.329999999999998</v>
      </c>
      <c r="AA45">
        <v>2.5</v>
      </c>
      <c r="AB45">
        <f t="shared" ref="AB45:AB46" si="30">Z45+AA45</f>
        <v>21.83</v>
      </c>
      <c r="AC45" s="34">
        <f t="shared" ref="AC45:AC46" si="31">AB45*40%</f>
        <v>8.7319999999999993</v>
      </c>
      <c r="AD45" s="34">
        <f t="shared" ref="AD45:AD46" si="32">AB45+AC45</f>
        <v>30.561999999999998</v>
      </c>
    </row>
    <row r="46" spans="1:30" x14ac:dyDescent="0.25">
      <c r="A46" s="54">
        <v>7505</v>
      </c>
      <c r="B46" s="27" t="s">
        <v>566</v>
      </c>
      <c r="C46" s="27" t="s">
        <v>202</v>
      </c>
      <c r="D46" s="27" t="s">
        <v>104</v>
      </c>
      <c r="E46" s="55" t="s">
        <v>141</v>
      </c>
      <c r="F46" s="27" t="s">
        <v>86</v>
      </c>
      <c r="G46" s="27" t="s">
        <v>86</v>
      </c>
      <c r="H46" s="27" t="s">
        <v>87</v>
      </c>
      <c r="I46" s="27" t="s">
        <v>88</v>
      </c>
      <c r="J46" s="27">
        <v>0</v>
      </c>
      <c r="K46" s="27" t="s">
        <v>89</v>
      </c>
      <c r="L46" s="56">
        <f t="shared" si="1"/>
        <v>53.19178082191781</v>
      </c>
      <c r="M46" s="57">
        <v>0.27</v>
      </c>
      <c r="N46" s="56">
        <f t="shared" si="29"/>
        <v>38.83</v>
      </c>
      <c r="O46" s="36"/>
      <c r="R46" t="str">
        <f t="shared" ref="R46" si="33">B46</f>
        <v>Bliss</v>
      </c>
      <c r="S46" s="82">
        <v>25.95</v>
      </c>
      <c r="T46">
        <v>2.5</v>
      </c>
      <c r="U46" s="34">
        <f t="shared" si="22"/>
        <v>10.38</v>
      </c>
      <c r="V46" s="81">
        <f t="shared" si="23"/>
        <v>38.83</v>
      </c>
      <c r="W46" s="81"/>
      <c r="X46" s="81"/>
      <c r="Y46">
        <v>24.68</v>
      </c>
      <c r="Z46">
        <v>24.68</v>
      </c>
      <c r="AA46">
        <v>2.5</v>
      </c>
      <c r="AB46">
        <f t="shared" si="30"/>
        <v>27.18</v>
      </c>
      <c r="AC46" s="34">
        <f t="shared" si="31"/>
        <v>10.872</v>
      </c>
      <c r="AD46" s="34">
        <f t="shared" si="32"/>
        <v>38.052</v>
      </c>
    </row>
    <row r="47" spans="1:30" x14ac:dyDescent="0.25">
      <c r="A47" s="54">
        <v>7081</v>
      </c>
      <c r="B47" s="27" t="s">
        <v>565</v>
      </c>
      <c r="C47" s="27" t="s">
        <v>202</v>
      </c>
      <c r="D47" s="27" t="s">
        <v>104</v>
      </c>
      <c r="E47" s="55" t="s">
        <v>141</v>
      </c>
      <c r="F47" s="27" t="s">
        <v>86</v>
      </c>
      <c r="G47" s="27" t="s">
        <v>86</v>
      </c>
      <c r="H47" s="27" t="s">
        <v>87</v>
      </c>
      <c r="I47" s="27" t="s">
        <v>88</v>
      </c>
      <c r="J47" s="27">
        <v>0</v>
      </c>
      <c r="K47" s="27" t="s">
        <v>89</v>
      </c>
      <c r="L47" s="56">
        <f t="shared" si="1"/>
        <v>56.586301369863016</v>
      </c>
      <c r="M47" s="57">
        <v>0.27</v>
      </c>
      <c r="N47" s="56">
        <f t="shared" si="24"/>
        <v>41.308</v>
      </c>
      <c r="O47" s="36"/>
      <c r="R47" t="str">
        <f t="shared" si="0"/>
        <v>Boucle II</v>
      </c>
      <c r="S47" s="82">
        <v>27.72</v>
      </c>
      <c r="T47">
        <v>2.5</v>
      </c>
      <c r="U47" s="34">
        <f t="shared" si="22"/>
        <v>11.088000000000001</v>
      </c>
      <c r="V47" s="81">
        <f t="shared" si="23"/>
        <v>41.308</v>
      </c>
      <c r="W47" s="81"/>
      <c r="X47" s="81"/>
      <c r="Z47">
        <v>25.17</v>
      </c>
      <c r="AA47">
        <v>2.5</v>
      </c>
      <c r="AB47">
        <f t="shared" si="5"/>
        <v>27.67</v>
      </c>
      <c r="AC47" s="34">
        <f t="shared" si="6"/>
        <v>11.068000000000001</v>
      </c>
      <c r="AD47" s="34">
        <f t="shared" si="7"/>
        <v>38.738</v>
      </c>
    </row>
    <row r="48" spans="1:30" x14ac:dyDescent="0.25">
      <c r="A48" s="54">
        <v>7949</v>
      </c>
      <c r="B48" s="27" t="s">
        <v>108</v>
      </c>
      <c r="C48" s="27" t="s">
        <v>202</v>
      </c>
      <c r="D48" s="27" t="s">
        <v>104</v>
      </c>
      <c r="E48" s="55" t="s">
        <v>141</v>
      </c>
      <c r="F48" s="27" t="s">
        <v>86</v>
      </c>
      <c r="G48" s="27" t="s">
        <v>86</v>
      </c>
      <c r="H48" s="27" t="s">
        <v>87</v>
      </c>
      <c r="I48" s="27" t="s">
        <v>88</v>
      </c>
      <c r="J48" s="27">
        <v>0</v>
      </c>
      <c r="K48" s="27" t="s">
        <v>89</v>
      </c>
      <c r="L48" s="56">
        <f t="shared" si="1"/>
        <v>69.723287671232882</v>
      </c>
      <c r="M48" s="57">
        <v>0.27</v>
      </c>
      <c r="N48" s="56">
        <f t="shared" si="24"/>
        <v>50.898000000000003</v>
      </c>
      <c r="O48" s="36"/>
      <c r="R48" t="str">
        <f t="shared" si="0"/>
        <v>Cameo II Modular</v>
      </c>
      <c r="S48" s="82">
        <v>34.57</v>
      </c>
      <c r="T48">
        <v>2.5</v>
      </c>
      <c r="U48" s="34">
        <f t="shared" si="22"/>
        <v>13.828000000000001</v>
      </c>
      <c r="V48" s="81">
        <f t="shared" si="23"/>
        <v>50.898000000000003</v>
      </c>
      <c r="W48" s="81"/>
      <c r="X48" s="81"/>
      <c r="Z48">
        <v>32.380000000000003</v>
      </c>
      <c r="AA48">
        <v>2.5</v>
      </c>
      <c r="AB48">
        <f t="shared" si="5"/>
        <v>34.880000000000003</v>
      </c>
      <c r="AC48" s="34">
        <f t="shared" si="6"/>
        <v>13.952000000000002</v>
      </c>
      <c r="AD48" s="34">
        <f t="shared" si="7"/>
        <v>48.832000000000008</v>
      </c>
    </row>
    <row r="49" spans="1:30" x14ac:dyDescent="0.25">
      <c r="A49" s="54" t="s">
        <v>394</v>
      </c>
      <c r="B49" s="27" t="s">
        <v>395</v>
      </c>
      <c r="C49" s="27" t="s">
        <v>202</v>
      </c>
      <c r="D49" s="27" t="s">
        <v>104</v>
      </c>
      <c r="E49" s="55" t="s">
        <v>142</v>
      </c>
      <c r="F49" s="27" t="s">
        <v>86</v>
      </c>
      <c r="G49" s="27" t="s">
        <v>86</v>
      </c>
      <c r="H49" s="27" t="s">
        <v>140</v>
      </c>
      <c r="I49" s="27" t="s">
        <v>88</v>
      </c>
      <c r="J49" s="27">
        <v>0</v>
      </c>
      <c r="K49" s="27" t="s">
        <v>89</v>
      </c>
      <c r="L49" s="56">
        <f t="shared" si="1"/>
        <v>56.586301369863016</v>
      </c>
      <c r="M49" s="57">
        <v>0.27</v>
      </c>
      <c r="N49" s="56">
        <f t="shared" si="24"/>
        <v>41.308</v>
      </c>
      <c r="O49" s="36"/>
      <c r="R49" t="str">
        <f t="shared" si="0"/>
        <v>Cardigan</v>
      </c>
      <c r="S49" s="82">
        <v>27.72</v>
      </c>
      <c r="T49">
        <v>2.5</v>
      </c>
      <c r="U49" s="34">
        <f t="shared" si="22"/>
        <v>11.088000000000001</v>
      </c>
      <c r="V49" s="81">
        <f t="shared" si="23"/>
        <v>41.308</v>
      </c>
      <c r="W49" s="81"/>
      <c r="X49" s="81"/>
      <c r="Z49">
        <v>25.17</v>
      </c>
      <c r="AA49">
        <v>2.5</v>
      </c>
      <c r="AB49">
        <f t="shared" si="5"/>
        <v>27.67</v>
      </c>
      <c r="AC49" s="34">
        <f t="shared" si="6"/>
        <v>11.068000000000001</v>
      </c>
      <c r="AD49" s="34">
        <f t="shared" si="7"/>
        <v>38.738</v>
      </c>
    </row>
    <row r="50" spans="1:30" x14ac:dyDescent="0.25">
      <c r="A50" s="54">
        <v>7268</v>
      </c>
      <c r="B50" s="27" t="s">
        <v>109</v>
      </c>
      <c r="C50" s="27" t="s">
        <v>202</v>
      </c>
      <c r="D50" s="27" t="s">
        <v>104</v>
      </c>
      <c r="E50" s="55" t="s">
        <v>141</v>
      </c>
      <c r="F50" s="27" t="s">
        <v>86</v>
      </c>
      <c r="G50" s="27" t="s">
        <v>86</v>
      </c>
      <c r="H50" s="27" t="s">
        <v>87</v>
      </c>
      <c r="I50" s="27" t="s">
        <v>88</v>
      </c>
      <c r="J50" s="27">
        <v>0</v>
      </c>
      <c r="K50" s="27" t="s">
        <v>89</v>
      </c>
      <c r="L50" s="56">
        <f>V50/0.73</f>
        <v>99.69863013698631</v>
      </c>
      <c r="M50" s="57">
        <v>0.27</v>
      </c>
      <c r="N50" s="56">
        <f>L50-(L50*M50)</f>
        <v>72.78</v>
      </c>
      <c r="O50" s="36"/>
      <c r="R50" t="str">
        <f t="shared" si="0"/>
        <v>Catwalk II Modular (walkoff)</v>
      </c>
      <c r="S50" s="82">
        <v>50.2</v>
      </c>
      <c r="T50">
        <v>2.5</v>
      </c>
      <c r="U50" s="34">
        <f t="shared" si="22"/>
        <v>20.080000000000002</v>
      </c>
      <c r="V50" s="81">
        <f t="shared" si="23"/>
        <v>72.78</v>
      </c>
      <c r="W50" s="81"/>
      <c r="X50" s="81"/>
      <c r="Z50">
        <v>48.07</v>
      </c>
      <c r="AA50">
        <v>2.5</v>
      </c>
      <c r="AB50">
        <f t="shared" si="5"/>
        <v>50.57</v>
      </c>
      <c r="AC50" s="34">
        <f t="shared" si="6"/>
        <v>20.228000000000002</v>
      </c>
      <c r="AD50" s="34">
        <f t="shared" si="7"/>
        <v>70.798000000000002</v>
      </c>
    </row>
    <row r="51" spans="1:30" x14ac:dyDescent="0.25">
      <c r="A51" s="54">
        <v>7199</v>
      </c>
      <c r="B51" s="27" t="s">
        <v>396</v>
      </c>
      <c r="C51" s="27" t="s">
        <v>202</v>
      </c>
      <c r="D51" s="27" t="s">
        <v>104</v>
      </c>
      <c r="E51" s="55" t="s">
        <v>141</v>
      </c>
      <c r="F51" s="27" t="s">
        <v>86</v>
      </c>
      <c r="G51" s="27" t="s">
        <v>86</v>
      </c>
      <c r="H51" s="27" t="s">
        <v>140</v>
      </c>
      <c r="I51" s="27" t="s">
        <v>88</v>
      </c>
      <c r="J51" s="27">
        <v>0</v>
      </c>
      <c r="K51" s="27" t="s">
        <v>89</v>
      </c>
      <c r="L51" s="56">
        <f t="shared" si="1"/>
        <v>71.871232876712327</v>
      </c>
      <c r="M51" s="57">
        <v>0.27</v>
      </c>
      <c r="N51" s="56">
        <f t="shared" si="24"/>
        <v>52.465999999999994</v>
      </c>
      <c r="O51" s="36"/>
      <c r="R51" t="str">
        <f t="shared" si="0"/>
        <v xml:space="preserve">Chromatic Modular </v>
      </c>
      <c r="S51" s="82">
        <v>35.69</v>
      </c>
      <c r="T51">
        <v>2.5</v>
      </c>
      <c r="U51" s="34">
        <f t="shared" si="22"/>
        <v>14.276</v>
      </c>
      <c r="V51" s="81">
        <f t="shared" si="23"/>
        <v>52.465999999999994</v>
      </c>
      <c r="W51" s="81"/>
      <c r="X51" s="81"/>
      <c r="Z51">
        <v>33.880000000000003</v>
      </c>
      <c r="AA51">
        <v>2.5</v>
      </c>
      <c r="AB51">
        <f t="shared" si="5"/>
        <v>36.380000000000003</v>
      </c>
      <c r="AC51" s="34">
        <f t="shared" si="6"/>
        <v>14.552000000000001</v>
      </c>
      <c r="AD51" s="34">
        <f t="shared" si="7"/>
        <v>50.932000000000002</v>
      </c>
    </row>
    <row r="52" spans="1:30" x14ac:dyDescent="0.25">
      <c r="A52" s="54">
        <v>7202</v>
      </c>
      <c r="B52" s="27" t="s">
        <v>110</v>
      </c>
      <c r="C52" s="27" t="s">
        <v>202</v>
      </c>
      <c r="D52" s="27" t="s">
        <v>104</v>
      </c>
      <c r="E52" s="55" t="s">
        <v>141</v>
      </c>
      <c r="F52" s="27" t="s">
        <v>86</v>
      </c>
      <c r="G52" s="27" t="s">
        <v>86</v>
      </c>
      <c r="H52" s="27" t="s">
        <v>87</v>
      </c>
      <c r="I52" s="27" t="s">
        <v>88</v>
      </c>
      <c r="J52" s="27">
        <v>0</v>
      </c>
      <c r="K52" s="27" t="s">
        <v>89</v>
      </c>
      <c r="L52" s="56">
        <f t="shared" si="1"/>
        <v>45.865753424657534</v>
      </c>
      <c r="M52" s="57">
        <v>0.27</v>
      </c>
      <c r="N52" s="56">
        <f t="shared" si="24"/>
        <v>33.481999999999999</v>
      </c>
      <c r="O52" s="36"/>
      <c r="R52" t="str">
        <f t="shared" si="0"/>
        <v>City Blocks II Modular</v>
      </c>
      <c r="S52" s="82">
        <v>22.13</v>
      </c>
      <c r="T52">
        <v>2.5</v>
      </c>
      <c r="U52" s="34">
        <f t="shared" si="22"/>
        <v>8.8520000000000003</v>
      </c>
      <c r="V52" s="81">
        <f t="shared" si="23"/>
        <v>33.481999999999999</v>
      </c>
      <c r="W52" s="81"/>
      <c r="X52" s="81"/>
      <c r="Z52">
        <v>20.82</v>
      </c>
      <c r="AA52">
        <v>2.5</v>
      </c>
      <c r="AB52">
        <f t="shared" si="5"/>
        <v>23.32</v>
      </c>
      <c r="AC52" s="34">
        <f t="shared" si="6"/>
        <v>9.3280000000000012</v>
      </c>
      <c r="AD52" s="34">
        <f t="shared" si="7"/>
        <v>32.648000000000003</v>
      </c>
    </row>
    <row r="53" spans="1:30" x14ac:dyDescent="0.25">
      <c r="A53" s="54">
        <v>7479</v>
      </c>
      <c r="B53" s="27" t="s">
        <v>417</v>
      </c>
      <c r="C53" s="27" t="s">
        <v>202</v>
      </c>
      <c r="D53" s="27" t="s">
        <v>104</v>
      </c>
      <c r="E53" s="55" t="s">
        <v>141</v>
      </c>
      <c r="F53" s="27" t="s">
        <v>86</v>
      </c>
      <c r="G53" s="27" t="s">
        <v>86</v>
      </c>
      <c r="H53" s="27" t="s">
        <v>87</v>
      </c>
      <c r="I53" s="27" t="s">
        <v>88</v>
      </c>
      <c r="J53" s="27">
        <v>0</v>
      </c>
      <c r="K53" s="27" t="s">
        <v>89</v>
      </c>
      <c r="L53" s="56">
        <f t="shared" si="1"/>
        <v>58.715068493150682</v>
      </c>
      <c r="M53" s="57">
        <v>0.27</v>
      </c>
      <c r="N53" s="56">
        <f t="shared" ref="N53" si="34">L53-(L53*M53)</f>
        <v>42.861999999999995</v>
      </c>
      <c r="O53" s="36"/>
      <c r="R53" t="str">
        <f t="shared" si="0"/>
        <v>Color Zone  24x24</v>
      </c>
      <c r="S53" s="82">
        <v>28.83</v>
      </c>
      <c r="T53">
        <v>2.5</v>
      </c>
      <c r="U53" s="34">
        <f t="shared" si="22"/>
        <v>11.532</v>
      </c>
      <c r="V53" s="81">
        <f t="shared" si="23"/>
        <v>42.861999999999995</v>
      </c>
      <c r="W53" s="81"/>
      <c r="X53" s="81"/>
      <c r="Z53">
        <v>27.17</v>
      </c>
      <c r="AA53">
        <v>2.5</v>
      </c>
      <c r="AB53">
        <f t="shared" ref="AB53" si="35">Z53+AA53</f>
        <v>29.67</v>
      </c>
      <c r="AC53" s="34">
        <f t="shared" ref="AC53" si="36">AB53*40%</f>
        <v>11.868000000000002</v>
      </c>
      <c r="AD53" s="34">
        <f t="shared" ref="AD53" si="37">AB53+AC53</f>
        <v>41.538000000000004</v>
      </c>
    </row>
    <row r="54" spans="1:30" x14ac:dyDescent="0.25">
      <c r="A54" s="54">
        <v>7479</v>
      </c>
      <c r="B54" s="27" t="s">
        <v>418</v>
      </c>
      <c r="C54" s="27" t="s">
        <v>202</v>
      </c>
      <c r="D54" s="27" t="s">
        <v>104</v>
      </c>
      <c r="E54" s="55" t="s">
        <v>141</v>
      </c>
      <c r="F54" s="27" t="s">
        <v>86</v>
      </c>
      <c r="G54" s="27" t="s">
        <v>86</v>
      </c>
      <c r="H54" s="27" t="s">
        <v>87</v>
      </c>
      <c r="I54" s="27" t="s">
        <v>88</v>
      </c>
      <c r="J54" s="27">
        <v>0</v>
      </c>
      <c r="K54" s="27" t="s">
        <v>89</v>
      </c>
      <c r="L54" s="56">
        <f t="shared" si="1"/>
        <v>58.715068493150682</v>
      </c>
      <c r="M54" s="57">
        <v>0.27</v>
      </c>
      <c r="N54" s="56">
        <f t="shared" ref="N54" si="38">L54-(L54*M54)</f>
        <v>42.861999999999995</v>
      </c>
      <c r="O54" s="36"/>
      <c r="R54" t="str">
        <f t="shared" si="0"/>
        <v>Color Zone 18x36</v>
      </c>
      <c r="S54" s="82">
        <v>28.83</v>
      </c>
      <c r="T54">
        <v>2.5</v>
      </c>
      <c r="U54" s="34">
        <f t="shared" si="22"/>
        <v>11.532</v>
      </c>
      <c r="V54" s="81">
        <f t="shared" si="23"/>
        <v>42.861999999999995</v>
      </c>
      <c r="W54" s="81"/>
      <c r="X54" s="81"/>
      <c r="Z54">
        <v>27.17</v>
      </c>
      <c r="AA54">
        <v>2.5</v>
      </c>
      <c r="AB54">
        <f t="shared" ref="AB54" si="39">Z54+AA54</f>
        <v>29.67</v>
      </c>
      <c r="AC54" s="34">
        <f t="shared" ref="AC54" si="40">AB54*40%</f>
        <v>11.868000000000002</v>
      </c>
      <c r="AD54" s="34">
        <f t="shared" ref="AD54" si="41">AB54+AC54</f>
        <v>41.538000000000004</v>
      </c>
    </row>
    <row r="55" spans="1:30" x14ac:dyDescent="0.25">
      <c r="A55" s="54">
        <v>7507</v>
      </c>
      <c r="B55" s="27" t="s">
        <v>571</v>
      </c>
      <c r="C55" s="27" t="s">
        <v>202</v>
      </c>
      <c r="D55" s="27" t="s">
        <v>104</v>
      </c>
      <c r="E55" s="55" t="s">
        <v>139</v>
      </c>
      <c r="F55" s="27" t="s">
        <v>86</v>
      </c>
      <c r="G55" s="27" t="s">
        <v>86</v>
      </c>
      <c r="H55" s="27" t="s">
        <v>87</v>
      </c>
      <c r="I55" s="27" t="s">
        <v>88</v>
      </c>
      <c r="J55" s="27">
        <v>0</v>
      </c>
      <c r="K55" s="27" t="s">
        <v>89</v>
      </c>
      <c r="L55" s="56">
        <f t="shared" si="1"/>
        <v>49.202739726027396</v>
      </c>
      <c r="M55" s="57">
        <v>0.27</v>
      </c>
      <c r="N55" s="56">
        <f t="shared" si="24"/>
        <v>35.917999999999999</v>
      </c>
      <c r="O55" s="36"/>
      <c r="R55" t="str">
        <f t="shared" si="0"/>
        <v>Composition</v>
      </c>
      <c r="S55" s="82">
        <v>23.87</v>
      </c>
      <c r="T55">
        <v>2.5</v>
      </c>
      <c r="U55" s="34">
        <f t="shared" si="22"/>
        <v>9.548</v>
      </c>
      <c r="V55" s="81">
        <f t="shared" si="23"/>
        <v>35.917999999999999</v>
      </c>
      <c r="W55" s="81"/>
      <c r="X55" s="81"/>
      <c r="Y55">
        <v>22.72</v>
      </c>
      <c r="Z55">
        <v>22.72</v>
      </c>
      <c r="AA55">
        <v>2.5</v>
      </c>
      <c r="AB55">
        <f t="shared" si="5"/>
        <v>25.22</v>
      </c>
      <c r="AC55" s="34">
        <f t="shared" si="6"/>
        <v>10.088000000000001</v>
      </c>
      <c r="AD55" s="34">
        <f t="shared" si="7"/>
        <v>35.308</v>
      </c>
    </row>
    <row r="56" spans="1:30" x14ac:dyDescent="0.25">
      <c r="A56" s="54">
        <v>7720</v>
      </c>
      <c r="B56" s="27" t="s">
        <v>419</v>
      </c>
      <c r="C56" s="27" t="s">
        <v>202</v>
      </c>
      <c r="D56" s="27" t="s">
        <v>104</v>
      </c>
      <c r="E56" s="55" t="s">
        <v>139</v>
      </c>
      <c r="F56" s="27" t="s">
        <v>86</v>
      </c>
      <c r="G56" s="27" t="s">
        <v>86</v>
      </c>
      <c r="H56" s="27" t="s">
        <v>87</v>
      </c>
      <c r="I56" s="27" t="s">
        <v>88</v>
      </c>
      <c r="J56" s="27">
        <v>0</v>
      </c>
      <c r="K56" s="27" t="s">
        <v>89</v>
      </c>
      <c r="L56" s="56">
        <f t="shared" si="1"/>
        <v>60.920547945205492</v>
      </c>
      <c r="M56" s="57">
        <v>0.27</v>
      </c>
      <c r="N56" s="56">
        <f t="shared" ref="N56" si="42">L56-(L56*M56)</f>
        <v>44.472000000000008</v>
      </c>
      <c r="O56" s="36"/>
      <c r="R56" t="str">
        <f t="shared" si="0"/>
        <v xml:space="preserve">Cosmos </v>
      </c>
      <c r="S56" s="82">
        <v>29.98</v>
      </c>
      <c r="T56">
        <v>2.5</v>
      </c>
      <c r="U56" s="34">
        <f t="shared" si="22"/>
        <v>11.992000000000001</v>
      </c>
      <c r="V56" s="81">
        <f t="shared" si="23"/>
        <v>44.472000000000008</v>
      </c>
      <c r="W56" s="81"/>
      <c r="X56" s="81"/>
      <c r="Z56">
        <v>31.39</v>
      </c>
      <c r="AA56">
        <v>2.5</v>
      </c>
      <c r="AB56">
        <f t="shared" ref="AB56" si="43">Z56+AA56</f>
        <v>33.89</v>
      </c>
      <c r="AC56" s="34">
        <f t="shared" ref="AC56" si="44">AB56*40%</f>
        <v>13.556000000000001</v>
      </c>
      <c r="AD56" s="34">
        <f t="shared" ref="AD56" si="45">AB56+AC56</f>
        <v>47.445999999999998</v>
      </c>
    </row>
    <row r="57" spans="1:30" x14ac:dyDescent="0.25">
      <c r="A57" s="54">
        <v>7099</v>
      </c>
      <c r="B57" s="27" t="s">
        <v>473</v>
      </c>
      <c r="C57" s="27" t="s">
        <v>202</v>
      </c>
      <c r="D57" s="27" t="s">
        <v>104</v>
      </c>
      <c r="E57" s="55" t="s">
        <v>141</v>
      </c>
      <c r="F57" s="27" t="s">
        <v>86</v>
      </c>
      <c r="G57" s="27" t="s">
        <v>86</v>
      </c>
      <c r="H57" s="27" t="s">
        <v>87</v>
      </c>
      <c r="I57" s="27" t="s">
        <v>88</v>
      </c>
      <c r="J57" s="27">
        <v>0</v>
      </c>
      <c r="K57" s="27" t="s">
        <v>89</v>
      </c>
      <c r="L57" s="56">
        <f t="shared" si="1"/>
        <v>71.871232876712327</v>
      </c>
      <c r="M57" s="57">
        <v>0.27</v>
      </c>
      <c r="N57" s="56">
        <f t="shared" si="24"/>
        <v>52.465999999999994</v>
      </c>
      <c r="O57" s="36"/>
      <c r="R57" t="str">
        <f t="shared" si="0"/>
        <v xml:space="preserve">Craftwork II Modular </v>
      </c>
      <c r="S57" s="82">
        <v>35.69</v>
      </c>
      <c r="T57">
        <v>2.5</v>
      </c>
      <c r="U57" s="34">
        <f t="shared" si="22"/>
        <v>14.276</v>
      </c>
      <c r="V57" s="81">
        <f t="shared" si="23"/>
        <v>52.465999999999994</v>
      </c>
      <c r="W57" s="81"/>
      <c r="X57" s="81"/>
      <c r="Z57">
        <v>33.880000000000003</v>
      </c>
      <c r="AA57">
        <v>2.5</v>
      </c>
      <c r="AB57">
        <f t="shared" si="5"/>
        <v>36.380000000000003</v>
      </c>
      <c r="AC57" s="34">
        <f t="shared" si="6"/>
        <v>14.552000000000001</v>
      </c>
      <c r="AD57" s="34">
        <f t="shared" si="7"/>
        <v>50.932000000000002</v>
      </c>
    </row>
    <row r="58" spans="1:30" x14ac:dyDescent="0.25">
      <c r="A58" s="54">
        <v>7480</v>
      </c>
      <c r="B58" s="27" t="s">
        <v>420</v>
      </c>
      <c r="C58" s="27" t="s">
        <v>202</v>
      </c>
      <c r="D58" s="27" t="s">
        <v>104</v>
      </c>
      <c r="E58" s="55" t="s">
        <v>142</v>
      </c>
      <c r="F58" s="27" t="s">
        <v>86</v>
      </c>
      <c r="G58" s="27" t="s">
        <v>86</v>
      </c>
      <c r="H58" s="27" t="s">
        <v>87</v>
      </c>
      <c r="I58" s="27" t="s">
        <v>88</v>
      </c>
      <c r="J58" s="27">
        <v>0</v>
      </c>
      <c r="K58" s="27" t="s">
        <v>89</v>
      </c>
      <c r="L58" s="56">
        <f t="shared" si="1"/>
        <v>53.767123287671232</v>
      </c>
      <c r="M58" s="57">
        <v>0.27</v>
      </c>
      <c r="N58" s="56">
        <f t="shared" ref="N58:N59" si="46">L58-(L58*M58)</f>
        <v>39.25</v>
      </c>
      <c r="O58" s="36"/>
      <c r="R58" t="str">
        <f t="shared" si="0"/>
        <v>Cumulus</v>
      </c>
      <c r="S58" s="82">
        <v>26.25</v>
      </c>
      <c r="T58">
        <v>2.5</v>
      </c>
      <c r="U58" s="34">
        <f t="shared" si="22"/>
        <v>10.5</v>
      </c>
      <c r="V58" s="81">
        <f t="shared" si="23"/>
        <v>39.25</v>
      </c>
      <c r="W58" s="81"/>
      <c r="X58" s="81"/>
      <c r="Z58">
        <v>25</v>
      </c>
      <c r="AA58">
        <v>2.5</v>
      </c>
      <c r="AB58">
        <f t="shared" ref="AB58:AB59" si="47">Z58+AA58</f>
        <v>27.5</v>
      </c>
      <c r="AC58" s="34">
        <f t="shared" ref="AC58:AC59" si="48">AB58*40%</f>
        <v>11</v>
      </c>
      <c r="AD58" s="34">
        <f t="shared" ref="AD58:AD59" si="49">AB58+AC58</f>
        <v>38.5</v>
      </c>
    </row>
    <row r="59" spans="1:30" x14ac:dyDescent="0.25">
      <c r="A59" s="54">
        <v>7508</v>
      </c>
      <c r="B59" s="27" t="s">
        <v>572</v>
      </c>
      <c r="C59" s="27" t="s">
        <v>202</v>
      </c>
      <c r="D59" s="27" t="s">
        <v>104</v>
      </c>
      <c r="E59" s="55" t="s">
        <v>139</v>
      </c>
      <c r="F59" s="27" t="s">
        <v>86</v>
      </c>
      <c r="G59" s="27" t="s">
        <v>86</v>
      </c>
      <c r="H59" s="27" t="s">
        <v>87</v>
      </c>
      <c r="I59" s="27" t="s">
        <v>88</v>
      </c>
      <c r="J59" s="27">
        <v>0</v>
      </c>
      <c r="K59" s="27" t="s">
        <v>89</v>
      </c>
      <c r="L59" s="56">
        <f t="shared" si="1"/>
        <v>49.202739726027396</v>
      </c>
      <c r="M59" s="57">
        <v>0.27</v>
      </c>
      <c r="N59" s="56">
        <f t="shared" si="46"/>
        <v>35.917999999999999</v>
      </c>
      <c r="O59" s="36"/>
      <c r="R59" t="str">
        <f t="shared" ref="R59" si="50">B59</f>
        <v xml:space="preserve">Curate </v>
      </c>
      <c r="S59" s="82">
        <v>23.87</v>
      </c>
      <c r="T59">
        <v>2.5</v>
      </c>
      <c r="U59" s="34">
        <f t="shared" si="22"/>
        <v>9.548</v>
      </c>
      <c r="V59" s="81">
        <f t="shared" si="23"/>
        <v>35.917999999999999</v>
      </c>
      <c r="W59" s="81"/>
      <c r="X59" s="81"/>
      <c r="Y59">
        <v>22.72</v>
      </c>
      <c r="Z59">
        <v>22.72</v>
      </c>
      <c r="AA59">
        <v>2.5</v>
      </c>
      <c r="AB59">
        <f t="shared" si="47"/>
        <v>25.22</v>
      </c>
      <c r="AC59" s="34">
        <f t="shared" si="48"/>
        <v>10.088000000000001</v>
      </c>
      <c r="AD59" s="34">
        <f t="shared" si="49"/>
        <v>35.308</v>
      </c>
    </row>
    <row r="60" spans="1:30" x14ac:dyDescent="0.25">
      <c r="A60" s="54">
        <v>7913</v>
      </c>
      <c r="B60" s="27" t="s">
        <v>421</v>
      </c>
      <c r="C60" s="27" t="s">
        <v>202</v>
      </c>
      <c r="D60" s="27" t="s">
        <v>104</v>
      </c>
      <c r="E60" s="55" t="s">
        <v>142</v>
      </c>
      <c r="F60" s="27" t="s">
        <v>86</v>
      </c>
      <c r="G60" s="27" t="s">
        <v>86</v>
      </c>
      <c r="H60" s="27" t="s">
        <v>87</v>
      </c>
      <c r="I60" s="27" t="s">
        <v>88</v>
      </c>
      <c r="J60" s="27">
        <v>0</v>
      </c>
      <c r="K60" s="27" t="s">
        <v>89</v>
      </c>
      <c r="L60" s="56">
        <f t="shared" si="1"/>
        <v>49.221917808219182</v>
      </c>
      <c r="M60" s="57">
        <v>0.27</v>
      </c>
      <c r="N60" s="56">
        <f t="shared" ref="N60:N61" si="51">L60-(L60*M60)</f>
        <v>35.932000000000002</v>
      </c>
      <c r="O60" s="36"/>
      <c r="R60" t="str">
        <f t="shared" si="0"/>
        <v>Dapper</v>
      </c>
      <c r="S60" s="83">
        <v>23.88</v>
      </c>
      <c r="T60">
        <v>2.5</v>
      </c>
      <c r="U60" s="34">
        <f t="shared" si="22"/>
        <v>9.5519999999999996</v>
      </c>
      <c r="V60" s="81">
        <f t="shared" si="23"/>
        <v>35.932000000000002</v>
      </c>
      <c r="W60" s="81"/>
      <c r="X60" s="81"/>
      <c r="Z60">
        <v>24.95</v>
      </c>
      <c r="AA60">
        <v>2.5</v>
      </c>
      <c r="AB60">
        <f t="shared" ref="AB60:AB61" si="52">Z60+AA60</f>
        <v>27.45</v>
      </c>
      <c r="AC60" s="34">
        <f t="shared" ref="AC60:AC61" si="53">AB60*40%</f>
        <v>10.98</v>
      </c>
      <c r="AD60" s="34">
        <f t="shared" ref="AD60:AD61" si="54">AB60+AC60</f>
        <v>38.43</v>
      </c>
    </row>
    <row r="61" spans="1:30" x14ac:dyDescent="0.25">
      <c r="A61" s="54">
        <v>7722</v>
      </c>
      <c r="B61" s="27" t="s">
        <v>573</v>
      </c>
      <c r="C61" s="27" t="s">
        <v>202</v>
      </c>
      <c r="D61" s="27" t="s">
        <v>104</v>
      </c>
      <c r="E61" s="55" t="s">
        <v>141</v>
      </c>
      <c r="F61" s="27" t="s">
        <v>86</v>
      </c>
      <c r="G61" s="27" t="s">
        <v>86</v>
      </c>
      <c r="H61" s="27" t="s">
        <v>87</v>
      </c>
      <c r="I61" s="27" t="s">
        <v>88</v>
      </c>
      <c r="J61" s="27">
        <v>0</v>
      </c>
      <c r="K61" s="27" t="s">
        <v>89</v>
      </c>
      <c r="L61" s="56">
        <f t="shared" si="1"/>
        <v>72.0054794520548</v>
      </c>
      <c r="M61" s="57">
        <v>0.27</v>
      </c>
      <c r="N61" s="56">
        <f t="shared" si="51"/>
        <v>52.564000000000007</v>
      </c>
      <c r="O61" s="36"/>
      <c r="R61" t="str">
        <f t="shared" si="0"/>
        <v>Ebb</v>
      </c>
      <c r="S61" s="83">
        <v>35.76</v>
      </c>
      <c r="T61">
        <v>2.5</v>
      </c>
      <c r="U61" s="34">
        <f t="shared" si="22"/>
        <v>14.304</v>
      </c>
      <c r="V61" s="81">
        <f t="shared" si="23"/>
        <v>52.564</v>
      </c>
      <c r="W61" s="81"/>
      <c r="X61" s="81"/>
      <c r="Y61">
        <v>34.630000000000003</v>
      </c>
      <c r="Z61">
        <v>34.630000000000003</v>
      </c>
      <c r="AA61">
        <v>2.5</v>
      </c>
      <c r="AB61">
        <f t="shared" si="52"/>
        <v>37.130000000000003</v>
      </c>
      <c r="AC61" s="34">
        <f t="shared" si="53"/>
        <v>14.852000000000002</v>
      </c>
      <c r="AD61" s="34">
        <f t="shared" si="54"/>
        <v>51.982000000000006</v>
      </c>
    </row>
    <row r="62" spans="1:30" x14ac:dyDescent="0.25">
      <c r="A62" s="54">
        <v>7683</v>
      </c>
      <c r="B62" s="27" t="s">
        <v>111</v>
      </c>
      <c r="C62" s="27" t="s">
        <v>202</v>
      </c>
      <c r="D62" s="27" t="s">
        <v>104</v>
      </c>
      <c r="E62" s="55" t="s">
        <v>141</v>
      </c>
      <c r="F62" s="27" t="s">
        <v>86</v>
      </c>
      <c r="G62" s="27" t="s">
        <v>86</v>
      </c>
      <c r="H62" s="27" t="s">
        <v>87</v>
      </c>
      <c r="I62" s="27" t="s">
        <v>88</v>
      </c>
      <c r="J62" s="27">
        <v>0</v>
      </c>
      <c r="K62" s="27" t="s">
        <v>89</v>
      </c>
      <c r="L62" s="56">
        <f t="shared" si="1"/>
        <v>44.772602739726025</v>
      </c>
      <c r="M62" s="57">
        <v>0.27</v>
      </c>
      <c r="N62" s="56">
        <f t="shared" si="24"/>
        <v>32.683999999999997</v>
      </c>
      <c r="O62" s="36"/>
      <c r="R62" t="str">
        <f t="shared" si="0"/>
        <v>Elemental</v>
      </c>
      <c r="S62" s="82">
        <v>21.56</v>
      </c>
      <c r="T62">
        <v>2.5</v>
      </c>
      <c r="U62" s="34">
        <f t="shared" si="22"/>
        <v>8.6240000000000006</v>
      </c>
      <c r="V62" s="81">
        <f t="shared" si="23"/>
        <v>32.683999999999997</v>
      </c>
      <c r="W62" s="81"/>
      <c r="X62" s="81"/>
      <c r="Z62">
        <v>20.82</v>
      </c>
      <c r="AA62">
        <v>2.5</v>
      </c>
      <c r="AB62">
        <f t="shared" si="5"/>
        <v>23.32</v>
      </c>
      <c r="AC62" s="34">
        <f t="shared" si="6"/>
        <v>9.3280000000000012</v>
      </c>
      <c r="AD62" s="34">
        <f t="shared" si="7"/>
        <v>32.648000000000003</v>
      </c>
    </row>
    <row r="63" spans="1:30" x14ac:dyDescent="0.25">
      <c r="A63" s="54">
        <v>7074</v>
      </c>
      <c r="B63" s="27" t="s">
        <v>112</v>
      </c>
      <c r="C63" s="27" t="s">
        <v>202</v>
      </c>
      <c r="D63" s="27" t="s">
        <v>104</v>
      </c>
      <c r="E63" s="55" t="s">
        <v>141</v>
      </c>
      <c r="F63" s="27" t="s">
        <v>86</v>
      </c>
      <c r="G63" s="27" t="s">
        <v>86</v>
      </c>
      <c r="H63" s="27" t="s">
        <v>87</v>
      </c>
      <c r="I63" s="27" t="s">
        <v>88</v>
      </c>
      <c r="J63" s="27">
        <v>0</v>
      </c>
      <c r="K63" s="27" t="s">
        <v>89</v>
      </c>
      <c r="L63" s="56">
        <f t="shared" si="1"/>
        <v>44.868493150684927</v>
      </c>
      <c r="M63" s="57">
        <v>0.27</v>
      </c>
      <c r="N63" s="56">
        <f t="shared" si="24"/>
        <v>32.753999999999998</v>
      </c>
      <c r="O63" s="36"/>
      <c r="R63" t="str">
        <f t="shared" si="0"/>
        <v>Elevated Modular</v>
      </c>
      <c r="S63" s="82">
        <v>21.61</v>
      </c>
      <c r="T63">
        <v>2.5</v>
      </c>
      <c r="U63" s="34">
        <f t="shared" si="22"/>
        <v>8.6440000000000001</v>
      </c>
      <c r="V63" s="81">
        <f t="shared" si="23"/>
        <v>32.753999999999998</v>
      </c>
      <c r="W63" s="81"/>
      <c r="X63" s="81"/>
      <c r="Z63">
        <v>20.47</v>
      </c>
      <c r="AA63">
        <v>2.5</v>
      </c>
      <c r="AB63">
        <f t="shared" si="5"/>
        <v>22.97</v>
      </c>
      <c r="AC63" s="34">
        <f t="shared" si="6"/>
        <v>9.1880000000000006</v>
      </c>
      <c r="AD63" s="34">
        <f t="shared" si="7"/>
        <v>32.158000000000001</v>
      </c>
    </row>
    <row r="64" spans="1:30" x14ac:dyDescent="0.25">
      <c r="A64" s="54">
        <v>7030</v>
      </c>
      <c r="B64" s="27" t="s">
        <v>113</v>
      </c>
      <c r="C64" s="27" t="s">
        <v>202</v>
      </c>
      <c r="D64" s="27" t="s">
        <v>104</v>
      </c>
      <c r="E64" s="55" t="s">
        <v>141</v>
      </c>
      <c r="F64" s="27" t="s">
        <v>86</v>
      </c>
      <c r="G64" s="27" t="s">
        <v>86</v>
      </c>
      <c r="H64" s="27" t="s">
        <v>87</v>
      </c>
      <c r="I64" s="27" t="s">
        <v>88</v>
      </c>
      <c r="J64" s="27">
        <v>0</v>
      </c>
      <c r="K64" s="27" t="s">
        <v>89</v>
      </c>
      <c r="L64" s="56">
        <f t="shared" si="1"/>
        <v>57.81369863013699</v>
      </c>
      <c r="M64" s="57">
        <v>0.27</v>
      </c>
      <c r="N64" s="56">
        <f t="shared" si="24"/>
        <v>42.204000000000001</v>
      </c>
      <c r="O64" s="36"/>
      <c r="R64" t="str">
        <f t="shared" si="0"/>
        <v>Etched Modular</v>
      </c>
      <c r="S64" s="82">
        <v>28.36</v>
      </c>
      <c r="T64">
        <v>2.5</v>
      </c>
      <c r="U64" s="34">
        <f t="shared" si="22"/>
        <v>11.344000000000001</v>
      </c>
      <c r="V64" s="81">
        <f t="shared" si="23"/>
        <v>42.204000000000001</v>
      </c>
      <c r="W64" s="81"/>
      <c r="X64" s="81"/>
      <c r="Z64">
        <v>27.14</v>
      </c>
      <c r="AA64">
        <v>2.5</v>
      </c>
      <c r="AB64">
        <f t="shared" si="5"/>
        <v>29.64</v>
      </c>
      <c r="AC64" s="34">
        <f t="shared" si="6"/>
        <v>11.856000000000002</v>
      </c>
      <c r="AD64" s="34">
        <f t="shared" si="7"/>
        <v>41.496000000000002</v>
      </c>
    </row>
    <row r="65" spans="1:30" x14ac:dyDescent="0.25">
      <c r="A65" s="54">
        <v>7981</v>
      </c>
      <c r="B65" s="27" t="s">
        <v>114</v>
      </c>
      <c r="C65" s="27" t="s">
        <v>202</v>
      </c>
      <c r="D65" s="27" t="s">
        <v>104</v>
      </c>
      <c r="E65" s="55" t="s">
        <v>141</v>
      </c>
      <c r="F65" s="27" t="s">
        <v>86</v>
      </c>
      <c r="G65" s="27" t="s">
        <v>86</v>
      </c>
      <c r="H65" s="27" t="s">
        <v>87</v>
      </c>
      <c r="I65" s="27" t="s">
        <v>88</v>
      </c>
      <c r="J65" s="27">
        <v>0</v>
      </c>
      <c r="K65" s="27" t="s">
        <v>89</v>
      </c>
      <c r="L65" s="56">
        <f t="shared" si="1"/>
        <v>42.049315068493151</v>
      </c>
      <c r="M65" s="57">
        <v>0.27</v>
      </c>
      <c r="N65" s="56">
        <f t="shared" si="24"/>
        <v>30.695999999999998</v>
      </c>
      <c r="O65" s="36"/>
      <c r="R65" t="str">
        <f t="shared" si="0"/>
        <v>Evolve Modular</v>
      </c>
      <c r="S65" s="82">
        <v>20.14</v>
      </c>
      <c r="T65">
        <v>2.5</v>
      </c>
      <c r="U65" s="34">
        <f t="shared" si="22"/>
        <v>8.0560000000000009</v>
      </c>
      <c r="V65" s="81">
        <f t="shared" si="23"/>
        <v>30.696000000000002</v>
      </c>
      <c r="W65" s="81"/>
      <c r="X65" s="81"/>
      <c r="Z65">
        <v>19.2</v>
      </c>
      <c r="AA65">
        <v>2.5</v>
      </c>
      <c r="AB65">
        <f t="shared" si="5"/>
        <v>21.7</v>
      </c>
      <c r="AC65" s="34">
        <f t="shared" si="6"/>
        <v>8.68</v>
      </c>
      <c r="AD65" s="34">
        <f t="shared" si="7"/>
        <v>30.38</v>
      </c>
    </row>
    <row r="66" spans="1:30" x14ac:dyDescent="0.25">
      <c r="A66" s="54">
        <v>7805</v>
      </c>
      <c r="B66" s="27" t="s">
        <v>574</v>
      </c>
      <c r="C66" s="27" t="s">
        <v>202</v>
      </c>
      <c r="D66" s="27" t="s">
        <v>104</v>
      </c>
      <c r="E66" s="55" t="s">
        <v>139</v>
      </c>
      <c r="F66" s="27" t="s">
        <v>86</v>
      </c>
      <c r="G66" s="27" t="s">
        <v>86</v>
      </c>
      <c r="H66" s="27" t="s">
        <v>87</v>
      </c>
      <c r="I66" s="27" t="s">
        <v>88</v>
      </c>
      <c r="J66" s="27">
        <v>0</v>
      </c>
      <c r="K66" s="27" t="s">
        <v>89</v>
      </c>
      <c r="L66" s="56">
        <f t="shared" si="1"/>
        <v>54.304109589041104</v>
      </c>
      <c r="M66" s="57">
        <v>0.27</v>
      </c>
      <c r="N66" s="56">
        <f t="shared" si="24"/>
        <v>39.642000000000003</v>
      </c>
      <c r="O66" s="36"/>
      <c r="R66" t="str">
        <f t="shared" ref="R66" si="55">B66</f>
        <v xml:space="preserve">Experiment </v>
      </c>
      <c r="S66" s="82">
        <v>26.53</v>
      </c>
      <c r="T66">
        <v>2.5</v>
      </c>
      <c r="U66" s="34">
        <f t="shared" si="22"/>
        <v>10.612000000000002</v>
      </c>
      <c r="V66" s="81">
        <f t="shared" si="23"/>
        <v>39.642000000000003</v>
      </c>
      <c r="W66" s="81"/>
      <c r="X66" s="81"/>
      <c r="Y66">
        <v>25.35</v>
      </c>
      <c r="Z66">
        <v>25.35</v>
      </c>
      <c r="AA66">
        <v>2.5</v>
      </c>
      <c r="AB66">
        <f t="shared" si="5"/>
        <v>27.85</v>
      </c>
      <c r="AC66" s="34">
        <f t="shared" si="6"/>
        <v>11.14</v>
      </c>
      <c r="AD66" s="34">
        <f t="shared" si="7"/>
        <v>38.99</v>
      </c>
    </row>
    <row r="67" spans="1:30" x14ac:dyDescent="0.25">
      <c r="A67" s="54" t="s">
        <v>397</v>
      </c>
      <c r="B67" s="27" t="s">
        <v>493</v>
      </c>
      <c r="C67" s="27" t="s">
        <v>202</v>
      </c>
      <c r="D67" s="27" t="s">
        <v>104</v>
      </c>
      <c r="E67" s="55" t="s">
        <v>141</v>
      </c>
      <c r="F67" s="27" t="s">
        <v>86</v>
      </c>
      <c r="G67" s="27" t="s">
        <v>86</v>
      </c>
      <c r="H67" s="27" t="s">
        <v>140</v>
      </c>
      <c r="I67" s="27" t="s">
        <v>88</v>
      </c>
      <c r="J67" s="27">
        <v>0</v>
      </c>
      <c r="K67" s="27" t="s">
        <v>89</v>
      </c>
      <c r="L67" s="56">
        <f t="shared" si="1"/>
        <v>44.446575342465749</v>
      </c>
      <c r="M67" s="57">
        <v>0.27</v>
      </c>
      <c r="N67" s="56">
        <f t="shared" si="24"/>
        <v>32.445999999999998</v>
      </c>
      <c r="O67" s="36"/>
      <c r="R67" t="str">
        <f t="shared" si="0"/>
        <v>Fairway II Modular</v>
      </c>
      <c r="S67" s="82">
        <v>21.39</v>
      </c>
      <c r="T67">
        <v>2.5</v>
      </c>
      <c r="U67" s="34">
        <f t="shared" si="22"/>
        <v>8.5560000000000009</v>
      </c>
      <c r="V67" s="81">
        <f t="shared" si="23"/>
        <v>32.445999999999998</v>
      </c>
      <c r="W67" s="81"/>
      <c r="X67" s="81"/>
      <c r="Z67">
        <v>20.29</v>
      </c>
      <c r="AA67">
        <v>2.5</v>
      </c>
      <c r="AB67">
        <f t="shared" si="5"/>
        <v>22.79</v>
      </c>
      <c r="AC67" s="34">
        <f t="shared" si="6"/>
        <v>9.1159999999999997</v>
      </c>
      <c r="AD67" s="34">
        <f t="shared" si="7"/>
        <v>31.905999999999999</v>
      </c>
    </row>
    <row r="68" spans="1:30" x14ac:dyDescent="0.25">
      <c r="A68" s="54">
        <v>7578</v>
      </c>
      <c r="B68" s="27" t="s">
        <v>115</v>
      </c>
      <c r="C68" s="27" t="s">
        <v>202</v>
      </c>
      <c r="D68" s="27" t="s">
        <v>104</v>
      </c>
      <c r="E68" s="55" t="s">
        <v>141</v>
      </c>
      <c r="F68" s="27" t="s">
        <v>86</v>
      </c>
      <c r="G68" s="27" t="s">
        <v>86</v>
      </c>
      <c r="H68" s="27" t="s">
        <v>87</v>
      </c>
      <c r="I68" s="27" t="s">
        <v>88</v>
      </c>
      <c r="J68" s="27">
        <v>0</v>
      </c>
      <c r="K68" s="27" t="s">
        <v>89</v>
      </c>
      <c r="L68" s="56">
        <f t="shared" si="1"/>
        <v>30.082191780821919</v>
      </c>
      <c r="M68" s="57">
        <v>0.27</v>
      </c>
      <c r="N68" s="56">
        <f t="shared" si="24"/>
        <v>21.96</v>
      </c>
      <c r="O68" s="36"/>
      <c r="R68" t="str">
        <f t="shared" si="0"/>
        <v>Fast Track</v>
      </c>
      <c r="S68" s="82">
        <v>13.9</v>
      </c>
      <c r="T68">
        <v>2.5</v>
      </c>
      <c r="U68" s="34">
        <f t="shared" si="22"/>
        <v>5.5600000000000005</v>
      </c>
      <c r="V68" s="81">
        <f t="shared" si="23"/>
        <v>21.96</v>
      </c>
      <c r="W68" s="81"/>
      <c r="X68" s="81"/>
      <c r="Z68">
        <v>13.39</v>
      </c>
      <c r="AA68">
        <v>2.5</v>
      </c>
      <c r="AB68">
        <f t="shared" si="5"/>
        <v>15.89</v>
      </c>
      <c r="AC68" s="34">
        <f t="shared" si="6"/>
        <v>6.3560000000000008</v>
      </c>
      <c r="AD68" s="34">
        <f t="shared" si="7"/>
        <v>22.246000000000002</v>
      </c>
    </row>
    <row r="69" spans="1:30" x14ac:dyDescent="0.25">
      <c r="A69" s="54">
        <v>7025</v>
      </c>
      <c r="B69" s="27" t="s">
        <v>422</v>
      </c>
      <c r="C69" s="27" t="s">
        <v>202</v>
      </c>
      <c r="D69" s="27" t="s">
        <v>104</v>
      </c>
      <c r="E69" s="55" t="s">
        <v>139</v>
      </c>
      <c r="F69" s="27" t="s">
        <v>86</v>
      </c>
      <c r="G69" s="27" t="s">
        <v>86</v>
      </c>
      <c r="H69" s="27" t="s">
        <v>87</v>
      </c>
      <c r="I69" s="27" t="s">
        <v>88</v>
      </c>
      <c r="J69" s="27">
        <v>0</v>
      </c>
      <c r="K69" s="27" t="s">
        <v>89</v>
      </c>
      <c r="L69" s="56">
        <f t="shared" si="1"/>
        <v>48.512328767123293</v>
      </c>
      <c r="M69" s="57">
        <v>0.27</v>
      </c>
      <c r="N69" s="56">
        <f t="shared" si="24"/>
        <v>35.414000000000001</v>
      </c>
      <c r="O69" s="36"/>
      <c r="R69" t="str">
        <f t="shared" si="0"/>
        <v>Fiction II</v>
      </c>
      <c r="S69" s="82">
        <v>23.51</v>
      </c>
      <c r="T69">
        <v>2.5</v>
      </c>
      <c r="U69" s="34">
        <f t="shared" si="22"/>
        <v>9.4040000000000017</v>
      </c>
      <c r="V69" s="81">
        <f t="shared" si="23"/>
        <v>35.414000000000001</v>
      </c>
      <c r="W69" s="81"/>
      <c r="X69" s="81"/>
      <c r="Z69">
        <v>22.67</v>
      </c>
      <c r="AA69">
        <v>2.5</v>
      </c>
      <c r="AB69">
        <f t="shared" si="5"/>
        <v>25.17</v>
      </c>
      <c r="AC69" s="34">
        <f t="shared" si="6"/>
        <v>10.068000000000001</v>
      </c>
      <c r="AD69" s="34">
        <f t="shared" si="7"/>
        <v>35.238</v>
      </c>
    </row>
    <row r="70" spans="1:30" x14ac:dyDescent="0.25">
      <c r="A70" s="54">
        <v>7512</v>
      </c>
      <c r="B70" s="27" t="s">
        <v>575</v>
      </c>
      <c r="C70" s="27" t="s">
        <v>202</v>
      </c>
      <c r="D70" s="27" t="s">
        <v>104</v>
      </c>
      <c r="E70" s="55" t="s">
        <v>141</v>
      </c>
      <c r="F70" s="27" t="s">
        <v>86</v>
      </c>
      <c r="G70" s="27" t="s">
        <v>86</v>
      </c>
      <c r="H70" s="27" t="s">
        <v>87</v>
      </c>
      <c r="I70" s="27" t="s">
        <v>88</v>
      </c>
      <c r="J70" s="27">
        <v>0</v>
      </c>
      <c r="K70" s="27" t="s">
        <v>89</v>
      </c>
      <c r="L70" s="56">
        <f t="shared" si="1"/>
        <v>52.079452054794523</v>
      </c>
      <c r="M70" s="57">
        <v>0.27</v>
      </c>
      <c r="N70" s="56">
        <f t="shared" ref="N70" si="56">L70-(L70*M70)</f>
        <v>38.018000000000001</v>
      </c>
      <c r="O70" s="36"/>
      <c r="R70" t="str">
        <f t="shared" si="0"/>
        <v xml:space="preserve">Flow </v>
      </c>
      <c r="S70" s="82">
        <v>25.37</v>
      </c>
      <c r="T70">
        <v>2.5</v>
      </c>
      <c r="U70" s="34">
        <f t="shared" si="22"/>
        <v>10.148000000000001</v>
      </c>
      <c r="V70" s="81">
        <f t="shared" si="23"/>
        <v>38.018000000000001</v>
      </c>
      <c r="W70" s="81"/>
      <c r="X70" s="81"/>
      <c r="Y70">
        <v>24.07</v>
      </c>
      <c r="Z70">
        <v>24.07</v>
      </c>
      <c r="AA70">
        <v>2.5</v>
      </c>
      <c r="AB70">
        <f t="shared" ref="AB70" si="57">Z70+AA70</f>
        <v>26.57</v>
      </c>
      <c r="AC70" s="34">
        <f t="shared" ref="AC70" si="58">AB70*40%</f>
        <v>10.628</v>
      </c>
      <c r="AD70" s="34">
        <f t="shared" ref="AD70" si="59">AB70+AC70</f>
        <v>37.198</v>
      </c>
    </row>
    <row r="71" spans="1:30" ht="16.5" customHeight="1" x14ac:dyDescent="0.25">
      <c r="A71" s="54">
        <v>7587</v>
      </c>
      <c r="B71" s="27" t="s">
        <v>116</v>
      </c>
      <c r="C71" s="27" t="s">
        <v>202</v>
      </c>
      <c r="D71" s="27" t="s">
        <v>104</v>
      </c>
      <c r="E71" s="55" t="s">
        <v>141</v>
      </c>
      <c r="F71" s="27" t="s">
        <v>86</v>
      </c>
      <c r="G71" s="27" t="s">
        <v>86</v>
      </c>
      <c r="H71" s="27" t="s">
        <v>87</v>
      </c>
      <c r="I71" s="27" t="s">
        <v>88</v>
      </c>
      <c r="J71" s="27">
        <v>0</v>
      </c>
      <c r="K71" s="27" t="s">
        <v>89</v>
      </c>
      <c r="L71" s="56">
        <f t="shared" si="1"/>
        <v>62.800000000000004</v>
      </c>
      <c r="M71" s="57">
        <v>0.27</v>
      </c>
      <c r="N71" s="56">
        <f t="shared" si="24"/>
        <v>45.844000000000001</v>
      </c>
      <c r="O71" s="36"/>
      <c r="R71" t="str">
        <f t="shared" si="0"/>
        <v>Fractured Plaid</v>
      </c>
      <c r="S71" s="82">
        <v>30.96</v>
      </c>
      <c r="T71">
        <v>2.5</v>
      </c>
      <c r="U71" s="34">
        <f t="shared" si="22"/>
        <v>12.384</v>
      </c>
      <c r="V71" s="81">
        <f t="shared" si="23"/>
        <v>45.844000000000001</v>
      </c>
      <c r="W71" s="81"/>
      <c r="X71" s="81"/>
      <c r="Z71">
        <v>29.15</v>
      </c>
      <c r="AA71">
        <v>2.5</v>
      </c>
      <c r="AB71">
        <f t="shared" si="5"/>
        <v>31.65</v>
      </c>
      <c r="AC71" s="34">
        <f t="shared" si="6"/>
        <v>12.66</v>
      </c>
      <c r="AD71" s="34">
        <f t="shared" si="7"/>
        <v>44.31</v>
      </c>
    </row>
    <row r="72" spans="1:30" x14ac:dyDescent="0.25">
      <c r="A72" s="54">
        <v>7410</v>
      </c>
      <c r="B72" s="27" t="s">
        <v>494</v>
      </c>
      <c r="C72" s="27" t="s">
        <v>202</v>
      </c>
      <c r="D72" s="27" t="s">
        <v>104</v>
      </c>
      <c r="E72" s="55" t="s">
        <v>142</v>
      </c>
      <c r="F72" s="27" t="s">
        <v>86</v>
      </c>
      <c r="G72" s="27" t="s">
        <v>86</v>
      </c>
      <c r="H72" s="27" t="s">
        <v>87</v>
      </c>
      <c r="I72" s="27" t="s">
        <v>88</v>
      </c>
      <c r="J72" s="27">
        <v>0</v>
      </c>
      <c r="K72" s="27" t="s">
        <v>89</v>
      </c>
      <c r="L72" s="56">
        <f t="shared" si="1"/>
        <v>45.904109589041092</v>
      </c>
      <c r="M72" s="57">
        <v>0.27</v>
      </c>
      <c r="N72" s="56">
        <f t="shared" ref="N72" si="60">L72-(L72*M72)</f>
        <v>33.51</v>
      </c>
      <c r="O72" s="36"/>
      <c r="R72" t="str">
        <f t="shared" si="0"/>
        <v>Function</v>
      </c>
      <c r="S72" s="82">
        <v>22.15</v>
      </c>
      <c r="T72">
        <v>2.5</v>
      </c>
      <c r="U72" s="34">
        <f t="shared" si="22"/>
        <v>8.86</v>
      </c>
      <c r="V72" s="81">
        <f t="shared" si="23"/>
        <v>33.51</v>
      </c>
      <c r="W72" s="81"/>
      <c r="X72" s="81"/>
      <c r="Z72">
        <v>21.03</v>
      </c>
      <c r="AA72">
        <v>2.5</v>
      </c>
      <c r="AB72">
        <f t="shared" ref="AB72" si="61">Z72+AA72</f>
        <v>23.53</v>
      </c>
      <c r="AC72" s="34">
        <f t="shared" ref="AC72" si="62">AB72*40%</f>
        <v>9.4120000000000008</v>
      </c>
      <c r="AD72" s="34">
        <f t="shared" ref="AD72" si="63">AB72+AC72</f>
        <v>32.942</v>
      </c>
    </row>
    <row r="73" spans="1:30" x14ac:dyDescent="0.25">
      <c r="A73" s="54">
        <v>7719</v>
      </c>
      <c r="B73" s="27" t="s">
        <v>423</v>
      </c>
      <c r="C73" s="27" t="s">
        <v>202</v>
      </c>
      <c r="D73" s="27" t="s">
        <v>104</v>
      </c>
      <c r="E73" s="55" t="s">
        <v>142</v>
      </c>
      <c r="F73" s="27" t="s">
        <v>86</v>
      </c>
      <c r="G73" s="27" t="s">
        <v>86</v>
      </c>
      <c r="H73" s="27" t="s">
        <v>87</v>
      </c>
      <c r="I73" s="27" t="s">
        <v>88</v>
      </c>
      <c r="J73" s="27">
        <v>0</v>
      </c>
      <c r="K73" s="27" t="s">
        <v>89</v>
      </c>
      <c r="L73" s="56">
        <f t="shared" si="1"/>
        <v>60.920547945205492</v>
      </c>
      <c r="M73" s="57">
        <v>0.27</v>
      </c>
      <c r="N73" s="56">
        <f t="shared" si="24"/>
        <v>44.472000000000008</v>
      </c>
      <c r="O73" s="36"/>
      <c r="R73" t="str">
        <f t="shared" si="0"/>
        <v>Galaxy</v>
      </c>
      <c r="S73" s="82">
        <v>29.98</v>
      </c>
      <c r="T73">
        <v>2.5</v>
      </c>
      <c r="U73" s="34">
        <f t="shared" si="22"/>
        <v>11.992000000000001</v>
      </c>
      <c r="V73" s="81">
        <f t="shared" si="23"/>
        <v>44.472000000000008</v>
      </c>
      <c r="W73" s="81"/>
      <c r="X73" s="81"/>
      <c r="Z73">
        <v>31.39</v>
      </c>
      <c r="AA73">
        <v>2.5</v>
      </c>
      <c r="AB73">
        <f t="shared" si="5"/>
        <v>33.89</v>
      </c>
      <c r="AC73" s="34">
        <f t="shared" si="6"/>
        <v>13.556000000000001</v>
      </c>
      <c r="AD73" s="34">
        <f t="shared" si="7"/>
        <v>47.445999999999998</v>
      </c>
    </row>
    <row r="74" spans="1:30" x14ac:dyDescent="0.25">
      <c r="A74" s="54">
        <v>7506</v>
      </c>
      <c r="B74" s="27" t="s">
        <v>567</v>
      </c>
      <c r="C74" s="27" t="s">
        <v>202</v>
      </c>
      <c r="D74" s="27" t="s">
        <v>104</v>
      </c>
      <c r="E74" s="55" t="s">
        <v>141</v>
      </c>
      <c r="F74" s="27" t="s">
        <v>86</v>
      </c>
      <c r="G74" s="27" t="s">
        <v>86</v>
      </c>
      <c r="H74" s="27" t="s">
        <v>87</v>
      </c>
      <c r="I74" s="27" t="s">
        <v>88</v>
      </c>
      <c r="J74" s="27">
        <v>0</v>
      </c>
      <c r="K74" s="27" t="s">
        <v>89</v>
      </c>
      <c r="L74" s="56">
        <f t="shared" ref="L74:L137" si="64">V74/0.73</f>
        <v>53.19178082191781</v>
      </c>
      <c r="M74" s="57">
        <v>0.27</v>
      </c>
      <c r="N74" s="56">
        <f t="shared" si="24"/>
        <v>38.83</v>
      </c>
      <c r="O74" s="36"/>
      <c r="R74" t="str">
        <f t="shared" si="0"/>
        <v>Harmony</v>
      </c>
      <c r="S74" s="83">
        <v>25.95</v>
      </c>
      <c r="T74">
        <v>2.5</v>
      </c>
      <c r="U74" s="34">
        <f t="shared" si="22"/>
        <v>10.38</v>
      </c>
      <c r="V74" s="81">
        <f t="shared" si="23"/>
        <v>38.83</v>
      </c>
      <c r="W74" s="81"/>
      <c r="X74" s="81"/>
      <c r="Y74">
        <v>24.68</v>
      </c>
      <c r="Z74">
        <v>24.68</v>
      </c>
      <c r="AA74">
        <v>2.5</v>
      </c>
      <c r="AB74">
        <f t="shared" si="5"/>
        <v>27.18</v>
      </c>
      <c r="AC74" s="34">
        <f t="shared" si="6"/>
        <v>10.872</v>
      </c>
      <c r="AD74" s="34">
        <f t="shared" si="7"/>
        <v>38.052</v>
      </c>
    </row>
    <row r="75" spans="1:30" x14ac:dyDescent="0.25">
      <c r="A75" s="54">
        <v>7571</v>
      </c>
      <c r="B75" s="27" t="s">
        <v>424</v>
      </c>
      <c r="C75" s="27" t="s">
        <v>202</v>
      </c>
      <c r="D75" s="27" t="s">
        <v>104</v>
      </c>
      <c r="E75" s="55" t="s">
        <v>142</v>
      </c>
      <c r="F75" s="27" t="s">
        <v>86</v>
      </c>
      <c r="G75" s="27" t="s">
        <v>86</v>
      </c>
      <c r="H75" s="27" t="s">
        <v>87</v>
      </c>
      <c r="I75" s="27" t="s">
        <v>88</v>
      </c>
      <c r="J75" s="27">
        <v>0</v>
      </c>
      <c r="K75" s="27" t="s">
        <v>89</v>
      </c>
      <c r="L75" s="56">
        <f t="shared" si="64"/>
        <v>45.42465753424657</v>
      </c>
      <c r="M75" s="57">
        <v>0.27</v>
      </c>
      <c r="N75" s="56">
        <f>L75-(L75*M75)</f>
        <v>33.159999999999997</v>
      </c>
      <c r="O75" s="36"/>
      <c r="R75" t="str">
        <f t="shared" si="0"/>
        <v xml:space="preserve">Herbalist </v>
      </c>
      <c r="S75" s="82">
        <v>21.9</v>
      </c>
      <c r="T75">
        <v>2.5</v>
      </c>
      <c r="U75" s="34">
        <f t="shared" si="22"/>
        <v>8.76</v>
      </c>
      <c r="V75" s="81">
        <f t="shared" si="23"/>
        <v>33.159999999999997</v>
      </c>
      <c r="W75" s="81"/>
      <c r="X75" s="81"/>
      <c r="Z75">
        <v>20.84</v>
      </c>
      <c r="AA75">
        <v>2.5</v>
      </c>
      <c r="AB75">
        <f>Z75+AA75</f>
        <v>23.34</v>
      </c>
      <c r="AC75" s="34">
        <f>AB75*40%</f>
        <v>9.3360000000000003</v>
      </c>
      <c r="AD75" s="34">
        <f>AB75+AC75</f>
        <v>32.676000000000002</v>
      </c>
    </row>
    <row r="76" spans="1:30" x14ac:dyDescent="0.25">
      <c r="A76" s="54">
        <v>7071</v>
      </c>
      <c r="B76" s="27" t="s">
        <v>117</v>
      </c>
      <c r="C76" s="27" t="s">
        <v>202</v>
      </c>
      <c r="D76" s="27" t="s">
        <v>104</v>
      </c>
      <c r="E76" s="55" t="s">
        <v>141</v>
      </c>
      <c r="F76" s="27" t="s">
        <v>86</v>
      </c>
      <c r="G76" s="27" t="s">
        <v>86</v>
      </c>
      <c r="H76" s="27" t="s">
        <v>87</v>
      </c>
      <c r="I76" s="27" t="s">
        <v>88</v>
      </c>
      <c r="J76" s="27">
        <v>0</v>
      </c>
      <c r="K76" s="27" t="s">
        <v>89</v>
      </c>
      <c r="L76" s="56">
        <f t="shared" si="64"/>
        <v>48.550684931506851</v>
      </c>
      <c r="M76" s="57">
        <v>0.27</v>
      </c>
      <c r="N76" s="56">
        <f t="shared" si="24"/>
        <v>35.442</v>
      </c>
      <c r="O76" s="36"/>
      <c r="R76" t="str">
        <f t="shared" si="0"/>
        <v>Impromptu Modular</v>
      </c>
      <c r="S76" s="82">
        <v>23.53</v>
      </c>
      <c r="T76">
        <v>2.5</v>
      </c>
      <c r="U76" s="34">
        <f t="shared" si="22"/>
        <v>9.4120000000000008</v>
      </c>
      <c r="V76" s="81">
        <f t="shared" si="23"/>
        <v>35.442</v>
      </c>
      <c r="W76" s="81"/>
      <c r="X76" s="81"/>
      <c r="Z76">
        <v>22.8</v>
      </c>
      <c r="AA76">
        <v>2.5</v>
      </c>
      <c r="AB76">
        <f t="shared" si="5"/>
        <v>25.3</v>
      </c>
      <c r="AC76" s="34">
        <f t="shared" si="6"/>
        <v>10.120000000000001</v>
      </c>
      <c r="AD76" s="34">
        <f t="shared" si="7"/>
        <v>35.42</v>
      </c>
    </row>
    <row r="77" spans="1:30" x14ac:dyDescent="0.25">
      <c r="A77" s="54">
        <v>7246</v>
      </c>
      <c r="B77" s="27" t="s">
        <v>118</v>
      </c>
      <c r="C77" s="27" t="s">
        <v>202</v>
      </c>
      <c r="D77" s="27" t="s">
        <v>104</v>
      </c>
      <c r="E77" s="55" t="s">
        <v>141</v>
      </c>
      <c r="F77" s="27" t="s">
        <v>86</v>
      </c>
      <c r="G77" s="27" t="s">
        <v>86</v>
      </c>
      <c r="H77" s="27" t="s">
        <v>87</v>
      </c>
      <c r="I77" s="27" t="s">
        <v>88</v>
      </c>
      <c r="J77" s="27">
        <v>0</v>
      </c>
      <c r="K77" s="27" t="s">
        <v>89</v>
      </c>
      <c r="L77" s="56">
        <f t="shared" si="64"/>
        <v>44.906849315068492</v>
      </c>
      <c r="M77" s="57">
        <v>0.27</v>
      </c>
      <c r="N77" s="56">
        <f t="shared" si="24"/>
        <v>32.781999999999996</v>
      </c>
      <c r="O77" s="36"/>
      <c r="R77" t="str">
        <f t="shared" ref="R77:R141" si="65">B77</f>
        <v>Impulse III Modular</v>
      </c>
      <c r="S77" s="82">
        <v>21.63</v>
      </c>
      <c r="T77">
        <v>2.5</v>
      </c>
      <c r="U77" s="34">
        <f t="shared" si="22"/>
        <v>8.6519999999999992</v>
      </c>
      <c r="V77" s="81">
        <f t="shared" si="23"/>
        <v>32.781999999999996</v>
      </c>
      <c r="W77" s="81"/>
      <c r="X77" s="81"/>
      <c r="Z77">
        <v>20.52</v>
      </c>
      <c r="AA77">
        <v>2.5</v>
      </c>
      <c r="AB77">
        <f t="shared" si="5"/>
        <v>23.02</v>
      </c>
      <c r="AC77" s="34">
        <f t="shared" si="6"/>
        <v>9.2080000000000002</v>
      </c>
      <c r="AD77" s="34">
        <f t="shared" si="7"/>
        <v>32.228000000000002</v>
      </c>
    </row>
    <row r="78" spans="1:30" x14ac:dyDescent="0.25">
      <c r="A78" s="54">
        <v>7069</v>
      </c>
      <c r="B78" s="27" t="s">
        <v>119</v>
      </c>
      <c r="C78" s="27" t="s">
        <v>202</v>
      </c>
      <c r="D78" s="27" t="s">
        <v>104</v>
      </c>
      <c r="E78" s="55" t="s">
        <v>141</v>
      </c>
      <c r="F78" s="27" t="s">
        <v>86</v>
      </c>
      <c r="G78" s="27" t="s">
        <v>86</v>
      </c>
      <c r="H78" s="27" t="s">
        <v>87</v>
      </c>
      <c r="I78" s="27" t="s">
        <v>88</v>
      </c>
      <c r="J78" s="27">
        <v>0</v>
      </c>
      <c r="K78" s="27" t="s">
        <v>89</v>
      </c>
      <c r="L78" s="56">
        <f t="shared" si="64"/>
        <v>71.947945205479456</v>
      </c>
      <c r="M78" s="57">
        <v>0.27</v>
      </c>
      <c r="N78" s="56">
        <f t="shared" si="24"/>
        <v>52.522000000000006</v>
      </c>
      <c r="O78" s="36"/>
      <c r="R78" t="str">
        <f t="shared" si="65"/>
        <v>Incognito Modular (walkoff)</v>
      </c>
      <c r="S78" s="82">
        <v>35.729999999999997</v>
      </c>
      <c r="T78">
        <v>2.5</v>
      </c>
      <c r="U78" s="34">
        <f t="shared" si="22"/>
        <v>14.292</v>
      </c>
      <c r="V78" s="81">
        <f t="shared" si="23"/>
        <v>52.521999999999998</v>
      </c>
      <c r="W78" s="81"/>
      <c r="X78" s="81"/>
      <c r="Z78">
        <v>34.479999999999997</v>
      </c>
      <c r="AA78">
        <v>2.5</v>
      </c>
      <c r="AB78">
        <f t="shared" ref="AB78:AB143" si="66">Z78+AA78</f>
        <v>36.979999999999997</v>
      </c>
      <c r="AC78" s="34">
        <f t="shared" ref="AC78:AC143" si="67">AB78*40%</f>
        <v>14.792</v>
      </c>
      <c r="AD78" s="34">
        <f t="shared" ref="AD78:AD143" si="68">AB78+AC78</f>
        <v>51.771999999999998</v>
      </c>
    </row>
    <row r="79" spans="1:30" x14ac:dyDescent="0.25">
      <c r="A79" s="54">
        <v>7310</v>
      </c>
      <c r="B79" s="27" t="s">
        <v>425</v>
      </c>
      <c r="C79" s="27" t="s">
        <v>202</v>
      </c>
      <c r="D79" s="27" t="s">
        <v>104</v>
      </c>
      <c r="E79" s="55" t="s">
        <v>142</v>
      </c>
      <c r="F79" s="27" t="s">
        <v>86</v>
      </c>
      <c r="G79" s="27" t="s">
        <v>86</v>
      </c>
      <c r="H79" s="27" t="s">
        <v>87</v>
      </c>
      <c r="I79" s="27" t="s">
        <v>88</v>
      </c>
      <c r="J79" s="27">
        <v>0</v>
      </c>
      <c r="K79" s="27" t="s">
        <v>89</v>
      </c>
      <c r="L79" s="56">
        <f t="shared" si="64"/>
        <v>34.704109589041096</v>
      </c>
      <c r="M79" s="57">
        <v>0.27</v>
      </c>
      <c r="N79" s="56">
        <f>L79-(L79*M79)</f>
        <v>25.334</v>
      </c>
      <c r="O79" s="36"/>
      <c r="R79" t="str">
        <f t="shared" si="65"/>
        <v>Integral</v>
      </c>
      <c r="S79" s="82">
        <v>16.309999999999999</v>
      </c>
      <c r="T79">
        <v>2.5</v>
      </c>
      <c r="U79" s="34">
        <f t="shared" si="22"/>
        <v>6.524</v>
      </c>
      <c r="V79" s="81">
        <f t="shared" si="23"/>
        <v>25.334</v>
      </c>
      <c r="W79" s="81"/>
      <c r="X79" s="81"/>
      <c r="Z79">
        <v>15.45</v>
      </c>
      <c r="AA79">
        <v>2.5</v>
      </c>
      <c r="AB79">
        <f>Z79+AA79</f>
        <v>17.95</v>
      </c>
      <c r="AC79" s="34">
        <f>AB79*40%</f>
        <v>7.18</v>
      </c>
      <c r="AD79" s="34">
        <f>AB79+AC79</f>
        <v>25.13</v>
      </c>
    </row>
    <row r="80" spans="1:30" x14ac:dyDescent="0.25">
      <c r="A80" s="54">
        <v>7311</v>
      </c>
      <c r="B80" s="27" t="s">
        <v>426</v>
      </c>
      <c r="C80" s="27" t="s">
        <v>202</v>
      </c>
      <c r="D80" s="27" t="s">
        <v>104</v>
      </c>
      <c r="E80" s="55" t="s">
        <v>142</v>
      </c>
      <c r="F80" s="27" t="s">
        <v>86</v>
      </c>
      <c r="G80" s="27" t="s">
        <v>86</v>
      </c>
      <c r="H80" s="27" t="s">
        <v>87</v>
      </c>
      <c r="I80" s="27" t="s">
        <v>88</v>
      </c>
      <c r="J80" s="27">
        <v>0</v>
      </c>
      <c r="K80" s="27" t="s">
        <v>89</v>
      </c>
      <c r="L80" s="56">
        <f t="shared" si="64"/>
        <v>34.704109589041096</v>
      </c>
      <c r="M80" s="57">
        <v>0.27</v>
      </c>
      <c r="N80" s="56">
        <f>L80-(L80*M80)</f>
        <v>25.334</v>
      </c>
      <c r="O80" s="36"/>
      <c r="R80" t="str">
        <f t="shared" si="65"/>
        <v xml:space="preserve">Intrinsic Accent </v>
      </c>
      <c r="S80" s="82">
        <v>16.309999999999999</v>
      </c>
      <c r="T80">
        <v>2.5</v>
      </c>
      <c r="U80" s="34">
        <f t="shared" si="22"/>
        <v>6.524</v>
      </c>
      <c r="V80" s="81">
        <f t="shared" si="23"/>
        <v>25.334</v>
      </c>
      <c r="W80" s="81"/>
      <c r="X80" s="81"/>
      <c r="Z80">
        <v>15.45</v>
      </c>
      <c r="AA80">
        <v>2.5</v>
      </c>
      <c r="AB80">
        <f>Z80+AA80</f>
        <v>17.95</v>
      </c>
      <c r="AC80" s="34">
        <f>AB80*40%</f>
        <v>7.18</v>
      </c>
      <c r="AD80" s="34">
        <f>AB80+AC80</f>
        <v>25.13</v>
      </c>
    </row>
    <row r="81" spans="1:30" x14ac:dyDescent="0.25">
      <c r="A81" s="54">
        <v>7096</v>
      </c>
      <c r="B81" s="27" t="s">
        <v>120</v>
      </c>
      <c r="C81" s="27" t="s">
        <v>202</v>
      </c>
      <c r="D81" s="27" t="s">
        <v>104</v>
      </c>
      <c r="E81" s="55" t="s">
        <v>139</v>
      </c>
      <c r="F81" s="27" t="s">
        <v>86</v>
      </c>
      <c r="G81" s="27" t="s">
        <v>86</v>
      </c>
      <c r="H81" s="27" t="s">
        <v>87</v>
      </c>
      <c r="I81" s="27" t="s">
        <v>88</v>
      </c>
      <c r="J81" s="27">
        <v>0</v>
      </c>
      <c r="K81" s="27" t="s">
        <v>89</v>
      </c>
      <c r="L81" s="56">
        <f t="shared" si="64"/>
        <v>34.704109589041096</v>
      </c>
      <c r="M81" s="57">
        <v>0.27</v>
      </c>
      <c r="N81" s="56">
        <f t="shared" si="24"/>
        <v>25.334</v>
      </c>
      <c r="O81" s="36"/>
      <c r="R81" t="str">
        <f t="shared" si="65"/>
        <v>Intrinsic Modular</v>
      </c>
      <c r="S81" s="82">
        <v>16.309999999999999</v>
      </c>
      <c r="T81">
        <v>2.5</v>
      </c>
      <c r="U81" s="34">
        <f t="shared" si="22"/>
        <v>6.524</v>
      </c>
      <c r="V81" s="81">
        <f t="shared" si="23"/>
        <v>25.334</v>
      </c>
      <c r="W81" s="81"/>
      <c r="X81" s="81"/>
      <c r="Z81">
        <v>15.45</v>
      </c>
      <c r="AA81">
        <v>2.5</v>
      </c>
      <c r="AB81">
        <f t="shared" si="66"/>
        <v>17.95</v>
      </c>
      <c r="AC81" s="34">
        <f t="shared" si="67"/>
        <v>7.18</v>
      </c>
      <c r="AD81" s="34">
        <f t="shared" si="68"/>
        <v>25.13</v>
      </c>
    </row>
    <row r="82" spans="1:30" x14ac:dyDescent="0.25">
      <c r="A82" s="54">
        <v>7914</v>
      </c>
      <c r="B82" s="27" t="s">
        <v>398</v>
      </c>
      <c r="C82" s="27" t="s">
        <v>202</v>
      </c>
      <c r="D82" s="27" t="s">
        <v>104</v>
      </c>
      <c r="E82" s="55" t="s">
        <v>141</v>
      </c>
      <c r="F82" s="27" t="s">
        <v>86</v>
      </c>
      <c r="G82" s="27" t="s">
        <v>86</v>
      </c>
      <c r="H82" s="27" t="s">
        <v>140</v>
      </c>
      <c r="I82" s="27" t="s">
        <v>88</v>
      </c>
      <c r="J82" s="27">
        <v>0</v>
      </c>
      <c r="K82" s="27" t="s">
        <v>89</v>
      </c>
      <c r="L82" s="56">
        <f t="shared" si="64"/>
        <v>45.731506849315068</v>
      </c>
      <c r="M82" s="57">
        <v>0.27</v>
      </c>
      <c r="N82" s="56">
        <f t="shared" si="24"/>
        <v>33.384</v>
      </c>
      <c r="O82" s="36"/>
      <c r="R82" t="str">
        <f t="shared" si="65"/>
        <v>Jack</v>
      </c>
      <c r="S82" s="82">
        <v>22.06</v>
      </c>
      <c r="T82">
        <v>2.5</v>
      </c>
      <c r="U82" s="34">
        <f t="shared" si="22"/>
        <v>8.8239999999999998</v>
      </c>
      <c r="V82" s="81">
        <f t="shared" si="23"/>
        <v>33.384</v>
      </c>
      <c r="W82" s="81"/>
      <c r="X82" s="81"/>
      <c r="Z82">
        <v>20.49</v>
      </c>
      <c r="AA82">
        <v>2.5</v>
      </c>
      <c r="AB82">
        <f t="shared" si="66"/>
        <v>22.99</v>
      </c>
      <c r="AC82" s="34">
        <f t="shared" si="67"/>
        <v>9.1959999999999997</v>
      </c>
      <c r="AD82" s="34">
        <f t="shared" si="68"/>
        <v>32.186</v>
      </c>
    </row>
    <row r="83" spans="1:30" x14ac:dyDescent="0.25">
      <c r="A83" s="54">
        <v>7621</v>
      </c>
      <c r="B83" s="27" t="s">
        <v>399</v>
      </c>
      <c r="C83" s="27" t="s">
        <v>202</v>
      </c>
      <c r="D83" s="27" t="s">
        <v>104</v>
      </c>
      <c r="E83" s="55" t="s">
        <v>141</v>
      </c>
      <c r="F83" s="27" t="s">
        <v>86</v>
      </c>
      <c r="G83" s="27" t="s">
        <v>86</v>
      </c>
      <c r="H83" s="27" t="s">
        <v>140</v>
      </c>
      <c r="I83" s="27" t="s">
        <v>88</v>
      </c>
      <c r="J83" s="27">
        <v>0</v>
      </c>
      <c r="K83" s="27" t="s">
        <v>89</v>
      </c>
      <c r="L83" s="56">
        <f t="shared" si="64"/>
        <v>44.273972602739725</v>
      </c>
      <c r="M83" s="57">
        <v>0.27</v>
      </c>
      <c r="N83" s="56">
        <f t="shared" si="24"/>
        <v>32.32</v>
      </c>
      <c r="O83" s="36"/>
      <c r="R83" t="str">
        <f t="shared" si="65"/>
        <v>Journey</v>
      </c>
      <c r="S83" s="82">
        <v>21.3</v>
      </c>
      <c r="T83">
        <v>2.5</v>
      </c>
      <c r="U83" s="34">
        <f t="shared" si="22"/>
        <v>8.5200000000000014</v>
      </c>
      <c r="V83" s="81">
        <f t="shared" si="23"/>
        <v>32.32</v>
      </c>
      <c r="W83" s="81"/>
      <c r="X83" s="81"/>
      <c r="Z83">
        <v>20.22</v>
      </c>
      <c r="AA83">
        <v>2.5</v>
      </c>
      <c r="AB83">
        <f t="shared" si="66"/>
        <v>22.72</v>
      </c>
      <c r="AC83" s="34">
        <f t="shared" si="67"/>
        <v>9.0879999999999992</v>
      </c>
      <c r="AD83" s="34">
        <f t="shared" si="68"/>
        <v>31.808</v>
      </c>
    </row>
    <row r="84" spans="1:30" x14ac:dyDescent="0.25">
      <c r="A84" s="54">
        <v>7316</v>
      </c>
      <c r="B84" s="27" t="s">
        <v>387</v>
      </c>
      <c r="C84" s="27" t="s">
        <v>202</v>
      </c>
      <c r="D84" s="27" t="s">
        <v>104</v>
      </c>
      <c r="E84" s="55" t="s">
        <v>142</v>
      </c>
      <c r="F84" s="27" t="s">
        <v>86</v>
      </c>
      <c r="G84" s="27" t="s">
        <v>86</v>
      </c>
      <c r="H84" s="27" t="s">
        <v>87</v>
      </c>
      <c r="I84" s="27" t="s">
        <v>88</v>
      </c>
      <c r="J84" s="27">
        <v>0</v>
      </c>
      <c r="K84" s="27" t="s">
        <v>89</v>
      </c>
      <c r="L84" s="56">
        <f t="shared" si="64"/>
        <v>38.156164383561645</v>
      </c>
      <c r="M84" s="57">
        <v>0.27</v>
      </c>
      <c r="N84" s="56">
        <f t="shared" si="24"/>
        <v>27.853999999999999</v>
      </c>
      <c r="O84" s="36"/>
      <c r="R84" t="str">
        <f t="shared" si="65"/>
        <v xml:space="preserve">Limelight </v>
      </c>
      <c r="S84" s="82">
        <v>18.11</v>
      </c>
      <c r="T84">
        <v>2.5</v>
      </c>
      <c r="U84" s="34">
        <f t="shared" si="22"/>
        <v>7.2439999999999998</v>
      </c>
      <c r="V84" s="81">
        <f t="shared" si="23"/>
        <v>27.853999999999999</v>
      </c>
      <c r="W84" s="81"/>
      <c r="X84" s="81"/>
      <c r="Z84">
        <v>17.45</v>
      </c>
      <c r="AA84">
        <v>2.5</v>
      </c>
      <c r="AB84">
        <f t="shared" si="66"/>
        <v>19.95</v>
      </c>
      <c r="AC84" s="34">
        <f t="shared" si="67"/>
        <v>7.98</v>
      </c>
      <c r="AD84" s="34">
        <f t="shared" si="68"/>
        <v>27.93</v>
      </c>
    </row>
    <row r="85" spans="1:30" x14ac:dyDescent="0.25">
      <c r="A85" s="54">
        <v>7065</v>
      </c>
      <c r="B85" s="27" t="s">
        <v>121</v>
      </c>
      <c r="C85" s="27" t="s">
        <v>202</v>
      </c>
      <c r="D85" s="27" t="s">
        <v>104</v>
      </c>
      <c r="E85" s="55" t="s">
        <v>141</v>
      </c>
      <c r="F85" s="27" t="s">
        <v>86</v>
      </c>
      <c r="G85" s="27" t="s">
        <v>86</v>
      </c>
      <c r="H85" s="27" t="s">
        <v>87</v>
      </c>
      <c r="I85" s="27" t="s">
        <v>88</v>
      </c>
      <c r="J85" s="27">
        <v>0</v>
      </c>
      <c r="K85" s="27" t="s">
        <v>89</v>
      </c>
      <c r="L85" s="56">
        <f t="shared" si="64"/>
        <v>34.704109589041096</v>
      </c>
      <c r="M85" s="57">
        <v>0.27</v>
      </c>
      <c r="N85" s="56">
        <f t="shared" si="24"/>
        <v>25.334</v>
      </c>
      <c r="O85" s="36"/>
      <c r="R85" t="str">
        <f t="shared" si="65"/>
        <v>Madras Modular</v>
      </c>
      <c r="S85" s="82">
        <v>16.309999999999999</v>
      </c>
      <c r="T85">
        <v>2.5</v>
      </c>
      <c r="U85" s="34">
        <f t="shared" si="22"/>
        <v>6.524</v>
      </c>
      <c r="V85" s="81">
        <f t="shared" si="23"/>
        <v>25.334</v>
      </c>
      <c r="W85" s="81"/>
      <c r="X85" s="81"/>
      <c r="Z85">
        <v>15.45</v>
      </c>
      <c r="AA85">
        <v>2.5</v>
      </c>
      <c r="AB85">
        <f t="shared" si="66"/>
        <v>17.95</v>
      </c>
      <c r="AC85" s="34">
        <f t="shared" si="67"/>
        <v>7.18</v>
      </c>
      <c r="AD85" s="34">
        <f t="shared" si="68"/>
        <v>25.13</v>
      </c>
    </row>
    <row r="86" spans="1:30" x14ac:dyDescent="0.25">
      <c r="A86" s="54">
        <v>7806</v>
      </c>
      <c r="B86" s="27" t="s">
        <v>576</v>
      </c>
      <c r="C86" s="27" t="s">
        <v>202</v>
      </c>
      <c r="D86" s="27" t="s">
        <v>104</v>
      </c>
      <c r="E86" s="55" t="s">
        <v>139</v>
      </c>
      <c r="F86" s="27" t="s">
        <v>86</v>
      </c>
      <c r="G86" s="27" t="s">
        <v>86</v>
      </c>
      <c r="H86" s="27" t="s">
        <v>87</v>
      </c>
      <c r="I86" s="27" t="s">
        <v>88</v>
      </c>
      <c r="J86" s="27">
        <v>0</v>
      </c>
      <c r="K86" s="27" t="s">
        <v>89</v>
      </c>
      <c r="L86" s="56">
        <f t="shared" si="64"/>
        <v>54.304109589041104</v>
      </c>
      <c r="M86" s="57">
        <v>0.27</v>
      </c>
      <c r="N86" s="56">
        <f t="shared" si="24"/>
        <v>39.642000000000003</v>
      </c>
      <c r="O86" s="36"/>
      <c r="R86" t="str">
        <f t="shared" si="65"/>
        <v xml:space="preserve">Measurement </v>
      </c>
      <c r="S86" s="82">
        <v>26.53</v>
      </c>
      <c r="T86">
        <v>2.5</v>
      </c>
      <c r="U86" s="34">
        <f t="shared" si="22"/>
        <v>10.612000000000002</v>
      </c>
      <c r="V86" s="81">
        <f t="shared" si="23"/>
        <v>39.642000000000003</v>
      </c>
      <c r="W86" s="81"/>
      <c r="X86" s="81"/>
      <c r="Y86">
        <v>25.35</v>
      </c>
      <c r="Z86">
        <v>25.35</v>
      </c>
      <c r="AA86">
        <v>2.5</v>
      </c>
      <c r="AB86">
        <f t="shared" si="66"/>
        <v>27.85</v>
      </c>
      <c r="AC86" s="34">
        <f t="shared" si="67"/>
        <v>11.14</v>
      </c>
      <c r="AD86" s="34">
        <f t="shared" si="68"/>
        <v>38.99</v>
      </c>
    </row>
    <row r="87" spans="1:30" x14ac:dyDescent="0.25">
      <c r="A87" s="54">
        <v>7579</v>
      </c>
      <c r="B87" s="27" t="s">
        <v>122</v>
      </c>
      <c r="C87" s="27" t="s">
        <v>202</v>
      </c>
      <c r="D87" s="27" t="s">
        <v>104</v>
      </c>
      <c r="E87" s="55" t="s">
        <v>139</v>
      </c>
      <c r="F87" s="27" t="s">
        <v>86</v>
      </c>
      <c r="G87" s="27" t="s">
        <v>86</v>
      </c>
      <c r="H87" s="27" t="s">
        <v>87</v>
      </c>
      <c r="I87" s="27" t="s">
        <v>88</v>
      </c>
      <c r="J87" s="27">
        <v>0</v>
      </c>
      <c r="K87" s="27" t="s">
        <v>89</v>
      </c>
      <c r="L87" s="56">
        <f t="shared" si="64"/>
        <v>44.868493150684927</v>
      </c>
      <c r="M87" s="57">
        <v>0.27</v>
      </c>
      <c r="N87" s="56">
        <f t="shared" si="24"/>
        <v>32.753999999999998</v>
      </c>
      <c r="O87" s="36"/>
      <c r="R87" t="str">
        <f t="shared" si="65"/>
        <v>Meridian Modular</v>
      </c>
      <c r="S87" s="82">
        <v>21.61</v>
      </c>
      <c r="T87">
        <v>2.5</v>
      </c>
      <c r="U87" s="34">
        <f t="shared" si="22"/>
        <v>8.6440000000000001</v>
      </c>
      <c r="V87" s="81">
        <f t="shared" si="23"/>
        <v>32.753999999999998</v>
      </c>
      <c r="W87" s="81"/>
      <c r="X87" s="81"/>
      <c r="Z87">
        <v>20.47</v>
      </c>
      <c r="AA87">
        <v>2.5</v>
      </c>
      <c r="AB87">
        <f t="shared" si="66"/>
        <v>22.97</v>
      </c>
      <c r="AC87" s="34">
        <f t="shared" si="67"/>
        <v>9.1880000000000006</v>
      </c>
      <c r="AD87" s="34">
        <f t="shared" si="68"/>
        <v>32.158000000000001</v>
      </c>
    </row>
    <row r="88" spans="1:30" x14ac:dyDescent="0.25">
      <c r="A88" s="54">
        <v>7500</v>
      </c>
      <c r="B88" s="27" t="s">
        <v>427</v>
      </c>
      <c r="C88" s="27" t="s">
        <v>202</v>
      </c>
      <c r="D88" s="27" t="s">
        <v>104</v>
      </c>
      <c r="E88" s="55" t="s">
        <v>142</v>
      </c>
      <c r="F88" s="27" t="s">
        <v>86</v>
      </c>
      <c r="G88" s="27" t="s">
        <v>86</v>
      </c>
      <c r="H88" s="27" t="s">
        <v>87</v>
      </c>
      <c r="I88" s="27" t="s">
        <v>88</v>
      </c>
      <c r="J88" s="27">
        <v>0</v>
      </c>
      <c r="K88" s="27" t="s">
        <v>89</v>
      </c>
      <c r="L88" s="56">
        <f t="shared" si="64"/>
        <v>43.986301369863014</v>
      </c>
      <c r="M88" s="57">
        <v>0.27</v>
      </c>
      <c r="N88" s="56">
        <f>L88-(L88*M88)</f>
        <v>32.11</v>
      </c>
      <c r="O88" s="36"/>
      <c r="R88" t="str">
        <f t="shared" si="65"/>
        <v>Mesa</v>
      </c>
      <c r="S88" s="82">
        <v>21.15</v>
      </c>
      <c r="T88">
        <v>2.5</v>
      </c>
      <c r="U88" s="34">
        <f t="shared" si="22"/>
        <v>8.4599999999999991</v>
      </c>
      <c r="V88" s="81">
        <f t="shared" si="23"/>
        <v>32.11</v>
      </c>
      <c r="W88" s="81"/>
      <c r="X88" s="81"/>
      <c r="Z88">
        <v>20.04</v>
      </c>
      <c r="AA88">
        <v>2.5</v>
      </c>
      <c r="AB88">
        <f>Z88+AA88</f>
        <v>22.54</v>
      </c>
      <c r="AC88" s="34">
        <f>AB88*40%</f>
        <v>9.016</v>
      </c>
      <c r="AD88" s="34">
        <f>AB88+AC88</f>
        <v>31.555999999999997</v>
      </c>
    </row>
    <row r="89" spans="1:30" x14ac:dyDescent="0.25">
      <c r="A89" s="54">
        <v>7717</v>
      </c>
      <c r="B89" s="27" t="s">
        <v>123</v>
      </c>
      <c r="C89" s="27" t="s">
        <v>202</v>
      </c>
      <c r="D89" s="27" t="s">
        <v>104</v>
      </c>
      <c r="E89" s="55" t="s">
        <v>141</v>
      </c>
      <c r="F89" s="27" t="s">
        <v>86</v>
      </c>
      <c r="G89" s="27" t="s">
        <v>86</v>
      </c>
      <c r="H89" s="27" t="s">
        <v>87</v>
      </c>
      <c r="I89" s="27" t="s">
        <v>88</v>
      </c>
      <c r="J89" s="27">
        <v>0</v>
      </c>
      <c r="K89" s="27" t="s">
        <v>89</v>
      </c>
      <c r="L89" s="56">
        <f t="shared" si="64"/>
        <v>72.101369863013701</v>
      </c>
      <c r="M89" s="57">
        <v>0.27</v>
      </c>
      <c r="N89" s="56">
        <f t="shared" si="24"/>
        <v>52.634</v>
      </c>
      <c r="O89" s="36"/>
      <c r="R89" t="str">
        <f t="shared" si="65"/>
        <v>Metamorphic Modular</v>
      </c>
      <c r="S89" s="82">
        <v>35.81</v>
      </c>
      <c r="T89">
        <v>2.5</v>
      </c>
      <c r="U89" s="34">
        <f t="shared" si="22"/>
        <v>14.324000000000002</v>
      </c>
      <c r="V89" s="81">
        <f t="shared" si="23"/>
        <v>52.634</v>
      </c>
      <c r="W89" s="81"/>
      <c r="X89" s="81"/>
      <c r="Z89">
        <v>34.11</v>
      </c>
      <c r="AA89">
        <v>2.5</v>
      </c>
      <c r="AB89">
        <f t="shared" si="66"/>
        <v>36.61</v>
      </c>
      <c r="AC89" s="34">
        <f t="shared" si="67"/>
        <v>14.644</v>
      </c>
      <c r="AD89" s="34">
        <f t="shared" si="68"/>
        <v>51.253999999999998</v>
      </c>
    </row>
    <row r="90" spans="1:30" x14ac:dyDescent="0.25">
      <c r="A90" s="54">
        <v>7084</v>
      </c>
      <c r="B90" s="27" t="s">
        <v>428</v>
      </c>
      <c r="C90" s="27" t="s">
        <v>202</v>
      </c>
      <c r="D90" s="27" t="s">
        <v>104</v>
      </c>
      <c r="E90" s="55" t="s">
        <v>141</v>
      </c>
      <c r="F90" s="27" t="s">
        <v>86</v>
      </c>
      <c r="G90" s="27" t="s">
        <v>86</v>
      </c>
      <c r="H90" s="27" t="s">
        <v>87</v>
      </c>
      <c r="I90" s="27" t="s">
        <v>88</v>
      </c>
      <c r="J90" s="27">
        <v>0</v>
      </c>
      <c r="K90" s="27" t="s">
        <v>89</v>
      </c>
      <c r="L90" s="56">
        <f t="shared" si="64"/>
        <v>49.912328767123292</v>
      </c>
      <c r="M90" s="57">
        <v>0.27</v>
      </c>
      <c r="N90" s="56">
        <f t="shared" si="24"/>
        <v>36.436</v>
      </c>
      <c r="O90" s="36"/>
      <c r="R90" t="str">
        <f t="shared" si="65"/>
        <v>Narrative II</v>
      </c>
      <c r="S90" s="82">
        <v>24.24</v>
      </c>
      <c r="T90">
        <v>2.5</v>
      </c>
      <c r="U90" s="34">
        <f t="shared" si="22"/>
        <v>9.6959999999999997</v>
      </c>
      <c r="V90" s="81">
        <f t="shared" si="23"/>
        <v>36.436</v>
      </c>
      <c r="W90" s="81"/>
      <c r="X90" s="81"/>
      <c r="Z90">
        <v>23.05</v>
      </c>
      <c r="AA90">
        <v>2.5</v>
      </c>
      <c r="AB90">
        <f t="shared" si="66"/>
        <v>25.55</v>
      </c>
      <c r="AC90" s="34">
        <f t="shared" si="67"/>
        <v>10.220000000000001</v>
      </c>
      <c r="AD90" s="34">
        <f t="shared" si="68"/>
        <v>35.770000000000003</v>
      </c>
    </row>
    <row r="91" spans="1:30" x14ac:dyDescent="0.25">
      <c r="A91" s="54">
        <v>7572</v>
      </c>
      <c r="B91" s="27" t="s">
        <v>388</v>
      </c>
      <c r="C91" s="27" t="s">
        <v>202</v>
      </c>
      <c r="D91" s="27" t="s">
        <v>104</v>
      </c>
      <c r="E91" s="55" t="s">
        <v>142</v>
      </c>
      <c r="F91" s="27" t="s">
        <v>86</v>
      </c>
      <c r="G91" s="27" t="s">
        <v>86</v>
      </c>
      <c r="H91" s="27" t="s">
        <v>140</v>
      </c>
      <c r="I91" s="27" t="s">
        <v>88</v>
      </c>
      <c r="J91" s="27">
        <v>0</v>
      </c>
      <c r="K91" s="27" t="s">
        <v>89</v>
      </c>
      <c r="L91" s="56">
        <f t="shared" si="64"/>
        <v>45.42465753424657</v>
      </c>
      <c r="M91" s="57">
        <v>0.27</v>
      </c>
      <c r="N91" s="56">
        <f t="shared" si="24"/>
        <v>33.159999999999997</v>
      </c>
      <c r="O91" s="36"/>
      <c r="R91" t="str">
        <f t="shared" si="65"/>
        <v>Naturalist</v>
      </c>
      <c r="S91" s="82">
        <v>21.9</v>
      </c>
      <c r="T91">
        <v>2.5</v>
      </c>
      <c r="U91" s="34">
        <f t="shared" si="22"/>
        <v>8.76</v>
      </c>
      <c r="V91" s="81">
        <f t="shared" si="23"/>
        <v>33.159999999999997</v>
      </c>
      <c r="W91" s="81"/>
      <c r="X91" s="81"/>
      <c r="Z91">
        <v>20.84</v>
      </c>
      <c r="AA91">
        <v>2.5</v>
      </c>
      <c r="AB91">
        <f t="shared" si="66"/>
        <v>23.34</v>
      </c>
      <c r="AC91" s="34">
        <f t="shared" si="67"/>
        <v>9.3360000000000003</v>
      </c>
      <c r="AD91" s="34">
        <f t="shared" si="68"/>
        <v>32.676000000000002</v>
      </c>
    </row>
    <row r="92" spans="1:30" x14ac:dyDescent="0.25">
      <c r="A92" s="54">
        <v>7026</v>
      </c>
      <c r="B92" s="27" t="s">
        <v>429</v>
      </c>
      <c r="C92" s="27" t="s">
        <v>202</v>
      </c>
      <c r="D92" s="27" t="s">
        <v>104</v>
      </c>
      <c r="E92" s="55" t="s">
        <v>139</v>
      </c>
      <c r="F92" s="27" t="s">
        <v>86</v>
      </c>
      <c r="G92" s="27" t="s">
        <v>86</v>
      </c>
      <c r="H92" s="27" t="s">
        <v>87</v>
      </c>
      <c r="I92" s="27" t="s">
        <v>88</v>
      </c>
      <c r="J92" s="27">
        <v>0</v>
      </c>
      <c r="K92" s="27" t="s">
        <v>89</v>
      </c>
      <c r="L92" s="56">
        <f t="shared" si="64"/>
        <v>48.512328767123293</v>
      </c>
      <c r="M92" s="57">
        <v>0.27</v>
      </c>
      <c r="N92" s="56">
        <f t="shared" si="24"/>
        <v>35.414000000000001</v>
      </c>
      <c r="O92" s="36"/>
      <c r="R92" t="str">
        <f t="shared" si="65"/>
        <v xml:space="preserve">Non-Fiction II Modular </v>
      </c>
      <c r="S92" s="82">
        <v>23.51</v>
      </c>
      <c r="T92">
        <v>2.5</v>
      </c>
      <c r="U92" s="34">
        <f t="shared" si="22"/>
        <v>9.4040000000000017</v>
      </c>
      <c r="V92" s="81">
        <f t="shared" si="23"/>
        <v>35.414000000000001</v>
      </c>
      <c r="W92" s="81"/>
      <c r="X92" s="81"/>
      <c r="Z92">
        <v>22.67</v>
      </c>
      <c r="AA92">
        <v>2.5</v>
      </c>
      <c r="AB92">
        <f t="shared" si="66"/>
        <v>25.17</v>
      </c>
      <c r="AC92" s="34">
        <f t="shared" si="67"/>
        <v>10.068000000000001</v>
      </c>
      <c r="AD92" s="34">
        <f t="shared" si="68"/>
        <v>35.238</v>
      </c>
    </row>
    <row r="93" spans="1:30" x14ac:dyDescent="0.25">
      <c r="A93" s="54">
        <v>7718</v>
      </c>
      <c r="B93" s="27" t="s">
        <v>124</v>
      </c>
      <c r="C93" s="27" t="s">
        <v>202</v>
      </c>
      <c r="D93" s="27" t="s">
        <v>104</v>
      </c>
      <c r="E93" s="55" t="s">
        <v>141</v>
      </c>
      <c r="F93" s="27" t="s">
        <v>86</v>
      </c>
      <c r="G93" s="27" t="s">
        <v>86</v>
      </c>
      <c r="H93" s="27" t="s">
        <v>87</v>
      </c>
      <c r="I93" s="27" t="s">
        <v>88</v>
      </c>
      <c r="J93" s="27">
        <v>0</v>
      </c>
      <c r="K93" s="27" t="s">
        <v>89</v>
      </c>
      <c r="L93" s="56">
        <f t="shared" si="64"/>
        <v>70.797260273972611</v>
      </c>
      <c r="M93" s="57">
        <v>0.27</v>
      </c>
      <c r="N93" s="56">
        <f t="shared" si="24"/>
        <v>51.682000000000002</v>
      </c>
      <c r="O93" s="36"/>
      <c r="R93" t="str">
        <f t="shared" si="65"/>
        <v>Obsidian</v>
      </c>
      <c r="S93" s="82">
        <v>35.130000000000003</v>
      </c>
      <c r="T93">
        <v>2.5</v>
      </c>
      <c r="U93" s="34">
        <f t="shared" si="22"/>
        <v>14.052000000000001</v>
      </c>
      <c r="V93" s="81">
        <f t="shared" si="23"/>
        <v>51.682000000000002</v>
      </c>
      <c r="W93" s="81"/>
      <c r="X93" s="81"/>
      <c r="Z93">
        <v>34.11</v>
      </c>
      <c r="AA93">
        <v>2.5</v>
      </c>
      <c r="AB93">
        <f t="shared" si="66"/>
        <v>36.61</v>
      </c>
      <c r="AC93" s="34">
        <f t="shared" si="67"/>
        <v>14.644</v>
      </c>
      <c r="AD93" s="34">
        <f t="shared" si="68"/>
        <v>51.253999999999998</v>
      </c>
    </row>
    <row r="94" spans="1:30" x14ac:dyDescent="0.25">
      <c r="A94" s="54">
        <v>7062</v>
      </c>
      <c r="B94" s="27" t="s">
        <v>125</v>
      </c>
      <c r="C94" s="27" t="s">
        <v>202</v>
      </c>
      <c r="D94" s="27" t="s">
        <v>104</v>
      </c>
      <c r="E94" s="55" t="s">
        <v>141</v>
      </c>
      <c r="F94" s="27" t="s">
        <v>86</v>
      </c>
      <c r="G94" s="27" t="s">
        <v>86</v>
      </c>
      <c r="H94" s="27" t="s">
        <v>87</v>
      </c>
      <c r="I94" s="27" t="s">
        <v>88</v>
      </c>
      <c r="J94" s="27">
        <v>0</v>
      </c>
      <c r="K94" s="27" t="s">
        <v>89</v>
      </c>
      <c r="L94" s="56">
        <f t="shared" si="64"/>
        <v>59.5013698630137</v>
      </c>
      <c r="M94" s="57">
        <v>0.27</v>
      </c>
      <c r="N94" s="56">
        <f t="shared" si="24"/>
        <v>43.436</v>
      </c>
      <c r="O94" s="36"/>
      <c r="R94" t="str">
        <f t="shared" si="65"/>
        <v>Organic Raku Modular</v>
      </c>
      <c r="S94" s="82">
        <v>29.24</v>
      </c>
      <c r="T94">
        <v>2.5</v>
      </c>
      <c r="U94" s="34">
        <f t="shared" si="22"/>
        <v>11.696</v>
      </c>
      <c r="V94" s="81">
        <f t="shared" si="23"/>
        <v>43.436</v>
      </c>
      <c r="W94" s="81"/>
      <c r="X94" s="81"/>
      <c r="Z94">
        <v>27.84</v>
      </c>
      <c r="AA94">
        <v>2.5</v>
      </c>
      <c r="AB94">
        <f t="shared" si="66"/>
        <v>30.34</v>
      </c>
      <c r="AC94" s="34">
        <f t="shared" si="67"/>
        <v>12.136000000000001</v>
      </c>
      <c r="AD94" s="34">
        <f t="shared" si="68"/>
        <v>42.475999999999999</v>
      </c>
    </row>
    <row r="95" spans="1:30" x14ac:dyDescent="0.25">
      <c r="A95" s="54">
        <v>7064</v>
      </c>
      <c r="B95" s="27" t="s">
        <v>126</v>
      </c>
      <c r="C95" s="27" t="s">
        <v>202</v>
      </c>
      <c r="D95" s="27" t="s">
        <v>104</v>
      </c>
      <c r="E95" s="55" t="s">
        <v>141</v>
      </c>
      <c r="F95" s="27" t="s">
        <v>86</v>
      </c>
      <c r="G95" s="27" t="s">
        <v>86</v>
      </c>
      <c r="H95" s="27" t="s">
        <v>87</v>
      </c>
      <c r="I95" s="27" t="s">
        <v>88</v>
      </c>
      <c r="J95" s="27">
        <v>0</v>
      </c>
      <c r="K95" s="27" t="s">
        <v>89</v>
      </c>
      <c r="L95" s="56">
        <f t="shared" si="64"/>
        <v>34.704109589041096</v>
      </c>
      <c r="M95" s="57">
        <v>0.27</v>
      </c>
      <c r="N95" s="56">
        <f t="shared" si="24"/>
        <v>25.334</v>
      </c>
      <c r="O95" s="36"/>
      <c r="R95" t="str">
        <f t="shared" si="65"/>
        <v>Outfitter Modular</v>
      </c>
      <c r="S95" s="82">
        <v>16.309999999999999</v>
      </c>
      <c r="T95">
        <v>2.5</v>
      </c>
      <c r="U95" s="34">
        <f t="shared" si="22"/>
        <v>6.524</v>
      </c>
      <c r="V95" s="81">
        <f t="shared" si="23"/>
        <v>25.334</v>
      </c>
      <c r="W95" s="81"/>
      <c r="X95" s="81"/>
      <c r="Z95">
        <v>15.45</v>
      </c>
      <c r="AA95">
        <v>2.5</v>
      </c>
      <c r="AB95">
        <f t="shared" si="66"/>
        <v>17.95</v>
      </c>
      <c r="AC95" s="34">
        <f t="shared" si="67"/>
        <v>7.18</v>
      </c>
      <c r="AD95" s="34">
        <f t="shared" si="68"/>
        <v>25.13</v>
      </c>
    </row>
    <row r="96" spans="1:30" x14ac:dyDescent="0.25">
      <c r="A96" s="54">
        <v>7063</v>
      </c>
      <c r="B96" s="27" t="s">
        <v>127</v>
      </c>
      <c r="C96" s="27" t="s">
        <v>202</v>
      </c>
      <c r="D96" s="27" t="s">
        <v>104</v>
      </c>
      <c r="E96" s="55" t="s">
        <v>141</v>
      </c>
      <c r="F96" s="27" t="s">
        <v>86</v>
      </c>
      <c r="G96" s="27" t="s">
        <v>86</v>
      </c>
      <c r="H96" s="27" t="s">
        <v>87</v>
      </c>
      <c r="I96" s="27" t="s">
        <v>88</v>
      </c>
      <c r="J96" s="27">
        <v>0</v>
      </c>
      <c r="K96" s="27" t="s">
        <v>89</v>
      </c>
      <c r="L96" s="56">
        <f t="shared" si="64"/>
        <v>34.704109589041096</v>
      </c>
      <c r="M96" s="57">
        <v>0.27</v>
      </c>
      <c r="N96" s="56">
        <f t="shared" si="24"/>
        <v>25.334</v>
      </c>
      <c r="O96" s="36"/>
      <c r="R96" t="str">
        <f t="shared" si="65"/>
        <v>Oxford Modular</v>
      </c>
      <c r="S96" s="82">
        <v>16.309999999999999</v>
      </c>
      <c r="T96">
        <v>2.5</v>
      </c>
      <c r="U96" s="34">
        <f t="shared" si="22"/>
        <v>6.524</v>
      </c>
      <c r="V96" s="81">
        <f t="shared" si="23"/>
        <v>25.334</v>
      </c>
      <c r="W96" s="81"/>
      <c r="X96" s="81"/>
      <c r="Z96">
        <v>15.45</v>
      </c>
      <c r="AA96">
        <v>2.5</v>
      </c>
      <c r="AB96">
        <f t="shared" si="66"/>
        <v>17.95</v>
      </c>
      <c r="AC96" s="34">
        <f t="shared" si="67"/>
        <v>7.18</v>
      </c>
      <c r="AD96" s="34">
        <f t="shared" si="68"/>
        <v>25.13</v>
      </c>
    </row>
    <row r="97" spans="1:30" x14ac:dyDescent="0.25">
      <c r="A97" s="54">
        <v>7809</v>
      </c>
      <c r="B97" s="39" t="s">
        <v>700</v>
      </c>
      <c r="C97" s="27" t="s">
        <v>202</v>
      </c>
      <c r="D97" s="27" t="s">
        <v>104</v>
      </c>
      <c r="E97" s="55" t="s">
        <v>141</v>
      </c>
      <c r="F97" s="27" t="s">
        <v>86</v>
      </c>
      <c r="G97" s="27" t="s">
        <v>86</v>
      </c>
      <c r="H97" s="27" t="s">
        <v>87</v>
      </c>
      <c r="I97" s="27" t="s">
        <v>88</v>
      </c>
      <c r="J97" s="27">
        <v>0</v>
      </c>
      <c r="K97" s="27" t="s">
        <v>89</v>
      </c>
      <c r="L97" s="56">
        <f t="shared" si="64"/>
        <v>52.098630136986294</v>
      </c>
      <c r="M97" s="57">
        <v>0.27</v>
      </c>
      <c r="N97" s="56">
        <f t="shared" ref="N97" si="69">L97-(L97*M97)</f>
        <v>38.031999999999996</v>
      </c>
      <c r="O97" s="36"/>
      <c r="R97" s="38" t="str">
        <f t="shared" ref="R97" si="70">B97</f>
        <v>Panorama</v>
      </c>
      <c r="S97" s="82">
        <v>25.38</v>
      </c>
      <c r="T97">
        <v>2.5</v>
      </c>
      <c r="U97" s="34">
        <f t="shared" si="22"/>
        <v>10.152000000000001</v>
      </c>
      <c r="V97" s="81">
        <f t="shared" si="23"/>
        <v>38.031999999999996</v>
      </c>
      <c r="W97" s="81"/>
      <c r="X97" s="81"/>
      <c r="Z97">
        <v>15.45</v>
      </c>
      <c r="AA97">
        <v>2.5</v>
      </c>
      <c r="AB97">
        <f t="shared" ref="AB97" si="71">Z97+AA97</f>
        <v>17.95</v>
      </c>
      <c r="AC97" s="34">
        <f t="shared" ref="AC97" si="72">AB97*40%</f>
        <v>7.18</v>
      </c>
      <c r="AD97" s="34">
        <f t="shared" ref="AD97" si="73">AB97+AC97</f>
        <v>25.13</v>
      </c>
    </row>
    <row r="98" spans="1:30" x14ac:dyDescent="0.25">
      <c r="A98" s="54">
        <v>7037</v>
      </c>
      <c r="B98" s="27" t="s">
        <v>474</v>
      </c>
      <c r="C98" s="27" t="s">
        <v>202</v>
      </c>
      <c r="D98" s="27" t="s">
        <v>104</v>
      </c>
      <c r="E98" s="55" t="s">
        <v>141</v>
      </c>
      <c r="F98" s="27" t="s">
        <v>86</v>
      </c>
      <c r="G98" s="27" t="s">
        <v>86</v>
      </c>
      <c r="H98" s="27" t="s">
        <v>87</v>
      </c>
      <c r="I98" s="27" t="s">
        <v>88</v>
      </c>
      <c r="J98" s="27">
        <v>0</v>
      </c>
      <c r="K98" s="27" t="s">
        <v>89</v>
      </c>
      <c r="L98" s="56">
        <f t="shared" si="64"/>
        <v>39.153424657534245</v>
      </c>
      <c r="M98" s="57">
        <v>0.27</v>
      </c>
      <c r="N98" s="56">
        <f t="shared" si="24"/>
        <v>28.582000000000001</v>
      </c>
      <c r="O98" s="36"/>
      <c r="R98" t="str">
        <f t="shared" si="65"/>
        <v xml:space="preserve">Passages Modular </v>
      </c>
      <c r="S98" s="82">
        <v>18.63</v>
      </c>
      <c r="T98">
        <v>2.5</v>
      </c>
      <c r="U98" s="34">
        <f t="shared" si="22"/>
        <v>7.452</v>
      </c>
      <c r="V98" s="81">
        <f t="shared" si="23"/>
        <v>28.582000000000001</v>
      </c>
      <c r="W98" s="81"/>
      <c r="X98" s="81"/>
      <c r="Z98">
        <v>17.52</v>
      </c>
      <c r="AA98">
        <v>2.5</v>
      </c>
      <c r="AB98">
        <f t="shared" si="66"/>
        <v>20.02</v>
      </c>
      <c r="AC98" s="34">
        <f t="shared" si="67"/>
        <v>8.0080000000000009</v>
      </c>
      <c r="AD98" s="34">
        <f t="shared" si="68"/>
        <v>28.027999999999999</v>
      </c>
    </row>
    <row r="99" spans="1:30" x14ac:dyDescent="0.25">
      <c r="A99" s="54">
        <v>7801</v>
      </c>
      <c r="B99" s="27" t="s">
        <v>495</v>
      </c>
      <c r="C99" s="27" t="s">
        <v>202</v>
      </c>
      <c r="D99" s="27" t="s">
        <v>104</v>
      </c>
      <c r="E99" s="55" t="s">
        <v>142</v>
      </c>
      <c r="F99" s="27" t="s">
        <v>86</v>
      </c>
      <c r="G99" s="27" t="s">
        <v>86</v>
      </c>
      <c r="H99" s="27" t="s">
        <v>87</v>
      </c>
      <c r="I99" s="27" t="s">
        <v>88</v>
      </c>
      <c r="J99" s="27">
        <v>0</v>
      </c>
      <c r="K99" s="27" t="s">
        <v>89</v>
      </c>
      <c r="L99" s="56">
        <f t="shared" si="64"/>
        <v>52.098630136986294</v>
      </c>
      <c r="M99" s="57">
        <v>0.27</v>
      </c>
      <c r="N99" s="56">
        <f t="shared" ref="N99:N100" si="74">L99-(L99*M99)</f>
        <v>38.031999999999996</v>
      </c>
      <c r="O99" s="36"/>
      <c r="R99" t="str">
        <f t="shared" si="65"/>
        <v>Quill</v>
      </c>
      <c r="S99" s="82">
        <v>25.38</v>
      </c>
      <c r="T99">
        <v>2.5</v>
      </c>
      <c r="U99" s="34">
        <f t="shared" si="22"/>
        <v>10.152000000000001</v>
      </c>
      <c r="V99" s="81">
        <f t="shared" si="23"/>
        <v>38.031999999999996</v>
      </c>
      <c r="W99" s="81"/>
      <c r="X99" s="81"/>
      <c r="Z99">
        <v>24.27</v>
      </c>
      <c r="AA99">
        <v>2.5</v>
      </c>
      <c r="AB99">
        <f t="shared" ref="AB99:AB100" si="75">Z99+AA99</f>
        <v>26.77</v>
      </c>
      <c r="AC99" s="34">
        <f t="shared" ref="AC99:AC100" si="76">AB99*40%</f>
        <v>10.708</v>
      </c>
      <c r="AD99" s="34">
        <f t="shared" ref="AD99:AD100" si="77">AB99+AC99</f>
        <v>37.478000000000002</v>
      </c>
    </row>
    <row r="100" spans="1:30" x14ac:dyDescent="0.25">
      <c r="A100" s="54">
        <v>7800</v>
      </c>
      <c r="B100" s="27" t="s">
        <v>496</v>
      </c>
      <c r="C100" s="27" t="s">
        <v>202</v>
      </c>
      <c r="D100" s="27" t="s">
        <v>104</v>
      </c>
      <c r="E100" s="55" t="s">
        <v>142</v>
      </c>
      <c r="F100" s="27" t="s">
        <v>86</v>
      </c>
      <c r="G100" s="27" t="s">
        <v>86</v>
      </c>
      <c r="H100" s="27" t="s">
        <v>87</v>
      </c>
      <c r="I100" s="27" t="s">
        <v>88</v>
      </c>
      <c r="J100" s="27">
        <v>0</v>
      </c>
      <c r="K100" s="27" t="s">
        <v>89</v>
      </c>
      <c r="L100" s="56">
        <f t="shared" si="64"/>
        <v>52.098630136986294</v>
      </c>
      <c r="M100" s="57">
        <v>0.27</v>
      </c>
      <c r="N100" s="56">
        <f t="shared" si="74"/>
        <v>38.031999999999996</v>
      </c>
      <c r="O100" s="36"/>
      <c r="R100" t="str">
        <f t="shared" si="65"/>
        <v>Reed</v>
      </c>
      <c r="S100" s="82">
        <v>25.38</v>
      </c>
      <c r="T100">
        <v>2.5</v>
      </c>
      <c r="U100" s="34">
        <f t="shared" si="22"/>
        <v>10.152000000000001</v>
      </c>
      <c r="V100" s="81">
        <f t="shared" si="23"/>
        <v>38.031999999999996</v>
      </c>
      <c r="W100" s="81"/>
      <c r="X100" s="81"/>
      <c r="Z100">
        <v>24.27</v>
      </c>
      <c r="AA100">
        <v>2.5</v>
      </c>
      <c r="AB100">
        <f t="shared" si="75"/>
        <v>26.77</v>
      </c>
      <c r="AC100" s="34">
        <f t="shared" si="76"/>
        <v>10.708</v>
      </c>
      <c r="AD100" s="34">
        <f t="shared" si="77"/>
        <v>37.478000000000002</v>
      </c>
    </row>
    <row r="101" spans="1:30" x14ac:dyDescent="0.25">
      <c r="A101" s="54">
        <v>7685</v>
      </c>
      <c r="B101" s="27" t="s">
        <v>430</v>
      </c>
      <c r="C101" s="27" t="s">
        <v>202</v>
      </c>
      <c r="D101" s="27" t="s">
        <v>104</v>
      </c>
      <c r="E101" s="55" t="s">
        <v>142</v>
      </c>
      <c r="F101" s="27" t="s">
        <v>86</v>
      </c>
      <c r="G101" s="27" t="s">
        <v>86</v>
      </c>
      <c r="H101" s="27" t="s">
        <v>87</v>
      </c>
      <c r="I101" s="27" t="s">
        <v>88</v>
      </c>
      <c r="J101" s="27">
        <v>0</v>
      </c>
      <c r="K101" s="27" t="s">
        <v>89</v>
      </c>
      <c r="L101" s="56">
        <f t="shared" si="64"/>
        <v>44.465753424657535</v>
      </c>
      <c r="M101" s="57">
        <v>0.27</v>
      </c>
      <c r="N101" s="56">
        <f>L101-(L101*M101)</f>
        <v>32.46</v>
      </c>
      <c r="O101" s="36"/>
      <c r="R101" t="str">
        <f t="shared" si="65"/>
        <v>Reveal</v>
      </c>
      <c r="S101" s="82">
        <v>21.4</v>
      </c>
      <c r="T101">
        <v>2.5</v>
      </c>
      <c r="U101" s="34">
        <f t="shared" ref="U101:U124" si="78">S101*40%</f>
        <v>8.56</v>
      </c>
      <c r="V101" s="81">
        <f t="shared" ref="V101:V124" si="79">S101+T101+U101</f>
        <v>32.46</v>
      </c>
      <c r="W101" s="81"/>
      <c r="X101" s="81"/>
      <c r="Z101">
        <v>20.32</v>
      </c>
      <c r="AA101">
        <v>2.5</v>
      </c>
      <c r="AB101">
        <f>Z101+AA101</f>
        <v>22.82</v>
      </c>
      <c r="AC101" s="34">
        <f>AB101*40%</f>
        <v>9.1280000000000001</v>
      </c>
      <c r="AD101" s="34">
        <f>AB101+AC101</f>
        <v>31.948</v>
      </c>
    </row>
    <row r="102" spans="1:30" x14ac:dyDescent="0.25">
      <c r="A102" s="54">
        <v>7684</v>
      </c>
      <c r="B102" s="27" t="s">
        <v>400</v>
      </c>
      <c r="C102" s="27" t="s">
        <v>202</v>
      </c>
      <c r="D102" s="27" t="s">
        <v>104</v>
      </c>
      <c r="E102" s="55" t="s">
        <v>141</v>
      </c>
      <c r="F102" s="27" t="s">
        <v>86</v>
      </c>
      <c r="G102" s="27" t="s">
        <v>86</v>
      </c>
      <c r="H102" s="27" t="s">
        <v>140</v>
      </c>
      <c r="I102" s="27" t="s">
        <v>88</v>
      </c>
      <c r="J102" s="27">
        <v>0</v>
      </c>
      <c r="K102" s="27" t="s">
        <v>89</v>
      </c>
      <c r="L102" s="56">
        <f t="shared" si="64"/>
        <v>52.328767123287676</v>
      </c>
      <c r="M102" s="57">
        <v>0.27</v>
      </c>
      <c r="N102" s="56">
        <f t="shared" si="24"/>
        <v>38.200000000000003</v>
      </c>
      <c r="O102" s="36"/>
      <c r="R102" t="str">
        <f t="shared" si="65"/>
        <v xml:space="preserve">Reverie Modular </v>
      </c>
      <c r="S102" s="82">
        <v>25.5</v>
      </c>
      <c r="T102">
        <v>2.5</v>
      </c>
      <c r="U102" s="34">
        <f t="shared" si="78"/>
        <v>10.200000000000001</v>
      </c>
      <c r="V102" s="81">
        <f t="shared" si="79"/>
        <v>38.200000000000003</v>
      </c>
      <c r="W102" s="81"/>
      <c r="X102" s="81"/>
      <c r="Z102">
        <v>24.29</v>
      </c>
      <c r="AA102">
        <v>2.5</v>
      </c>
      <c r="AB102">
        <f t="shared" si="66"/>
        <v>26.79</v>
      </c>
      <c r="AC102" s="34">
        <f t="shared" si="67"/>
        <v>10.716000000000001</v>
      </c>
      <c r="AD102" s="34">
        <f t="shared" si="68"/>
        <v>37.506</v>
      </c>
    </row>
    <row r="103" spans="1:30" x14ac:dyDescent="0.25">
      <c r="A103" s="54">
        <v>7502</v>
      </c>
      <c r="B103" s="27" t="s">
        <v>497</v>
      </c>
      <c r="C103" s="27" t="s">
        <v>202</v>
      </c>
      <c r="D103" s="27" t="s">
        <v>104</v>
      </c>
      <c r="E103" s="55" t="s">
        <v>142</v>
      </c>
      <c r="F103" s="27" t="s">
        <v>86</v>
      </c>
      <c r="G103" s="27" t="s">
        <v>86</v>
      </c>
      <c r="H103" s="27" t="s">
        <v>87</v>
      </c>
      <c r="I103" s="27" t="s">
        <v>88</v>
      </c>
      <c r="J103" s="27">
        <v>0</v>
      </c>
      <c r="K103" s="27" t="s">
        <v>89</v>
      </c>
      <c r="L103" s="56">
        <f t="shared" si="64"/>
        <v>42.816438356164383</v>
      </c>
      <c r="M103" s="57">
        <v>0.27</v>
      </c>
      <c r="N103" s="56">
        <f t="shared" si="24"/>
        <v>31.256</v>
      </c>
      <c r="O103" s="36"/>
      <c r="R103" t="str">
        <f t="shared" si="65"/>
        <v>Rhythm</v>
      </c>
      <c r="S103" s="82">
        <v>20.54</v>
      </c>
      <c r="T103">
        <v>2.5</v>
      </c>
      <c r="U103" s="34">
        <f t="shared" si="78"/>
        <v>8.2159999999999993</v>
      </c>
      <c r="V103" s="81">
        <f t="shared" si="79"/>
        <v>31.256</v>
      </c>
      <c r="W103" s="81"/>
      <c r="X103" s="81"/>
      <c r="Z103">
        <v>19.329999999999998</v>
      </c>
      <c r="AA103">
        <v>2.5</v>
      </c>
      <c r="AB103">
        <f t="shared" si="66"/>
        <v>21.83</v>
      </c>
      <c r="AC103" s="34">
        <f t="shared" si="67"/>
        <v>8.7319999999999993</v>
      </c>
      <c r="AD103" s="34">
        <f t="shared" si="68"/>
        <v>30.561999999999998</v>
      </c>
    </row>
    <row r="104" spans="1:30" x14ac:dyDescent="0.25">
      <c r="A104" s="54">
        <v>7511</v>
      </c>
      <c r="B104" s="39" t="s">
        <v>660</v>
      </c>
      <c r="C104" s="27" t="s">
        <v>202</v>
      </c>
      <c r="D104" s="27" t="s">
        <v>104</v>
      </c>
      <c r="E104" s="55" t="s">
        <v>142</v>
      </c>
      <c r="F104" s="27" t="s">
        <v>86</v>
      </c>
      <c r="G104" s="27" t="s">
        <v>86</v>
      </c>
      <c r="H104" s="27" t="s">
        <v>87</v>
      </c>
      <c r="I104" s="27" t="s">
        <v>88</v>
      </c>
      <c r="J104" s="27">
        <v>0</v>
      </c>
      <c r="K104" s="27" t="s">
        <v>89</v>
      </c>
      <c r="L104" s="56">
        <f t="shared" si="64"/>
        <v>42.356164383561648</v>
      </c>
      <c r="M104" s="57">
        <v>0.27</v>
      </c>
      <c r="N104" s="56">
        <f t="shared" si="24"/>
        <v>30.92</v>
      </c>
      <c r="O104" s="36"/>
      <c r="R104" s="38" t="s">
        <v>660</v>
      </c>
      <c r="S104" s="82">
        <v>20.3</v>
      </c>
      <c r="T104">
        <v>2.5</v>
      </c>
      <c r="U104" s="34">
        <f t="shared" si="78"/>
        <v>8.120000000000001</v>
      </c>
      <c r="V104" s="81">
        <f t="shared" si="79"/>
        <v>30.92</v>
      </c>
      <c r="W104" s="81"/>
      <c r="X104" s="81"/>
      <c r="Z104">
        <v>19.329999999999998</v>
      </c>
      <c r="AA104">
        <v>2.5</v>
      </c>
      <c r="AB104">
        <f t="shared" si="66"/>
        <v>21.83</v>
      </c>
      <c r="AC104" s="34">
        <f t="shared" si="67"/>
        <v>8.7319999999999993</v>
      </c>
      <c r="AD104" s="34">
        <f t="shared" si="68"/>
        <v>30.561999999999998</v>
      </c>
    </row>
    <row r="105" spans="1:30" x14ac:dyDescent="0.25">
      <c r="A105" s="54" t="s">
        <v>128</v>
      </c>
      <c r="B105" s="27" t="s">
        <v>96</v>
      </c>
      <c r="C105" s="27" t="s">
        <v>202</v>
      </c>
      <c r="D105" s="27" t="s">
        <v>104</v>
      </c>
      <c r="E105" s="55" t="s">
        <v>139</v>
      </c>
      <c r="F105" s="27" t="s">
        <v>86</v>
      </c>
      <c r="G105" s="27" t="s">
        <v>86</v>
      </c>
      <c r="H105" s="27" t="s">
        <v>87</v>
      </c>
      <c r="I105" s="27" t="s">
        <v>88</v>
      </c>
      <c r="J105" s="27">
        <v>0</v>
      </c>
      <c r="K105" s="27" t="s">
        <v>89</v>
      </c>
      <c r="L105" s="56">
        <f t="shared" si="64"/>
        <v>58.906849315068499</v>
      </c>
      <c r="M105" s="57">
        <v>0.27</v>
      </c>
      <c r="N105" s="56">
        <f t="shared" si="24"/>
        <v>43.002000000000002</v>
      </c>
      <c r="O105" s="36"/>
      <c r="R105" t="str">
        <f t="shared" si="65"/>
        <v>Serene</v>
      </c>
      <c r="S105" s="82">
        <v>28.93</v>
      </c>
      <c r="T105">
        <v>2.5</v>
      </c>
      <c r="U105" s="34">
        <f t="shared" si="78"/>
        <v>11.572000000000001</v>
      </c>
      <c r="V105" s="81">
        <f t="shared" si="79"/>
        <v>43.002000000000002</v>
      </c>
      <c r="W105" s="81"/>
      <c r="X105" s="81"/>
      <c r="Z105">
        <v>27.83</v>
      </c>
      <c r="AA105">
        <v>2.5</v>
      </c>
      <c r="AB105">
        <f t="shared" si="66"/>
        <v>30.33</v>
      </c>
      <c r="AC105" s="34">
        <f t="shared" si="67"/>
        <v>12.132</v>
      </c>
      <c r="AD105" s="34">
        <f t="shared" si="68"/>
        <v>42.461999999999996</v>
      </c>
    </row>
    <row r="106" spans="1:30" x14ac:dyDescent="0.25">
      <c r="A106" s="54">
        <v>7073</v>
      </c>
      <c r="B106" s="27" t="s">
        <v>129</v>
      </c>
      <c r="C106" s="27" t="s">
        <v>202</v>
      </c>
      <c r="D106" s="27" t="s">
        <v>104</v>
      </c>
      <c r="E106" s="55" t="s">
        <v>139</v>
      </c>
      <c r="F106" s="27" t="s">
        <v>86</v>
      </c>
      <c r="G106" s="27" t="s">
        <v>86</v>
      </c>
      <c r="H106" s="27" t="s">
        <v>87</v>
      </c>
      <c r="I106" s="27" t="s">
        <v>88</v>
      </c>
      <c r="J106" s="27">
        <v>0</v>
      </c>
      <c r="K106" s="27" t="s">
        <v>89</v>
      </c>
      <c r="L106" s="56">
        <f t="shared" si="64"/>
        <v>44.868493150684927</v>
      </c>
      <c r="M106" s="57">
        <v>0.27</v>
      </c>
      <c r="N106" s="56">
        <f t="shared" si="24"/>
        <v>32.753999999999998</v>
      </c>
      <c r="O106" s="36"/>
      <c r="R106" t="str">
        <f t="shared" si="65"/>
        <v>Skyline Modular</v>
      </c>
      <c r="S106" s="82">
        <v>21.61</v>
      </c>
      <c r="T106">
        <v>2.5</v>
      </c>
      <c r="U106" s="34">
        <f t="shared" si="78"/>
        <v>8.6440000000000001</v>
      </c>
      <c r="V106" s="81">
        <f t="shared" si="79"/>
        <v>32.753999999999998</v>
      </c>
      <c r="W106" s="81"/>
      <c r="X106" s="81"/>
      <c r="Z106">
        <v>20.47</v>
      </c>
      <c r="AA106">
        <v>2.5</v>
      </c>
      <c r="AB106">
        <f t="shared" si="66"/>
        <v>22.97</v>
      </c>
      <c r="AC106" s="34">
        <f t="shared" si="67"/>
        <v>9.1880000000000006</v>
      </c>
      <c r="AD106" s="34">
        <f t="shared" si="68"/>
        <v>32.158000000000001</v>
      </c>
    </row>
    <row r="107" spans="1:30" x14ac:dyDescent="0.25">
      <c r="A107" s="54">
        <v>7721</v>
      </c>
      <c r="B107" s="39" t="s">
        <v>662</v>
      </c>
      <c r="C107" s="27" t="s">
        <v>202</v>
      </c>
      <c r="D107" s="27" t="s">
        <v>104</v>
      </c>
      <c r="E107" s="55" t="s">
        <v>139</v>
      </c>
      <c r="F107" s="27" t="s">
        <v>86</v>
      </c>
      <c r="G107" s="27" t="s">
        <v>86</v>
      </c>
      <c r="H107" s="27" t="s">
        <v>87</v>
      </c>
      <c r="I107" s="27" t="s">
        <v>88</v>
      </c>
      <c r="J107" s="27">
        <v>0</v>
      </c>
      <c r="K107" s="27" t="s">
        <v>89</v>
      </c>
      <c r="L107" s="56">
        <f t="shared" si="64"/>
        <v>60.939726027397256</v>
      </c>
      <c r="M107" s="57">
        <v>0.27</v>
      </c>
      <c r="N107" s="56">
        <f t="shared" ref="N107" si="80">L107-(L107*M107)</f>
        <v>44.485999999999997</v>
      </c>
      <c r="O107" s="36"/>
      <c r="R107" s="38" t="str">
        <f t="shared" ref="R107" si="81">B107</f>
        <v xml:space="preserve">Smoke </v>
      </c>
      <c r="S107" s="82">
        <v>29.99</v>
      </c>
      <c r="T107">
        <v>2.5</v>
      </c>
      <c r="U107" s="34">
        <f t="shared" si="78"/>
        <v>11.996</v>
      </c>
      <c r="V107" s="81">
        <f t="shared" si="79"/>
        <v>44.485999999999997</v>
      </c>
      <c r="W107" s="81"/>
      <c r="X107" s="81"/>
      <c r="Z107">
        <v>28.58</v>
      </c>
      <c r="AA107">
        <v>2.5</v>
      </c>
      <c r="AB107">
        <f t="shared" ref="AB107" si="82">Z107+AA107</f>
        <v>31.08</v>
      </c>
      <c r="AC107" s="34">
        <f t="shared" ref="AC107" si="83">AB107*40%</f>
        <v>12.432</v>
      </c>
      <c r="AD107" s="34">
        <f t="shared" ref="AD107" si="84">AB107+AC107</f>
        <v>43.512</v>
      </c>
    </row>
    <row r="108" spans="1:30" x14ac:dyDescent="0.25">
      <c r="A108" s="54">
        <v>7715</v>
      </c>
      <c r="B108" s="27" t="s">
        <v>431</v>
      </c>
      <c r="C108" s="27" t="s">
        <v>202</v>
      </c>
      <c r="D108" s="27" t="s">
        <v>104</v>
      </c>
      <c r="E108" s="55" t="s">
        <v>139</v>
      </c>
      <c r="F108" s="27" t="s">
        <v>86</v>
      </c>
      <c r="G108" s="27" t="s">
        <v>86</v>
      </c>
      <c r="H108" s="27" t="s">
        <v>87</v>
      </c>
      <c r="I108" s="27" t="s">
        <v>88</v>
      </c>
      <c r="J108" s="27">
        <v>0</v>
      </c>
      <c r="K108" s="27" t="s">
        <v>89</v>
      </c>
      <c r="L108" s="56">
        <f t="shared" si="64"/>
        <v>92.391780821917806</v>
      </c>
      <c r="M108" s="57">
        <v>0.27</v>
      </c>
      <c r="N108" s="56">
        <f t="shared" si="24"/>
        <v>67.445999999999998</v>
      </c>
      <c r="O108" s="36"/>
      <c r="R108" t="str">
        <f t="shared" si="65"/>
        <v xml:space="preserve">Smolder </v>
      </c>
      <c r="S108" s="82">
        <v>46.39</v>
      </c>
      <c r="T108">
        <v>2.5</v>
      </c>
      <c r="U108" s="34">
        <f t="shared" si="78"/>
        <v>18.556000000000001</v>
      </c>
      <c r="V108" s="81">
        <f t="shared" si="79"/>
        <v>67.445999999999998</v>
      </c>
      <c r="W108" s="81"/>
      <c r="X108" s="81"/>
      <c r="Z108">
        <v>43.49</v>
      </c>
      <c r="AA108">
        <v>2.5</v>
      </c>
      <c r="AB108">
        <f t="shared" si="66"/>
        <v>45.99</v>
      </c>
      <c r="AC108" s="34">
        <f t="shared" si="67"/>
        <v>18.396000000000001</v>
      </c>
      <c r="AD108" s="34">
        <f t="shared" si="68"/>
        <v>64.385999999999996</v>
      </c>
    </row>
    <row r="109" spans="1:30" x14ac:dyDescent="0.25">
      <c r="A109" s="54">
        <v>7504</v>
      </c>
      <c r="B109" s="27" t="s">
        <v>577</v>
      </c>
      <c r="C109" s="27" t="s">
        <v>202</v>
      </c>
      <c r="D109" s="27" t="s">
        <v>104</v>
      </c>
      <c r="E109" s="55" t="s">
        <v>139</v>
      </c>
      <c r="F109" s="27" t="s">
        <v>86</v>
      </c>
      <c r="G109" s="27" t="s">
        <v>86</v>
      </c>
      <c r="H109" s="27" t="s">
        <v>87</v>
      </c>
      <c r="I109" s="27" t="s">
        <v>88</v>
      </c>
      <c r="J109" s="27">
        <v>0</v>
      </c>
      <c r="K109" s="27" t="s">
        <v>89</v>
      </c>
      <c r="L109" s="56">
        <f t="shared" si="64"/>
        <v>52.079452054794523</v>
      </c>
      <c r="M109" s="57">
        <v>0.27</v>
      </c>
      <c r="N109" s="56">
        <f t="shared" si="24"/>
        <v>38.018000000000001</v>
      </c>
      <c r="O109" s="36"/>
      <c r="R109" t="str">
        <f t="shared" si="65"/>
        <v>Sojourn</v>
      </c>
      <c r="S109" s="83">
        <v>25.37</v>
      </c>
      <c r="T109">
        <v>2.5</v>
      </c>
      <c r="U109" s="34">
        <f t="shared" si="78"/>
        <v>10.148000000000001</v>
      </c>
      <c r="V109" s="81">
        <f t="shared" si="79"/>
        <v>38.018000000000001</v>
      </c>
      <c r="W109" s="81"/>
      <c r="X109" s="81"/>
      <c r="Y109">
        <v>24.68</v>
      </c>
      <c r="Z109">
        <v>24.68</v>
      </c>
      <c r="AA109">
        <v>2.5</v>
      </c>
      <c r="AB109">
        <f t="shared" si="66"/>
        <v>27.18</v>
      </c>
      <c r="AC109" s="34">
        <f t="shared" si="67"/>
        <v>10.872</v>
      </c>
      <c r="AD109" s="34">
        <f t="shared" si="68"/>
        <v>38.052</v>
      </c>
    </row>
    <row r="110" spans="1:30" x14ac:dyDescent="0.25">
      <c r="A110" s="54">
        <v>7585</v>
      </c>
      <c r="B110" s="27" t="s">
        <v>130</v>
      </c>
      <c r="C110" s="27" t="s">
        <v>202</v>
      </c>
      <c r="D110" s="27" t="s">
        <v>104</v>
      </c>
      <c r="E110" s="55" t="s">
        <v>139</v>
      </c>
      <c r="F110" s="27" t="s">
        <v>86</v>
      </c>
      <c r="G110" s="27" t="s">
        <v>86</v>
      </c>
      <c r="H110" s="27" t="s">
        <v>87</v>
      </c>
      <c r="I110" s="27" t="s">
        <v>88</v>
      </c>
      <c r="J110" s="27">
        <v>0</v>
      </c>
      <c r="K110" s="27" t="s">
        <v>89</v>
      </c>
      <c r="L110" s="56">
        <f t="shared" si="64"/>
        <v>63.912328767123284</v>
      </c>
      <c r="M110" s="57">
        <v>0.27</v>
      </c>
      <c r="N110" s="56">
        <f t="shared" ref="N110:N167" si="85">L110-(L110*M110)</f>
        <v>46.655999999999992</v>
      </c>
      <c r="O110" s="36"/>
      <c r="R110" t="str">
        <f t="shared" si="65"/>
        <v>Stria Modular</v>
      </c>
      <c r="S110" s="82">
        <v>31.54</v>
      </c>
      <c r="T110">
        <v>2.5</v>
      </c>
      <c r="U110" s="34">
        <f t="shared" si="78"/>
        <v>12.616</v>
      </c>
      <c r="V110" s="81">
        <f t="shared" si="79"/>
        <v>46.655999999999999</v>
      </c>
      <c r="W110" s="81"/>
      <c r="X110" s="81"/>
      <c r="Z110">
        <v>29.69</v>
      </c>
      <c r="AA110">
        <v>2.5</v>
      </c>
      <c r="AB110">
        <f t="shared" si="66"/>
        <v>32.19</v>
      </c>
      <c r="AC110" s="34">
        <f t="shared" si="67"/>
        <v>12.875999999999999</v>
      </c>
      <c r="AD110" s="34">
        <f t="shared" si="68"/>
        <v>45.065999999999995</v>
      </c>
    </row>
    <row r="111" spans="1:30" x14ac:dyDescent="0.25">
      <c r="A111" s="54">
        <v>7802</v>
      </c>
      <c r="B111" s="27" t="s">
        <v>498</v>
      </c>
      <c r="C111" s="27" t="s">
        <v>202</v>
      </c>
      <c r="D111" s="27" t="s">
        <v>104</v>
      </c>
      <c r="E111" s="55" t="s">
        <v>142</v>
      </c>
      <c r="F111" s="27" t="s">
        <v>86</v>
      </c>
      <c r="G111" s="27" t="s">
        <v>86</v>
      </c>
      <c r="H111" s="27" t="s">
        <v>87</v>
      </c>
      <c r="I111" s="27" t="s">
        <v>88</v>
      </c>
      <c r="J111" s="27">
        <v>0</v>
      </c>
      <c r="K111" s="27" t="s">
        <v>89</v>
      </c>
      <c r="L111" s="56">
        <f t="shared" si="64"/>
        <v>52.098630136986294</v>
      </c>
      <c r="M111" s="57">
        <v>0.27</v>
      </c>
      <c r="N111" s="56">
        <f t="shared" si="85"/>
        <v>38.031999999999996</v>
      </c>
      <c r="O111" s="36"/>
      <c r="R111" t="str">
        <f t="shared" si="65"/>
        <v>Tabby</v>
      </c>
      <c r="S111" s="82">
        <v>25.38</v>
      </c>
      <c r="T111">
        <v>2.5</v>
      </c>
      <c r="U111" s="34">
        <f t="shared" si="78"/>
        <v>10.152000000000001</v>
      </c>
      <c r="V111" s="81">
        <f t="shared" si="79"/>
        <v>38.031999999999996</v>
      </c>
      <c r="W111" s="81"/>
      <c r="X111" s="81"/>
      <c r="Z111">
        <v>24.27</v>
      </c>
      <c r="AA111">
        <v>2.5</v>
      </c>
      <c r="AB111">
        <f t="shared" si="66"/>
        <v>26.77</v>
      </c>
      <c r="AC111" s="34">
        <f t="shared" si="67"/>
        <v>10.708</v>
      </c>
      <c r="AD111" s="34">
        <f t="shared" si="68"/>
        <v>37.478000000000002</v>
      </c>
    </row>
    <row r="112" spans="1:30" x14ac:dyDescent="0.25">
      <c r="A112" s="54">
        <v>7804</v>
      </c>
      <c r="B112" s="27" t="s">
        <v>578</v>
      </c>
      <c r="C112" s="27" t="s">
        <v>202</v>
      </c>
      <c r="D112" s="27" t="s">
        <v>104</v>
      </c>
      <c r="E112" s="55" t="s">
        <v>141</v>
      </c>
      <c r="F112" s="27" t="s">
        <v>86</v>
      </c>
      <c r="G112" s="27" t="s">
        <v>86</v>
      </c>
      <c r="H112" s="27" t="s">
        <v>87</v>
      </c>
      <c r="I112" s="27" t="s">
        <v>88</v>
      </c>
      <c r="J112" s="27">
        <v>0</v>
      </c>
      <c r="K112" s="27" t="s">
        <v>89</v>
      </c>
      <c r="L112" s="56">
        <f t="shared" si="64"/>
        <v>53.19178082191781</v>
      </c>
      <c r="M112" s="57">
        <v>0.27</v>
      </c>
      <c r="N112" s="56">
        <f t="shared" si="85"/>
        <v>38.83</v>
      </c>
      <c r="O112" s="36"/>
      <c r="R112" t="str">
        <f t="shared" ref="R112" si="86">B112</f>
        <v>Technique</v>
      </c>
      <c r="S112" s="83">
        <v>25.95</v>
      </c>
      <c r="T112">
        <v>2.5</v>
      </c>
      <c r="U112" s="34">
        <f t="shared" si="78"/>
        <v>10.38</v>
      </c>
      <c r="V112" s="81">
        <f t="shared" si="79"/>
        <v>38.83</v>
      </c>
      <c r="W112" s="81"/>
      <c r="X112" s="81"/>
      <c r="Y112">
        <v>24.72</v>
      </c>
      <c r="Z112">
        <v>24.72</v>
      </c>
      <c r="AA112">
        <v>2.5</v>
      </c>
      <c r="AB112">
        <f t="shared" ref="AB112" si="87">Z112+AA112</f>
        <v>27.22</v>
      </c>
      <c r="AC112" s="34">
        <f t="shared" ref="AC112" si="88">AB112*40%</f>
        <v>10.888</v>
      </c>
      <c r="AD112" s="34">
        <f t="shared" ref="AD112" si="89">AB112+AC112</f>
        <v>38.107999999999997</v>
      </c>
    </row>
    <row r="113" spans="1:30" x14ac:dyDescent="0.25">
      <c r="A113" s="54">
        <v>7023</v>
      </c>
      <c r="B113" s="27" t="s">
        <v>432</v>
      </c>
      <c r="C113" s="27" t="s">
        <v>202</v>
      </c>
      <c r="D113" s="27" t="s">
        <v>104</v>
      </c>
      <c r="E113" s="55" t="s">
        <v>142</v>
      </c>
      <c r="F113" s="27" t="s">
        <v>86</v>
      </c>
      <c r="G113" s="27" t="s">
        <v>86</v>
      </c>
      <c r="H113" s="27" t="s">
        <v>87</v>
      </c>
      <c r="I113" s="27" t="s">
        <v>88</v>
      </c>
      <c r="J113" s="27">
        <v>0</v>
      </c>
      <c r="K113" s="27" t="s">
        <v>89</v>
      </c>
      <c r="L113" s="56">
        <f t="shared" si="64"/>
        <v>43.832876712328769</v>
      </c>
      <c r="M113" s="57">
        <v>0.27</v>
      </c>
      <c r="N113" s="56">
        <f t="shared" si="85"/>
        <v>31.998000000000001</v>
      </c>
      <c r="O113" s="36"/>
      <c r="R113" t="str">
        <f t="shared" si="65"/>
        <v xml:space="preserve">Tempo </v>
      </c>
      <c r="S113" s="82">
        <v>21.07</v>
      </c>
      <c r="T113">
        <v>2.5</v>
      </c>
      <c r="U113" s="34">
        <f t="shared" si="78"/>
        <v>8.4280000000000008</v>
      </c>
      <c r="V113" s="81">
        <f t="shared" si="79"/>
        <v>31.998000000000001</v>
      </c>
      <c r="W113" s="81"/>
      <c r="X113" s="81"/>
      <c r="Z113">
        <v>20.059999999999999</v>
      </c>
      <c r="AA113">
        <v>2.5</v>
      </c>
      <c r="AB113">
        <f t="shared" si="66"/>
        <v>22.56</v>
      </c>
      <c r="AC113" s="34">
        <f t="shared" si="67"/>
        <v>9.0239999999999991</v>
      </c>
      <c r="AD113" s="34">
        <f t="shared" si="68"/>
        <v>31.583999999999996</v>
      </c>
    </row>
    <row r="114" spans="1:30" x14ac:dyDescent="0.25">
      <c r="A114" s="54" t="s">
        <v>131</v>
      </c>
      <c r="B114" s="27" t="s">
        <v>132</v>
      </c>
      <c r="C114" s="27" t="s">
        <v>202</v>
      </c>
      <c r="D114" s="27" t="s">
        <v>104</v>
      </c>
      <c r="E114" s="55" t="s">
        <v>139</v>
      </c>
      <c r="F114" s="27" t="s">
        <v>86</v>
      </c>
      <c r="G114" s="27" t="s">
        <v>86</v>
      </c>
      <c r="H114" s="27" t="s">
        <v>87</v>
      </c>
      <c r="I114" s="27" t="s">
        <v>88</v>
      </c>
      <c r="J114" s="27">
        <v>0</v>
      </c>
      <c r="K114" s="27" t="s">
        <v>89</v>
      </c>
      <c r="L114" s="56">
        <f t="shared" si="64"/>
        <v>58.906849315068499</v>
      </c>
      <c r="M114" s="57">
        <v>0.27</v>
      </c>
      <c r="N114" s="56">
        <f t="shared" si="85"/>
        <v>43.002000000000002</v>
      </c>
      <c r="O114" s="36"/>
      <c r="R114" t="str">
        <f t="shared" si="65"/>
        <v>Tranquil Modular</v>
      </c>
      <c r="S114" s="82">
        <v>28.93</v>
      </c>
      <c r="T114">
        <v>2.5</v>
      </c>
      <c r="U114" s="34">
        <f t="shared" si="78"/>
        <v>11.572000000000001</v>
      </c>
      <c r="V114" s="81">
        <f t="shared" si="79"/>
        <v>43.002000000000002</v>
      </c>
      <c r="W114" s="81"/>
      <c r="X114" s="81"/>
      <c r="Z114">
        <v>27.83</v>
      </c>
      <c r="AA114">
        <v>2.5</v>
      </c>
      <c r="AB114">
        <f t="shared" si="66"/>
        <v>30.33</v>
      </c>
      <c r="AC114" s="34">
        <f t="shared" si="67"/>
        <v>12.132</v>
      </c>
      <c r="AD114" s="34">
        <f t="shared" si="68"/>
        <v>42.461999999999996</v>
      </c>
    </row>
    <row r="115" spans="1:30" x14ac:dyDescent="0.25">
      <c r="A115" s="54">
        <v>7807</v>
      </c>
      <c r="B115" s="39" t="s">
        <v>701</v>
      </c>
      <c r="C115" s="27" t="s">
        <v>202</v>
      </c>
      <c r="D115" s="27" t="s">
        <v>104</v>
      </c>
      <c r="E115" s="55" t="s">
        <v>139</v>
      </c>
      <c r="F115" s="27" t="s">
        <v>86</v>
      </c>
      <c r="G115" s="27" t="s">
        <v>86</v>
      </c>
      <c r="H115" s="27" t="s">
        <v>87</v>
      </c>
      <c r="I115" s="27" t="s">
        <v>88</v>
      </c>
      <c r="J115" s="27">
        <v>0</v>
      </c>
      <c r="K115" s="27" t="s">
        <v>89</v>
      </c>
      <c r="L115" s="56">
        <f t="shared" si="64"/>
        <v>52.750684931506846</v>
      </c>
      <c r="M115" s="57">
        <v>0.27</v>
      </c>
      <c r="N115" s="56">
        <f t="shared" ref="N115" si="90">L115-(L115*M115)</f>
        <v>38.507999999999996</v>
      </c>
      <c r="O115" s="36"/>
      <c r="R115" s="38" t="str">
        <f t="shared" ref="R115" si="91">B115</f>
        <v>Traverse</v>
      </c>
      <c r="S115" s="82">
        <v>25.72</v>
      </c>
      <c r="T115">
        <v>2.5</v>
      </c>
      <c r="U115" s="34">
        <f t="shared" si="78"/>
        <v>10.288</v>
      </c>
      <c r="V115" s="81">
        <f t="shared" si="79"/>
        <v>38.507999999999996</v>
      </c>
      <c r="W115" s="81"/>
      <c r="X115" s="81"/>
      <c r="Z115">
        <v>27.83</v>
      </c>
      <c r="AA115">
        <v>2.5</v>
      </c>
      <c r="AB115">
        <f t="shared" ref="AB115" si="92">Z115+AA115</f>
        <v>30.33</v>
      </c>
      <c r="AC115" s="34">
        <f t="shared" ref="AC115" si="93">AB115*40%</f>
        <v>12.132</v>
      </c>
      <c r="AD115" s="34">
        <f t="shared" ref="AD115" si="94">AB115+AC115</f>
        <v>42.461999999999996</v>
      </c>
    </row>
    <row r="116" spans="1:30" x14ac:dyDescent="0.25">
      <c r="A116" s="54">
        <v>7944</v>
      </c>
      <c r="B116" s="27" t="s">
        <v>133</v>
      </c>
      <c r="C116" s="27" t="s">
        <v>202</v>
      </c>
      <c r="D116" s="27" t="s">
        <v>104</v>
      </c>
      <c r="E116" s="55" t="s">
        <v>142</v>
      </c>
      <c r="F116" s="27" t="s">
        <v>86</v>
      </c>
      <c r="G116" s="27" t="s">
        <v>86</v>
      </c>
      <c r="H116" s="27" t="s">
        <v>87</v>
      </c>
      <c r="I116" s="27" t="s">
        <v>88</v>
      </c>
      <c r="J116" s="27">
        <v>0</v>
      </c>
      <c r="K116" s="27" t="s">
        <v>89</v>
      </c>
      <c r="L116" s="56">
        <f t="shared" si="64"/>
        <v>82.975342465753414</v>
      </c>
      <c r="M116" s="57">
        <v>0.27</v>
      </c>
      <c r="N116" s="56">
        <f t="shared" si="85"/>
        <v>60.571999999999989</v>
      </c>
      <c r="O116" s="36"/>
      <c r="R116" t="str">
        <f t="shared" si="65"/>
        <v>Tussah Modular</v>
      </c>
      <c r="S116" s="82">
        <v>41.48</v>
      </c>
      <c r="T116">
        <v>2.5</v>
      </c>
      <c r="U116" s="34">
        <f t="shared" si="78"/>
        <v>16.591999999999999</v>
      </c>
      <c r="V116" s="81">
        <f t="shared" si="79"/>
        <v>60.571999999999996</v>
      </c>
      <c r="W116" s="81"/>
      <c r="X116" s="81"/>
      <c r="Z116">
        <v>38.25</v>
      </c>
      <c r="AA116">
        <v>2.5</v>
      </c>
      <c r="AB116">
        <f t="shared" si="66"/>
        <v>40.75</v>
      </c>
      <c r="AC116" s="34">
        <f t="shared" si="67"/>
        <v>16.3</v>
      </c>
      <c r="AD116" s="34">
        <f t="shared" si="68"/>
        <v>57.05</v>
      </c>
    </row>
    <row r="117" spans="1:30" x14ac:dyDescent="0.25">
      <c r="A117" s="54">
        <v>7083</v>
      </c>
      <c r="B117" s="27" t="s">
        <v>134</v>
      </c>
      <c r="C117" s="27" t="s">
        <v>202</v>
      </c>
      <c r="D117" s="27" t="s">
        <v>104</v>
      </c>
      <c r="E117" s="55" t="s">
        <v>139</v>
      </c>
      <c r="F117" s="27" t="s">
        <v>86</v>
      </c>
      <c r="G117" s="27" t="s">
        <v>86</v>
      </c>
      <c r="H117" s="27" t="s">
        <v>87</v>
      </c>
      <c r="I117" s="27" t="s">
        <v>88</v>
      </c>
      <c r="J117" s="27">
        <v>0</v>
      </c>
      <c r="K117" s="27" t="s">
        <v>89</v>
      </c>
      <c r="L117" s="56">
        <f t="shared" si="64"/>
        <v>56.586301369863016</v>
      </c>
      <c r="M117" s="57">
        <v>0.27</v>
      </c>
      <c r="N117" s="56">
        <f t="shared" si="85"/>
        <v>41.308</v>
      </c>
      <c r="O117" s="36"/>
      <c r="R117" t="str">
        <f t="shared" si="65"/>
        <v>Tweed</v>
      </c>
      <c r="S117" s="82">
        <v>27.72</v>
      </c>
      <c r="T117">
        <v>2.5</v>
      </c>
      <c r="U117" s="34">
        <f t="shared" si="78"/>
        <v>11.088000000000001</v>
      </c>
      <c r="V117" s="81">
        <f t="shared" si="79"/>
        <v>41.308</v>
      </c>
      <c r="W117" s="81"/>
      <c r="X117" s="81"/>
      <c r="Z117">
        <v>25.17</v>
      </c>
      <c r="AA117">
        <v>2.5</v>
      </c>
      <c r="AB117">
        <f t="shared" si="66"/>
        <v>27.67</v>
      </c>
      <c r="AC117" s="34">
        <f t="shared" si="67"/>
        <v>11.068000000000001</v>
      </c>
      <c r="AD117" s="34">
        <f t="shared" si="68"/>
        <v>38.738</v>
      </c>
    </row>
    <row r="118" spans="1:30" x14ac:dyDescent="0.25">
      <c r="A118" s="54">
        <v>7586</v>
      </c>
      <c r="B118" s="27" t="s">
        <v>135</v>
      </c>
      <c r="C118" s="27" t="s">
        <v>202</v>
      </c>
      <c r="D118" s="27" t="s">
        <v>104</v>
      </c>
      <c r="E118" s="55" t="s">
        <v>139</v>
      </c>
      <c r="F118" s="27" t="s">
        <v>86</v>
      </c>
      <c r="G118" s="27" t="s">
        <v>86</v>
      </c>
      <c r="H118" s="27" t="s">
        <v>87</v>
      </c>
      <c r="I118" s="27" t="s">
        <v>88</v>
      </c>
      <c r="J118" s="27">
        <v>0</v>
      </c>
      <c r="K118" s="27" t="s">
        <v>89</v>
      </c>
      <c r="L118" s="56">
        <f t="shared" si="64"/>
        <v>61.68767123287671</v>
      </c>
      <c r="M118" s="57">
        <v>0.27</v>
      </c>
      <c r="N118" s="56">
        <f t="shared" si="85"/>
        <v>45.031999999999996</v>
      </c>
      <c r="O118" s="36"/>
      <c r="R118" t="str">
        <f t="shared" si="65"/>
        <v>Twill Weave</v>
      </c>
      <c r="S118" s="82">
        <v>30.38</v>
      </c>
      <c r="T118">
        <v>2.5</v>
      </c>
      <c r="U118" s="34">
        <f t="shared" si="78"/>
        <v>12.152000000000001</v>
      </c>
      <c r="V118" s="81">
        <f t="shared" si="79"/>
        <v>45.031999999999996</v>
      </c>
      <c r="W118" s="81"/>
      <c r="X118" s="81"/>
      <c r="Z118">
        <v>29.15</v>
      </c>
      <c r="AA118">
        <v>2.5</v>
      </c>
      <c r="AB118">
        <f t="shared" si="66"/>
        <v>31.65</v>
      </c>
      <c r="AC118" s="34">
        <f t="shared" si="67"/>
        <v>12.66</v>
      </c>
      <c r="AD118" s="34">
        <f t="shared" si="68"/>
        <v>44.31</v>
      </c>
    </row>
    <row r="119" spans="1:30" x14ac:dyDescent="0.25">
      <c r="A119" s="54">
        <v>7501</v>
      </c>
      <c r="B119" s="27" t="s">
        <v>433</v>
      </c>
      <c r="C119" s="27" t="s">
        <v>202</v>
      </c>
      <c r="D119" s="27" t="s">
        <v>104</v>
      </c>
      <c r="E119" s="55" t="s">
        <v>142</v>
      </c>
      <c r="F119" s="27" t="s">
        <v>86</v>
      </c>
      <c r="G119" s="27" t="s">
        <v>86</v>
      </c>
      <c r="H119" s="27" t="s">
        <v>87</v>
      </c>
      <c r="I119" s="27" t="s">
        <v>88</v>
      </c>
      <c r="J119" s="27">
        <v>0</v>
      </c>
      <c r="K119" s="27" t="s">
        <v>89</v>
      </c>
      <c r="L119" s="56">
        <f t="shared" si="64"/>
        <v>43.986301369863014</v>
      </c>
      <c r="M119" s="57">
        <v>0.27</v>
      </c>
      <c r="N119" s="56">
        <f>L119-(L119*M119)</f>
        <v>32.11</v>
      </c>
      <c r="O119" s="36"/>
      <c r="R119" t="str">
        <f t="shared" si="65"/>
        <v xml:space="preserve">Valley Modular </v>
      </c>
      <c r="S119" s="82">
        <v>21.15</v>
      </c>
      <c r="T119">
        <v>2.5</v>
      </c>
      <c r="U119" s="34">
        <f t="shared" si="78"/>
        <v>8.4599999999999991</v>
      </c>
      <c r="V119" s="81">
        <f t="shared" si="79"/>
        <v>32.11</v>
      </c>
      <c r="W119" s="81"/>
      <c r="X119" s="81"/>
      <c r="Z119">
        <v>20.04</v>
      </c>
      <c r="AA119">
        <v>2.5</v>
      </c>
      <c r="AB119">
        <f>Z119+AA119</f>
        <v>22.54</v>
      </c>
      <c r="AC119" s="34">
        <f>AB119*40%</f>
        <v>9.016</v>
      </c>
      <c r="AD119" s="34">
        <f>AB119+AC119</f>
        <v>31.555999999999997</v>
      </c>
    </row>
    <row r="120" spans="1:30" x14ac:dyDescent="0.25">
      <c r="A120" s="54">
        <v>7808</v>
      </c>
      <c r="B120" s="39" t="s">
        <v>702</v>
      </c>
      <c r="C120" s="27" t="s">
        <v>202</v>
      </c>
      <c r="D120" s="27" t="s">
        <v>104</v>
      </c>
      <c r="E120" s="55" t="s">
        <v>142</v>
      </c>
      <c r="F120" s="27" t="s">
        <v>86</v>
      </c>
      <c r="G120" s="27" t="s">
        <v>86</v>
      </c>
      <c r="H120" s="27" t="s">
        <v>87</v>
      </c>
      <c r="I120" s="27" t="s">
        <v>88</v>
      </c>
      <c r="J120" s="27">
        <v>0</v>
      </c>
      <c r="K120" s="27" t="s">
        <v>89</v>
      </c>
      <c r="L120" s="56">
        <f t="shared" si="64"/>
        <v>52.750684931506846</v>
      </c>
      <c r="M120" s="57">
        <v>0.27</v>
      </c>
      <c r="N120" s="56">
        <f>L120-(L120*M120)</f>
        <v>38.507999999999996</v>
      </c>
      <c r="O120" s="36"/>
      <c r="R120" s="38" t="str">
        <f t="shared" ref="R120" si="95">B120</f>
        <v>Vantage</v>
      </c>
      <c r="S120" s="82">
        <v>25.72</v>
      </c>
      <c r="T120">
        <v>2.5</v>
      </c>
      <c r="U120" s="34">
        <f t="shared" si="78"/>
        <v>10.288</v>
      </c>
      <c r="V120" s="81">
        <f t="shared" si="79"/>
        <v>38.507999999999996</v>
      </c>
      <c r="W120" s="81"/>
      <c r="X120" s="81"/>
      <c r="Z120">
        <v>20.04</v>
      </c>
      <c r="AA120">
        <v>2.5</v>
      </c>
      <c r="AB120">
        <f>Z120+AA120</f>
        <v>22.54</v>
      </c>
      <c r="AC120" s="34">
        <f>AB120*40%</f>
        <v>9.016</v>
      </c>
      <c r="AD120" s="34">
        <f>AB120+AC120</f>
        <v>31.555999999999997</v>
      </c>
    </row>
    <row r="121" spans="1:30" x14ac:dyDescent="0.25">
      <c r="A121" s="54">
        <v>7438</v>
      </c>
      <c r="B121" s="27" t="s">
        <v>136</v>
      </c>
      <c r="C121" s="27" t="s">
        <v>202</v>
      </c>
      <c r="D121" s="27" t="s">
        <v>104</v>
      </c>
      <c r="E121" s="55" t="s">
        <v>139</v>
      </c>
      <c r="F121" s="27" t="s">
        <v>86</v>
      </c>
      <c r="G121" s="27" t="s">
        <v>86</v>
      </c>
      <c r="H121" s="27" t="s">
        <v>87</v>
      </c>
      <c r="I121" s="27" t="s">
        <v>88</v>
      </c>
      <c r="J121" s="27">
        <v>0</v>
      </c>
      <c r="K121" s="27" t="s">
        <v>89</v>
      </c>
      <c r="L121" s="56">
        <f t="shared" si="64"/>
        <v>34.301369863013704</v>
      </c>
      <c r="M121" s="57">
        <v>0.27</v>
      </c>
      <c r="N121" s="56">
        <f t="shared" si="85"/>
        <v>25.040000000000003</v>
      </c>
      <c r="O121" s="36"/>
      <c r="R121" t="str">
        <f t="shared" si="65"/>
        <v>Vertex</v>
      </c>
      <c r="S121" s="82">
        <v>16.100000000000001</v>
      </c>
      <c r="T121">
        <v>2.5</v>
      </c>
      <c r="U121" s="34">
        <f t="shared" si="78"/>
        <v>6.4400000000000013</v>
      </c>
      <c r="V121" s="81">
        <f t="shared" si="79"/>
        <v>25.040000000000003</v>
      </c>
      <c r="W121" s="81"/>
      <c r="X121" s="81"/>
      <c r="Z121">
        <v>15.36</v>
      </c>
      <c r="AA121">
        <v>2.5</v>
      </c>
      <c r="AB121">
        <f t="shared" si="66"/>
        <v>17.86</v>
      </c>
      <c r="AC121" s="34">
        <f t="shared" si="67"/>
        <v>7.1440000000000001</v>
      </c>
      <c r="AD121" s="34">
        <f t="shared" si="68"/>
        <v>25.003999999999998</v>
      </c>
    </row>
    <row r="122" spans="1:30" x14ac:dyDescent="0.25">
      <c r="A122" s="54">
        <v>7072</v>
      </c>
      <c r="B122" s="27" t="s">
        <v>434</v>
      </c>
      <c r="C122" s="27" t="s">
        <v>202</v>
      </c>
      <c r="D122" s="27" t="s">
        <v>104</v>
      </c>
      <c r="E122" s="55" t="s">
        <v>139</v>
      </c>
      <c r="F122" s="27" t="s">
        <v>86</v>
      </c>
      <c r="G122" s="27" t="s">
        <v>86</v>
      </c>
      <c r="H122" s="27" t="s">
        <v>87</v>
      </c>
      <c r="I122" s="27" t="s">
        <v>88</v>
      </c>
      <c r="J122" s="27">
        <v>0</v>
      </c>
      <c r="K122" s="27" t="s">
        <v>89</v>
      </c>
      <c r="L122" s="56">
        <f t="shared" si="64"/>
        <v>42.816438356164383</v>
      </c>
      <c r="M122" s="57">
        <v>0.27</v>
      </c>
      <c r="N122" s="56">
        <f t="shared" si="85"/>
        <v>31.256</v>
      </c>
      <c r="O122" s="36"/>
      <c r="R122" t="str">
        <f t="shared" si="65"/>
        <v xml:space="preserve">Well Versed </v>
      </c>
      <c r="S122" s="82">
        <v>20.54</v>
      </c>
      <c r="T122">
        <v>2.5</v>
      </c>
      <c r="U122" s="34">
        <f t="shared" si="78"/>
        <v>8.2159999999999993</v>
      </c>
      <c r="V122" s="81">
        <f t="shared" si="79"/>
        <v>31.256</v>
      </c>
      <c r="W122" s="81"/>
      <c r="X122" s="81"/>
      <c r="Z122">
        <v>19.329999999999998</v>
      </c>
      <c r="AA122">
        <v>2.5</v>
      </c>
      <c r="AB122">
        <f t="shared" si="66"/>
        <v>21.83</v>
      </c>
      <c r="AC122" s="34">
        <f t="shared" si="67"/>
        <v>8.7319999999999993</v>
      </c>
      <c r="AD122" s="34">
        <f t="shared" si="68"/>
        <v>30.561999999999998</v>
      </c>
    </row>
    <row r="123" spans="1:30" x14ac:dyDescent="0.25">
      <c r="A123" s="54">
        <v>7509</v>
      </c>
      <c r="B123" s="39" t="s">
        <v>665</v>
      </c>
      <c r="C123" s="27" t="s">
        <v>202</v>
      </c>
      <c r="D123" s="27" t="s">
        <v>104</v>
      </c>
      <c r="E123" s="55" t="s">
        <v>142</v>
      </c>
      <c r="F123" s="27" t="s">
        <v>86</v>
      </c>
      <c r="G123" s="27" t="s">
        <v>86</v>
      </c>
      <c r="H123" s="27" t="s">
        <v>87</v>
      </c>
      <c r="I123" s="27" t="s">
        <v>88</v>
      </c>
      <c r="J123" s="27">
        <v>0</v>
      </c>
      <c r="K123" s="27" t="s">
        <v>89</v>
      </c>
      <c r="L123" s="56">
        <f t="shared" si="64"/>
        <v>42.356164383561648</v>
      </c>
      <c r="M123" s="57">
        <v>0.27</v>
      </c>
      <c r="N123" s="56">
        <f t="shared" si="85"/>
        <v>30.92</v>
      </c>
      <c r="O123" s="36"/>
      <c r="R123" s="38" t="s">
        <v>665</v>
      </c>
      <c r="S123" s="82">
        <v>20.3</v>
      </c>
      <c r="T123">
        <v>2.5</v>
      </c>
      <c r="U123" s="34">
        <f t="shared" si="78"/>
        <v>8.120000000000001</v>
      </c>
      <c r="V123" s="81">
        <f t="shared" si="79"/>
        <v>30.92</v>
      </c>
      <c r="W123" s="81"/>
      <c r="X123" s="81"/>
      <c r="Z123">
        <v>19.329999999999998</v>
      </c>
      <c r="AA123">
        <v>2.5</v>
      </c>
      <c r="AB123">
        <f t="shared" ref="AB123" si="96">Z123+AA123</f>
        <v>21.83</v>
      </c>
      <c r="AC123" s="34">
        <f t="shared" ref="AC123" si="97">AB123*40%</f>
        <v>8.7319999999999993</v>
      </c>
      <c r="AD123" s="34">
        <f t="shared" ref="AD123" si="98">AB123+AC123</f>
        <v>30.561999999999998</v>
      </c>
    </row>
    <row r="124" spans="1:30" ht="16.5" customHeight="1" x14ac:dyDescent="0.25">
      <c r="A124" s="54">
        <v>7478</v>
      </c>
      <c r="B124" s="27" t="s">
        <v>435</v>
      </c>
      <c r="C124" s="27" t="s">
        <v>202</v>
      </c>
      <c r="D124" s="27" t="s">
        <v>104</v>
      </c>
      <c r="E124" s="55" t="s">
        <v>139</v>
      </c>
      <c r="F124" s="27" t="s">
        <v>86</v>
      </c>
      <c r="G124" s="27" t="s">
        <v>86</v>
      </c>
      <c r="H124" s="27" t="s">
        <v>87</v>
      </c>
      <c r="I124" s="27" t="s">
        <v>88</v>
      </c>
      <c r="J124" s="27">
        <v>0</v>
      </c>
      <c r="K124" s="27" t="s">
        <v>89</v>
      </c>
      <c r="L124" s="56">
        <f t="shared" si="64"/>
        <v>53.843835616438355</v>
      </c>
      <c r="M124" s="57">
        <v>0.27</v>
      </c>
      <c r="N124" s="56">
        <f>L124-(L124*M124)</f>
        <v>39.305999999999997</v>
      </c>
      <c r="O124" s="36"/>
      <c r="R124" t="str">
        <f t="shared" si="65"/>
        <v>Zephyr</v>
      </c>
      <c r="S124" s="82">
        <v>26.29</v>
      </c>
      <c r="T124">
        <v>2.5</v>
      </c>
      <c r="U124" s="34">
        <f t="shared" si="78"/>
        <v>10.516</v>
      </c>
      <c r="V124" s="81">
        <f t="shared" si="79"/>
        <v>39.305999999999997</v>
      </c>
      <c r="W124" s="81"/>
      <c r="X124" s="81"/>
      <c r="Z124">
        <v>25</v>
      </c>
      <c r="AA124">
        <v>2.5</v>
      </c>
      <c r="AB124">
        <f>Z124+AA124</f>
        <v>27.5</v>
      </c>
      <c r="AC124" s="34">
        <f>AB124*40%</f>
        <v>11</v>
      </c>
      <c r="AD124" s="34">
        <f>AB124+AC124</f>
        <v>38.5</v>
      </c>
    </row>
    <row r="125" spans="1:30" x14ac:dyDescent="0.25">
      <c r="A125" s="54">
        <v>1840</v>
      </c>
      <c r="B125" s="27" t="s">
        <v>218</v>
      </c>
      <c r="C125" s="27" t="s">
        <v>240</v>
      </c>
      <c r="D125" s="27" t="s">
        <v>206</v>
      </c>
      <c r="E125" s="27" t="s">
        <v>141</v>
      </c>
      <c r="F125" s="27" t="s">
        <v>86</v>
      </c>
      <c r="G125" s="27" t="s">
        <v>86</v>
      </c>
      <c r="H125" s="27" t="s">
        <v>87</v>
      </c>
      <c r="I125" s="27" t="s">
        <v>207</v>
      </c>
      <c r="J125" s="27">
        <v>45</v>
      </c>
      <c r="K125" s="27" t="s">
        <v>208</v>
      </c>
      <c r="L125" s="56">
        <f t="shared" si="64"/>
        <v>6.8712328767123285</v>
      </c>
      <c r="M125" s="57">
        <v>0.27</v>
      </c>
      <c r="N125" s="56">
        <f t="shared" si="85"/>
        <v>5.016</v>
      </c>
      <c r="O125" s="36"/>
      <c r="R125" t="str">
        <f t="shared" si="65"/>
        <v>Against The Grain</v>
      </c>
      <c r="S125" s="84">
        <v>3.44</v>
      </c>
      <c r="T125" s="34">
        <v>0.2</v>
      </c>
      <c r="U125" s="34">
        <f t="shared" ref="U125:U155" si="99">S125*40%</f>
        <v>1.3760000000000001</v>
      </c>
      <c r="V125" s="81">
        <f t="shared" ref="V125:V155" si="100">S125+T125+U125</f>
        <v>5.016</v>
      </c>
      <c r="W125" s="81"/>
      <c r="X125" s="81"/>
      <c r="Z125">
        <v>3.28</v>
      </c>
      <c r="AA125">
        <v>0.28000000000000003</v>
      </c>
      <c r="AB125">
        <f t="shared" si="66"/>
        <v>3.5599999999999996</v>
      </c>
      <c r="AC125" s="34">
        <f t="shared" si="67"/>
        <v>1.4239999999999999</v>
      </c>
      <c r="AD125" s="34">
        <f t="shared" si="68"/>
        <v>4.984</v>
      </c>
    </row>
    <row r="126" spans="1:30" x14ac:dyDescent="0.25">
      <c r="A126" s="54">
        <v>1821</v>
      </c>
      <c r="B126" s="27" t="s">
        <v>219</v>
      </c>
      <c r="C126" s="27" t="s">
        <v>240</v>
      </c>
      <c r="D126" s="27" t="s">
        <v>206</v>
      </c>
      <c r="E126" s="27" t="s">
        <v>141</v>
      </c>
      <c r="F126" s="27" t="s">
        <v>86</v>
      </c>
      <c r="G126" s="27" t="s">
        <v>86</v>
      </c>
      <c r="H126" s="27" t="s">
        <v>87</v>
      </c>
      <c r="I126" s="27" t="s">
        <v>207</v>
      </c>
      <c r="J126" s="27">
        <v>45</v>
      </c>
      <c r="K126" s="27" t="s">
        <v>208</v>
      </c>
      <c r="L126" s="56">
        <f t="shared" si="64"/>
        <v>6.794520547945206</v>
      </c>
      <c r="M126" s="57">
        <v>0.27</v>
      </c>
      <c r="N126" s="56">
        <f t="shared" si="85"/>
        <v>4.96</v>
      </c>
      <c r="O126" s="36"/>
      <c r="R126" t="str">
        <f t="shared" si="65"/>
        <v xml:space="preserve">Analog </v>
      </c>
      <c r="S126" s="85">
        <v>3.4</v>
      </c>
      <c r="T126" s="34">
        <v>0.2</v>
      </c>
      <c r="U126" s="34">
        <f t="shared" si="99"/>
        <v>1.36</v>
      </c>
      <c r="V126" s="81">
        <f t="shared" si="100"/>
        <v>4.96</v>
      </c>
      <c r="W126" s="81"/>
      <c r="X126" s="81"/>
      <c r="Z126">
        <v>3.24</v>
      </c>
      <c r="AA126">
        <v>0.28000000000000003</v>
      </c>
      <c r="AB126">
        <f t="shared" si="66"/>
        <v>3.5200000000000005</v>
      </c>
      <c r="AC126" s="34">
        <f t="shared" si="67"/>
        <v>1.4080000000000004</v>
      </c>
      <c r="AD126" s="34">
        <f t="shared" si="68"/>
        <v>4.9280000000000008</v>
      </c>
    </row>
    <row r="127" spans="1:30" x14ac:dyDescent="0.25">
      <c r="A127" s="54">
        <v>1822</v>
      </c>
      <c r="B127" s="27" t="s">
        <v>220</v>
      </c>
      <c r="C127" s="27" t="s">
        <v>240</v>
      </c>
      <c r="D127" s="27" t="s">
        <v>206</v>
      </c>
      <c r="E127" s="27" t="s">
        <v>141</v>
      </c>
      <c r="F127" s="27" t="s">
        <v>86</v>
      </c>
      <c r="G127" s="27" t="s">
        <v>86</v>
      </c>
      <c r="H127" s="27" t="s">
        <v>87</v>
      </c>
      <c r="I127" s="27" t="s">
        <v>207</v>
      </c>
      <c r="J127" s="27">
        <v>45</v>
      </c>
      <c r="K127" s="27" t="s">
        <v>208</v>
      </c>
      <c r="L127" s="56">
        <f t="shared" si="64"/>
        <v>6.794520547945206</v>
      </c>
      <c r="M127" s="57">
        <v>0.27</v>
      </c>
      <c r="N127" s="56">
        <f t="shared" si="85"/>
        <v>4.96</v>
      </c>
      <c r="O127" s="36"/>
      <c r="R127" t="str">
        <f t="shared" si="65"/>
        <v xml:space="preserve">Analog Mono </v>
      </c>
      <c r="S127" s="85">
        <v>3.4</v>
      </c>
      <c r="T127" s="34">
        <v>0.2</v>
      </c>
      <c r="U127" s="34">
        <f t="shared" si="99"/>
        <v>1.36</v>
      </c>
      <c r="V127" s="81">
        <f t="shared" si="100"/>
        <v>4.96</v>
      </c>
      <c r="W127" s="81"/>
      <c r="X127" s="81"/>
      <c r="Z127">
        <v>3.24</v>
      </c>
      <c r="AA127">
        <v>0.28000000000000003</v>
      </c>
      <c r="AB127">
        <f t="shared" si="66"/>
        <v>3.5200000000000005</v>
      </c>
      <c r="AC127" s="34">
        <f t="shared" si="67"/>
        <v>1.4080000000000004</v>
      </c>
      <c r="AD127" s="34">
        <f t="shared" si="68"/>
        <v>4.9280000000000008</v>
      </c>
    </row>
    <row r="128" spans="1:30" x14ac:dyDescent="0.25">
      <c r="A128" s="54">
        <v>1854</v>
      </c>
      <c r="B128" s="27" t="s">
        <v>436</v>
      </c>
      <c r="C128" s="27" t="s">
        <v>240</v>
      </c>
      <c r="D128" s="27" t="s">
        <v>206</v>
      </c>
      <c r="E128" s="27" t="s">
        <v>141</v>
      </c>
      <c r="F128" s="27" t="s">
        <v>86</v>
      </c>
      <c r="G128" s="27" t="s">
        <v>86</v>
      </c>
      <c r="H128" s="27" t="s">
        <v>87</v>
      </c>
      <c r="I128" s="27" t="s">
        <v>207</v>
      </c>
      <c r="J128" s="27">
        <v>45</v>
      </c>
      <c r="K128" s="27" t="s">
        <v>208</v>
      </c>
      <c r="L128" s="56">
        <f t="shared" si="64"/>
        <v>6.794520547945206</v>
      </c>
      <c r="M128" s="57">
        <v>0.27</v>
      </c>
      <c r="N128" s="56">
        <f t="shared" ref="N128" si="101">L128-(L128*M128)</f>
        <v>4.96</v>
      </c>
      <c r="O128" s="36"/>
      <c r="R128" t="str">
        <f t="shared" si="65"/>
        <v>Carbon Copy</v>
      </c>
      <c r="S128" s="85">
        <v>3.4</v>
      </c>
      <c r="T128" s="34">
        <v>0.2</v>
      </c>
      <c r="U128" s="34">
        <f t="shared" si="99"/>
        <v>1.36</v>
      </c>
      <c r="V128" s="81">
        <f t="shared" si="100"/>
        <v>4.96</v>
      </c>
      <c r="W128" s="81"/>
      <c r="X128" s="81"/>
      <c r="Z128">
        <v>3.24</v>
      </c>
      <c r="AA128">
        <v>0.28000000000000003</v>
      </c>
      <c r="AB128">
        <f t="shared" ref="AB128" si="102">Z128+AA128</f>
        <v>3.5200000000000005</v>
      </c>
      <c r="AC128" s="34">
        <f t="shared" ref="AC128" si="103">AB128*40%</f>
        <v>1.4080000000000004</v>
      </c>
      <c r="AD128" s="34">
        <f t="shared" ref="AD128" si="104">AB128+AC128</f>
        <v>4.9280000000000008</v>
      </c>
    </row>
    <row r="129" spans="1:30" x14ac:dyDescent="0.25">
      <c r="A129" s="54">
        <v>1841</v>
      </c>
      <c r="B129" s="27" t="s">
        <v>221</v>
      </c>
      <c r="C129" s="27" t="s">
        <v>240</v>
      </c>
      <c r="D129" s="27" t="s">
        <v>206</v>
      </c>
      <c r="E129" s="27" t="s">
        <v>141</v>
      </c>
      <c r="F129" s="27" t="s">
        <v>86</v>
      </c>
      <c r="G129" s="27" t="s">
        <v>86</v>
      </c>
      <c r="H129" s="27" t="s">
        <v>87</v>
      </c>
      <c r="I129" s="27" t="s">
        <v>207</v>
      </c>
      <c r="J129" s="27">
        <v>45</v>
      </c>
      <c r="K129" s="27" t="s">
        <v>208</v>
      </c>
      <c r="L129" s="56">
        <f t="shared" si="64"/>
        <v>6.794520547945206</v>
      </c>
      <c r="M129" s="57">
        <v>0.27</v>
      </c>
      <c r="N129" s="56">
        <f t="shared" si="85"/>
        <v>4.96</v>
      </c>
      <c r="O129" s="36"/>
      <c r="R129" t="str">
        <f t="shared" si="65"/>
        <v>Catalyst</v>
      </c>
      <c r="S129" s="85">
        <v>3.4</v>
      </c>
      <c r="T129" s="34">
        <v>0.2</v>
      </c>
      <c r="U129" s="34">
        <f t="shared" si="99"/>
        <v>1.36</v>
      </c>
      <c r="V129" s="81">
        <f t="shared" si="100"/>
        <v>4.96</v>
      </c>
      <c r="W129" s="81"/>
      <c r="X129" s="81"/>
      <c r="Z129">
        <v>3.24</v>
      </c>
      <c r="AA129">
        <v>0.28000000000000003</v>
      </c>
      <c r="AB129">
        <f t="shared" si="66"/>
        <v>3.5200000000000005</v>
      </c>
      <c r="AC129" s="34">
        <f t="shared" si="67"/>
        <v>1.4080000000000004</v>
      </c>
      <c r="AD129" s="34">
        <f t="shared" si="68"/>
        <v>4.9280000000000008</v>
      </c>
    </row>
    <row r="130" spans="1:30" x14ac:dyDescent="0.25">
      <c r="A130" s="54">
        <v>1859</v>
      </c>
      <c r="B130" s="27" t="s">
        <v>499</v>
      </c>
      <c r="C130" s="27" t="s">
        <v>240</v>
      </c>
      <c r="D130" s="27" t="s">
        <v>206</v>
      </c>
      <c r="E130" s="27" t="s">
        <v>141</v>
      </c>
      <c r="F130" s="27" t="s">
        <v>86</v>
      </c>
      <c r="G130" s="27" t="s">
        <v>86</v>
      </c>
      <c r="H130" s="27" t="s">
        <v>87</v>
      </c>
      <c r="I130" s="27" t="s">
        <v>207</v>
      </c>
      <c r="J130" s="27">
        <v>45</v>
      </c>
      <c r="K130" s="27" t="s">
        <v>208</v>
      </c>
      <c r="L130" s="56">
        <f t="shared" si="64"/>
        <v>6.794520547945206</v>
      </c>
      <c r="M130" s="57">
        <v>0.27</v>
      </c>
      <c r="N130" s="56">
        <f t="shared" ref="N130" si="105">L130-(L130*M130)</f>
        <v>4.96</v>
      </c>
      <c r="O130" s="36"/>
      <c r="R130" t="str">
        <f t="shared" si="65"/>
        <v>Digital</v>
      </c>
      <c r="S130" s="85">
        <v>3.4</v>
      </c>
      <c r="T130" s="34">
        <v>0.2</v>
      </c>
      <c r="U130" s="34">
        <f t="shared" si="99"/>
        <v>1.36</v>
      </c>
      <c r="V130" s="81">
        <f t="shared" si="100"/>
        <v>4.96</v>
      </c>
      <c r="W130" s="81"/>
      <c r="X130" s="81"/>
      <c r="Z130">
        <v>3.24</v>
      </c>
      <c r="AA130">
        <v>0.28000000000000003</v>
      </c>
      <c r="AB130">
        <f t="shared" ref="AB130" si="106">Z130+AA130</f>
        <v>3.5200000000000005</v>
      </c>
      <c r="AC130" s="34">
        <f t="shared" ref="AC130" si="107">AB130*40%</f>
        <v>1.4080000000000004</v>
      </c>
      <c r="AD130" s="34">
        <f t="shared" ref="AD130" si="108">AB130+AC130</f>
        <v>4.9280000000000008</v>
      </c>
    </row>
    <row r="131" spans="1:30" x14ac:dyDescent="0.25">
      <c r="A131" s="54">
        <v>1850</v>
      </c>
      <c r="B131" s="27" t="s">
        <v>222</v>
      </c>
      <c r="C131" s="27" t="s">
        <v>240</v>
      </c>
      <c r="D131" s="27" t="s">
        <v>206</v>
      </c>
      <c r="E131" s="27" t="s">
        <v>141</v>
      </c>
      <c r="F131" s="27" t="s">
        <v>86</v>
      </c>
      <c r="G131" s="27" t="s">
        <v>86</v>
      </c>
      <c r="H131" s="27" t="s">
        <v>87</v>
      </c>
      <c r="I131" s="27" t="s">
        <v>207</v>
      </c>
      <c r="J131" s="27">
        <v>45</v>
      </c>
      <c r="K131" s="27" t="s">
        <v>208</v>
      </c>
      <c r="L131" s="56">
        <f t="shared" si="64"/>
        <v>6.794520547945206</v>
      </c>
      <c r="M131" s="57">
        <v>0.27</v>
      </c>
      <c r="N131" s="56">
        <f t="shared" si="85"/>
        <v>4.96</v>
      </c>
      <c r="O131" s="36"/>
      <c r="R131" t="str">
        <f t="shared" si="65"/>
        <v>Downtown</v>
      </c>
      <c r="S131" s="85">
        <v>3.4</v>
      </c>
      <c r="T131" s="34">
        <v>0.2</v>
      </c>
      <c r="U131" s="34">
        <f t="shared" si="99"/>
        <v>1.36</v>
      </c>
      <c r="V131" s="81">
        <f t="shared" si="100"/>
        <v>4.96</v>
      </c>
      <c r="W131" s="81"/>
      <c r="X131" s="81"/>
      <c r="Z131">
        <v>3.24</v>
      </c>
      <c r="AA131">
        <v>0.28000000000000003</v>
      </c>
      <c r="AB131">
        <f t="shared" si="66"/>
        <v>3.5200000000000005</v>
      </c>
      <c r="AC131" s="34">
        <f t="shared" si="67"/>
        <v>1.4080000000000004</v>
      </c>
      <c r="AD131" s="34">
        <f t="shared" si="68"/>
        <v>4.9280000000000008</v>
      </c>
    </row>
    <row r="132" spans="1:30" x14ac:dyDescent="0.25">
      <c r="A132" s="54">
        <v>1818</v>
      </c>
      <c r="B132" s="27" t="s">
        <v>223</v>
      </c>
      <c r="C132" s="27" t="s">
        <v>240</v>
      </c>
      <c r="D132" s="27" t="s">
        <v>206</v>
      </c>
      <c r="E132" s="27" t="s">
        <v>141</v>
      </c>
      <c r="F132" s="27" t="s">
        <v>86</v>
      </c>
      <c r="G132" s="27" t="s">
        <v>86</v>
      </c>
      <c r="H132" s="27" t="s">
        <v>87</v>
      </c>
      <c r="I132" s="27" t="s">
        <v>207</v>
      </c>
      <c r="J132" s="27">
        <v>45</v>
      </c>
      <c r="K132" s="27" t="s">
        <v>208</v>
      </c>
      <c r="L132" s="56">
        <f t="shared" si="64"/>
        <v>5.5287671232876718</v>
      </c>
      <c r="M132" s="57">
        <v>0.27</v>
      </c>
      <c r="N132" s="56">
        <f t="shared" si="85"/>
        <v>4.0360000000000005</v>
      </c>
      <c r="O132" s="36"/>
      <c r="R132" t="str">
        <f t="shared" si="65"/>
        <v>Flash</v>
      </c>
      <c r="S132" s="85">
        <v>2.74</v>
      </c>
      <c r="T132" s="34">
        <v>0.2</v>
      </c>
      <c r="U132" s="34">
        <f t="shared" si="99"/>
        <v>1.0960000000000001</v>
      </c>
      <c r="V132" s="81">
        <f t="shared" si="100"/>
        <v>4.0360000000000005</v>
      </c>
      <c r="W132" s="81"/>
      <c r="X132" s="81"/>
      <c r="Z132">
        <v>2.82</v>
      </c>
      <c r="AA132">
        <v>0.28000000000000003</v>
      </c>
      <c r="AB132">
        <f t="shared" si="66"/>
        <v>3.0999999999999996</v>
      </c>
      <c r="AC132" s="34">
        <f t="shared" si="67"/>
        <v>1.24</v>
      </c>
      <c r="AD132" s="34">
        <f t="shared" si="68"/>
        <v>4.34</v>
      </c>
    </row>
    <row r="133" spans="1:30" x14ac:dyDescent="0.25">
      <c r="A133" s="54">
        <v>1851</v>
      </c>
      <c r="B133" s="27" t="s">
        <v>401</v>
      </c>
      <c r="C133" s="27" t="s">
        <v>240</v>
      </c>
      <c r="D133" s="27" t="s">
        <v>206</v>
      </c>
      <c r="E133" s="27" t="s">
        <v>141</v>
      </c>
      <c r="F133" s="27" t="s">
        <v>86</v>
      </c>
      <c r="G133" s="27" t="s">
        <v>86</v>
      </c>
      <c r="H133" s="27" t="s">
        <v>87</v>
      </c>
      <c r="I133" s="27" t="s">
        <v>207</v>
      </c>
      <c r="J133" s="27">
        <v>45</v>
      </c>
      <c r="K133" s="27" t="s">
        <v>208</v>
      </c>
      <c r="L133" s="56">
        <f t="shared" si="64"/>
        <v>6.794520547945206</v>
      </c>
      <c r="M133" s="57">
        <v>0.27</v>
      </c>
      <c r="N133" s="56">
        <f t="shared" si="85"/>
        <v>4.96</v>
      </c>
      <c r="O133" s="36"/>
      <c r="R133" t="str">
        <f t="shared" si="65"/>
        <v xml:space="preserve">Game Changer </v>
      </c>
      <c r="S133" s="85">
        <v>3.4</v>
      </c>
      <c r="T133" s="34">
        <v>0.2</v>
      </c>
      <c r="U133" s="34">
        <f t="shared" si="99"/>
        <v>1.36</v>
      </c>
      <c r="V133" s="81">
        <f t="shared" si="100"/>
        <v>4.96</v>
      </c>
      <c r="W133" s="81"/>
      <c r="X133" s="81"/>
      <c r="Z133">
        <v>3.24</v>
      </c>
      <c r="AA133">
        <v>0.28000000000000003</v>
      </c>
      <c r="AB133">
        <f t="shared" si="66"/>
        <v>3.5200000000000005</v>
      </c>
      <c r="AC133" s="34">
        <f t="shared" si="67"/>
        <v>1.4080000000000004</v>
      </c>
      <c r="AD133" s="34">
        <f t="shared" si="68"/>
        <v>4.9280000000000008</v>
      </c>
    </row>
    <row r="134" spans="1:30" x14ac:dyDescent="0.25">
      <c r="A134" s="54">
        <v>1853</v>
      </c>
      <c r="B134" s="27" t="s">
        <v>402</v>
      </c>
      <c r="C134" s="27" t="s">
        <v>240</v>
      </c>
      <c r="D134" s="27" t="s">
        <v>206</v>
      </c>
      <c r="E134" s="27" t="s">
        <v>141</v>
      </c>
      <c r="F134" s="27" t="s">
        <v>86</v>
      </c>
      <c r="G134" s="27" t="s">
        <v>86</v>
      </c>
      <c r="H134" s="27" t="s">
        <v>87</v>
      </c>
      <c r="I134" s="27" t="s">
        <v>207</v>
      </c>
      <c r="J134" s="27">
        <v>45</v>
      </c>
      <c r="K134" s="27" t="s">
        <v>208</v>
      </c>
      <c r="L134" s="56">
        <f t="shared" si="64"/>
        <v>6.8712328767123285</v>
      </c>
      <c r="M134" s="57">
        <v>0.27</v>
      </c>
      <c r="N134" s="56">
        <f t="shared" si="85"/>
        <v>5.016</v>
      </c>
      <c r="O134" s="36"/>
      <c r="R134" t="str">
        <f t="shared" si="65"/>
        <v>Major Metro</v>
      </c>
      <c r="S134" s="85">
        <v>3.44</v>
      </c>
      <c r="T134" s="34">
        <v>0.2</v>
      </c>
      <c r="U134" s="34">
        <f t="shared" si="99"/>
        <v>1.3760000000000001</v>
      </c>
      <c r="V134" s="81">
        <f t="shared" si="100"/>
        <v>5.016</v>
      </c>
      <c r="W134" s="81"/>
      <c r="X134" s="81"/>
      <c r="Z134">
        <v>3.28</v>
      </c>
      <c r="AA134">
        <v>0.28000000000000003</v>
      </c>
      <c r="AB134">
        <f t="shared" si="66"/>
        <v>3.5599999999999996</v>
      </c>
      <c r="AC134" s="34">
        <f t="shared" si="67"/>
        <v>1.4239999999999999</v>
      </c>
      <c r="AD134" s="34">
        <f t="shared" si="68"/>
        <v>4.984</v>
      </c>
    </row>
    <row r="135" spans="1:30" x14ac:dyDescent="0.25">
      <c r="A135" s="54">
        <v>1862</v>
      </c>
      <c r="B135" s="27" t="s">
        <v>579</v>
      </c>
      <c r="C135" s="27" t="s">
        <v>240</v>
      </c>
      <c r="D135" s="27" t="s">
        <v>206</v>
      </c>
      <c r="E135" s="27" t="s">
        <v>141</v>
      </c>
      <c r="F135" s="27" t="s">
        <v>86</v>
      </c>
      <c r="G135" s="27" t="s">
        <v>86</v>
      </c>
      <c r="H135" s="27" t="s">
        <v>87</v>
      </c>
      <c r="I135" s="27" t="s">
        <v>207</v>
      </c>
      <c r="J135" s="27">
        <v>45</v>
      </c>
      <c r="K135" s="27" t="s">
        <v>208</v>
      </c>
      <c r="L135" s="56">
        <f t="shared" si="64"/>
        <v>6.794520547945206</v>
      </c>
      <c r="M135" s="57">
        <v>0.27</v>
      </c>
      <c r="N135" s="56">
        <f t="shared" ref="N135" si="109">L135-(L135*M135)</f>
        <v>4.96</v>
      </c>
      <c r="O135" s="36"/>
      <c r="R135" t="str">
        <f t="shared" ref="R135" si="110">B135</f>
        <v>Moiré</v>
      </c>
      <c r="S135" s="85">
        <v>3.4</v>
      </c>
      <c r="T135" s="34">
        <v>0.2</v>
      </c>
      <c r="U135" s="34">
        <f t="shared" si="99"/>
        <v>1.36</v>
      </c>
      <c r="V135" s="81">
        <f t="shared" si="100"/>
        <v>4.96</v>
      </c>
      <c r="W135" s="81"/>
      <c r="X135" s="81"/>
      <c r="Y135">
        <v>3.24</v>
      </c>
      <c r="Z135">
        <v>3.24</v>
      </c>
      <c r="AA135">
        <v>0.28000000000000003</v>
      </c>
      <c r="AB135">
        <f t="shared" ref="AB135" si="111">Z135+AA135</f>
        <v>3.5200000000000005</v>
      </c>
      <c r="AC135" s="34">
        <f t="shared" ref="AC135" si="112">AB135*40%</f>
        <v>1.4080000000000004</v>
      </c>
      <c r="AD135" s="34">
        <f t="shared" ref="AD135" si="113">AB135+AC135</f>
        <v>4.9280000000000008</v>
      </c>
    </row>
    <row r="136" spans="1:30" x14ac:dyDescent="0.25">
      <c r="A136" s="54">
        <v>1842</v>
      </c>
      <c r="B136" s="27" t="s">
        <v>224</v>
      </c>
      <c r="C136" s="27" t="s">
        <v>240</v>
      </c>
      <c r="D136" s="27" t="s">
        <v>206</v>
      </c>
      <c r="E136" s="27" t="s">
        <v>141</v>
      </c>
      <c r="F136" s="27" t="s">
        <v>86</v>
      </c>
      <c r="G136" s="27" t="s">
        <v>86</v>
      </c>
      <c r="H136" s="27" t="s">
        <v>87</v>
      </c>
      <c r="I136" s="27" t="s">
        <v>207</v>
      </c>
      <c r="J136" s="27">
        <v>45</v>
      </c>
      <c r="K136" s="27" t="s">
        <v>208</v>
      </c>
      <c r="L136" s="56">
        <f t="shared" si="64"/>
        <v>6.8712328767123285</v>
      </c>
      <c r="M136" s="57">
        <v>0.27</v>
      </c>
      <c r="N136" s="56">
        <f t="shared" si="85"/>
        <v>5.016</v>
      </c>
      <c r="O136" s="36"/>
      <c r="R136" t="str">
        <f t="shared" si="65"/>
        <v>Network 12x48</v>
      </c>
      <c r="S136" s="85">
        <v>3.44</v>
      </c>
      <c r="T136" s="34">
        <v>0.2</v>
      </c>
      <c r="U136" s="34">
        <f t="shared" si="99"/>
        <v>1.3760000000000001</v>
      </c>
      <c r="V136" s="81">
        <f t="shared" si="100"/>
        <v>5.016</v>
      </c>
      <c r="W136" s="81"/>
      <c r="X136" s="81"/>
      <c r="Z136">
        <v>3.28</v>
      </c>
      <c r="AA136">
        <v>0.28000000000000003</v>
      </c>
      <c r="AB136">
        <f t="shared" si="66"/>
        <v>3.5599999999999996</v>
      </c>
      <c r="AC136" s="34">
        <f t="shared" si="67"/>
        <v>1.4239999999999999</v>
      </c>
      <c r="AD136" s="34">
        <f t="shared" si="68"/>
        <v>4.984</v>
      </c>
    </row>
    <row r="137" spans="1:30" x14ac:dyDescent="0.25">
      <c r="A137" s="54">
        <v>1842</v>
      </c>
      <c r="B137" s="27" t="s">
        <v>225</v>
      </c>
      <c r="C137" s="27" t="s">
        <v>240</v>
      </c>
      <c r="D137" s="27" t="s">
        <v>206</v>
      </c>
      <c r="E137" s="27" t="s">
        <v>141</v>
      </c>
      <c r="F137" s="27" t="s">
        <v>86</v>
      </c>
      <c r="G137" s="27" t="s">
        <v>86</v>
      </c>
      <c r="H137" s="27" t="s">
        <v>87</v>
      </c>
      <c r="I137" s="27" t="s">
        <v>207</v>
      </c>
      <c r="J137" s="27">
        <v>45</v>
      </c>
      <c r="K137" s="27" t="s">
        <v>208</v>
      </c>
      <c r="L137" s="56">
        <f t="shared" si="64"/>
        <v>6.794520547945206</v>
      </c>
      <c r="M137" s="57">
        <v>0.27</v>
      </c>
      <c r="N137" s="56">
        <f t="shared" si="85"/>
        <v>4.96</v>
      </c>
      <c r="O137" s="36"/>
      <c r="R137" t="str">
        <f t="shared" si="65"/>
        <v>Network 24x24</v>
      </c>
      <c r="S137" s="85">
        <v>3.4</v>
      </c>
      <c r="T137" s="34">
        <v>0.2</v>
      </c>
      <c r="U137" s="34">
        <f t="shared" si="99"/>
        <v>1.36</v>
      </c>
      <c r="V137" s="81">
        <f t="shared" si="100"/>
        <v>4.96</v>
      </c>
      <c r="W137" s="81"/>
      <c r="X137" s="81"/>
      <c r="Z137">
        <v>3.24</v>
      </c>
      <c r="AA137">
        <v>0.28000000000000003</v>
      </c>
      <c r="AB137">
        <f t="shared" si="66"/>
        <v>3.5200000000000005</v>
      </c>
      <c r="AC137" s="34">
        <f t="shared" si="67"/>
        <v>1.4080000000000004</v>
      </c>
      <c r="AD137" s="34">
        <f t="shared" si="68"/>
        <v>4.9280000000000008</v>
      </c>
    </row>
    <row r="138" spans="1:30" x14ac:dyDescent="0.25">
      <c r="A138" s="54">
        <v>1856</v>
      </c>
      <c r="B138" s="27" t="s">
        <v>437</v>
      </c>
      <c r="C138" s="27" t="s">
        <v>240</v>
      </c>
      <c r="D138" s="27" t="s">
        <v>206</v>
      </c>
      <c r="E138" s="27" t="s">
        <v>141</v>
      </c>
      <c r="F138" s="27" t="s">
        <v>86</v>
      </c>
      <c r="G138" s="27" t="s">
        <v>86</v>
      </c>
      <c r="H138" s="27" t="s">
        <v>87</v>
      </c>
      <c r="I138" s="27" t="s">
        <v>207</v>
      </c>
      <c r="J138" s="27">
        <v>45</v>
      </c>
      <c r="K138" s="27" t="s">
        <v>208</v>
      </c>
      <c r="L138" s="56">
        <f t="shared" ref="L138:L201" si="114">V138/0.73</f>
        <v>6.794520547945206</v>
      </c>
      <c r="M138" s="57">
        <v>0.27</v>
      </c>
      <c r="N138" s="56">
        <f t="shared" ref="N138" si="115">L138-(L138*M138)</f>
        <v>4.96</v>
      </c>
      <c r="O138" s="36"/>
      <c r="R138" t="str">
        <f t="shared" si="65"/>
        <v xml:space="preserve">Parallels </v>
      </c>
      <c r="S138" s="85">
        <v>3.4</v>
      </c>
      <c r="T138" s="34">
        <v>0.2</v>
      </c>
      <c r="U138" s="34">
        <f t="shared" si="99"/>
        <v>1.36</v>
      </c>
      <c r="V138" s="81">
        <f t="shared" si="100"/>
        <v>4.96</v>
      </c>
      <c r="W138" s="81"/>
      <c r="X138" s="81"/>
      <c r="Z138">
        <v>3.24</v>
      </c>
      <c r="AA138">
        <v>0.28000000000000003</v>
      </c>
      <c r="AB138">
        <f t="shared" ref="AB138" si="116">Z138+AA138</f>
        <v>3.5200000000000005</v>
      </c>
      <c r="AC138" s="34">
        <f t="shared" ref="AC138" si="117">AB138*40%</f>
        <v>1.4080000000000004</v>
      </c>
      <c r="AD138" s="34">
        <f t="shared" ref="AD138" si="118">AB138+AC138</f>
        <v>4.9280000000000008</v>
      </c>
    </row>
    <row r="139" spans="1:30" x14ac:dyDescent="0.25">
      <c r="A139" s="54">
        <v>1816</v>
      </c>
      <c r="B139" s="27" t="s">
        <v>226</v>
      </c>
      <c r="C139" s="27" t="s">
        <v>240</v>
      </c>
      <c r="D139" s="27" t="s">
        <v>206</v>
      </c>
      <c r="E139" s="27" t="s">
        <v>141</v>
      </c>
      <c r="F139" s="27" t="s">
        <v>86</v>
      </c>
      <c r="G139" s="27" t="s">
        <v>86</v>
      </c>
      <c r="H139" s="27" t="s">
        <v>87</v>
      </c>
      <c r="I139" s="27" t="s">
        <v>207</v>
      </c>
      <c r="J139" s="27">
        <v>45</v>
      </c>
      <c r="K139" s="27" t="s">
        <v>208</v>
      </c>
      <c r="L139" s="56">
        <f t="shared" si="114"/>
        <v>5.5287671232876718</v>
      </c>
      <c r="M139" s="57">
        <v>0.27</v>
      </c>
      <c r="N139" s="56">
        <f t="shared" si="85"/>
        <v>4.0360000000000005</v>
      </c>
      <c r="O139" s="36"/>
      <c r="R139" t="str">
        <f t="shared" si="65"/>
        <v>Pop</v>
      </c>
      <c r="S139" s="85">
        <v>2.74</v>
      </c>
      <c r="T139" s="34">
        <v>0.2</v>
      </c>
      <c r="U139" s="34">
        <f t="shared" si="99"/>
        <v>1.0960000000000001</v>
      </c>
      <c r="V139" s="81">
        <f t="shared" si="100"/>
        <v>4.0360000000000005</v>
      </c>
      <c r="W139" s="81"/>
      <c r="X139" s="81"/>
      <c r="Z139">
        <v>2.61</v>
      </c>
      <c r="AA139">
        <v>0.28000000000000003</v>
      </c>
      <c r="AB139">
        <f t="shared" si="66"/>
        <v>2.8899999999999997</v>
      </c>
      <c r="AC139" s="34">
        <f t="shared" si="67"/>
        <v>1.1559999999999999</v>
      </c>
      <c r="AD139" s="34">
        <f t="shared" si="68"/>
        <v>4.0459999999999994</v>
      </c>
    </row>
    <row r="140" spans="1:30" x14ac:dyDescent="0.25">
      <c r="A140" s="54">
        <v>1817</v>
      </c>
      <c r="B140" s="27" t="s">
        <v>227</v>
      </c>
      <c r="C140" s="27" t="s">
        <v>240</v>
      </c>
      <c r="D140" s="27" t="s">
        <v>206</v>
      </c>
      <c r="E140" s="27" t="s">
        <v>141</v>
      </c>
      <c r="F140" s="27" t="s">
        <v>86</v>
      </c>
      <c r="G140" s="27" t="s">
        <v>86</v>
      </c>
      <c r="H140" s="27" t="s">
        <v>87</v>
      </c>
      <c r="I140" s="27" t="s">
        <v>207</v>
      </c>
      <c r="J140" s="27">
        <v>45</v>
      </c>
      <c r="K140" s="27" t="s">
        <v>208</v>
      </c>
      <c r="L140" s="56">
        <f t="shared" si="114"/>
        <v>5.5287671232876718</v>
      </c>
      <c r="M140" s="57">
        <v>0.27</v>
      </c>
      <c r="N140" s="56">
        <f t="shared" si="85"/>
        <v>4.0360000000000005</v>
      </c>
      <c r="O140" s="36"/>
      <c r="R140" t="str">
        <f t="shared" si="65"/>
        <v>Propel II 18x36</v>
      </c>
      <c r="S140" s="85">
        <v>2.74</v>
      </c>
      <c r="T140" s="34">
        <v>0.2</v>
      </c>
      <c r="U140" s="34">
        <f t="shared" si="99"/>
        <v>1.0960000000000001</v>
      </c>
      <c r="V140" s="81">
        <f t="shared" si="100"/>
        <v>4.0360000000000005</v>
      </c>
      <c r="W140" s="81"/>
      <c r="X140" s="81"/>
      <c r="Z140">
        <v>2.61</v>
      </c>
      <c r="AA140">
        <v>0.28000000000000003</v>
      </c>
      <c r="AB140">
        <f t="shared" si="66"/>
        <v>2.8899999999999997</v>
      </c>
      <c r="AC140" s="34">
        <f t="shared" si="67"/>
        <v>1.1559999999999999</v>
      </c>
      <c r="AD140" s="34">
        <f t="shared" si="68"/>
        <v>4.0459999999999994</v>
      </c>
    </row>
    <row r="141" spans="1:30" x14ac:dyDescent="0.25">
      <c r="A141" s="54">
        <v>1817</v>
      </c>
      <c r="B141" s="27" t="s">
        <v>228</v>
      </c>
      <c r="C141" s="27" t="s">
        <v>240</v>
      </c>
      <c r="D141" s="27" t="s">
        <v>206</v>
      </c>
      <c r="E141" s="27" t="s">
        <v>141</v>
      </c>
      <c r="F141" s="27" t="s">
        <v>86</v>
      </c>
      <c r="G141" s="27" t="s">
        <v>86</v>
      </c>
      <c r="H141" s="27" t="s">
        <v>87</v>
      </c>
      <c r="I141" s="27" t="s">
        <v>207</v>
      </c>
      <c r="J141" s="27">
        <v>45</v>
      </c>
      <c r="K141" s="27" t="s">
        <v>208</v>
      </c>
      <c r="L141" s="56">
        <f t="shared" si="114"/>
        <v>5.5287671232876718</v>
      </c>
      <c r="M141" s="57">
        <v>0.27</v>
      </c>
      <c r="N141" s="56">
        <f t="shared" si="85"/>
        <v>4.0360000000000005</v>
      </c>
      <c r="O141" s="36"/>
      <c r="R141" t="str">
        <f t="shared" si="65"/>
        <v>Propel II 12x48</v>
      </c>
      <c r="S141" s="85">
        <v>2.74</v>
      </c>
      <c r="T141" s="34">
        <v>0.2</v>
      </c>
      <c r="U141" s="34">
        <f t="shared" si="99"/>
        <v>1.0960000000000001</v>
      </c>
      <c r="V141" s="81">
        <f t="shared" si="100"/>
        <v>4.0360000000000005</v>
      </c>
      <c r="W141" s="81"/>
      <c r="X141" s="81"/>
      <c r="Z141">
        <v>2.61</v>
      </c>
      <c r="AA141">
        <v>0.28000000000000003</v>
      </c>
      <c r="AB141">
        <f t="shared" si="66"/>
        <v>2.8899999999999997</v>
      </c>
      <c r="AC141" s="34">
        <f t="shared" si="67"/>
        <v>1.1559999999999999</v>
      </c>
      <c r="AD141" s="34">
        <f t="shared" si="68"/>
        <v>4.0459999999999994</v>
      </c>
    </row>
    <row r="142" spans="1:30" x14ac:dyDescent="0.25">
      <c r="A142" s="54">
        <v>1817</v>
      </c>
      <c r="B142" s="27" t="s">
        <v>229</v>
      </c>
      <c r="C142" s="27" t="s">
        <v>240</v>
      </c>
      <c r="D142" s="27" t="s">
        <v>206</v>
      </c>
      <c r="E142" s="27" t="s">
        <v>141</v>
      </c>
      <c r="F142" s="27" t="s">
        <v>86</v>
      </c>
      <c r="G142" s="27" t="s">
        <v>86</v>
      </c>
      <c r="H142" s="27" t="s">
        <v>87</v>
      </c>
      <c r="I142" s="27" t="s">
        <v>207</v>
      </c>
      <c r="J142" s="27">
        <v>45</v>
      </c>
      <c r="K142" s="27" t="s">
        <v>208</v>
      </c>
      <c r="L142" s="56">
        <f t="shared" si="114"/>
        <v>5.5287671232876718</v>
      </c>
      <c r="M142" s="57">
        <v>0.27</v>
      </c>
      <c r="N142" s="56">
        <f t="shared" si="85"/>
        <v>4.0360000000000005</v>
      </c>
      <c r="O142" s="36"/>
      <c r="R142" t="str">
        <f t="shared" ref="R142:R188" si="119">B142</f>
        <v>Propel/Propel II 24x24</v>
      </c>
      <c r="S142" s="85">
        <v>2.74</v>
      </c>
      <c r="T142" s="34">
        <v>0.2</v>
      </c>
      <c r="U142" s="34">
        <f t="shared" si="99"/>
        <v>1.0960000000000001</v>
      </c>
      <c r="V142" s="81">
        <f t="shared" si="100"/>
        <v>4.0360000000000005</v>
      </c>
      <c r="W142" s="81"/>
      <c r="X142" s="81"/>
      <c r="Z142">
        <v>2.61</v>
      </c>
      <c r="AA142">
        <v>0.28000000000000003</v>
      </c>
      <c r="AB142">
        <f t="shared" si="66"/>
        <v>2.8899999999999997</v>
      </c>
      <c r="AC142" s="34">
        <f t="shared" si="67"/>
        <v>1.1559999999999999</v>
      </c>
      <c r="AD142" s="34">
        <f t="shared" si="68"/>
        <v>4.0459999999999994</v>
      </c>
    </row>
    <row r="143" spans="1:30" x14ac:dyDescent="0.25">
      <c r="A143" s="54">
        <v>1831</v>
      </c>
      <c r="B143" s="27" t="s">
        <v>230</v>
      </c>
      <c r="C143" s="27" t="s">
        <v>240</v>
      </c>
      <c r="D143" s="27" t="s">
        <v>206</v>
      </c>
      <c r="E143" s="27" t="s">
        <v>141</v>
      </c>
      <c r="F143" s="27" t="s">
        <v>86</v>
      </c>
      <c r="G143" s="27" t="s">
        <v>86</v>
      </c>
      <c r="H143" s="27" t="s">
        <v>87</v>
      </c>
      <c r="I143" s="27" t="s">
        <v>207</v>
      </c>
      <c r="J143" s="27">
        <v>45</v>
      </c>
      <c r="K143" s="27" t="s">
        <v>208</v>
      </c>
      <c r="L143" s="56">
        <f t="shared" si="114"/>
        <v>6.794520547945206</v>
      </c>
      <c r="M143" s="57">
        <v>0.27</v>
      </c>
      <c r="N143" s="56">
        <f t="shared" si="85"/>
        <v>4.96</v>
      </c>
      <c r="O143" s="36"/>
      <c r="R143" t="str">
        <f t="shared" si="119"/>
        <v>Provision</v>
      </c>
      <c r="S143" s="85">
        <v>3.4</v>
      </c>
      <c r="T143" s="34">
        <v>0.2</v>
      </c>
      <c r="U143" s="34">
        <f t="shared" si="99"/>
        <v>1.36</v>
      </c>
      <c r="V143" s="81">
        <f t="shared" si="100"/>
        <v>4.96</v>
      </c>
      <c r="W143" s="81"/>
      <c r="X143" s="81"/>
      <c r="Z143">
        <v>3.24</v>
      </c>
      <c r="AA143">
        <v>0.28000000000000003</v>
      </c>
      <c r="AB143">
        <f t="shared" si="66"/>
        <v>3.5200000000000005</v>
      </c>
      <c r="AC143" s="34">
        <f t="shared" si="67"/>
        <v>1.4080000000000004</v>
      </c>
      <c r="AD143" s="34">
        <f t="shared" si="68"/>
        <v>4.9280000000000008</v>
      </c>
    </row>
    <row r="144" spans="1:30" x14ac:dyDescent="0.25">
      <c r="A144" s="54">
        <v>18300</v>
      </c>
      <c r="B144" s="27" t="s">
        <v>231</v>
      </c>
      <c r="C144" s="27" t="s">
        <v>240</v>
      </c>
      <c r="D144" s="27" t="s">
        <v>206</v>
      </c>
      <c r="E144" s="27" t="s">
        <v>141</v>
      </c>
      <c r="F144" s="27" t="s">
        <v>86</v>
      </c>
      <c r="G144" s="27" t="s">
        <v>86</v>
      </c>
      <c r="H144" s="27" t="s">
        <v>87</v>
      </c>
      <c r="I144" s="27" t="s">
        <v>207</v>
      </c>
      <c r="J144" s="27">
        <v>45</v>
      </c>
      <c r="K144" s="27" t="s">
        <v>208</v>
      </c>
      <c r="L144" s="56">
        <f t="shared" si="114"/>
        <v>6.794520547945206</v>
      </c>
      <c r="M144" s="57">
        <v>0.27</v>
      </c>
      <c r="N144" s="56">
        <f t="shared" si="85"/>
        <v>4.96</v>
      </c>
      <c r="O144" s="36"/>
      <c r="R144" t="str">
        <f t="shared" si="119"/>
        <v xml:space="preserve">Put a Cork In It </v>
      </c>
      <c r="S144" s="85">
        <v>3.4</v>
      </c>
      <c r="T144" s="34">
        <v>0.2</v>
      </c>
      <c r="U144" s="34">
        <f t="shared" si="99"/>
        <v>1.36</v>
      </c>
      <c r="V144" s="81">
        <f t="shared" si="100"/>
        <v>4.96</v>
      </c>
      <c r="W144" s="81"/>
      <c r="X144" s="81"/>
      <c r="Z144">
        <v>3.24</v>
      </c>
      <c r="AA144">
        <v>0.28000000000000003</v>
      </c>
      <c r="AB144">
        <f t="shared" ref="AB144:AB202" si="120">Z144+AA144</f>
        <v>3.5200000000000005</v>
      </c>
      <c r="AC144" s="34">
        <f t="shared" ref="AC144:AC202" si="121">AB144*40%</f>
        <v>1.4080000000000004</v>
      </c>
      <c r="AD144" s="34">
        <f t="shared" ref="AD144:AD202" si="122">AB144+AC144</f>
        <v>4.9280000000000008</v>
      </c>
    </row>
    <row r="145" spans="1:30" x14ac:dyDescent="0.25">
      <c r="A145" s="54">
        <v>1855</v>
      </c>
      <c r="B145" s="27" t="s">
        <v>438</v>
      </c>
      <c r="C145" s="27" t="s">
        <v>240</v>
      </c>
      <c r="D145" s="27" t="s">
        <v>206</v>
      </c>
      <c r="E145" s="27" t="s">
        <v>141</v>
      </c>
      <c r="F145" s="27" t="s">
        <v>86</v>
      </c>
      <c r="G145" s="27" t="s">
        <v>86</v>
      </c>
      <c r="H145" s="27" t="s">
        <v>87</v>
      </c>
      <c r="I145" s="27" t="s">
        <v>207</v>
      </c>
      <c r="J145" s="27">
        <v>45</v>
      </c>
      <c r="K145" s="27" t="s">
        <v>208</v>
      </c>
      <c r="L145" s="56">
        <f t="shared" si="114"/>
        <v>6.794520547945206</v>
      </c>
      <c r="M145" s="57">
        <v>0.27</v>
      </c>
      <c r="N145" s="56">
        <f t="shared" si="85"/>
        <v>4.96</v>
      </c>
      <c r="O145" s="36"/>
      <c r="R145" t="str">
        <f t="shared" si="119"/>
        <v>Reflections</v>
      </c>
      <c r="S145" s="85">
        <v>3.4</v>
      </c>
      <c r="T145" s="34">
        <v>0.2</v>
      </c>
      <c r="U145" s="34">
        <f t="shared" si="99"/>
        <v>1.36</v>
      </c>
      <c r="V145" s="81">
        <f t="shared" si="100"/>
        <v>4.96</v>
      </c>
      <c r="W145" s="81"/>
      <c r="X145" s="81"/>
      <c r="Z145">
        <v>3.24</v>
      </c>
      <c r="AA145">
        <v>0.28000000000000003</v>
      </c>
      <c r="AB145">
        <f t="shared" si="120"/>
        <v>3.5200000000000005</v>
      </c>
      <c r="AC145" s="34">
        <f t="shared" si="121"/>
        <v>1.4080000000000004</v>
      </c>
      <c r="AD145" s="34">
        <f t="shared" si="122"/>
        <v>4.9280000000000008</v>
      </c>
    </row>
    <row r="146" spans="1:30" x14ac:dyDescent="0.25">
      <c r="A146" s="54">
        <v>1857</v>
      </c>
      <c r="B146" s="27" t="s">
        <v>580</v>
      </c>
      <c r="C146" s="27" t="s">
        <v>240</v>
      </c>
      <c r="D146" s="27" t="s">
        <v>206</v>
      </c>
      <c r="E146" s="27" t="s">
        <v>141</v>
      </c>
      <c r="F146" s="27" t="s">
        <v>86</v>
      </c>
      <c r="G146" s="27" t="s">
        <v>86</v>
      </c>
      <c r="H146" s="27" t="s">
        <v>87</v>
      </c>
      <c r="I146" s="27" t="s">
        <v>207</v>
      </c>
      <c r="J146" s="27">
        <v>45</v>
      </c>
      <c r="K146" s="27" t="s">
        <v>208</v>
      </c>
      <c r="L146" s="56">
        <f t="shared" si="114"/>
        <v>6.794520547945206</v>
      </c>
      <c r="M146" s="57">
        <v>0.27</v>
      </c>
      <c r="N146" s="56">
        <f t="shared" si="85"/>
        <v>4.96</v>
      </c>
      <c r="O146" s="36"/>
      <c r="R146" t="str">
        <f t="shared" si="119"/>
        <v>Renewal</v>
      </c>
      <c r="S146" s="85">
        <v>3.4</v>
      </c>
      <c r="T146" s="34">
        <v>0.2</v>
      </c>
      <c r="U146" s="34">
        <f t="shared" si="99"/>
        <v>1.36</v>
      </c>
      <c r="V146" s="81">
        <f t="shared" si="100"/>
        <v>4.96</v>
      </c>
      <c r="W146" s="81"/>
      <c r="X146" s="81"/>
      <c r="Z146">
        <v>3.24</v>
      </c>
      <c r="AA146">
        <v>0.28000000000000003</v>
      </c>
      <c r="AB146">
        <f t="shared" si="120"/>
        <v>3.5200000000000005</v>
      </c>
      <c r="AC146" s="34">
        <f t="shared" si="121"/>
        <v>1.4080000000000004</v>
      </c>
      <c r="AD146" s="34">
        <f t="shared" si="122"/>
        <v>4.9280000000000008</v>
      </c>
    </row>
    <row r="147" spans="1:30" x14ac:dyDescent="0.25">
      <c r="A147" s="54">
        <v>1847</v>
      </c>
      <c r="B147" s="27" t="s">
        <v>232</v>
      </c>
      <c r="C147" s="27" t="s">
        <v>240</v>
      </c>
      <c r="D147" s="27" t="s">
        <v>206</v>
      </c>
      <c r="E147" s="27" t="s">
        <v>141</v>
      </c>
      <c r="F147" s="27" t="s">
        <v>86</v>
      </c>
      <c r="G147" s="27" t="s">
        <v>86</v>
      </c>
      <c r="H147" s="27" t="s">
        <v>87</v>
      </c>
      <c r="I147" s="27" t="s">
        <v>207</v>
      </c>
      <c r="J147" s="27">
        <v>45</v>
      </c>
      <c r="K147" s="27" t="s">
        <v>208</v>
      </c>
      <c r="L147" s="56">
        <f t="shared" si="114"/>
        <v>6.8712328767123285</v>
      </c>
      <c r="M147" s="57">
        <v>0.27</v>
      </c>
      <c r="N147" s="56">
        <f t="shared" si="85"/>
        <v>5.016</v>
      </c>
      <c r="O147" s="36"/>
      <c r="R147" t="str">
        <f t="shared" si="119"/>
        <v>Soundtrack</v>
      </c>
      <c r="S147" s="85">
        <v>3.44</v>
      </c>
      <c r="T147" s="34">
        <v>0.2</v>
      </c>
      <c r="U147" s="34">
        <f t="shared" si="99"/>
        <v>1.3760000000000001</v>
      </c>
      <c r="V147" s="81">
        <f t="shared" si="100"/>
        <v>5.016</v>
      </c>
      <c r="W147" s="81"/>
      <c r="X147" s="81"/>
      <c r="Z147">
        <v>3.28</v>
      </c>
      <c r="AA147">
        <v>0.28000000000000003</v>
      </c>
      <c r="AB147">
        <f t="shared" si="120"/>
        <v>3.5599999999999996</v>
      </c>
      <c r="AC147" s="34">
        <f t="shared" si="121"/>
        <v>1.4239999999999999</v>
      </c>
      <c r="AD147" s="34">
        <f t="shared" si="122"/>
        <v>4.984</v>
      </c>
    </row>
    <row r="148" spans="1:30" x14ac:dyDescent="0.25">
      <c r="A148" s="54">
        <v>1838</v>
      </c>
      <c r="B148" s="27" t="s">
        <v>233</v>
      </c>
      <c r="C148" s="27" t="s">
        <v>240</v>
      </c>
      <c r="D148" s="27" t="s">
        <v>206</v>
      </c>
      <c r="E148" s="27" t="s">
        <v>141</v>
      </c>
      <c r="F148" s="27" t="s">
        <v>86</v>
      </c>
      <c r="G148" s="27" t="s">
        <v>86</v>
      </c>
      <c r="H148" s="27" t="s">
        <v>87</v>
      </c>
      <c r="I148" s="27" t="s">
        <v>207</v>
      </c>
      <c r="J148" s="27">
        <v>45</v>
      </c>
      <c r="K148" s="27" t="s">
        <v>208</v>
      </c>
      <c r="L148" s="56">
        <f t="shared" si="114"/>
        <v>6.794520547945206</v>
      </c>
      <c r="M148" s="57">
        <v>0.27</v>
      </c>
      <c r="N148" s="56">
        <f t="shared" si="85"/>
        <v>4.96</v>
      </c>
      <c r="O148" s="36"/>
      <c r="R148" t="str">
        <f t="shared" si="119"/>
        <v>Stipple</v>
      </c>
      <c r="S148" s="85">
        <v>3.4</v>
      </c>
      <c r="T148" s="34">
        <v>0.2</v>
      </c>
      <c r="U148" s="34">
        <f t="shared" si="99"/>
        <v>1.36</v>
      </c>
      <c r="V148" s="81">
        <f t="shared" si="100"/>
        <v>4.96</v>
      </c>
      <c r="W148" s="81"/>
      <c r="X148" s="81"/>
      <c r="Z148">
        <v>3.24</v>
      </c>
      <c r="AA148">
        <v>0.28000000000000003</v>
      </c>
      <c r="AB148">
        <f t="shared" si="120"/>
        <v>3.5200000000000005</v>
      </c>
      <c r="AC148" s="34">
        <f t="shared" si="121"/>
        <v>1.4080000000000004</v>
      </c>
      <c r="AD148" s="34">
        <f t="shared" si="122"/>
        <v>4.9280000000000008</v>
      </c>
    </row>
    <row r="149" spans="1:30" x14ac:dyDescent="0.25">
      <c r="A149" s="54">
        <v>1826</v>
      </c>
      <c r="B149" s="27" t="s">
        <v>234</v>
      </c>
      <c r="C149" s="27" t="s">
        <v>240</v>
      </c>
      <c r="D149" s="27" t="s">
        <v>206</v>
      </c>
      <c r="E149" s="27" t="s">
        <v>141</v>
      </c>
      <c r="F149" s="27" t="s">
        <v>86</v>
      </c>
      <c r="G149" s="27" t="s">
        <v>86</v>
      </c>
      <c r="H149" s="27" t="s">
        <v>87</v>
      </c>
      <c r="I149" s="27" t="s">
        <v>207</v>
      </c>
      <c r="J149" s="27">
        <v>45</v>
      </c>
      <c r="K149" s="27" t="s">
        <v>208</v>
      </c>
      <c r="L149" s="56">
        <f t="shared" si="114"/>
        <v>6.8712328767123285</v>
      </c>
      <c r="M149" s="57">
        <v>0.27</v>
      </c>
      <c r="N149" s="56">
        <f t="shared" si="85"/>
        <v>5.016</v>
      </c>
      <c r="O149" s="36"/>
      <c r="R149" t="str">
        <f t="shared" si="119"/>
        <v xml:space="preserve">Strata </v>
      </c>
      <c r="S149" s="85">
        <v>3.44</v>
      </c>
      <c r="T149" s="34">
        <v>0.2</v>
      </c>
      <c r="U149" s="34">
        <f t="shared" si="99"/>
        <v>1.3760000000000001</v>
      </c>
      <c r="V149" s="81">
        <f t="shared" si="100"/>
        <v>5.016</v>
      </c>
      <c r="W149" s="81"/>
      <c r="X149" s="81"/>
      <c r="Z149">
        <v>3.28</v>
      </c>
      <c r="AA149">
        <v>0.28000000000000003</v>
      </c>
      <c r="AB149">
        <f t="shared" si="120"/>
        <v>3.5599999999999996</v>
      </c>
      <c r="AC149" s="34">
        <f t="shared" si="121"/>
        <v>1.4239999999999999</v>
      </c>
      <c r="AD149" s="34">
        <f t="shared" si="122"/>
        <v>4.984</v>
      </c>
    </row>
    <row r="150" spans="1:30" x14ac:dyDescent="0.25">
      <c r="A150" s="54">
        <v>1861</v>
      </c>
      <c r="B150" s="27" t="s">
        <v>581</v>
      </c>
      <c r="C150" s="27" t="s">
        <v>240</v>
      </c>
      <c r="D150" s="27" t="s">
        <v>206</v>
      </c>
      <c r="E150" s="27" t="s">
        <v>141</v>
      </c>
      <c r="F150" s="27" t="s">
        <v>86</v>
      </c>
      <c r="G150" s="27" t="s">
        <v>86</v>
      </c>
      <c r="H150" s="27" t="s">
        <v>87</v>
      </c>
      <c r="I150" s="27" t="s">
        <v>207</v>
      </c>
      <c r="J150" s="27">
        <v>45</v>
      </c>
      <c r="K150" s="27" t="s">
        <v>208</v>
      </c>
      <c r="L150" s="56">
        <f t="shared" si="114"/>
        <v>6.794520547945206</v>
      </c>
      <c r="M150" s="57">
        <v>0.27</v>
      </c>
      <c r="N150" s="56">
        <f t="shared" si="85"/>
        <v>4.96</v>
      </c>
      <c r="O150" s="36"/>
      <c r="R150" t="str">
        <f t="shared" si="119"/>
        <v>Synergy</v>
      </c>
      <c r="S150" s="85">
        <v>3.4</v>
      </c>
      <c r="T150" s="34">
        <v>0.2</v>
      </c>
      <c r="U150" s="34">
        <f t="shared" si="99"/>
        <v>1.36</v>
      </c>
      <c r="V150" s="81">
        <f t="shared" si="100"/>
        <v>4.96</v>
      </c>
      <c r="W150" s="81"/>
      <c r="X150" s="81"/>
      <c r="Y150">
        <v>3.24</v>
      </c>
      <c r="Z150">
        <v>3.24</v>
      </c>
      <c r="AA150">
        <v>0.28000000000000003</v>
      </c>
      <c r="AB150">
        <f t="shared" si="120"/>
        <v>3.5200000000000005</v>
      </c>
      <c r="AC150" s="34">
        <f t="shared" si="121"/>
        <v>1.4080000000000004</v>
      </c>
      <c r="AD150" s="34">
        <f t="shared" si="122"/>
        <v>4.9280000000000008</v>
      </c>
    </row>
    <row r="151" spans="1:30" x14ac:dyDescent="0.25">
      <c r="A151" s="54">
        <v>1852</v>
      </c>
      <c r="B151" s="27" t="s">
        <v>235</v>
      </c>
      <c r="C151" s="27" t="s">
        <v>240</v>
      </c>
      <c r="D151" s="27" t="s">
        <v>206</v>
      </c>
      <c r="E151" s="27" t="s">
        <v>141</v>
      </c>
      <c r="F151" s="27" t="s">
        <v>86</v>
      </c>
      <c r="G151" s="27" t="s">
        <v>86</v>
      </c>
      <c r="H151" s="27" t="s">
        <v>87</v>
      </c>
      <c r="I151" s="27" t="s">
        <v>207</v>
      </c>
      <c r="J151" s="27">
        <v>45</v>
      </c>
      <c r="K151" s="27" t="s">
        <v>208</v>
      </c>
      <c r="L151" s="56">
        <f t="shared" si="114"/>
        <v>6.794520547945206</v>
      </c>
      <c r="M151" s="57">
        <v>0.27</v>
      </c>
      <c r="N151" s="56">
        <f t="shared" si="85"/>
        <v>4.96</v>
      </c>
      <c r="O151" s="36"/>
      <c r="R151" t="str">
        <f t="shared" si="119"/>
        <v>Tri-Plex II</v>
      </c>
      <c r="S151" s="85">
        <v>3.4</v>
      </c>
      <c r="T151" s="34">
        <v>0.2</v>
      </c>
      <c r="U151" s="34">
        <f t="shared" si="99"/>
        <v>1.36</v>
      </c>
      <c r="V151" s="81">
        <f t="shared" si="100"/>
        <v>4.96</v>
      </c>
      <c r="W151" s="81"/>
      <c r="X151" s="81"/>
      <c r="Z151">
        <v>3.24</v>
      </c>
      <c r="AA151">
        <v>0.28000000000000003</v>
      </c>
      <c r="AB151">
        <f t="shared" si="120"/>
        <v>3.5200000000000005</v>
      </c>
      <c r="AC151" s="34">
        <f t="shared" si="121"/>
        <v>1.4080000000000004</v>
      </c>
      <c r="AD151" s="34">
        <f t="shared" si="122"/>
        <v>4.9280000000000008</v>
      </c>
    </row>
    <row r="152" spans="1:30" x14ac:dyDescent="0.25">
      <c r="A152" s="54">
        <v>1819</v>
      </c>
      <c r="B152" s="27" t="s">
        <v>236</v>
      </c>
      <c r="C152" s="27" t="s">
        <v>240</v>
      </c>
      <c r="D152" s="27" t="s">
        <v>206</v>
      </c>
      <c r="E152" s="27" t="s">
        <v>141</v>
      </c>
      <c r="F152" s="27" t="s">
        <v>86</v>
      </c>
      <c r="G152" s="27" t="s">
        <v>86</v>
      </c>
      <c r="H152" s="27" t="s">
        <v>87</v>
      </c>
      <c r="I152" s="27" t="s">
        <v>207</v>
      </c>
      <c r="J152" s="27">
        <v>45</v>
      </c>
      <c r="K152" s="27" t="s">
        <v>208</v>
      </c>
      <c r="L152" s="56">
        <f t="shared" si="114"/>
        <v>5.9506849315068502</v>
      </c>
      <c r="M152" s="57">
        <v>0.27</v>
      </c>
      <c r="N152" s="56">
        <f t="shared" si="85"/>
        <v>4.3440000000000003</v>
      </c>
      <c r="O152" s="36"/>
      <c r="R152" t="str">
        <f t="shared" si="119"/>
        <v>Umbra II</v>
      </c>
      <c r="S152" s="85">
        <v>2.96</v>
      </c>
      <c r="T152" s="34">
        <v>0.2</v>
      </c>
      <c r="U152" s="34">
        <f t="shared" si="99"/>
        <v>1.1839999999999999</v>
      </c>
      <c r="V152" s="81">
        <f t="shared" si="100"/>
        <v>4.3440000000000003</v>
      </c>
      <c r="W152" s="81"/>
      <c r="X152" s="81"/>
      <c r="Z152">
        <v>2.82</v>
      </c>
      <c r="AA152">
        <v>0.28000000000000003</v>
      </c>
      <c r="AB152">
        <f t="shared" si="120"/>
        <v>3.0999999999999996</v>
      </c>
      <c r="AC152" s="34">
        <f t="shared" si="121"/>
        <v>1.24</v>
      </c>
      <c r="AD152" s="34">
        <f t="shared" si="122"/>
        <v>4.34</v>
      </c>
    </row>
    <row r="153" spans="1:30" x14ac:dyDescent="0.25">
      <c r="A153" s="54">
        <v>1820</v>
      </c>
      <c r="B153" s="27" t="s">
        <v>237</v>
      </c>
      <c r="C153" s="27" t="s">
        <v>240</v>
      </c>
      <c r="D153" s="27" t="s">
        <v>206</v>
      </c>
      <c r="E153" s="27" t="s">
        <v>141</v>
      </c>
      <c r="F153" s="27" t="s">
        <v>86</v>
      </c>
      <c r="G153" s="27" t="s">
        <v>86</v>
      </c>
      <c r="H153" s="27" t="s">
        <v>87</v>
      </c>
      <c r="I153" s="27" t="s">
        <v>207</v>
      </c>
      <c r="J153" s="27">
        <v>45</v>
      </c>
      <c r="K153" s="27" t="s">
        <v>208</v>
      </c>
      <c r="L153" s="56">
        <f t="shared" si="114"/>
        <v>5.9506849315068502</v>
      </c>
      <c r="M153" s="57">
        <v>0.27</v>
      </c>
      <c r="N153" s="56">
        <f t="shared" si="85"/>
        <v>4.3440000000000003</v>
      </c>
      <c r="O153" s="36"/>
      <c r="R153" t="str">
        <f t="shared" si="119"/>
        <v>Umbra II Stripe</v>
      </c>
      <c r="S153" s="85">
        <v>2.96</v>
      </c>
      <c r="T153" s="34">
        <v>0.2</v>
      </c>
      <c r="U153" s="34">
        <f t="shared" si="99"/>
        <v>1.1839999999999999</v>
      </c>
      <c r="V153" s="81">
        <f t="shared" si="100"/>
        <v>4.3440000000000003</v>
      </c>
      <c r="W153" s="81"/>
      <c r="X153" s="81"/>
      <c r="Z153">
        <v>2.82</v>
      </c>
      <c r="AA153">
        <v>0.28000000000000003</v>
      </c>
      <c r="AB153">
        <f t="shared" si="120"/>
        <v>3.0999999999999996</v>
      </c>
      <c r="AC153" s="34">
        <f t="shared" si="121"/>
        <v>1.24</v>
      </c>
      <c r="AD153" s="34">
        <f t="shared" si="122"/>
        <v>4.34</v>
      </c>
    </row>
    <row r="154" spans="1:30" x14ac:dyDescent="0.25">
      <c r="A154" s="54">
        <v>1843</v>
      </c>
      <c r="B154" s="27" t="s">
        <v>238</v>
      </c>
      <c r="C154" s="27" t="s">
        <v>240</v>
      </c>
      <c r="D154" s="27" t="s">
        <v>206</v>
      </c>
      <c r="E154" s="27" t="s">
        <v>141</v>
      </c>
      <c r="F154" s="27" t="s">
        <v>86</v>
      </c>
      <c r="G154" s="27" t="s">
        <v>86</v>
      </c>
      <c r="H154" s="27" t="s">
        <v>87</v>
      </c>
      <c r="I154" s="27" t="s">
        <v>207</v>
      </c>
      <c r="J154" s="27">
        <v>45</v>
      </c>
      <c r="K154" s="27" t="s">
        <v>208</v>
      </c>
      <c r="L154" s="56">
        <f t="shared" si="114"/>
        <v>6.794520547945206</v>
      </c>
      <c r="M154" s="57">
        <v>0.27</v>
      </c>
      <c r="N154" s="56">
        <f t="shared" si="85"/>
        <v>4.96</v>
      </c>
      <c r="O154" s="36"/>
      <c r="R154" t="str">
        <f t="shared" si="119"/>
        <v>Urban Avenue</v>
      </c>
      <c r="S154" s="85">
        <v>3.4</v>
      </c>
      <c r="T154" s="34">
        <v>0.2</v>
      </c>
      <c r="U154" s="34">
        <f t="shared" si="99"/>
        <v>1.36</v>
      </c>
      <c r="V154" s="81">
        <f t="shared" si="100"/>
        <v>4.96</v>
      </c>
      <c r="W154" s="81"/>
      <c r="X154" s="81"/>
      <c r="Z154">
        <v>3.24</v>
      </c>
      <c r="AA154">
        <v>0.28000000000000003</v>
      </c>
      <c r="AB154">
        <f t="shared" si="120"/>
        <v>3.5200000000000005</v>
      </c>
      <c r="AC154" s="34">
        <f t="shared" si="121"/>
        <v>1.4080000000000004</v>
      </c>
      <c r="AD154" s="34">
        <f t="shared" si="122"/>
        <v>4.9280000000000008</v>
      </c>
    </row>
    <row r="155" spans="1:30" ht="15.75" customHeight="1" x14ac:dyDescent="0.25">
      <c r="A155" s="54">
        <v>1844</v>
      </c>
      <c r="B155" s="27" t="s">
        <v>239</v>
      </c>
      <c r="C155" s="27" t="s">
        <v>240</v>
      </c>
      <c r="D155" s="27" t="s">
        <v>206</v>
      </c>
      <c r="E155" s="27" t="s">
        <v>141</v>
      </c>
      <c r="F155" s="27" t="s">
        <v>86</v>
      </c>
      <c r="G155" s="27" t="s">
        <v>86</v>
      </c>
      <c r="H155" s="27" t="s">
        <v>87</v>
      </c>
      <c r="I155" s="27" t="s">
        <v>207</v>
      </c>
      <c r="J155" s="27">
        <v>45</v>
      </c>
      <c r="K155" s="27" t="s">
        <v>208</v>
      </c>
      <c r="L155" s="56">
        <f t="shared" si="114"/>
        <v>6.8712328767123285</v>
      </c>
      <c r="M155" s="57">
        <v>0.27</v>
      </c>
      <c r="N155" s="56">
        <f t="shared" si="85"/>
        <v>5.016</v>
      </c>
      <c r="O155" s="36"/>
      <c r="R155" t="str">
        <f t="shared" si="119"/>
        <v>Z Factor</v>
      </c>
      <c r="S155" s="85">
        <v>3.44</v>
      </c>
      <c r="T155" s="34">
        <v>0.2</v>
      </c>
      <c r="U155" s="34">
        <f t="shared" si="99"/>
        <v>1.3760000000000001</v>
      </c>
      <c r="V155" s="81">
        <f t="shared" si="100"/>
        <v>5.016</v>
      </c>
      <c r="W155" s="81"/>
      <c r="X155" s="81"/>
      <c r="Z155">
        <v>3.28</v>
      </c>
      <c r="AA155">
        <v>0.28000000000000003</v>
      </c>
      <c r="AB155">
        <f t="shared" si="120"/>
        <v>3.5599999999999996</v>
      </c>
      <c r="AC155" s="34">
        <f t="shared" si="121"/>
        <v>1.4239999999999999</v>
      </c>
      <c r="AD155" s="34">
        <f t="shared" si="122"/>
        <v>4.984</v>
      </c>
    </row>
    <row r="156" spans="1:30" ht="15.75" customHeight="1" x14ac:dyDescent="0.25">
      <c r="A156" s="54" t="s">
        <v>533</v>
      </c>
      <c r="B156" s="27" t="s">
        <v>534</v>
      </c>
      <c r="C156" s="27" t="s">
        <v>138</v>
      </c>
      <c r="D156" s="27" t="s">
        <v>85</v>
      </c>
      <c r="E156" s="55"/>
      <c r="F156" s="27" t="s">
        <v>86</v>
      </c>
      <c r="G156" s="27" t="s">
        <v>86</v>
      </c>
      <c r="H156" s="27" t="s">
        <v>140</v>
      </c>
      <c r="I156" s="27" t="s">
        <v>88</v>
      </c>
      <c r="J156" s="27">
        <v>0</v>
      </c>
      <c r="K156" s="27" t="s">
        <v>89</v>
      </c>
      <c r="L156" s="56">
        <f t="shared" si="114"/>
        <v>16.043835616438358</v>
      </c>
      <c r="M156" s="57">
        <v>0.27</v>
      </c>
      <c r="N156" s="56">
        <f t="shared" ref="N156" si="123">L156-(L156*M156)</f>
        <v>11.712</v>
      </c>
      <c r="O156" s="36"/>
      <c r="R156" t="str">
        <f t="shared" si="119"/>
        <v>Abode</v>
      </c>
      <c r="S156" s="86">
        <v>6.58</v>
      </c>
      <c r="T156" s="34">
        <v>2.5</v>
      </c>
      <c r="U156" s="34">
        <f t="shared" ref="U156" si="124">S156*40%</f>
        <v>2.6320000000000001</v>
      </c>
      <c r="V156" s="81">
        <f t="shared" ref="V156" si="125">S156+T156+U156</f>
        <v>11.712</v>
      </c>
      <c r="W156" s="81"/>
      <c r="X156" s="81"/>
      <c r="Z156">
        <v>7.82</v>
      </c>
      <c r="AA156">
        <v>2.5</v>
      </c>
      <c r="AB156">
        <f t="shared" ref="AB156" si="126">Z156+AA156</f>
        <v>10.32</v>
      </c>
      <c r="AC156" s="34">
        <f t="shared" ref="AC156" si="127">AB156*40%</f>
        <v>4.1280000000000001</v>
      </c>
      <c r="AD156" s="34">
        <f t="shared" ref="AD156" si="128">AB156+AC156</f>
        <v>14.448</v>
      </c>
    </row>
    <row r="157" spans="1:30" ht="15.75" customHeight="1" x14ac:dyDescent="0.25">
      <c r="A157" s="54" t="s">
        <v>441</v>
      </c>
      <c r="B157" s="27" t="s">
        <v>442</v>
      </c>
      <c r="C157" s="27" t="s">
        <v>138</v>
      </c>
      <c r="D157" s="27" t="s">
        <v>85</v>
      </c>
      <c r="E157" s="55" t="s">
        <v>139</v>
      </c>
      <c r="F157" s="27" t="s">
        <v>86</v>
      </c>
      <c r="G157" s="27" t="s">
        <v>86</v>
      </c>
      <c r="H157" s="27" t="s">
        <v>140</v>
      </c>
      <c r="I157" s="27" t="s">
        <v>88</v>
      </c>
      <c r="J157" s="27">
        <v>0</v>
      </c>
      <c r="K157" s="27" t="s">
        <v>89</v>
      </c>
      <c r="L157" s="56">
        <f t="shared" si="114"/>
        <v>23.465753424657535</v>
      </c>
      <c r="M157" s="57">
        <v>0.27</v>
      </c>
      <c r="N157" s="56">
        <f t="shared" si="85"/>
        <v>17.13</v>
      </c>
      <c r="O157" s="36"/>
      <c r="R157" t="str">
        <f t="shared" si="119"/>
        <v>Alpine</v>
      </c>
      <c r="S157" s="86">
        <v>10.45</v>
      </c>
      <c r="T157" s="34">
        <v>2.5</v>
      </c>
      <c r="U157" s="34">
        <f t="shared" ref="U157:U180" si="129">S157*40%</f>
        <v>4.18</v>
      </c>
      <c r="V157" s="81">
        <f t="shared" ref="V157:V180" si="130">S157+T157+U157</f>
        <v>17.13</v>
      </c>
      <c r="W157" s="81"/>
      <c r="X157" s="81"/>
      <c r="Z157">
        <v>10.95</v>
      </c>
      <c r="AA157">
        <v>2.5</v>
      </c>
      <c r="AB157">
        <f t="shared" si="120"/>
        <v>13.45</v>
      </c>
      <c r="AC157" s="34">
        <f t="shared" si="121"/>
        <v>5.38</v>
      </c>
      <c r="AD157" s="34">
        <f t="shared" si="122"/>
        <v>18.829999999999998</v>
      </c>
    </row>
    <row r="158" spans="1:30" ht="15.75" customHeight="1" x14ac:dyDescent="0.25">
      <c r="A158" s="54" t="s">
        <v>545</v>
      </c>
      <c r="B158" s="27" t="s">
        <v>535</v>
      </c>
      <c r="C158" s="27" t="s">
        <v>138</v>
      </c>
      <c r="D158" s="27" t="s">
        <v>85</v>
      </c>
      <c r="E158" s="55" t="s">
        <v>142</v>
      </c>
      <c r="F158" s="27" t="s">
        <v>86</v>
      </c>
      <c r="G158" s="27" t="s">
        <v>86</v>
      </c>
      <c r="H158" s="27" t="s">
        <v>140</v>
      </c>
      <c r="I158" s="27" t="s">
        <v>88</v>
      </c>
      <c r="J158" s="27">
        <v>0</v>
      </c>
      <c r="K158" s="27" t="s">
        <v>89</v>
      </c>
      <c r="L158" s="56">
        <f t="shared" si="114"/>
        <v>35.490410958904107</v>
      </c>
      <c r="M158" s="57">
        <v>0.27</v>
      </c>
      <c r="N158" s="56">
        <f t="shared" si="85"/>
        <v>25.907999999999998</v>
      </c>
      <c r="O158" s="36"/>
      <c r="R158" t="str">
        <f t="shared" si="119"/>
        <v>Batiste Moderne</v>
      </c>
      <c r="S158" s="86">
        <v>16.72</v>
      </c>
      <c r="T158" s="34">
        <v>2.5</v>
      </c>
      <c r="U158" s="34">
        <f t="shared" si="129"/>
        <v>6.6879999999999997</v>
      </c>
      <c r="V158" s="81">
        <f t="shared" si="130"/>
        <v>25.907999999999998</v>
      </c>
      <c r="W158" s="81"/>
      <c r="X158" s="81"/>
      <c r="Z158">
        <v>16.07</v>
      </c>
      <c r="AA158">
        <v>2.5</v>
      </c>
      <c r="AB158">
        <f t="shared" si="120"/>
        <v>18.57</v>
      </c>
      <c r="AC158" s="34">
        <f t="shared" si="121"/>
        <v>7.4280000000000008</v>
      </c>
      <c r="AD158" s="34">
        <f t="shared" si="122"/>
        <v>25.998000000000001</v>
      </c>
    </row>
    <row r="159" spans="1:30" ht="15.75" customHeight="1" x14ac:dyDescent="0.25">
      <c r="A159" s="54" t="s">
        <v>143</v>
      </c>
      <c r="B159" s="27" t="s">
        <v>144</v>
      </c>
      <c r="C159" s="27" t="s">
        <v>138</v>
      </c>
      <c r="D159" s="27" t="s">
        <v>85</v>
      </c>
      <c r="E159" s="55" t="s">
        <v>139</v>
      </c>
      <c r="F159" s="27" t="s">
        <v>86</v>
      </c>
      <c r="G159" s="27" t="s">
        <v>86</v>
      </c>
      <c r="H159" s="27" t="s">
        <v>140</v>
      </c>
      <c r="I159" s="27" t="s">
        <v>88</v>
      </c>
      <c r="J159" s="27">
        <v>0</v>
      </c>
      <c r="K159" s="27" t="s">
        <v>89</v>
      </c>
      <c r="L159" s="56">
        <f t="shared" si="114"/>
        <v>30.120547945205484</v>
      </c>
      <c r="M159" s="57">
        <v>0.27</v>
      </c>
      <c r="N159" s="56">
        <f t="shared" si="85"/>
        <v>21.988000000000003</v>
      </c>
      <c r="O159" s="36"/>
      <c r="R159" t="str">
        <f t="shared" si="119"/>
        <v>Common Thread</v>
      </c>
      <c r="S159" s="86">
        <v>13.92</v>
      </c>
      <c r="T159" s="34">
        <v>2.5</v>
      </c>
      <c r="U159" s="34">
        <f t="shared" si="129"/>
        <v>5.5680000000000005</v>
      </c>
      <c r="V159" s="81">
        <f t="shared" si="130"/>
        <v>21.988000000000003</v>
      </c>
      <c r="W159" s="81"/>
      <c r="X159" s="81"/>
      <c r="Z159">
        <v>13.21</v>
      </c>
      <c r="AA159">
        <v>2.5</v>
      </c>
      <c r="AB159">
        <f t="shared" si="120"/>
        <v>15.71</v>
      </c>
      <c r="AC159" s="34">
        <f t="shared" si="121"/>
        <v>6.2840000000000007</v>
      </c>
      <c r="AD159" s="34">
        <f t="shared" si="122"/>
        <v>21.994</v>
      </c>
    </row>
    <row r="160" spans="1:30" ht="15.75" customHeight="1" x14ac:dyDescent="0.25">
      <c r="A160" s="54" t="s">
        <v>145</v>
      </c>
      <c r="B160" s="27" t="s">
        <v>146</v>
      </c>
      <c r="C160" s="27" t="s">
        <v>138</v>
      </c>
      <c r="D160" s="27" t="s">
        <v>85</v>
      </c>
      <c r="E160" s="55" t="s">
        <v>142</v>
      </c>
      <c r="F160" s="27" t="s">
        <v>86</v>
      </c>
      <c r="G160" s="27" t="s">
        <v>86</v>
      </c>
      <c r="H160" s="27" t="s">
        <v>140</v>
      </c>
      <c r="I160" s="27" t="s">
        <v>88</v>
      </c>
      <c r="J160" s="27">
        <v>0</v>
      </c>
      <c r="K160" s="27" t="s">
        <v>89</v>
      </c>
      <c r="L160" s="56">
        <f t="shared" si="114"/>
        <v>32.19178082191781</v>
      </c>
      <c r="M160" s="57">
        <v>0.27</v>
      </c>
      <c r="N160" s="56">
        <f t="shared" si="85"/>
        <v>23.5</v>
      </c>
      <c r="O160" s="36"/>
      <c r="R160" t="str">
        <f t="shared" si="119"/>
        <v>Context</v>
      </c>
      <c r="S160" s="86">
        <v>15</v>
      </c>
      <c r="T160" s="34">
        <v>2.5</v>
      </c>
      <c r="U160" s="34">
        <f t="shared" si="129"/>
        <v>6</v>
      </c>
      <c r="V160" s="81">
        <f t="shared" si="130"/>
        <v>23.5</v>
      </c>
      <c r="W160" s="81"/>
      <c r="X160" s="81"/>
      <c r="Z160">
        <v>14.36</v>
      </c>
      <c r="AA160">
        <v>2.5</v>
      </c>
      <c r="AB160">
        <f t="shared" si="120"/>
        <v>16.86</v>
      </c>
      <c r="AC160" s="34">
        <f t="shared" si="121"/>
        <v>6.7439999999999998</v>
      </c>
      <c r="AD160" s="34">
        <f t="shared" si="122"/>
        <v>23.603999999999999</v>
      </c>
    </row>
    <row r="161" spans="1:30" ht="15.75" customHeight="1" x14ac:dyDescent="0.25">
      <c r="A161" s="54" t="s">
        <v>147</v>
      </c>
      <c r="B161" s="27" t="s">
        <v>148</v>
      </c>
      <c r="C161" s="27" t="s">
        <v>138</v>
      </c>
      <c r="D161" s="27" t="s">
        <v>85</v>
      </c>
      <c r="E161" s="55" t="s">
        <v>142</v>
      </c>
      <c r="F161" s="27" t="s">
        <v>86</v>
      </c>
      <c r="G161" s="27" t="s">
        <v>86</v>
      </c>
      <c r="H161" s="27" t="s">
        <v>140</v>
      </c>
      <c r="I161" s="27" t="s">
        <v>88</v>
      </c>
      <c r="J161" s="27">
        <v>0</v>
      </c>
      <c r="K161" s="27" t="s">
        <v>89</v>
      </c>
      <c r="L161" s="56">
        <f t="shared" si="114"/>
        <v>39.421917808219177</v>
      </c>
      <c r="M161" s="57">
        <v>0.27</v>
      </c>
      <c r="N161" s="56">
        <f t="shared" si="85"/>
        <v>28.777999999999999</v>
      </c>
      <c r="O161" s="36"/>
      <c r="R161" t="str">
        <f t="shared" si="119"/>
        <v>Crossing II</v>
      </c>
      <c r="S161" s="86">
        <v>18.77</v>
      </c>
      <c r="T161" s="34">
        <v>2.5</v>
      </c>
      <c r="U161" s="34">
        <f t="shared" si="129"/>
        <v>7.508</v>
      </c>
      <c r="V161" s="81">
        <f t="shared" si="130"/>
        <v>28.777999999999999</v>
      </c>
      <c r="W161" s="81"/>
      <c r="X161" s="81"/>
      <c r="Z161">
        <v>17.79</v>
      </c>
      <c r="AA161">
        <v>2.5</v>
      </c>
      <c r="AB161">
        <f t="shared" si="120"/>
        <v>20.29</v>
      </c>
      <c r="AC161" s="34">
        <f t="shared" si="121"/>
        <v>8.1159999999999997</v>
      </c>
      <c r="AD161" s="34">
        <f t="shared" si="122"/>
        <v>28.405999999999999</v>
      </c>
    </row>
    <row r="162" spans="1:30" ht="15.75" customHeight="1" x14ac:dyDescent="0.25">
      <c r="A162" s="54" t="s">
        <v>404</v>
      </c>
      <c r="B162" s="27" t="s">
        <v>405</v>
      </c>
      <c r="C162" s="27" t="s">
        <v>138</v>
      </c>
      <c r="D162" s="27" t="s">
        <v>85</v>
      </c>
      <c r="E162" s="55" t="s">
        <v>139</v>
      </c>
      <c r="F162" s="27" t="s">
        <v>86</v>
      </c>
      <c r="G162" s="27" t="s">
        <v>86</v>
      </c>
      <c r="H162" s="27" t="s">
        <v>140</v>
      </c>
      <c r="I162" s="27" t="s">
        <v>88</v>
      </c>
      <c r="J162" s="27">
        <v>0</v>
      </c>
      <c r="K162" s="27" t="s">
        <v>89</v>
      </c>
      <c r="L162" s="56">
        <f t="shared" si="114"/>
        <v>25.076712328767119</v>
      </c>
      <c r="M162" s="57">
        <v>0.27</v>
      </c>
      <c r="N162" s="56">
        <f t="shared" si="85"/>
        <v>18.305999999999997</v>
      </c>
      <c r="O162" s="36"/>
      <c r="R162" t="str">
        <f t="shared" si="119"/>
        <v>Crosswalk</v>
      </c>
      <c r="S162" s="86">
        <v>11.29</v>
      </c>
      <c r="T162" s="34">
        <v>2.5</v>
      </c>
      <c r="U162" s="34">
        <f t="shared" si="129"/>
        <v>4.516</v>
      </c>
      <c r="V162" s="81">
        <f t="shared" si="130"/>
        <v>18.305999999999997</v>
      </c>
      <c r="W162" s="81"/>
      <c r="X162" s="81"/>
      <c r="Z162">
        <v>10.81</v>
      </c>
      <c r="AA162">
        <v>2.5</v>
      </c>
      <c r="AB162">
        <f t="shared" si="120"/>
        <v>13.31</v>
      </c>
      <c r="AC162" s="34">
        <f t="shared" si="121"/>
        <v>5.3240000000000007</v>
      </c>
      <c r="AD162" s="34">
        <f t="shared" si="122"/>
        <v>18.634</v>
      </c>
    </row>
    <row r="163" spans="1:30" ht="15.75" customHeight="1" x14ac:dyDescent="0.25">
      <c r="A163" s="54" t="s">
        <v>406</v>
      </c>
      <c r="B163" s="27" t="s">
        <v>407</v>
      </c>
      <c r="C163" s="27" t="s">
        <v>138</v>
      </c>
      <c r="D163" s="27" t="s">
        <v>85</v>
      </c>
      <c r="E163" s="55" t="s">
        <v>142</v>
      </c>
      <c r="F163" s="27" t="s">
        <v>86</v>
      </c>
      <c r="G163" s="27" t="s">
        <v>86</v>
      </c>
      <c r="H163" s="27" t="s">
        <v>140</v>
      </c>
      <c r="I163" s="27" t="s">
        <v>88</v>
      </c>
      <c r="J163" s="27">
        <v>0</v>
      </c>
      <c r="K163" s="27" t="s">
        <v>89</v>
      </c>
      <c r="L163" s="56">
        <f t="shared" si="114"/>
        <v>23.465753424657535</v>
      </c>
      <c r="M163" s="57">
        <v>0.27</v>
      </c>
      <c r="N163" s="56">
        <f t="shared" si="85"/>
        <v>17.13</v>
      </c>
      <c r="O163" s="36"/>
      <c r="R163" t="str">
        <f t="shared" si="119"/>
        <v>Highland</v>
      </c>
      <c r="S163" s="87">
        <v>10.45</v>
      </c>
      <c r="T163" s="34">
        <v>2.5</v>
      </c>
      <c r="U163" s="34">
        <f t="shared" si="129"/>
        <v>4.18</v>
      </c>
      <c r="V163" s="81">
        <f t="shared" si="130"/>
        <v>17.13</v>
      </c>
      <c r="W163" s="81"/>
      <c r="X163" s="81"/>
      <c r="Z163">
        <v>10.95</v>
      </c>
      <c r="AA163">
        <v>2.5</v>
      </c>
      <c r="AB163">
        <f t="shared" si="120"/>
        <v>13.45</v>
      </c>
      <c r="AC163" s="34">
        <f t="shared" si="121"/>
        <v>5.38</v>
      </c>
      <c r="AD163" s="34">
        <f t="shared" si="122"/>
        <v>18.829999999999998</v>
      </c>
    </row>
    <row r="164" spans="1:30" ht="15.75" customHeight="1" x14ac:dyDescent="0.25">
      <c r="A164" s="54" t="s">
        <v>149</v>
      </c>
      <c r="B164" s="27" t="s">
        <v>150</v>
      </c>
      <c r="C164" s="27" t="s">
        <v>138</v>
      </c>
      <c r="D164" s="27" t="s">
        <v>85</v>
      </c>
      <c r="E164" s="55" t="s">
        <v>139</v>
      </c>
      <c r="F164" s="27" t="s">
        <v>86</v>
      </c>
      <c r="G164" s="27" t="s">
        <v>86</v>
      </c>
      <c r="H164" s="27" t="s">
        <v>140</v>
      </c>
      <c r="I164" s="27" t="s">
        <v>88</v>
      </c>
      <c r="J164" s="27">
        <v>0</v>
      </c>
      <c r="K164" s="27" t="s">
        <v>89</v>
      </c>
      <c r="L164" s="56">
        <f t="shared" si="114"/>
        <v>38.616438356164387</v>
      </c>
      <c r="M164" s="57">
        <v>0.27</v>
      </c>
      <c r="N164" s="56">
        <f t="shared" si="85"/>
        <v>28.19</v>
      </c>
      <c r="O164" s="36"/>
      <c r="R164" t="str">
        <f t="shared" si="119"/>
        <v>Immerse</v>
      </c>
      <c r="S164" s="86">
        <v>18.350000000000001</v>
      </c>
      <c r="T164" s="34">
        <v>2.5</v>
      </c>
      <c r="U164" s="34">
        <f t="shared" si="129"/>
        <v>7.3400000000000007</v>
      </c>
      <c r="V164" s="81">
        <f t="shared" si="130"/>
        <v>28.19</v>
      </c>
      <c r="W164" s="81"/>
      <c r="X164" s="81"/>
      <c r="Z164">
        <v>17.41</v>
      </c>
      <c r="AA164">
        <v>2.5</v>
      </c>
      <c r="AB164">
        <f t="shared" si="120"/>
        <v>19.91</v>
      </c>
      <c r="AC164" s="34">
        <f t="shared" si="121"/>
        <v>7.9640000000000004</v>
      </c>
      <c r="AD164" s="34">
        <f t="shared" si="122"/>
        <v>27.874000000000002</v>
      </c>
    </row>
    <row r="165" spans="1:30" ht="15.75" customHeight="1" x14ac:dyDescent="0.25">
      <c r="A165" s="54" t="s">
        <v>151</v>
      </c>
      <c r="B165" s="27" t="s">
        <v>152</v>
      </c>
      <c r="C165" s="27" t="s">
        <v>138</v>
      </c>
      <c r="D165" s="27" t="s">
        <v>85</v>
      </c>
      <c r="E165" s="55" t="s">
        <v>139</v>
      </c>
      <c r="F165" s="27" t="s">
        <v>86</v>
      </c>
      <c r="G165" s="27" t="s">
        <v>86</v>
      </c>
      <c r="H165" s="27" t="s">
        <v>140</v>
      </c>
      <c r="I165" s="27" t="s">
        <v>88</v>
      </c>
      <c r="J165" s="27">
        <v>0</v>
      </c>
      <c r="K165" s="27" t="s">
        <v>89</v>
      </c>
      <c r="L165" s="56">
        <f t="shared" si="114"/>
        <v>32.421917808219177</v>
      </c>
      <c r="M165" s="57">
        <v>0.27</v>
      </c>
      <c r="N165" s="56">
        <f t="shared" si="85"/>
        <v>23.667999999999999</v>
      </c>
      <c r="O165" s="36"/>
      <c r="R165" t="str">
        <f t="shared" si="119"/>
        <v>Intent</v>
      </c>
      <c r="S165" s="86">
        <v>15.12</v>
      </c>
      <c r="T165" s="34">
        <v>2.5</v>
      </c>
      <c r="U165" s="34">
        <f t="shared" si="129"/>
        <v>6.048</v>
      </c>
      <c r="V165" s="81">
        <f t="shared" si="130"/>
        <v>23.667999999999999</v>
      </c>
      <c r="W165" s="81"/>
      <c r="X165" s="81"/>
      <c r="Z165">
        <v>14.36</v>
      </c>
      <c r="AA165">
        <v>2.5</v>
      </c>
      <c r="AB165">
        <f t="shared" si="120"/>
        <v>16.86</v>
      </c>
      <c r="AC165" s="34">
        <f t="shared" si="121"/>
        <v>6.7439999999999998</v>
      </c>
      <c r="AD165" s="34">
        <f t="shared" si="122"/>
        <v>23.603999999999999</v>
      </c>
    </row>
    <row r="166" spans="1:30" ht="15.75" customHeight="1" x14ac:dyDescent="0.25">
      <c r="A166" s="54" t="s">
        <v>153</v>
      </c>
      <c r="B166" s="27" t="s">
        <v>154</v>
      </c>
      <c r="C166" s="27" t="s">
        <v>138</v>
      </c>
      <c r="D166" s="27" t="s">
        <v>85</v>
      </c>
      <c r="E166" s="55" t="s">
        <v>142</v>
      </c>
      <c r="F166" s="27" t="s">
        <v>86</v>
      </c>
      <c r="G166" s="27" t="s">
        <v>86</v>
      </c>
      <c r="H166" s="27" t="s">
        <v>140</v>
      </c>
      <c r="I166" s="27" t="s">
        <v>88</v>
      </c>
      <c r="J166" s="27">
        <v>0</v>
      </c>
      <c r="K166" s="27" t="s">
        <v>89</v>
      </c>
      <c r="L166" s="56">
        <f t="shared" si="114"/>
        <v>25.632876712328766</v>
      </c>
      <c r="M166" s="57">
        <v>0.27</v>
      </c>
      <c r="N166" s="56">
        <f t="shared" si="85"/>
        <v>18.712</v>
      </c>
      <c r="O166" s="36"/>
      <c r="R166" t="str">
        <f t="shared" si="119"/>
        <v>Landline</v>
      </c>
      <c r="S166" s="86">
        <v>11.58</v>
      </c>
      <c r="T166" s="34">
        <v>2.5</v>
      </c>
      <c r="U166" s="34">
        <f t="shared" si="129"/>
        <v>4.6320000000000006</v>
      </c>
      <c r="V166" s="81">
        <f t="shared" si="130"/>
        <v>18.712</v>
      </c>
      <c r="W166" s="81"/>
      <c r="X166" s="81"/>
      <c r="Z166">
        <v>11.01</v>
      </c>
      <c r="AA166">
        <v>2.5</v>
      </c>
      <c r="AB166">
        <f t="shared" si="120"/>
        <v>13.51</v>
      </c>
      <c r="AC166" s="34">
        <f t="shared" si="121"/>
        <v>5.4039999999999999</v>
      </c>
      <c r="AD166" s="34">
        <f t="shared" si="122"/>
        <v>18.914000000000001</v>
      </c>
    </row>
    <row r="167" spans="1:30" ht="15.75" customHeight="1" x14ac:dyDescent="0.25">
      <c r="A167" s="54" t="s">
        <v>536</v>
      </c>
      <c r="B167" s="27" t="s">
        <v>537</v>
      </c>
      <c r="C167" s="27" t="s">
        <v>138</v>
      </c>
      <c r="D167" s="27" t="s">
        <v>85</v>
      </c>
      <c r="E167" s="55" t="s">
        <v>139</v>
      </c>
      <c r="F167" s="27" t="s">
        <v>86</v>
      </c>
      <c r="G167" s="27" t="s">
        <v>86</v>
      </c>
      <c r="H167" s="27" t="s">
        <v>140</v>
      </c>
      <c r="I167" s="27" t="s">
        <v>88</v>
      </c>
      <c r="J167" s="27">
        <v>0</v>
      </c>
      <c r="K167" s="27" t="s">
        <v>89</v>
      </c>
      <c r="L167" s="56">
        <f t="shared" si="114"/>
        <v>24.827397260273976</v>
      </c>
      <c r="M167" s="57">
        <v>0.27</v>
      </c>
      <c r="N167" s="56">
        <f t="shared" si="85"/>
        <v>18.124000000000002</v>
      </c>
      <c r="O167" s="36"/>
      <c r="R167" t="str">
        <f t="shared" si="119"/>
        <v>Memoir</v>
      </c>
      <c r="S167" s="86">
        <v>11.16</v>
      </c>
      <c r="T167" s="34">
        <v>2.5</v>
      </c>
      <c r="U167" s="34">
        <f t="shared" si="129"/>
        <v>4.4640000000000004</v>
      </c>
      <c r="V167" s="81">
        <f t="shared" si="130"/>
        <v>18.124000000000002</v>
      </c>
      <c r="W167" s="81"/>
      <c r="X167" s="81"/>
      <c r="Z167">
        <v>12.6</v>
      </c>
      <c r="AA167">
        <v>2.5</v>
      </c>
      <c r="AB167">
        <f t="shared" si="120"/>
        <v>15.1</v>
      </c>
      <c r="AC167" s="34">
        <f t="shared" si="121"/>
        <v>6.04</v>
      </c>
      <c r="AD167" s="34">
        <f t="shared" si="122"/>
        <v>21.14</v>
      </c>
    </row>
    <row r="168" spans="1:30" ht="15.75" customHeight="1" x14ac:dyDescent="0.25">
      <c r="A168" s="54" t="s">
        <v>538</v>
      </c>
      <c r="B168" s="27" t="s">
        <v>539</v>
      </c>
      <c r="C168" s="27" t="s">
        <v>138</v>
      </c>
      <c r="D168" s="27" t="s">
        <v>85</v>
      </c>
      <c r="E168" s="55" t="s">
        <v>142</v>
      </c>
      <c r="F168" s="27" t="s">
        <v>86</v>
      </c>
      <c r="G168" s="27" t="s">
        <v>86</v>
      </c>
      <c r="H168" s="27" t="s">
        <v>140</v>
      </c>
      <c r="I168" s="27" t="s">
        <v>88</v>
      </c>
      <c r="J168" s="27">
        <v>0</v>
      </c>
      <c r="K168" s="27" t="s">
        <v>89</v>
      </c>
      <c r="L168" s="56">
        <f t="shared" si="114"/>
        <v>23.293150684931504</v>
      </c>
      <c r="M168" s="57">
        <v>0.27</v>
      </c>
      <c r="N168" s="56">
        <f t="shared" ref="N168" si="131">L168-(L168*M168)</f>
        <v>17.003999999999998</v>
      </c>
      <c r="O168" s="36"/>
      <c r="R168" t="str">
        <f t="shared" si="119"/>
        <v>Novella</v>
      </c>
      <c r="S168" s="86">
        <v>10.36</v>
      </c>
      <c r="T168" s="34">
        <v>2.5</v>
      </c>
      <c r="U168" s="34">
        <f t="shared" si="129"/>
        <v>4.1440000000000001</v>
      </c>
      <c r="V168" s="81">
        <f t="shared" si="130"/>
        <v>17.003999999999998</v>
      </c>
      <c r="W168" s="81"/>
      <c r="X168" s="81"/>
      <c r="Z168">
        <v>11.82</v>
      </c>
      <c r="AA168">
        <v>2.5</v>
      </c>
      <c r="AB168">
        <f t="shared" ref="AB168" si="132">Z168+AA168</f>
        <v>14.32</v>
      </c>
      <c r="AC168" s="34">
        <f t="shared" ref="AC168" si="133">AB168*40%</f>
        <v>5.7280000000000006</v>
      </c>
      <c r="AD168" s="34">
        <f t="shared" ref="AD168" si="134">AB168+AC168</f>
        <v>20.048000000000002</v>
      </c>
    </row>
    <row r="169" spans="1:30" ht="15.75" customHeight="1" x14ac:dyDescent="0.25">
      <c r="A169" s="54" t="s">
        <v>155</v>
      </c>
      <c r="B169" s="27" t="s">
        <v>156</v>
      </c>
      <c r="C169" s="27" t="s">
        <v>138</v>
      </c>
      <c r="D169" s="27" t="s">
        <v>85</v>
      </c>
      <c r="E169" s="55" t="s">
        <v>139</v>
      </c>
      <c r="F169" s="27" t="s">
        <v>86</v>
      </c>
      <c r="G169" s="27" t="s">
        <v>86</v>
      </c>
      <c r="H169" s="27" t="s">
        <v>140</v>
      </c>
      <c r="I169" s="27" t="s">
        <v>88</v>
      </c>
      <c r="J169" s="27">
        <v>0</v>
      </c>
      <c r="K169" s="27" t="s">
        <v>89</v>
      </c>
      <c r="L169" s="56">
        <f t="shared" si="114"/>
        <v>60.345205479452055</v>
      </c>
      <c r="M169" s="57">
        <v>0.27</v>
      </c>
      <c r="N169" s="56">
        <f t="shared" ref="N169:N230" si="135">L169-(L169*M169)</f>
        <v>44.052</v>
      </c>
      <c r="O169" s="36"/>
      <c r="R169" t="str">
        <f t="shared" si="119"/>
        <v>Pick Your Color 36</v>
      </c>
      <c r="S169" s="86">
        <v>29.68</v>
      </c>
      <c r="T169" s="34">
        <v>2.5</v>
      </c>
      <c r="U169" s="34">
        <f t="shared" si="129"/>
        <v>11.872</v>
      </c>
      <c r="V169" s="81">
        <f t="shared" si="130"/>
        <v>44.052</v>
      </c>
      <c r="W169" s="81"/>
      <c r="X169" s="81"/>
      <c r="Z169">
        <v>28.24</v>
      </c>
      <c r="AA169">
        <v>2.5</v>
      </c>
      <c r="AB169">
        <f t="shared" si="120"/>
        <v>30.74</v>
      </c>
      <c r="AC169" s="34">
        <f t="shared" si="121"/>
        <v>12.295999999999999</v>
      </c>
      <c r="AD169" s="34">
        <f t="shared" si="122"/>
        <v>43.036000000000001</v>
      </c>
    </row>
    <row r="170" spans="1:30" ht="15.75" customHeight="1" x14ac:dyDescent="0.25">
      <c r="A170" s="54" t="s">
        <v>540</v>
      </c>
      <c r="B170" s="27" t="s">
        <v>541</v>
      </c>
      <c r="C170" s="27" t="s">
        <v>138</v>
      </c>
      <c r="D170" s="27" t="s">
        <v>85</v>
      </c>
      <c r="E170" s="55" t="s">
        <v>141</v>
      </c>
      <c r="F170" s="27" t="s">
        <v>86</v>
      </c>
      <c r="G170" s="27" t="s">
        <v>86</v>
      </c>
      <c r="H170" s="27" t="s">
        <v>140</v>
      </c>
      <c r="I170" s="27" t="s">
        <v>88</v>
      </c>
      <c r="J170" s="27">
        <v>0</v>
      </c>
      <c r="K170" s="27" t="s">
        <v>89</v>
      </c>
      <c r="L170" s="56">
        <f t="shared" si="114"/>
        <v>25.575342465753426</v>
      </c>
      <c r="M170" s="57">
        <v>0.27</v>
      </c>
      <c r="N170" s="56">
        <f t="shared" si="135"/>
        <v>18.670000000000002</v>
      </c>
      <c r="O170" s="36"/>
      <c r="R170" t="str">
        <f t="shared" si="119"/>
        <v>Prose</v>
      </c>
      <c r="S170" s="86">
        <v>11.55</v>
      </c>
      <c r="T170" s="34">
        <v>2.5</v>
      </c>
      <c r="U170" s="34">
        <f t="shared" si="129"/>
        <v>4.62</v>
      </c>
      <c r="V170" s="81">
        <f t="shared" si="130"/>
        <v>18.670000000000002</v>
      </c>
      <c r="W170" s="81"/>
      <c r="X170" s="81"/>
      <c r="Z170">
        <v>12.98</v>
      </c>
      <c r="AA170">
        <v>2.5</v>
      </c>
      <c r="AB170">
        <f t="shared" si="120"/>
        <v>15.48</v>
      </c>
      <c r="AC170" s="34">
        <f t="shared" si="121"/>
        <v>6.1920000000000002</v>
      </c>
      <c r="AD170" s="34">
        <f t="shared" si="122"/>
        <v>21.672000000000001</v>
      </c>
    </row>
    <row r="171" spans="1:30" ht="15.75" customHeight="1" x14ac:dyDescent="0.25">
      <c r="A171" s="54" t="s">
        <v>157</v>
      </c>
      <c r="B171" s="27" t="s">
        <v>158</v>
      </c>
      <c r="C171" s="27" t="s">
        <v>138</v>
      </c>
      <c r="D171" s="27" t="s">
        <v>85</v>
      </c>
      <c r="E171" s="55" t="s">
        <v>139</v>
      </c>
      <c r="F171" s="27" t="s">
        <v>86</v>
      </c>
      <c r="G171" s="27" t="s">
        <v>86</v>
      </c>
      <c r="H171" s="27" t="s">
        <v>140</v>
      </c>
      <c r="I171" s="27" t="s">
        <v>88</v>
      </c>
      <c r="J171" s="27">
        <v>0</v>
      </c>
      <c r="K171" s="27" t="s">
        <v>89</v>
      </c>
      <c r="L171" s="56">
        <f t="shared" si="114"/>
        <v>27.704109589041096</v>
      </c>
      <c r="M171" s="57">
        <v>0.27</v>
      </c>
      <c r="N171" s="56">
        <f t="shared" si="135"/>
        <v>20.224</v>
      </c>
      <c r="O171" s="36"/>
      <c r="R171" t="str">
        <f t="shared" si="119"/>
        <v>Relay</v>
      </c>
      <c r="S171" s="86">
        <v>12.66</v>
      </c>
      <c r="T171" s="34">
        <v>2.5</v>
      </c>
      <c r="U171" s="34">
        <f t="shared" si="129"/>
        <v>5.0640000000000001</v>
      </c>
      <c r="V171" s="81">
        <f t="shared" si="130"/>
        <v>20.224</v>
      </c>
      <c r="W171" s="81"/>
      <c r="X171" s="81"/>
      <c r="Z171">
        <v>12.02</v>
      </c>
      <c r="AA171">
        <v>2.5</v>
      </c>
      <c r="AB171">
        <f t="shared" si="120"/>
        <v>14.52</v>
      </c>
      <c r="AC171" s="34">
        <f t="shared" si="121"/>
        <v>5.8079999999999998</v>
      </c>
      <c r="AD171" s="34">
        <f t="shared" si="122"/>
        <v>20.327999999999999</v>
      </c>
    </row>
    <row r="172" spans="1:30" ht="15.75" customHeight="1" x14ac:dyDescent="0.25">
      <c r="A172" s="54" t="s">
        <v>443</v>
      </c>
      <c r="B172" s="27" t="s">
        <v>444</v>
      </c>
      <c r="C172" s="27" t="s">
        <v>138</v>
      </c>
      <c r="D172" s="27" t="s">
        <v>85</v>
      </c>
      <c r="E172" s="55" t="s">
        <v>141</v>
      </c>
      <c r="F172" s="27" t="s">
        <v>86</v>
      </c>
      <c r="G172" s="27" t="s">
        <v>86</v>
      </c>
      <c r="H172" s="27" t="s">
        <v>140</v>
      </c>
      <c r="I172" s="27" t="s">
        <v>88</v>
      </c>
      <c r="J172" s="27">
        <v>0</v>
      </c>
      <c r="K172" s="27" t="s">
        <v>89</v>
      </c>
      <c r="L172" s="56">
        <f t="shared" si="114"/>
        <v>27.665753424657538</v>
      </c>
      <c r="M172" s="57">
        <v>0.27</v>
      </c>
      <c r="N172" s="56">
        <f t="shared" si="135"/>
        <v>20.196000000000002</v>
      </c>
      <c r="O172" s="36"/>
      <c r="R172" t="str">
        <f t="shared" si="119"/>
        <v xml:space="preserve">Remaster </v>
      </c>
      <c r="S172" s="86">
        <v>12.64</v>
      </c>
      <c r="T172" s="34">
        <v>2.5</v>
      </c>
      <c r="U172" s="34">
        <f t="shared" si="129"/>
        <v>5.0560000000000009</v>
      </c>
      <c r="V172" s="81">
        <f t="shared" si="130"/>
        <v>20.196000000000002</v>
      </c>
      <c r="W172" s="81"/>
      <c r="X172" s="81"/>
      <c r="Z172">
        <v>12.04</v>
      </c>
      <c r="AA172">
        <v>2.5</v>
      </c>
      <c r="AB172">
        <f t="shared" ref="AB172" si="136">Z172+AA172</f>
        <v>14.54</v>
      </c>
      <c r="AC172" s="34">
        <f t="shared" ref="AC172" si="137">AB172*40%</f>
        <v>5.8159999999999998</v>
      </c>
      <c r="AD172" s="34">
        <f t="shared" ref="AD172" si="138">AB172+AC172</f>
        <v>20.355999999999998</v>
      </c>
    </row>
    <row r="173" spans="1:30" ht="15.75" customHeight="1" x14ac:dyDescent="0.25">
      <c r="A173" s="54" t="s">
        <v>445</v>
      </c>
      <c r="B173" s="27" t="s">
        <v>446</v>
      </c>
      <c r="C173" s="27" t="s">
        <v>138</v>
      </c>
      <c r="D173" s="27" t="s">
        <v>85</v>
      </c>
      <c r="E173" s="55" t="s">
        <v>141</v>
      </c>
      <c r="F173" s="27" t="s">
        <v>86</v>
      </c>
      <c r="G173" s="27" t="s">
        <v>86</v>
      </c>
      <c r="H173" s="27" t="s">
        <v>140</v>
      </c>
      <c r="I173" s="27" t="s">
        <v>88</v>
      </c>
      <c r="J173" s="27">
        <v>0</v>
      </c>
      <c r="K173" s="27" t="s">
        <v>89</v>
      </c>
      <c r="L173" s="56">
        <f t="shared" si="114"/>
        <v>27.665753424657538</v>
      </c>
      <c r="M173" s="57">
        <v>0.27</v>
      </c>
      <c r="N173" s="56">
        <f t="shared" ref="N173" si="139">L173-(L173*M173)</f>
        <v>20.196000000000002</v>
      </c>
      <c r="O173" s="36"/>
      <c r="R173" t="str">
        <f t="shared" si="119"/>
        <v>Remix</v>
      </c>
      <c r="S173" s="86">
        <v>12.64</v>
      </c>
      <c r="T173" s="34">
        <v>2.5</v>
      </c>
      <c r="U173" s="34">
        <f t="shared" si="129"/>
        <v>5.0560000000000009</v>
      </c>
      <c r="V173" s="81">
        <f t="shared" si="130"/>
        <v>20.196000000000002</v>
      </c>
      <c r="W173" s="81"/>
      <c r="X173" s="81"/>
      <c r="Z173">
        <v>12.04</v>
      </c>
      <c r="AA173">
        <v>2.5</v>
      </c>
      <c r="AB173">
        <f t="shared" ref="AB173" si="140">Z173+AA173</f>
        <v>14.54</v>
      </c>
      <c r="AC173" s="34">
        <f t="shared" ref="AC173" si="141">AB173*40%</f>
        <v>5.8159999999999998</v>
      </c>
      <c r="AD173" s="34">
        <f t="shared" ref="AD173" si="142">AB173+AC173</f>
        <v>20.355999999999998</v>
      </c>
    </row>
    <row r="174" spans="1:30" ht="15.75" customHeight="1" x14ac:dyDescent="0.25">
      <c r="A174" s="54" t="s">
        <v>447</v>
      </c>
      <c r="B174" s="27" t="s">
        <v>448</v>
      </c>
      <c r="C174" s="27" t="s">
        <v>138</v>
      </c>
      <c r="D174" s="27" t="s">
        <v>85</v>
      </c>
      <c r="E174" s="55" t="s">
        <v>141</v>
      </c>
      <c r="F174" s="27" t="s">
        <v>86</v>
      </c>
      <c r="G174" s="27" t="s">
        <v>86</v>
      </c>
      <c r="H174" s="27" t="s">
        <v>140</v>
      </c>
      <c r="I174" s="27" t="s">
        <v>88</v>
      </c>
      <c r="J174" s="27">
        <v>0</v>
      </c>
      <c r="K174" s="27" t="s">
        <v>89</v>
      </c>
      <c r="L174" s="56">
        <f t="shared" si="114"/>
        <v>27.665753424657538</v>
      </c>
      <c r="M174" s="57">
        <v>0.27</v>
      </c>
      <c r="N174" s="56">
        <f t="shared" si="135"/>
        <v>20.196000000000002</v>
      </c>
      <c r="O174" s="36"/>
      <c r="R174" t="str">
        <f t="shared" si="119"/>
        <v>Shuffle</v>
      </c>
      <c r="S174" s="86">
        <v>12.64</v>
      </c>
      <c r="T174" s="34">
        <v>2.5</v>
      </c>
      <c r="U174" s="34">
        <f t="shared" si="129"/>
        <v>5.0560000000000009</v>
      </c>
      <c r="V174" s="81">
        <f t="shared" si="130"/>
        <v>20.196000000000002</v>
      </c>
      <c r="W174" s="81"/>
      <c r="X174" s="81"/>
      <c r="Z174">
        <v>12.04</v>
      </c>
      <c r="AA174">
        <v>2.5</v>
      </c>
      <c r="AB174">
        <f t="shared" si="120"/>
        <v>14.54</v>
      </c>
      <c r="AC174" s="34">
        <f t="shared" si="121"/>
        <v>5.8159999999999998</v>
      </c>
      <c r="AD174" s="34">
        <f t="shared" si="122"/>
        <v>20.355999999999998</v>
      </c>
    </row>
    <row r="175" spans="1:30" ht="15.75" customHeight="1" x14ac:dyDescent="0.25">
      <c r="A175" s="54" t="s">
        <v>159</v>
      </c>
      <c r="B175" s="27" t="s">
        <v>160</v>
      </c>
      <c r="C175" s="27" t="s">
        <v>138</v>
      </c>
      <c r="D175" s="27" t="s">
        <v>85</v>
      </c>
      <c r="E175" s="55" t="s">
        <v>142</v>
      </c>
      <c r="F175" s="27" t="s">
        <v>86</v>
      </c>
      <c r="G175" s="27" t="s">
        <v>86</v>
      </c>
      <c r="H175" s="27" t="s">
        <v>140</v>
      </c>
      <c r="I175" s="27" t="s">
        <v>88</v>
      </c>
      <c r="J175" s="27">
        <v>0</v>
      </c>
      <c r="K175" s="27" t="s">
        <v>89</v>
      </c>
      <c r="L175" s="56">
        <f t="shared" si="114"/>
        <v>37.695890410958903</v>
      </c>
      <c r="M175" s="57">
        <v>0.27</v>
      </c>
      <c r="N175" s="56">
        <f t="shared" si="135"/>
        <v>27.518000000000001</v>
      </c>
      <c r="O175" s="36"/>
      <c r="R175" t="str">
        <f t="shared" si="119"/>
        <v>Simple Weave</v>
      </c>
      <c r="S175" s="86">
        <v>17.87</v>
      </c>
      <c r="T175" s="34">
        <v>2.5</v>
      </c>
      <c r="U175" s="34">
        <f t="shared" si="129"/>
        <v>7.1480000000000006</v>
      </c>
      <c r="V175" s="81">
        <f t="shared" si="130"/>
        <v>27.518000000000001</v>
      </c>
      <c r="W175" s="81"/>
      <c r="X175" s="81"/>
      <c r="Z175">
        <v>17.149999999999999</v>
      </c>
      <c r="AA175">
        <v>2.5</v>
      </c>
      <c r="AB175">
        <f t="shared" si="120"/>
        <v>19.649999999999999</v>
      </c>
      <c r="AC175" s="34">
        <f t="shared" si="121"/>
        <v>7.8599999999999994</v>
      </c>
      <c r="AD175" s="34">
        <f t="shared" si="122"/>
        <v>27.509999999999998</v>
      </c>
    </row>
    <row r="176" spans="1:30" ht="15.75" customHeight="1" x14ac:dyDescent="0.25">
      <c r="A176" s="54" t="s">
        <v>161</v>
      </c>
      <c r="B176" s="27" t="s">
        <v>162</v>
      </c>
      <c r="C176" s="27" t="s">
        <v>138</v>
      </c>
      <c r="D176" s="27" t="s">
        <v>85</v>
      </c>
      <c r="E176" s="55" t="s">
        <v>139</v>
      </c>
      <c r="F176" s="27" t="s">
        <v>86</v>
      </c>
      <c r="G176" s="27" t="s">
        <v>86</v>
      </c>
      <c r="H176" s="27" t="s">
        <v>140</v>
      </c>
      <c r="I176" s="27" t="s">
        <v>88</v>
      </c>
      <c r="J176" s="27">
        <v>0</v>
      </c>
      <c r="K176" s="27" t="s">
        <v>89</v>
      </c>
      <c r="L176" s="56">
        <f t="shared" si="114"/>
        <v>23.906849315068492</v>
      </c>
      <c r="M176" s="57">
        <v>0.27</v>
      </c>
      <c r="N176" s="56">
        <f t="shared" si="135"/>
        <v>17.451999999999998</v>
      </c>
      <c r="O176" s="36"/>
      <c r="R176" t="str">
        <f t="shared" si="119"/>
        <v>Sprint 20</v>
      </c>
      <c r="S176" s="86">
        <v>10.68</v>
      </c>
      <c r="T176" s="34">
        <v>2.5</v>
      </c>
      <c r="U176" s="34">
        <f t="shared" si="129"/>
        <v>4.2720000000000002</v>
      </c>
      <c r="V176" s="81">
        <f t="shared" si="130"/>
        <v>17.451999999999998</v>
      </c>
      <c r="W176" s="81"/>
      <c r="X176" s="81"/>
      <c r="Z176">
        <v>10.029999999999999</v>
      </c>
      <c r="AA176">
        <v>2.5</v>
      </c>
      <c r="AB176">
        <f t="shared" si="120"/>
        <v>12.53</v>
      </c>
      <c r="AC176" s="34">
        <f t="shared" si="121"/>
        <v>5.0120000000000005</v>
      </c>
      <c r="AD176" s="34">
        <f t="shared" si="122"/>
        <v>17.542000000000002</v>
      </c>
    </row>
    <row r="177" spans="1:30" ht="15.75" customHeight="1" x14ac:dyDescent="0.25">
      <c r="A177" s="54" t="s">
        <v>163</v>
      </c>
      <c r="B177" s="27" t="s">
        <v>164</v>
      </c>
      <c r="C177" s="27" t="s">
        <v>138</v>
      </c>
      <c r="D177" s="27" t="s">
        <v>85</v>
      </c>
      <c r="E177" s="55" t="s">
        <v>139</v>
      </c>
      <c r="F177" s="27" t="s">
        <v>86</v>
      </c>
      <c r="G177" s="27" t="s">
        <v>86</v>
      </c>
      <c r="H177" s="27" t="s">
        <v>140</v>
      </c>
      <c r="I177" s="27" t="s">
        <v>88</v>
      </c>
      <c r="J177" s="27">
        <v>0</v>
      </c>
      <c r="K177" s="27" t="s">
        <v>89</v>
      </c>
      <c r="L177" s="56">
        <f t="shared" si="114"/>
        <v>27.186301369863013</v>
      </c>
      <c r="M177" s="57">
        <v>0.27</v>
      </c>
      <c r="N177" s="56">
        <f t="shared" si="135"/>
        <v>19.846</v>
      </c>
      <c r="O177" s="36"/>
      <c r="R177" t="str">
        <f t="shared" si="119"/>
        <v>Sprint 26</v>
      </c>
      <c r="S177" s="86">
        <v>12.39</v>
      </c>
      <c r="T177" s="34">
        <v>2.5</v>
      </c>
      <c r="U177" s="34">
        <f t="shared" si="129"/>
        <v>4.9560000000000004</v>
      </c>
      <c r="V177" s="81">
        <f t="shared" si="130"/>
        <v>19.846</v>
      </c>
      <c r="W177" s="81"/>
      <c r="X177" s="81"/>
      <c r="Z177">
        <v>12.17</v>
      </c>
      <c r="AA177">
        <v>2.5</v>
      </c>
      <c r="AB177">
        <f t="shared" si="120"/>
        <v>14.67</v>
      </c>
      <c r="AC177" s="34">
        <f t="shared" si="121"/>
        <v>5.8680000000000003</v>
      </c>
      <c r="AD177" s="34">
        <f t="shared" si="122"/>
        <v>20.538</v>
      </c>
    </row>
    <row r="178" spans="1:30" ht="15.75" customHeight="1" x14ac:dyDescent="0.25">
      <c r="A178" s="54" t="s">
        <v>165</v>
      </c>
      <c r="B178" s="27" t="s">
        <v>166</v>
      </c>
      <c r="C178" s="27" t="s">
        <v>138</v>
      </c>
      <c r="D178" s="27" t="s">
        <v>85</v>
      </c>
      <c r="E178" s="55" t="s">
        <v>142</v>
      </c>
      <c r="F178" s="27" t="s">
        <v>86</v>
      </c>
      <c r="G178" s="27" t="s">
        <v>86</v>
      </c>
      <c r="H178" s="27" t="s">
        <v>140</v>
      </c>
      <c r="I178" s="27" t="s">
        <v>88</v>
      </c>
      <c r="J178" s="27">
        <v>0</v>
      </c>
      <c r="K178" s="27" t="s">
        <v>89</v>
      </c>
      <c r="L178" s="56">
        <f t="shared" si="114"/>
        <v>39.786301369863018</v>
      </c>
      <c r="M178" s="57">
        <v>0.27</v>
      </c>
      <c r="N178" s="56">
        <f t="shared" si="135"/>
        <v>29.044000000000004</v>
      </c>
      <c r="O178" s="36"/>
      <c r="R178" t="str">
        <f t="shared" si="119"/>
        <v>Stitch II</v>
      </c>
      <c r="S178" s="86">
        <v>18.96</v>
      </c>
      <c r="T178" s="34">
        <v>2.5</v>
      </c>
      <c r="U178" s="34">
        <f t="shared" si="129"/>
        <v>7.5840000000000005</v>
      </c>
      <c r="V178" s="81">
        <f t="shared" si="130"/>
        <v>29.044</v>
      </c>
      <c r="W178" s="81"/>
      <c r="X178" s="81"/>
      <c r="Z178">
        <v>18.079999999999998</v>
      </c>
      <c r="AA178">
        <v>2.5</v>
      </c>
      <c r="AB178">
        <f t="shared" si="120"/>
        <v>20.58</v>
      </c>
      <c r="AC178" s="34">
        <f t="shared" si="121"/>
        <v>8.2319999999999993</v>
      </c>
      <c r="AD178" s="34">
        <f t="shared" si="122"/>
        <v>28.811999999999998</v>
      </c>
    </row>
    <row r="179" spans="1:30" ht="15.75" customHeight="1" x14ac:dyDescent="0.25">
      <c r="A179" s="54" t="s">
        <v>167</v>
      </c>
      <c r="B179" s="27" t="s">
        <v>168</v>
      </c>
      <c r="C179" s="27" t="s">
        <v>138</v>
      </c>
      <c r="D179" s="27" t="s">
        <v>85</v>
      </c>
      <c r="E179" s="55" t="s">
        <v>142</v>
      </c>
      <c r="F179" s="27" t="s">
        <v>86</v>
      </c>
      <c r="G179" s="27" t="s">
        <v>86</v>
      </c>
      <c r="H179" s="27" t="s">
        <v>140</v>
      </c>
      <c r="I179" s="27" t="s">
        <v>88</v>
      </c>
      <c r="J179" s="27">
        <v>0</v>
      </c>
      <c r="K179" s="27" t="s">
        <v>89</v>
      </c>
      <c r="L179" s="56">
        <f t="shared" si="114"/>
        <v>23.772602739726025</v>
      </c>
      <c r="M179" s="57">
        <v>0.27</v>
      </c>
      <c r="N179" s="56">
        <f t="shared" si="135"/>
        <v>17.353999999999999</v>
      </c>
      <c r="O179" s="36"/>
      <c r="R179" t="str">
        <f t="shared" si="119"/>
        <v>Stride 20</v>
      </c>
      <c r="S179" s="86">
        <v>10.61</v>
      </c>
      <c r="T179" s="34">
        <v>2.5</v>
      </c>
      <c r="U179" s="34">
        <f t="shared" si="129"/>
        <v>4.2439999999999998</v>
      </c>
      <c r="V179" s="81">
        <f t="shared" si="130"/>
        <v>17.353999999999999</v>
      </c>
      <c r="W179" s="81"/>
      <c r="X179" s="81"/>
      <c r="Z179">
        <v>10.14</v>
      </c>
      <c r="AA179">
        <v>2.5</v>
      </c>
      <c r="AB179">
        <f t="shared" si="120"/>
        <v>12.64</v>
      </c>
      <c r="AC179" s="34">
        <f t="shared" si="121"/>
        <v>5.0560000000000009</v>
      </c>
      <c r="AD179" s="34">
        <f t="shared" si="122"/>
        <v>17.696000000000002</v>
      </c>
    </row>
    <row r="180" spans="1:30" ht="15.75" customHeight="1" x14ac:dyDescent="0.25">
      <c r="A180" s="54" t="s">
        <v>169</v>
      </c>
      <c r="B180" s="27" t="s">
        <v>170</v>
      </c>
      <c r="C180" s="27" t="s">
        <v>138</v>
      </c>
      <c r="D180" s="27" t="s">
        <v>85</v>
      </c>
      <c r="E180" s="55" t="s">
        <v>142</v>
      </c>
      <c r="F180" s="27" t="s">
        <v>86</v>
      </c>
      <c r="G180" s="27" t="s">
        <v>86</v>
      </c>
      <c r="H180" s="27" t="s">
        <v>140</v>
      </c>
      <c r="I180" s="27" t="s">
        <v>88</v>
      </c>
      <c r="J180" s="27">
        <v>0</v>
      </c>
      <c r="K180" s="27" t="s">
        <v>89</v>
      </c>
      <c r="L180" s="56">
        <f t="shared" si="114"/>
        <v>27.282191780821918</v>
      </c>
      <c r="M180" s="57">
        <v>0.27</v>
      </c>
      <c r="N180" s="56">
        <f t="shared" si="135"/>
        <v>19.916</v>
      </c>
      <c r="O180" s="36"/>
      <c r="R180" t="str">
        <f t="shared" si="119"/>
        <v>Stride 26</v>
      </c>
      <c r="S180" s="86">
        <v>12.44</v>
      </c>
      <c r="T180" s="34">
        <v>2.5</v>
      </c>
      <c r="U180" s="34">
        <f t="shared" si="129"/>
        <v>4.976</v>
      </c>
      <c r="V180" s="81">
        <f t="shared" si="130"/>
        <v>19.916</v>
      </c>
      <c r="W180" s="81"/>
      <c r="X180" s="81"/>
      <c r="Z180">
        <v>11.85</v>
      </c>
      <c r="AA180">
        <v>2.5</v>
      </c>
      <c r="AB180">
        <f t="shared" si="120"/>
        <v>14.35</v>
      </c>
      <c r="AC180" s="34">
        <f t="shared" si="121"/>
        <v>5.74</v>
      </c>
      <c r="AD180" s="34">
        <f t="shared" si="122"/>
        <v>20.09</v>
      </c>
    </row>
    <row r="181" spans="1:30" ht="15.75" customHeight="1" x14ac:dyDescent="0.25">
      <c r="A181" s="54" t="s">
        <v>196</v>
      </c>
      <c r="B181" s="27" t="s">
        <v>197</v>
      </c>
      <c r="C181" s="27" t="s">
        <v>203</v>
      </c>
      <c r="D181" s="27" t="s">
        <v>104</v>
      </c>
      <c r="E181" s="55" t="s">
        <v>139</v>
      </c>
      <c r="F181" s="27" t="s">
        <v>86</v>
      </c>
      <c r="G181" s="27" t="s">
        <v>86</v>
      </c>
      <c r="H181" s="27" t="s">
        <v>140</v>
      </c>
      <c r="I181" s="27" t="s">
        <v>88</v>
      </c>
      <c r="J181" s="27">
        <v>0</v>
      </c>
      <c r="K181" s="27" t="s">
        <v>89</v>
      </c>
      <c r="L181" s="56">
        <f t="shared" si="114"/>
        <v>64.775342465753425</v>
      </c>
      <c r="M181" s="57">
        <v>0.27</v>
      </c>
      <c r="N181" s="56">
        <f t="shared" si="135"/>
        <v>47.286000000000001</v>
      </c>
      <c r="O181" s="36"/>
      <c r="R181" t="str">
        <f t="shared" si="119"/>
        <v>Access</v>
      </c>
      <c r="S181" s="88">
        <v>31.99</v>
      </c>
      <c r="T181" s="34">
        <v>2.5</v>
      </c>
      <c r="U181" s="34">
        <f t="shared" ref="U181:U228" si="143">S181*40%</f>
        <v>12.795999999999999</v>
      </c>
      <c r="V181" s="81">
        <f t="shared" ref="V181:V228" si="144">S181+T181+U181</f>
        <v>47.285999999999994</v>
      </c>
      <c r="W181" s="81"/>
      <c r="X181" s="81"/>
      <c r="Z181">
        <v>30.38</v>
      </c>
      <c r="AA181">
        <v>2.5</v>
      </c>
      <c r="AB181">
        <f t="shared" si="120"/>
        <v>32.879999999999995</v>
      </c>
      <c r="AC181" s="34">
        <f t="shared" si="121"/>
        <v>13.151999999999999</v>
      </c>
      <c r="AD181" s="34">
        <f t="shared" si="122"/>
        <v>46.031999999999996</v>
      </c>
    </row>
    <row r="182" spans="1:30" ht="15.75" customHeight="1" x14ac:dyDescent="0.25">
      <c r="A182" s="54" t="s">
        <v>408</v>
      </c>
      <c r="B182" s="27" t="s">
        <v>403</v>
      </c>
      <c r="C182" s="27" t="s">
        <v>203</v>
      </c>
      <c r="D182" s="27" t="s">
        <v>104</v>
      </c>
      <c r="E182" s="55" t="s">
        <v>141</v>
      </c>
      <c r="F182" s="27" t="s">
        <v>86</v>
      </c>
      <c r="G182" s="27" t="s">
        <v>86</v>
      </c>
      <c r="H182" s="27" t="s">
        <v>140</v>
      </c>
      <c r="I182" s="27" t="s">
        <v>88</v>
      </c>
      <c r="J182" s="27">
        <v>0</v>
      </c>
      <c r="K182" s="27" t="s">
        <v>89</v>
      </c>
      <c r="L182" s="56">
        <f t="shared" si="114"/>
        <v>56.317808219178076</v>
      </c>
      <c r="M182" s="57">
        <v>0.27</v>
      </c>
      <c r="N182" s="56">
        <f t="shared" si="135"/>
        <v>41.111999999999995</v>
      </c>
      <c r="O182" s="36"/>
      <c r="R182" t="str">
        <f t="shared" si="119"/>
        <v>Alfresco</v>
      </c>
      <c r="S182" s="88">
        <v>27.58</v>
      </c>
      <c r="T182" s="34">
        <v>2.5</v>
      </c>
      <c r="U182" s="34">
        <f t="shared" si="143"/>
        <v>11.032</v>
      </c>
      <c r="V182" s="81">
        <f t="shared" si="144"/>
        <v>41.111999999999995</v>
      </c>
      <c r="W182" s="81"/>
      <c r="X182" s="81"/>
      <c r="Z182">
        <v>26.15</v>
      </c>
      <c r="AA182">
        <v>2.5</v>
      </c>
      <c r="AB182">
        <f t="shared" si="120"/>
        <v>28.65</v>
      </c>
      <c r="AC182" s="34">
        <f t="shared" si="121"/>
        <v>11.46</v>
      </c>
      <c r="AD182" s="34">
        <f t="shared" si="122"/>
        <v>40.11</v>
      </c>
    </row>
    <row r="183" spans="1:30" ht="15.75" customHeight="1" x14ac:dyDescent="0.25">
      <c r="A183" s="54" t="s">
        <v>542</v>
      </c>
      <c r="B183" s="27" t="s">
        <v>543</v>
      </c>
      <c r="C183" s="27" t="s">
        <v>203</v>
      </c>
      <c r="D183" s="27" t="s">
        <v>104</v>
      </c>
      <c r="E183" s="55" t="s">
        <v>142</v>
      </c>
      <c r="F183" s="27" t="s">
        <v>86</v>
      </c>
      <c r="G183" s="27" t="s">
        <v>86</v>
      </c>
      <c r="H183" s="27" t="s">
        <v>140</v>
      </c>
      <c r="I183" s="27" t="s">
        <v>88</v>
      </c>
      <c r="J183" s="27">
        <v>0</v>
      </c>
      <c r="K183" s="27" t="s">
        <v>89</v>
      </c>
      <c r="L183" s="56">
        <f t="shared" si="114"/>
        <v>64.775342465753425</v>
      </c>
      <c r="M183" s="57">
        <v>0.27</v>
      </c>
      <c r="N183" s="56">
        <f t="shared" ref="N183" si="145">L183-(L183*M183)</f>
        <v>47.286000000000001</v>
      </c>
      <c r="O183" s="36"/>
      <c r="R183" t="str">
        <f t="shared" si="119"/>
        <v>Arrive</v>
      </c>
      <c r="S183" s="88">
        <v>31.99</v>
      </c>
      <c r="T183" s="34">
        <v>2.5</v>
      </c>
      <c r="U183" s="34">
        <f t="shared" si="143"/>
        <v>12.795999999999999</v>
      </c>
      <c r="V183" s="81">
        <f t="shared" si="144"/>
        <v>47.285999999999994</v>
      </c>
      <c r="W183" s="81"/>
      <c r="X183" s="81"/>
      <c r="Z183">
        <v>30.38</v>
      </c>
      <c r="AA183">
        <v>2.5</v>
      </c>
      <c r="AB183">
        <f t="shared" ref="AB183" si="146">Z183+AA183</f>
        <v>32.879999999999995</v>
      </c>
      <c r="AC183" s="34">
        <f t="shared" ref="AC183" si="147">AB183*40%</f>
        <v>13.151999999999999</v>
      </c>
      <c r="AD183" s="34">
        <f t="shared" ref="AD183" si="148">AB183+AC183</f>
        <v>46.031999999999996</v>
      </c>
    </row>
    <row r="184" spans="1:30" ht="15.75" customHeight="1" x14ac:dyDescent="0.25">
      <c r="A184" s="54" t="s">
        <v>171</v>
      </c>
      <c r="B184" s="27" t="s">
        <v>172</v>
      </c>
      <c r="C184" s="27" t="s">
        <v>203</v>
      </c>
      <c r="D184" s="27" t="s">
        <v>104</v>
      </c>
      <c r="E184" s="55" t="s">
        <v>141</v>
      </c>
      <c r="F184" s="27" t="s">
        <v>86</v>
      </c>
      <c r="G184" s="27" t="s">
        <v>86</v>
      </c>
      <c r="H184" s="27" t="s">
        <v>140</v>
      </c>
      <c r="I184" s="27" t="s">
        <v>88</v>
      </c>
      <c r="J184" s="27">
        <v>0</v>
      </c>
      <c r="K184" s="27" t="s">
        <v>89</v>
      </c>
      <c r="L184" s="56">
        <f t="shared" si="114"/>
        <v>35.528767123287672</v>
      </c>
      <c r="M184" s="57">
        <v>0.27</v>
      </c>
      <c r="N184" s="56">
        <f t="shared" si="135"/>
        <v>25.936</v>
      </c>
      <c r="O184" s="36"/>
      <c r="R184" t="str">
        <f t="shared" si="119"/>
        <v>Artisan</v>
      </c>
      <c r="S184" s="88">
        <v>16.739999999999998</v>
      </c>
      <c r="T184" s="34">
        <v>2.5</v>
      </c>
      <c r="U184" s="34">
        <f t="shared" si="143"/>
        <v>6.6959999999999997</v>
      </c>
      <c r="V184" s="81">
        <f t="shared" si="144"/>
        <v>25.936</v>
      </c>
      <c r="W184" s="81"/>
      <c r="X184" s="81"/>
      <c r="Z184">
        <v>15.85</v>
      </c>
      <c r="AA184">
        <v>2.5</v>
      </c>
      <c r="AB184">
        <f t="shared" si="120"/>
        <v>18.350000000000001</v>
      </c>
      <c r="AC184" s="34">
        <f t="shared" si="121"/>
        <v>7.3400000000000007</v>
      </c>
      <c r="AD184" s="34">
        <f t="shared" si="122"/>
        <v>25.69</v>
      </c>
    </row>
    <row r="185" spans="1:30" ht="15.75" customHeight="1" x14ac:dyDescent="0.25">
      <c r="A185" s="54" t="s">
        <v>667</v>
      </c>
      <c r="B185" s="39" t="s">
        <v>668</v>
      </c>
      <c r="C185" s="27" t="s">
        <v>203</v>
      </c>
      <c r="D185" s="27" t="s">
        <v>104</v>
      </c>
      <c r="E185" s="55" t="s">
        <v>141</v>
      </c>
      <c r="F185" s="27" t="s">
        <v>86</v>
      </c>
      <c r="G185" s="27" t="s">
        <v>86</v>
      </c>
      <c r="H185" s="27" t="s">
        <v>140</v>
      </c>
      <c r="I185" s="27" t="s">
        <v>88</v>
      </c>
      <c r="J185" s="27">
        <v>0</v>
      </c>
      <c r="K185" s="27" t="s">
        <v>89</v>
      </c>
      <c r="L185" s="56">
        <f t="shared" si="114"/>
        <v>35.528767123287672</v>
      </c>
      <c r="M185" s="57">
        <v>0.27</v>
      </c>
      <c r="N185" s="56">
        <f t="shared" ref="N185" si="149">L185-(L185*M185)</f>
        <v>25.936</v>
      </c>
      <c r="O185" s="36"/>
      <c r="R185" s="38" t="str">
        <f t="shared" ref="R185" si="150">B185</f>
        <v>Artisan Accent</v>
      </c>
      <c r="S185" s="88">
        <v>16.739999999999998</v>
      </c>
      <c r="T185" s="34">
        <v>2.5</v>
      </c>
      <c r="U185" s="34">
        <f t="shared" si="143"/>
        <v>6.6959999999999997</v>
      </c>
      <c r="V185" s="81">
        <f t="shared" si="144"/>
        <v>25.936</v>
      </c>
      <c r="W185" s="81"/>
      <c r="X185" s="81"/>
      <c r="Z185">
        <v>15.85</v>
      </c>
      <c r="AA185">
        <v>2.5</v>
      </c>
      <c r="AB185">
        <f t="shared" ref="AB185" si="151">Z185+AA185</f>
        <v>18.350000000000001</v>
      </c>
      <c r="AC185" s="34">
        <f t="shared" ref="AC185" si="152">AB185*40%</f>
        <v>7.3400000000000007</v>
      </c>
      <c r="AD185" s="34">
        <f t="shared" ref="AD185" si="153">AB185+AC185</f>
        <v>25.69</v>
      </c>
    </row>
    <row r="186" spans="1:30" ht="15.75" customHeight="1" x14ac:dyDescent="0.25">
      <c r="A186" s="54" t="s">
        <v>544</v>
      </c>
      <c r="B186" s="27" t="s">
        <v>535</v>
      </c>
      <c r="C186" s="27" t="s">
        <v>203</v>
      </c>
      <c r="D186" s="27" t="s">
        <v>104</v>
      </c>
      <c r="E186" s="55" t="s">
        <v>142</v>
      </c>
      <c r="F186" s="27" t="s">
        <v>86</v>
      </c>
      <c r="G186" s="27" t="s">
        <v>86</v>
      </c>
      <c r="H186" s="27" t="s">
        <v>140</v>
      </c>
      <c r="I186" s="27" t="s">
        <v>88</v>
      </c>
      <c r="J186" s="27">
        <v>0</v>
      </c>
      <c r="K186" s="27" t="s">
        <v>89</v>
      </c>
      <c r="L186" s="56">
        <f t="shared" si="114"/>
        <v>52.156164383561645</v>
      </c>
      <c r="M186" s="57">
        <v>0.27</v>
      </c>
      <c r="N186" s="56">
        <f t="shared" si="135"/>
        <v>38.073999999999998</v>
      </c>
      <c r="O186" s="36"/>
      <c r="R186" t="str">
        <f t="shared" si="119"/>
        <v>Batiste Moderne</v>
      </c>
      <c r="S186" s="88">
        <v>25.41</v>
      </c>
      <c r="T186" s="34">
        <v>2.5</v>
      </c>
      <c r="U186" s="34">
        <f t="shared" si="143"/>
        <v>10.164000000000001</v>
      </c>
      <c r="V186" s="81">
        <f t="shared" si="144"/>
        <v>38.073999999999998</v>
      </c>
      <c r="W186" s="81"/>
      <c r="X186" s="81"/>
      <c r="Z186">
        <v>24.2</v>
      </c>
      <c r="AA186">
        <v>2.5</v>
      </c>
      <c r="AB186">
        <f t="shared" si="120"/>
        <v>26.7</v>
      </c>
      <c r="AC186" s="34">
        <f t="shared" si="121"/>
        <v>10.68</v>
      </c>
      <c r="AD186" s="34">
        <f t="shared" si="122"/>
        <v>37.379999999999995</v>
      </c>
    </row>
    <row r="187" spans="1:30" ht="15.75" customHeight="1" x14ac:dyDescent="0.25">
      <c r="A187" s="54" t="s">
        <v>173</v>
      </c>
      <c r="B187" s="27" t="s">
        <v>144</v>
      </c>
      <c r="C187" s="27" t="s">
        <v>203</v>
      </c>
      <c r="D187" s="27" t="s">
        <v>104</v>
      </c>
      <c r="E187" s="55" t="s">
        <v>139</v>
      </c>
      <c r="F187" s="27" t="s">
        <v>86</v>
      </c>
      <c r="G187" s="27" t="s">
        <v>86</v>
      </c>
      <c r="H187" s="27" t="s">
        <v>140</v>
      </c>
      <c r="I187" s="27" t="s">
        <v>88</v>
      </c>
      <c r="J187" s="27">
        <v>0</v>
      </c>
      <c r="K187" s="27" t="s">
        <v>89</v>
      </c>
      <c r="L187" s="56">
        <f t="shared" si="114"/>
        <v>44.753424657534246</v>
      </c>
      <c r="M187" s="57">
        <v>0.27</v>
      </c>
      <c r="N187" s="56">
        <f t="shared" si="135"/>
        <v>32.67</v>
      </c>
      <c r="O187" s="36"/>
      <c r="R187" t="str">
        <f t="shared" si="119"/>
        <v>Common Thread</v>
      </c>
      <c r="S187" s="88">
        <v>21.55</v>
      </c>
      <c r="T187" s="34">
        <v>2.5</v>
      </c>
      <c r="U187" s="34">
        <f t="shared" si="143"/>
        <v>8.620000000000001</v>
      </c>
      <c r="V187" s="81">
        <f t="shared" si="144"/>
        <v>32.67</v>
      </c>
      <c r="W187" s="81"/>
      <c r="X187" s="81"/>
      <c r="Z187">
        <v>20.47</v>
      </c>
      <c r="AA187">
        <v>2.5</v>
      </c>
      <c r="AB187">
        <f t="shared" si="120"/>
        <v>22.97</v>
      </c>
      <c r="AC187" s="34">
        <f t="shared" si="121"/>
        <v>9.1880000000000006</v>
      </c>
      <c r="AD187" s="34">
        <f t="shared" si="122"/>
        <v>32.158000000000001</v>
      </c>
    </row>
    <row r="188" spans="1:30" ht="15.75" customHeight="1" x14ac:dyDescent="0.25">
      <c r="A188" s="54" t="s">
        <v>174</v>
      </c>
      <c r="B188" s="27" t="s">
        <v>546</v>
      </c>
      <c r="C188" s="27" t="s">
        <v>203</v>
      </c>
      <c r="D188" s="27" t="s">
        <v>104</v>
      </c>
      <c r="E188" s="55" t="s">
        <v>139</v>
      </c>
      <c r="F188" s="27" t="s">
        <v>86</v>
      </c>
      <c r="G188" s="27" t="s">
        <v>86</v>
      </c>
      <c r="H188" s="27" t="s">
        <v>140</v>
      </c>
      <c r="I188" s="27" t="s">
        <v>88</v>
      </c>
      <c r="J188" s="27">
        <v>0</v>
      </c>
      <c r="K188" s="27" t="s">
        <v>89</v>
      </c>
      <c r="L188" s="56">
        <f t="shared" si="114"/>
        <v>39.4986301369863</v>
      </c>
      <c r="M188" s="57">
        <v>0.27</v>
      </c>
      <c r="N188" s="56">
        <f t="shared" si="135"/>
        <v>28.833999999999996</v>
      </c>
      <c r="O188" s="36"/>
      <c r="R188" t="str">
        <f t="shared" si="119"/>
        <v>Control II</v>
      </c>
      <c r="S188" s="88">
        <v>18.809999999999999</v>
      </c>
      <c r="T188" s="34">
        <v>2.5</v>
      </c>
      <c r="U188" s="34">
        <f t="shared" si="143"/>
        <v>7.524</v>
      </c>
      <c r="V188" s="81">
        <f t="shared" si="144"/>
        <v>28.834</v>
      </c>
      <c r="W188" s="81"/>
      <c r="X188" s="81"/>
      <c r="Z188">
        <v>17.61</v>
      </c>
      <c r="AA188">
        <v>2.5</v>
      </c>
      <c r="AB188">
        <f t="shared" si="120"/>
        <v>20.11</v>
      </c>
      <c r="AC188" s="34">
        <f t="shared" si="121"/>
        <v>8.0440000000000005</v>
      </c>
      <c r="AD188" s="34">
        <f t="shared" si="122"/>
        <v>28.154</v>
      </c>
    </row>
    <row r="189" spans="1:30" ht="15.75" customHeight="1" x14ac:dyDescent="0.25">
      <c r="A189" s="54" t="s">
        <v>703</v>
      </c>
      <c r="B189" s="39" t="s">
        <v>704</v>
      </c>
      <c r="C189" s="27" t="s">
        <v>203</v>
      </c>
      <c r="D189" s="27" t="s">
        <v>104</v>
      </c>
      <c r="E189" s="55" t="s">
        <v>139</v>
      </c>
      <c r="F189" s="27" t="s">
        <v>86</v>
      </c>
      <c r="G189" s="27" t="s">
        <v>86</v>
      </c>
      <c r="H189" s="27" t="s">
        <v>140</v>
      </c>
      <c r="I189" s="27" t="s">
        <v>88</v>
      </c>
      <c r="J189" s="27">
        <v>0</v>
      </c>
      <c r="K189" s="27" t="s">
        <v>89</v>
      </c>
      <c r="L189" s="56">
        <f t="shared" si="114"/>
        <v>41.473972602739728</v>
      </c>
      <c r="M189" s="57">
        <v>0.27</v>
      </c>
      <c r="N189" s="56">
        <f t="shared" ref="N189" si="154">L189-(L189*M189)</f>
        <v>30.276000000000003</v>
      </c>
      <c r="O189" s="36"/>
      <c r="R189" s="38" t="str">
        <f t="shared" ref="R189" si="155">B189</f>
        <v>Crosscut</v>
      </c>
      <c r="S189" s="88">
        <v>19.84</v>
      </c>
      <c r="T189" s="34">
        <v>2.5</v>
      </c>
      <c r="U189" s="34">
        <f t="shared" si="143"/>
        <v>7.9359999999999999</v>
      </c>
      <c r="V189" s="81">
        <f t="shared" si="144"/>
        <v>30.276</v>
      </c>
      <c r="W189" s="81"/>
      <c r="X189" s="81"/>
      <c r="Z189">
        <v>17.61</v>
      </c>
      <c r="AA189">
        <v>2.5</v>
      </c>
      <c r="AB189">
        <f t="shared" ref="AB189" si="156">Z189+AA189</f>
        <v>20.11</v>
      </c>
      <c r="AC189" s="34">
        <f t="shared" ref="AC189" si="157">AB189*40%</f>
        <v>8.0440000000000005</v>
      </c>
      <c r="AD189" s="34">
        <f t="shared" ref="AD189" si="158">AB189+AC189</f>
        <v>28.154</v>
      </c>
    </row>
    <row r="190" spans="1:30" ht="15.75" customHeight="1" x14ac:dyDescent="0.25">
      <c r="A190" s="54" t="s">
        <v>199</v>
      </c>
      <c r="B190" s="27" t="s">
        <v>200</v>
      </c>
      <c r="C190" s="27" t="s">
        <v>203</v>
      </c>
      <c r="D190" s="27" t="s">
        <v>198</v>
      </c>
      <c r="E190" s="55" t="s">
        <v>139</v>
      </c>
      <c r="F190" s="27" t="s">
        <v>86</v>
      </c>
      <c r="G190" s="27" t="s">
        <v>86</v>
      </c>
      <c r="H190" s="27" t="s">
        <v>140</v>
      </c>
      <c r="I190" s="27" t="s">
        <v>88</v>
      </c>
      <c r="J190" s="27">
        <v>0</v>
      </c>
      <c r="K190" s="27" t="s">
        <v>89</v>
      </c>
      <c r="L190" s="56">
        <f t="shared" si="114"/>
        <v>51.561643835616444</v>
      </c>
      <c r="M190" s="57">
        <v>0.27</v>
      </c>
      <c r="N190" s="56">
        <f>L190-(L190*M190)</f>
        <v>37.64</v>
      </c>
      <c r="O190" s="36"/>
      <c r="R190" t="str">
        <f>B190</f>
        <v xml:space="preserve">Crossing II </v>
      </c>
      <c r="S190" s="88">
        <v>25.1</v>
      </c>
      <c r="T190" s="34">
        <v>2.5</v>
      </c>
      <c r="U190" s="34">
        <f t="shared" si="143"/>
        <v>10.040000000000001</v>
      </c>
      <c r="V190" s="81">
        <f t="shared" si="144"/>
        <v>37.64</v>
      </c>
      <c r="W190" s="81"/>
      <c r="X190" s="81"/>
      <c r="Z190">
        <v>23.89</v>
      </c>
      <c r="AA190">
        <v>2.5</v>
      </c>
      <c r="AB190">
        <f>Z190+AA190</f>
        <v>26.39</v>
      </c>
      <c r="AC190" s="34">
        <f>AB190*40%</f>
        <v>10.556000000000001</v>
      </c>
      <c r="AD190" s="34">
        <f>AB190+AC190</f>
        <v>36.945999999999998</v>
      </c>
    </row>
    <row r="191" spans="1:30" ht="15.75" customHeight="1" x14ac:dyDescent="0.25">
      <c r="A191" s="54" t="s">
        <v>409</v>
      </c>
      <c r="B191" s="27" t="s">
        <v>405</v>
      </c>
      <c r="C191" s="27" t="s">
        <v>203</v>
      </c>
      <c r="D191" s="27" t="s">
        <v>104</v>
      </c>
      <c r="E191" s="55" t="s">
        <v>139</v>
      </c>
      <c r="F191" s="27" t="s">
        <v>86</v>
      </c>
      <c r="G191" s="27" t="s">
        <v>86</v>
      </c>
      <c r="H191" s="27" t="s">
        <v>140</v>
      </c>
      <c r="I191" s="27" t="s">
        <v>88</v>
      </c>
      <c r="J191" s="27">
        <v>0</v>
      </c>
      <c r="K191" s="27" t="s">
        <v>89</v>
      </c>
      <c r="L191" s="56">
        <f t="shared" si="114"/>
        <v>35.528767123287672</v>
      </c>
      <c r="M191" s="57">
        <v>0.27</v>
      </c>
      <c r="N191" s="56">
        <f t="shared" si="135"/>
        <v>25.936</v>
      </c>
      <c r="O191" s="36"/>
      <c r="R191" t="str">
        <f>B191</f>
        <v>Crosswalk</v>
      </c>
      <c r="S191" s="88">
        <v>16.739999999999998</v>
      </c>
      <c r="T191" s="34">
        <v>2.5</v>
      </c>
      <c r="U191" s="34">
        <f t="shared" si="143"/>
        <v>6.6959999999999997</v>
      </c>
      <c r="V191" s="81">
        <f t="shared" si="144"/>
        <v>25.936</v>
      </c>
      <c r="W191" s="81"/>
      <c r="X191" s="81"/>
      <c r="Z191">
        <v>15.85</v>
      </c>
      <c r="AA191">
        <v>2.5</v>
      </c>
      <c r="AB191">
        <f t="shared" si="120"/>
        <v>18.350000000000001</v>
      </c>
      <c r="AC191" s="34">
        <f t="shared" si="121"/>
        <v>7.3400000000000007</v>
      </c>
      <c r="AD191" s="34">
        <f t="shared" si="122"/>
        <v>25.69</v>
      </c>
    </row>
    <row r="192" spans="1:30" ht="15.75" customHeight="1" x14ac:dyDescent="0.25">
      <c r="A192" s="54" t="s">
        <v>547</v>
      </c>
      <c r="B192" s="27" t="s">
        <v>548</v>
      </c>
      <c r="C192" s="27" t="s">
        <v>203</v>
      </c>
      <c r="D192" s="27" t="s">
        <v>104</v>
      </c>
      <c r="E192" s="55" t="s">
        <v>141</v>
      </c>
      <c r="F192" s="27" t="s">
        <v>86</v>
      </c>
      <c r="G192" s="27" t="s">
        <v>86</v>
      </c>
      <c r="H192" s="27" t="s">
        <v>140</v>
      </c>
      <c r="I192" s="27" t="s">
        <v>88</v>
      </c>
      <c r="J192" s="27">
        <v>0</v>
      </c>
      <c r="K192" s="27" t="s">
        <v>89</v>
      </c>
      <c r="L192" s="56">
        <f t="shared" si="114"/>
        <v>64.775342465753425</v>
      </c>
      <c r="M192" s="57">
        <v>0.27</v>
      </c>
      <c r="N192" s="56">
        <f t="shared" si="135"/>
        <v>47.286000000000001</v>
      </c>
      <c r="O192" s="36"/>
      <c r="R192" t="str">
        <f>B192</f>
        <v>Depart</v>
      </c>
      <c r="S192" s="88">
        <v>31.99</v>
      </c>
      <c r="T192" s="34">
        <v>2.5</v>
      </c>
      <c r="U192" s="34">
        <f t="shared" si="143"/>
        <v>12.795999999999999</v>
      </c>
      <c r="V192" s="81">
        <f t="shared" si="144"/>
        <v>47.285999999999994</v>
      </c>
      <c r="W192" s="81"/>
      <c r="X192" s="81"/>
      <c r="Z192">
        <v>30.38</v>
      </c>
      <c r="AA192">
        <v>2.5</v>
      </c>
      <c r="AB192">
        <f t="shared" si="120"/>
        <v>32.879999999999995</v>
      </c>
      <c r="AC192" s="34">
        <f t="shared" si="121"/>
        <v>13.151999999999999</v>
      </c>
      <c r="AD192" s="34">
        <f t="shared" si="122"/>
        <v>46.031999999999996</v>
      </c>
    </row>
    <row r="193" spans="1:30" ht="15.75" customHeight="1" x14ac:dyDescent="0.25">
      <c r="A193" s="54" t="s">
        <v>625</v>
      </c>
      <c r="B193" s="27" t="s">
        <v>626</v>
      </c>
      <c r="C193" s="27" t="s">
        <v>203</v>
      </c>
      <c r="D193" s="27" t="s">
        <v>104</v>
      </c>
      <c r="E193" s="55" t="s">
        <v>139</v>
      </c>
      <c r="F193" s="27" t="s">
        <v>86</v>
      </c>
      <c r="G193" s="27" t="s">
        <v>86</v>
      </c>
      <c r="H193" s="27" t="s">
        <v>140</v>
      </c>
      <c r="I193" s="27" t="s">
        <v>88</v>
      </c>
      <c r="J193" s="27">
        <v>0</v>
      </c>
      <c r="K193" s="27" t="s">
        <v>89</v>
      </c>
      <c r="L193" s="56">
        <f t="shared" si="114"/>
        <v>61.093150684931508</v>
      </c>
      <c r="M193" s="57">
        <v>0.27</v>
      </c>
      <c r="N193" s="56">
        <f t="shared" ref="N193" si="159">L193-(L193*M193)</f>
        <v>44.597999999999999</v>
      </c>
      <c r="O193" s="36"/>
      <c r="R193" t="str">
        <f t="shared" ref="R193" si="160">B193</f>
        <v>Designer's Choice</v>
      </c>
      <c r="S193" s="88">
        <v>30.07</v>
      </c>
      <c r="T193" s="34">
        <v>2.5</v>
      </c>
      <c r="U193" s="34">
        <f t="shared" si="143"/>
        <v>12.028</v>
      </c>
      <c r="V193" s="81">
        <f t="shared" si="144"/>
        <v>44.597999999999999</v>
      </c>
      <c r="W193" s="81"/>
      <c r="X193" s="81"/>
      <c r="Y193">
        <v>28.6</v>
      </c>
      <c r="Z193">
        <v>28.6</v>
      </c>
      <c r="AA193">
        <v>2.5</v>
      </c>
      <c r="AB193">
        <f t="shared" ref="AB193" si="161">Z193+AA193</f>
        <v>31.1</v>
      </c>
      <c r="AC193" s="34">
        <f t="shared" ref="AC193" si="162">AB193*40%</f>
        <v>12.440000000000001</v>
      </c>
      <c r="AD193" s="34">
        <f t="shared" ref="AD193" si="163">AB193+AC193</f>
        <v>43.540000000000006</v>
      </c>
    </row>
    <row r="194" spans="1:30" ht="15.75" customHeight="1" x14ac:dyDescent="0.25">
      <c r="A194" s="54" t="s">
        <v>201</v>
      </c>
      <c r="B194" s="27" t="s">
        <v>549</v>
      </c>
      <c r="C194" s="27" t="s">
        <v>203</v>
      </c>
      <c r="D194" s="27" t="s">
        <v>198</v>
      </c>
      <c r="E194" s="55" t="s">
        <v>142</v>
      </c>
      <c r="F194" s="27" t="s">
        <v>86</v>
      </c>
      <c r="G194" s="27" t="s">
        <v>86</v>
      </c>
      <c r="H194" s="27" t="s">
        <v>140</v>
      </c>
      <c r="I194" s="27" t="s">
        <v>88</v>
      </c>
      <c r="J194" s="27">
        <v>0</v>
      </c>
      <c r="K194" s="27" t="s">
        <v>89</v>
      </c>
      <c r="L194" s="56">
        <f t="shared" si="114"/>
        <v>39.4986301369863</v>
      </c>
      <c r="M194" s="57">
        <v>0.27</v>
      </c>
      <c r="N194" s="56">
        <f>L194-(L194*M194)</f>
        <v>28.833999999999996</v>
      </c>
      <c r="O194" s="36"/>
      <c r="R194" t="str">
        <f>B194</f>
        <v>District II</v>
      </c>
      <c r="S194" s="88">
        <v>18.809999999999999</v>
      </c>
      <c r="T194" s="34">
        <v>2.5</v>
      </c>
      <c r="U194" s="34">
        <f t="shared" si="143"/>
        <v>7.524</v>
      </c>
      <c r="V194" s="81">
        <f t="shared" si="144"/>
        <v>28.834</v>
      </c>
      <c r="W194" s="81"/>
      <c r="X194" s="81"/>
      <c r="Z194">
        <v>17.61</v>
      </c>
      <c r="AA194">
        <v>2.5</v>
      </c>
      <c r="AB194">
        <f>Z194+AA194</f>
        <v>20.11</v>
      </c>
      <c r="AC194" s="34">
        <f>AB194*40%</f>
        <v>8.0440000000000005</v>
      </c>
      <c r="AD194" s="34">
        <f>AB194+AC194</f>
        <v>28.154</v>
      </c>
    </row>
    <row r="195" spans="1:30" ht="15.75" customHeight="1" x14ac:dyDescent="0.25">
      <c r="A195" s="54" t="s">
        <v>627</v>
      </c>
      <c r="B195" s="27" t="s">
        <v>628</v>
      </c>
      <c r="C195" s="27" t="s">
        <v>203</v>
      </c>
      <c r="D195" s="27" t="s">
        <v>104</v>
      </c>
      <c r="E195" s="55" t="s">
        <v>139</v>
      </c>
      <c r="F195" s="27" t="s">
        <v>86</v>
      </c>
      <c r="G195" s="27" t="s">
        <v>86</v>
      </c>
      <c r="H195" s="27" t="s">
        <v>140</v>
      </c>
      <c r="I195" s="27" t="s">
        <v>88</v>
      </c>
      <c r="J195" s="27">
        <v>0</v>
      </c>
      <c r="K195" s="27" t="s">
        <v>89</v>
      </c>
      <c r="L195" s="56">
        <f t="shared" si="114"/>
        <v>32.786301369863018</v>
      </c>
      <c r="M195" s="57">
        <v>0.27</v>
      </c>
      <c r="N195" s="56">
        <f t="shared" ref="N195:N196" si="164">L195-(L195*M195)</f>
        <v>23.934000000000005</v>
      </c>
      <c r="O195" s="36"/>
      <c r="R195" t="str">
        <f>B195</f>
        <v>Diversity</v>
      </c>
      <c r="S195" s="89">
        <v>15.31</v>
      </c>
      <c r="T195" s="34">
        <v>2.5</v>
      </c>
      <c r="U195" s="34">
        <f t="shared" si="143"/>
        <v>6.1240000000000006</v>
      </c>
      <c r="V195" s="81">
        <f t="shared" si="144"/>
        <v>23.934000000000005</v>
      </c>
      <c r="W195" s="81"/>
      <c r="X195" s="81"/>
      <c r="Y195">
        <v>14.59</v>
      </c>
      <c r="Z195">
        <v>14.59</v>
      </c>
      <c r="AA195">
        <v>2.5</v>
      </c>
      <c r="AB195">
        <f t="shared" ref="AB195:AB196" si="165">Z195+AA195</f>
        <v>17.09</v>
      </c>
      <c r="AC195" s="34">
        <f t="shared" ref="AC195:AC196" si="166">AB195*40%</f>
        <v>6.8360000000000003</v>
      </c>
      <c r="AD195" s="34">
        <f t="shared" ref="AD195:AD196" si="167">AB195+AC195</f>
        <v>23.926000000000002</v>
      </c>
    </row>
    <row r="196" spans="1:30" ht="15.75" customHeight="1" x14ac:dyDescent="0.25">
      <c r="A196" s="54" t="s">
        <v>451</v>
      </c>
      <c r="B196" s="27" t="s">
        <v>452</v>
      </c>
      <c r="C196" s="27" t="s">
        <v>203</v>
      </c>
      <c r="D196" s="27" t="s">
        <v>104</v>
      </c>
      <c r="E196" s="55" t="s">
        <v>139</v>
      </c>
      <c r="F196" s="27" t="s">
        <v>86</v>
      </c>
      <c r="G196" s="27" t="s">
        <v>86</v>
      </c>
      <c r="H196" s="27" t="s">
        <v>140</v>
      </c>
      <c r="I196" s="27" t="s">
        <v>88</v>
      </c>
      <c r="J196" s="27">
        <v>0</v>
      </c>
      <c r="K196" s="27" t="s">
        <v>89</v>
      </c>
      <c r="L196" s="56">
        <f t="shared" si="114"/>
        <v>57.142465753424659</v>
      </c>
      <c r="M196" s="57">
        <v>0.27</v>
      </c>
      <c r="N196" s="56">
        <f t="shared" si="164"/>
        <v>41.713999999999999</v>
      </c>
      <c r="O196" s="36"/>
      <c r="R196" t="str">
        <f>B196</f>
        <v>Elan</v>
      </c>
      <c r="S196" s="88">
        <v>28.01</v>
      </c>
      <c r="T196" s="34">
        <v>2.5</v>
      </c>
      <c r="U196" s="34">
        <f t="shared" si="143"/>
        <v>11.204000000000001</v>
      </c>
      <c r="V196" s="81">
        <f t="shared" si="144"/>
        <v>41.713999999999999</v>
      </c>
      <c r="W196" s="81"/>
      <c r="X196" s="81"/>
      <c r="Z196">
        <v>26.49</v>
      </c>
      <c r="AA196">
        <v>2.5</v>
      </c>
      <c r="AB196">
        <f t="shared" si="165"/>
        <v>28.99</v>
      </c>
      <c r="AC196" s="34">
        <f t="shared" si="166"/>
        <v>11.596</v>
      </c>
      <c r="AD196" s="34">
        <f t="shared" si="167"/>
        <v>40.585999999999999</v>
      </c>
    </row>
    <row r="197" spans="1:30" ht="15.75" customHeight="1" x14ac:dyDescent="0.25">
      <c r="A197" s="54" t="s">
        <v>449</v>
      </c>
      <c r="B197" s="27" t="s">
        <v>450</v>
      </c>
      <c r="C197" s="27" t="s">
        <v>203</v>
      </c>
      <c r="D197" s="27" t="s">
        <v>104</v>
      </c>
      <c r="E197" s="55" t="s">
        <v>139</v>
      </c>
      <c r="F197" s="27" t="s">
        <v>86</v>
      </c>
      <c r="G197" s="27" t="s">
        <v>86</v>
      </c>
      <c r="H197" s="27" t="s">
        <v>140</v>
      </c>
      <c r="I197" s="27" t="s">
        <v>88</v>
      </c>
      <c r="J197" s="27">
        <v>1</v>
      </c>
      <c r="K197" s="27" t="s">
        <v>89</v>
      </c>
      <c r="L197" s="56">
        <f t="shared" si="114"/>
        <v>57.142465753424659</v>
      </c>
      <c r="M197" s="57">
        <v>0.27</v>
      </c>
      <c r="N197" s="56">
        <f t="shared" ref="N197" si="168">L197-(L197*M197)</f>
        <v>41.713999999999999</v>
      </c>
      <c r="O197" s="36"/>
      <c r="R197" t="str">
        <f t="shared" ref="R197" si="169">B197</f>
        <v>Esprit</v>
      </c>
      <c r="S197" s="88">
        <v>28.01</v>
      </c>
      <c r="T197" s="34">
        <v>2.5</v>
      </c>
      <c r="U197" s="34">
        <f t="shared" si="143"/>
        <v>11.204000000000001</v>
      </c>
      <c r="V197" s="81">
        <f t="shared" si="144"/>
        <v>41.713999999999999</v>
      </c>
      <c r="W197" s="81"/>
      <c r="X197" s="81"/>
      <c r="Y197">
        <v>26.49</v>
      </c>
      <c r="Z197">
        <v>26.49</v>
      </c>
      <c r="AA197">
        <v>2.5</v>
      </c>
      <c r="AB197">
        <f t="shared" ref="AB197" si="170">Z197+AA197</f>
        <v>28.99</v>
      </c>
      <c r="AC197" s="34">
        <f t="shared" ref="AC197" si="171">AB197*40%</f>
        <v>11.596</v>
      </c>
      <c r="AD197" s="34">
        <f t="shared" ref="AD197" si="172">AB197+AC197</f>
        <v>40.585999999999999</v>
      </c>
    </row>
    <row r="198" spans="1:30" ht="15.75" customHeight="1" x14ac:dyDescent="0.25">
      <c r="A198" s="54" t="s">
        <v>629</v>
      </c>
      <c r="B198" s="27" t="s">
        <v>630</v>
      </c>
      <c r="C198" s="27" t="s">
        <v>203</v>
      </c>
      <c r="D198" s="27" t="s">
        <v>104</v>
      </c>
      <c r="E198" s="55" t="s">
        <v>139</v>
      </c>
      <c r="F198" s="27" t="s">
        <v>86</v>
      </c>
      <c r="G198" s="27" t="s">
        <v>86</v>
      </c>
      <c r="H198" s="27" t="s">
        <v>140</v>
      </c>
      <c r="I198" s="27" t="s">
        <v>88</v>
      </c>
      <c r="J198" s="27">
        <v>2</v>
      </c>
      <c r="K198" s="27" t="s">
        <v>89</v>
      </c>
      <c r="L198" s="56">
        <f t="shared" si="114"/>
        <v>41.397260273972606</v>
      </c>
      <c r="M198" s="57">
        <v>0.27</v>
      </c>
      <c r="N198" s="56">
        <f t="shared" ref="N198" si="173">L198-(L198*M198)</f>
        <v>30.22</v>
      </c>
      <c r="O198" s="36"/>
      <c r="R198" t="str">
        <f t="shared" ref="R198" si="174">B198</f>
        <v>First Class</v>
      </c>
      <c r="S198" s="88">
        <v>19.8</v>
      </c>
      <c r="T198" s="34">
        <v>2.5</v>
      </c>
      <c r="U198" s="34">
        <f t="shared" si="143"/>
        <v>7.9200000000000008</v>
      </c>
      <c r="V198" s="81">
        <f t="shared" si="144"/>
        <v>30.220000000000002</v>
      </c>
      <c r="W198" s="81"/>
      <c r="X198" s="81"/>
      <c r="Y198">
        <v>18.690000000000001</v>
      </c>
      <c r="Z198">
        <v>18.690000000000001</v>
      </c>
      <c r="AA198">
        <v>2.5</v>
      </c>
      <c r="AB198">
        <f t="shared" ref="AB198" si="175">Z198+AA198</f>
        <v>21.19</v>
      </c>
      <c r="AC198" s="34">
        <f t="shared" ref="AC198" si="176">AB198*40%</f>
        <v>8.4760000000000009</v>
      </c>
      <c r="AD198" s="34">
        <f t="shared" ref="AD198" si="177">AB198+AC198</f>
        <v>29.666000000000004</v>
      </c>
    </row>
    <row r="199" spans="1:30" ht="15.75" customHeight="1" x14ac:dyDescent="0.25">
      <c r="A199" s="54" t="s">
        <v>410</v>
      </c>
      <c r="B199" s="27" t="s">
        <v>411</v>
      </c>
      <c r="C199" s="27" t="s">
        <v>203</v>
      </c>
      <c r="D199" s="27" t="s">
        <v>104</v>
      </c>
      <c r="E199" s="55" t="s">
        <v>141</v>
      </c>
      <c r="F199" s="27" t="s">
        <v>86</v>
      </c>
      <c r="G199" s="27" t="s">
        <v>86</v>
      </c>
      <c r="H199" s="27" t="s">
        <v>140</v>
      </c>
      <c r="I199" s="27" t="s">
        <v>88</v>
      </c>
      <c r="J199" s="27">
        <v>0</v>
      </c>
      <c r="K199" s="27" t="s">
        <v>89</v>
      </c>
      <c r="L199" s="56">
        <f t="shared" si="114"/>
        <v>56.279452054794525</v>
      </c>
      <c r="M199" s="57">
        <v>0.27</v>
      </c>
      <c r="N199" s="56">
        <f t="shared" si="135"/>
        <v>41.084000000000003</v>
      </c>
      <c r="O199" s="36"/>
      <c r="R199" t="str">
        <f t="shared" ref="R199:R207" si="178">B199</f>
        <v xml:space="preserve">Flourish Weave </v>
      </c>
      <c r="S199" s="88">
        <v>27.56</v>
      </c>
      <c r="T199" s="34">
        <v>2.5</v>
      </c>
      <c r="U199" s="34">
        <f t="shared" si="143"/>
        <v>11.024000000000001</v>
      </c>
      <c r="V199" s="81">
        <f t="shared" si="144"/>
        <v>41.084000000000003</v>
      </c>
      <c r="W199" s="81"/>
      <c r="X199" s="81"/>
      <c r="Z199">
        <v>26.25</v>
      </c>
      <c r="AA199">
        <v>2.5</v>
      </c>
      <c r="AB199">
        <f t="shared" si="120"/>
        <v>28.75</v>
      </c>
      <c r="AC199" s="34">
        <f t="shared" si="121"/>
        <v>11.5</v>
      </c>
      <c r="AD199" s="34">
        <f t="shared" si="122"/>
        <v>40.25</v>
      </c>
    </row>
    <row r="200" spans="1:30" ht="15.75" customHeight="1" x14ac:dyDescent="0.25">
      <c r="A200" s="54" t="s">
        <v>175</v>
      </c>
      <c r="B200" s="27" t="s">
        <v>176</v>
      </c>
      <c r="C200" s="27" t="s">
        <v>203</v>
      </c>
      <c r="D200" s="27" t="s">
        <v>104</v>
      </c>
      <c r="E200" s="55" t="s">
        <v>139</v>
      </c>
      <c r="F200" s="27" t="s">
        <v>86</v>
      </c>
      <c r="G200" s="27" t="s">
        <v>86</v>
      </c>
      <c r="H200" s="27" t="s">
        <v>140</v>
      </c>
      <c r="I200" s="27" t="s">
        <v>88</v>
      </c>
      <c r="J200" s="27">
        <v>0</v>
      </c>
      <c r="K200" s="27" t="s">
        <v>89</v>
      </c>
      <c r="L200" s="56">
        <f t="shared" si="114"/>
        <v>39.038356164383565</v>
      </c>
      <c r="M200" s="57">
        <v>0.27</v>
      </c>
      <c r="N200" s="56">
        <f t="shared" si="135"/>
        <v>28.498000000000001</v>
      </c>
      <c r="O200" s="36"/>
      <c r="R200" t="str">
        <f t="shared" si="178"/>
        <v>Fragments</v>
      </c>
      <c r="S200" s="88">
        <v>18.57</v>
      </c>
      <c r="T200" s="34">
        <v>2.5</v>
      </c>
      <c r="U200" s="34">
        <f t="shared" si="143"/>
        <v>7.4280000000000008</v>
      </c>
      <c r="V200" s="81">
        <f t="shared" si="144"/>
        <v>28.498000000000001</v>
      </c>
      <c r="W200" s="81"/>
      <c r="X200" s="81"/>
      <c r="Z200">
        <v>17.61</v>
      </c>
      <c r="AA200">
        <v>2.5</v>
      </c>
      <c r="AB200">
        <f t="shared" si="120"/>
        <v>20.11</v>
      </c>
      <c r="AC200" s="34">
        <f t="shared" si="121"/>
        <v>8.0440000000000005</v>
      </c>
      <c r="AD200" s="34">
        <f t="shared" si="122"/>
        <v>28.154</v>
      </c>
    </row>
    <row r="201" spans="1:30" ht="15.75" customHeight="1" x14ac:dyDescent="0.25">
      <c r="A201" s="54" t="s">
        <v>177</v>
      </c>
      <c r="B201" s="27" t="s">
        <v>178</v>
      </c>
      <c r="C201" s="27" t="s">
        <v>203</v>
      </c>
      <c r="D201" s="27" t="s">
        <v>104</v>
      </c>
      <c r="E201" s="55" t="s">
        <v>142</v>
      </c>
      <c r="F201" s="27" t="s">
        <v>86</v>
      </c>
      <c r="G201" s="27" t="s">
        <v>86</v>
      </c>
      <c r="H201" s="27" t="s">
        <v>140</v>
      </c>
      <c r="I201" s="27" t="s">
        <v>88</v>
      </c>
      <c r="J201" s="27">
        <v>0</v>
      </c>
      <c r="K201" s="27" t="s">
        <v>89</v>
      </c>
      <c r="L201" s="56">
        <f t="shared" si="114"/>
        <v>35.528767123287672</v>
      </c>
      <c r="M201" s="57">
        <v>0.27</v>
      </c>
      <c r="N201" s="56">
        <f t="shared" si="135"/>
        <v>25.936</v>
      </c>
      <c r="O201" s="36"/>
      <c r="R201" t="str">
        <f t="shared" si="178"/>
        <v>Free Style</v>
      </c>
      <c r="S201" s="88">
        <v>16.739999999999998</v>
      </c>
      <c r="T201" s="34">
        <v>2.5</v>
      </c>
      <c r="U201" s="34">
        <f t="shared" si="143"/>
        <v>6.6959999999999997</v>
      </c>
      <c r="V201" s="81">
        <f t="shared" si="144"/>
        <v>25.936</v>
      </c>
      <c r="W201" s="81"/>
      <c r="X201" s="81"/>
      <c r="Z201">
        <v>15.85</v>
      </c>
      <c r="AA201">
        <v>2.5</v>
      </c>
      <c r="AB201">
        <f t="shared" si="120"/>
        <v>18.350000000000001</v>
      </c>
      <c r="AC201" s="34">
        <f t="shared" si="121"/>
        <v>7.3400000000000007</v>
      </c>
      <c r="AD201" s="34">
        <f t="shared" si="122"/>
        <v>25.69</v>
      </c>
    </row>
    <row r="202" spans="1:30" ht="15.75" customHeight="1" x14ac:dyDescent="0.25">
      <c r="A202" s="54" t="s">
        <v>179</v>
      </c>
      <c r="B202" s="27" t="s">
        <v>150</v>
      </c>
      <c r="C202" s="27" t="s">
        <v>203</v>
      </c>
      <c r="D202" s="27" t="s">
        <v>104</v>
      </c>
      <c r="E202" s="55" t="s">
        <v>139</v>
      </c>
      <c r="F202" s="27" t="s">
        <v>86</v>
      </c>
      <c r="G202" s="27" t="s">
        <v>86</v>
      </c>
      <c r="H202" s="27" t="s">
        <v>140</v>
      </c>
      <c r="I202" s="27" t="s">
        <v>88</v>
      </c>
      <c r="J202" s="27">
        <v>0</v>
      </c>
      <c r="K202" s="27" t="s">
        <v>89</v>
      </c>
      <c r="L202" s="56">
        <f t="shared" ref="L202:L239" si="179">V202/0.73</f>
        <v>55.569863013698637</v>
      </c>
      <c r="M202" s="57">
        <v>0.27</v>
      </c>
      <c r="N202" s="56">
        <f t="shared" si="135"/>
        <v>40.566000000000003</v>
      </c>
      <c r="O202" s="36"/>
      <c r="R202" t="str">
        <f t="shared" si="178"/>
        <v>Immerse</v>
      </c>
      <c r="S202" s="88">
        <v>27.19</v>
      </c>
      <c r="T202" s="34">
        <v>2.5</v>
      </c>
      <c r="U202" s="34">
        <f t="shared" si="143"/>
        <v>10.876000000000001</v>
      </c>
      <c r="V202" s="81">
        <f t="shared" si="144"/>
        <v>40.566000000000003</v>
      </c>
      <c r="W202" s="81"/>
      <c r="X202" s="81"/>
      <c r="Z202">
        <v>25.88</v>
      </c>
      <c r="AA202">
        <v>2.5</v>
      </c>
      <c r="AB202">
        <f t="shared" si="120"/>
        <v>28.38</v>
      </c>
      <c r="AC202" s="34">
        <f t="shared" si="121"/>
        <v>11.352</v>
      </c>
      <c r="AD202" s="34">
        <f t="shared" si="122"/>
        <v>39.731999999999999</v>
      </c>
    </row>
    <row r="203" spans="1:30" ht="15.75" customHeight="1" x14ac:dyDescent="0.25">
      <c r="A203" s="54" t="s">
        <v>631</v>
      </c>
      <c r="B203" s="27" t="s">
        <v>632</v>
      </c>
      <c r="C203" s="27" t="s">
        <v>203</v>
      </c>
      <c r="D203" s="27" t="s">
        <v>104</v>
      </c>
      <c r="E203" s="55" t="s">
        <v>139</v>
      </c>
      <c r="F203" s="27" t="s">
        <v>86</v>
      </c>
      <c r="G203" s="27" t="s">
        <v>86</v>
      </c>
      <c r="H203" s="27" t="s">
        <v>140</v>
      </c>
      <c r="I203" s="27" t="s">
        <v>88</v>
      </c>
      <c r="J203" s="27">
        <v>0</v>
      </c>
      <c r="K203" s="27" t="s">
        <v>89</v>
      </c>
      <c r="L203" s="56">
        <f t="shared" si="179"/>
        <v>32.786301369863018</v>
      </c>
      <c r="M203" s="57">
        <v>0.27</v>
      </c>
      <c r="N203" s="56">
        <f t="shared" si="135"/>
        <v>23.934000000000005</v>
      </c>
      <c r="O203" s="36"/>
      <c r="R203" t="str">
        <f t="shared" si="178"/>
        <v>Interchangeable</v>
      </c>
      <c r="S203" s="88">
        <v>15.31</v>
      </c>
      <c r="T203" s="34">
        <v>2.5</v>
      </c>
      <c r="U203" s="34">
        <f t="shared" si="143"/>
        <v>6.1240000000000006</v>
      </c>
      <c r="V203" s="81">
        <f t="shared" si="144"/>
        <v>23.934000000000005</v>
      </c>
      <c r="W203" s="81"/>
      <c r="X203" s="81"/>
      <c r="Y203">
        <v>14.59</v>
      </c>
      <c r="Z203">
        <v>14.59</v>
      </c>
      <c r="AA203">
        <v>2.5</v>
      </c>
      <c r="AB203">
        <f t="shared" ref="AB203:AB239" si="180">Z203+AA203</f>
        <v>17.09</v>
      </c>
      <c r="AC203" s="34">
        <f t="shared" ref="AC203:AC239" si="181">AB203*40%</f>
        <v>6.8360000000000003</v>
      </c>
      <c r="AD203" s="34">
        <f t="shared" ref="AD203:AD239" si="182">AB203+AC203</f>
        <v>23.926000000000002</v>
      </c>
    </row>
    <row r="204" spans="1:30" ht="15.75" customHeight="1" x14ac:dyDescent="0.25">
      <c r="A204" s="54" t="s">
        <v>550</v>
      </c>
      <c r="B204" s="27" t="s">
        <v>551</v>
      </c>
      <c r="C204" s="27" t="s">
        <v>203</v>
      </c>
      <c r="D204" s="27" t="s">
        <v>104</v>
      </c>
      <c r="E204" s="55" t="s">
        <v>141</v>
      </c>
      <c r="F204" s="27" t="s">
        <v>86</v>
      </c>
      <c r="G204" s="27" t="s">
        <v>86</v>
      </c>
      <c r="H204" s="27" t="s">
        <v>140</v>
      </c>
      <c r="I204" s="27" t="s">
        <v>88</v>
      </c>
      <c r="J204" s="27">
        <v>0</v>
      </c>
      <c r="K204" s="27" t="s">
        <v>89</v>
      </c>
      <c r="L204" s="56">
        <f t="shared" si="179"/>
        <v>56.873972602739727</v>
      </c>
      <c r="M204" s="57">
        <v>0.27</v>
      </c>
      <c r="N204" s="56">
        <f t="shared" ref="N204:N205" si="183">L204-(L204*M204)</f>
        <v>41.518000000000001</v>
      </c>
      <c r="O204" s="36"/>
      <c r="R204" t="str">
        <f t="shared" si="178"/>
        <v>Kasuri</v>
      </c>
      <c r="S204" s="88">
        <v>27.87</v>
      </c>
      <c r="T204" s="34">
        <v>2.5</v>
      </c>
      <c r="U204" s="34">
        <f t="shared" si="143"/>
        <v>11.148000000000001</v>
      </c>
      <c r="V204" s="81">
        <f t="shared" si="144"/>
        <v>41.518000000000001</v>
      </c>
      <c r="W204" s="81"/>
      <c r="X204" s="81"/>
      <c r="Z204">
        <v>26.47</v>
      </c>
      <c r="AA204">
        <v>2.5</v>
      </c>
      <c r="AB204">
        <f>Z204+AA204</f>
        <v>28.97</v>
      </c>
      <c r="AC204" s="34">
        <f>AB204*40%</f>
        <v>11.588000000000001</v>
      </c>
      <c r="AD204" s="34">
        <f>AB204+AC204</f>
        <v>40.558</v>
      </c>
    </row>
    <row r="205" spans="1:30" ht="15.75" customHeight="1" x14ac:dyDescent="0.25">
      <c r="A205" s="54" t="s">
        <v>552</v>
      </c>
      <c r="B205" s="27" t="s">
        <v>553</v>
      </c>
      <c r="C205" s="27" t="s">
        <v>203</v>
      </c>
      <c r="D205" s="27" t="s">
        <v>104</v>
      </c>
      <c r="E205" s="55" t="s">
        <v>142</v>
      </c>
      <c r="F205" s="27" t="s">
        <v>86</v>
      </c>
      <c r="G205" s="27" t="s">
        <v>86</v>
      </c>
      <c r="H205" s="27" t="s">
        <v>140</v>
      </c>
      <c r="I205" s="27" t="s">
        <v>88</v>
      </c>
      <c r="J205" s="27">
        <v>0</v>
      </c>
      <c r="K205" s="27" t="s">
        <v>89</v>
      </c>
      <c r="L205" s="56">
        <f t="shared" si="179"/>
        <v>56.873972602739727</v>
      </c>
      <c r="M205" s="57">
        <v>0.27</v>
      </c>
      <c r="N205" s="56">
        <f t="shared" si="183"/>
        <v>41.518000000000001</v>
      </c>
      <c r="O205" s="36"/>
      <c r="R205" t="str">
        <f t="shared" si="178"/>
        <v>Kimono</v>
      </c>
      <c r="S205" s="88">
        <v>27.87</v>
      </c>
      <c r="T205" s="34">
        <v>2.5</v>
      </c>
      <c r="U205" s="34">
        <f t="shared" si="143"/>
        <v>11.148000000000001</v>
      </c>
      <c r="V205" s="81">
        <f t="shared" si="144"/>
        <v>41.518000000000001</v>
      </c>
      <c r="W205" s="81"/>
      <c r="X205" s="81"/>
      <c r="Z205">
        <v>26.47</v>
      </c>
      <c r="AA205">
        <v>2.5</v>
      </c>
      <c r="AB205">
        <f>Z205+AA205</f>
        <v>28.97</v>
      </c>
      <c r="AC205" s="34">
        <f>AB205*40%</f>
        <v>11.588000000000001</v>
      </c>
      <c r="AD205" s="34">
        <f>AB205+AC205</f>
        <v>40.558</v>
      </c>
    </row>
    <row r="206" spans="1:30" ht="15.75" customHeight="1" x14ac:dyDescent="0.25">
      <c r="A206" s="54" t="s">
        <v>180</v>
      </c>
      <c r="B206" s="27" t="s">
        <v>181</v>
      </c>
      <c r="C206" s="27" t="s">
        <v>203</v>
      </c>
      <c r="D206" s="27" t="s">
        <v>104</v>
      </c>
      <c r="E206" s="55" t="s">
        <v>142</v>
      </c>
      <c r="F206" s="27" t="s">
        <v>86</v>
      </c>
      <c r="G206" s="27" t="s">
        <v>86</v>
      </c>
      <c r="H206" s="27" t="s">
        <v>140</v>
      </c>
      <c r="I206" s="27" t="s">
        <v>88</v>
      </c>
      <c r="J206" s="27">
        <v>0</v>
      </c>
      <c r="K206" s="27" t="s">
        <v>89</v>
      </c>
      <c r="L206" s="56">
        <f t="shared" si="179"/>
        <v>51.561643835616444</v>
      </c>
      <c r="M206" s="57">
        <v>0.27</v>
      </c>
      <c r="N206" s="56">
        <f t="shared" si="135"/>
        <v>37.64</v>
      </c>
      <c r="O206" s="36"/>
      <c r="R206" t="str">
        <f t="shared" si="178"/>
        <v>Line</v>
      </c>
      <c r="S206" s="88">
        <v>25.1</v>
      </c>
      <c r="T206" s="34">
        <v>2.5</v>
      </c>
      <c r="U206" s="34">
        <f t="shared" si="143"/>
        <v>10.040000000000001</v>
      </c>
      <c r="V206" s="81">
        <f t="shared" si="144"/>
        <v>37.64</v>
      </c>
      <c r="W206" s="81"/>
      <c r="X206" s="81"/>
      <c r="Z206">
        <v>23.92</v>
      </c>
      <c r="AA206">
        <v>2.5</v>
      </c>
      <c r="AB206">
        <f t="shared" si="180"/>
        <v>26.42</v>
      </c>
      <c r="AC206" s="34">
        <f t="shared" si="181"/>
        <v>10.568000000000001</v>
      </c>
      <c r="AD206" s="34">
        <f t="shared" si="182"/>
        <v>36.988</v>
      </c>
    </row>
    <row r="207" spans="1:30" ht="15.75" customHeight="1" x14ac:dyDescent="0.25">
      <c r="A207" s="54" t="s">
        <v>182</v>
      </c>
      <c r="B207" s="27" t="s">
        <v>183</v>
      </c>
      <c r="C207" s="27" t="s">
        <v>203</v>
      </c>
      <c r="D207" s="27" t="s">
        <v>104</v>
      </c>
      <c r="E207" s="55" t="s">
        <v>142</v>
      </c>
      <c r="F207" s="27" t="s">
        <v>86</v>
      </c>
      <c r="G207" s="27" t="s">
        <v>86</v>
      </c>
      <c r="H207" s="27" t="s">
        <v>140</v>
      </c>
      <c r="I207" s="27" t="s">
        <v>88</v>
      </c>
      <c r="J207" s="27">
        <v>0</v>
      </c>
      <c r="K207" s="27" t="s">
        <v>89</v>
      </c>
      <c r="L207" s="56">
        <f t="shared" si="179"/>
        <v>51.561643835616444</v>
      </c>
      <c r="M207" s="57">
        <v>0.27</v>
      </c>
      <c r="N207" s="56">
        <f t="shared" si="135"/>
        <v>37.64</v>
      </c>
      <c r="O207" s="36"/>
      <c r="R207" t="str">
        <f t="shared" si="178"/>
        <v>Line Accent</v>
      </c>
      <c r="S207" s="88">
        <v>25.1</v>
      </c>
      <c r="T207" s="34">
        <v>2.5</v>
      </c>
      <c r="U207" s="34">
        <f t="shared" si="143"/>
        <v>10.040000000000001</v>
      </c>
      <c r="V207" s="81">
        <f t="shared" si="144"/>
        <v>37.64</v>
      </c>
      <c r="W207" s="81"/>
      <c r="X207" s="81"/>
      <c r="Z207">
        <v>23.92</v>
      </c>
      <c r="AA207">
        <v>2.5</v>
      </c>
      <c r="AB207">
        <f t="shared" si="180"/>
        <v>26.42</v>
      </c>
      <c r="AC207" s="34">
        <f t="shared" si="181"/>
        <v>10.568000000000001</v>
      </c>
      <c r="AD207" s="34">
        <f t="shared" si="182"/>
        <v>36.988</v>
      </c>
    </row>
    <row r="208" spans="1:30" ht="15.75" customHeight="1" x14ac:dyDescent="0.25">
      <c r="A208" s="54" t="s">
        <v>705</v>
      </c>
      <c r="B208" s="27" t="s">
        <v>706</v>
      </c>
      <c r="C208" s="27" t="s">
        <v>203</v>
      </c>
      <c r="D208" s="27" t="s">
        <v>104</v>
      </c>
      <c r="E208" s="55" t="s">
        <v>142</v>
      </c>
      <c r="F208" s="27" t="s">
        <v>86</v>
      </c>
      <c r="G208" s="27" t="s">
        <v>86</v>
      </c>
      <c r="H208" s="27" t="s">
        <v>140</v>
      </c>
      <c r="I208" s="27" t="s">
        <v>88</v>
      </c>
      <c r="J208" s="27">
        <v>0</v>
      </c>
      <c r="K208" s="27" t="s">
        <v>89</v>
      </c>
      <c r="L208" s="56">
        <f t="shared" si="179"/>
        <v>41.397260273972606</v>
      </c>
      <c r="M208" s="57">
        <v>0.27</v>
      </c>
      <c r="N208" s="56">
        <f t="shared" ref="N208" si="184">L208-(L208*M208)</f>
        <v>30.22</v>
      </c>
      <c r="O208" s="36"/>
      <c r="R208" s="38" t="str">
        <f t="shared" ref="R208" si="185">B208</f>
        <v>Masonry</v>
      </c>
      <c r="S208" s="88">
        <v>19.8</v>
      </c>
      <c r="T208" s="34">
        <v>2.5</v>
      </c>
      <c r="U208" s="34">
        <f t="shared" si="143"/>
        <v>7.9200000000000008</v>
      </c>
      <c r="V208" s="81">
        <f t="shared" si="144"/>
        <v>30.220000000000002</v>
      </c>
      <c r="W208" s="81"/>
      <c r="X208" s="81"/>
      <c r="Z208">
        <v>23.92</v>
      </c>
      <c r="AA208">
        <v>2.5</v>
      </c>
      <c r="AB208">
        <f t="shared" ref="AB208" si="186">Z208+AA208</f>
        <v>26.42</v>
      </c>
      <c r="AC208" s="34">
        <f t="shared" ref="AC208" si="187">AB208*40%</f>
        <v>10.568000000000001</v>
      </c>
      <c r="AD208" s="34">
        <f t="shared" ref="AD208" si="188">AB208+AC208</f>
        <v>36.988</v>
      </c>
    </row>
    <row r="209" spans="1:30" ht="15.75" customHeight="1" x14ac:dyDescent="0.25">
      <c r="A209" s="54" t="s">
        <v>633</v>
      </c>
      <c r="B209" s="27" t="s">
        <v>634</v>
      </c>
      <c r="C209" s="27" t="s">
        <v>203</v>
      </c>
      <c r="D209" s="27" t="s">
        <v>104</v>
      </c>
      <c r="E209" s="55" t="s">
        <v>139</v>
      </c>
      <c r="F209" s="27" t="s">
        <v>86</v>
      </c>
      <c r="G209" s="27" t="s">
        <v>86</v>
      </c>
      <c r="H209" s="27" t="s">
        <v>140</v>
      </c>
      <c r="I209" s="27" t="s">
        <v>88</v>
      </c>
      <c r="J209" s="27">
        <v>1</v>
      </c>
      <c r="K209" s="27" t="s">
        <v>89</v>
      </c>
      <c r="L209" s="56">
        <f t="shared" si="179"/>
        <v>47.30410958904109</v>
      </c>
      <c r="M209" s="57">
        <v>0.27</v>
      </c>
      <c r="N209" s="56">
        <f t="shared" ref="N209:N210" si="189">L209-(L209*M209)</f>
        <v>34.531999999999996</v>
      </c>
      <c r="O209" s="36"/>
      <c r="R209" t="str">
        <f t="shared" ref="R209:R210" si="190">B209</f>
        <v>Modern Classics</v>
      </c>
      <c r="S209" s="88">
        <v>22.88</v>
      </c>
      <c r="T209" s="34">
        <v>2.5</v>
      </c>
      <c r="U209" s="34">
        <f t="shared" si="143"/>
        <v>9.1519999999999992</v>
      </c>
      <c r="V209" s="81">
        <f t="shared" si="144"/>
        <v>34.531999999999996</v>
      </c>
      <c r="W209" s="81"/>
      <c r="X209" s="81"/>
      <c r="Y209">
        <v>21.75</v>
      </c>
      <c r="Z209">
        <v>21.75</v>
      </c>
      <c r="AA209">
        <v>2.5</v>
      </c>
      <c r="AB209">
        <f t="shared" ref="AB209:AB210" si="191">Z209+AA209</f>
        <v>24.25</v>
      </c>
      <c r="AC209" s="34">
        <f t="shared" ref="AC209:AC210" si="192">AB209*40%</f>
        <v>9.7000000000000011</v>
      </c>
      <c r="AD209" s="34">
        <f t="shared" ref="AD209:AD210" si="193">AB209+AC209</f>
        <v>33.950000000000003</v>
      </c>
    </row>
    <row r="210" spans="1:30" ht="15.75" customHeight="1" x14ac:dyDescent="0.25">
      <c r="A210" s="54" t="s">
        <v>635</v>
      </c>
      <c r="B210" s="27" t="s">
        <v>636</v>
      </c>
      <c r="C210" s="27" t="s">
        <v>203</v>
      </c>
      <c r="D210" s="27" t="s">
        <v>104</v>
      </c>
      <c r="E210" s="55" t="s">
        <v>139</v>
      </c>
      <c r="F210" s="27" t="s">
        <v>86</v>
      </c>
      <c r="G210" s="27" t="s">
        <v>86</v>
      </c>
      <c r="H210" s="27" t="s">
        <v>140</v>
      </c>
      <c r="I210" s="27" t="s">
        <v>88</v>
      </c>
      <c r="J210" s="27">
        <v>2</v>
      </c>
      <c r="K210" s="27" t="s">
        <v>89</v>
      </c>
      <c r="L210" s="56">
        <f t="shared" si="179"/>
        <v>58.542465753424658</v>
      </c>
      <c r="M210" s="57">
        <v>0.27</v>
      </c>
      <c r="N210" s="56">
        <f t="shared" si="189"/>
        <v>42.735999999999997</v>
      </c>
      <c r="O210" s="36"/>
      <c r="R210" t="str">
        <f t="shared" si="190"/>
        <v>Musical</v>
      </c>
      <c r="S210" s="88">
        <v>28.74</v>
      </c>
      <c r="T210" s="34">
        <v>2.5</v>
      </c>
      <c r="U210" s="34">
        <f t="shared" si="143"/>
        <v>11.496</v>
      </c>
      <c r="V210" s="81">
        <f t="shared" si="144"/>
        <v>42.735999999999997</v>
      </c>
      <c r="W210" s="81"/>
      <c r="X210" s="81"/>
      <c r="Y210">
        <v>27.31</v>
      </c>
      <c r="Z210">
        <v>27.31</v>
      </c>
      <c r="AA210">
        <v>2.5</v>
      </c>
      <c r="AB210">
        <f t="shared" si="191"/>
        <v>29.81</v>
      </c>
      <c r="AC210" s="34">
        <f t="shared" si="192"/>
        <v>11.923999999999999</v>
      </c>
      <c r="AD210" s="34">
        <f t="shared" si="193"/>
        <v>41.733999999999995</v>
      </c>
    </row>
    <row r="211" spans="1:30" ht="15.75" customHeight="1" x14ac:dyDescent="0.25">
      <c r="A211" s="54" t="s">
        <v>453</v>
      </c>
      <c r="B211" s="27" t="s">
        <v>454</v>
      </c>
      <c r="C211" s="27" t="s">
        <v>203</v>
      </c>
      <c r="D211" s="27" t="s">
        <v>104</v>
      </c>
      <c r="E211" s="55" t="s">
        <v>139</v>
      </c>
      <c r="F211" s="27" t="s">
        <v>86</v>
      </c>
      <c r="G211" s="27" t="s">
        <v>86</v>
      </c>
      <c r="H211" s="27" t="s">
        <v>140</v>
      </c>
      <c r="I211" s="27" t="s">
        <v>88</v>
      </c>
      <c r="J211" s="27">
        <v>0</v>
      </c>
      <c r="K211" s="27" t="s">
        <v>89</v>
      </c>
      <c r="L211" s="56">
        <f t="shared" si="179"/>
        <v>33.38082191780822</v>
      </c>
      <c r="M211" s="57">
        <v>0.27</v>
      </c>
      <c r="N211" s="56">
        <f t="shared" ref="N211" si="194">L211-(L211*M211)</f>
        <v>24.368000000000002</v>
      </c>
      <c r="O211" s="36"/>
      <c r="R211" t="str">
        <f>B211</f>
        <v>Pennant</v>
      </c>
      <c r="S211" s="88">
        <v>15.62</v>
      </c>
      <c r="T211" s="34">
        <v>2.5</v>
      </c>
      <c r="U211" s="34">
        <f t="shared" si="143"/>
        <v>6.2480000000000002</v>
      </c>
      <c r="V211" s="81">
        <f t="shared" si="144"/>
        <v>24.367999999999999</v>
      </c>
      <c r="W211" s="81"/>
      <c r="X211" s="81"/>
      <c r="Z211">
        <v>14.78</v>
      </c>
      <c r="AA211">
        <v>2.5</v>
      </c>
      <c r="AB211">
        <f t="shared" si="180"/>
        <v>17.28</v>
      </c>
      <c r="AC211" s="34">
        <f t="shared" si="181"/>
        <v>6.9120000000000008</v>
      </c>
      <c r="AD211" s="34">
        <f t="shared" si="182"/>
        <v>24.192</v>
      </c>
    </row>
    <row r="212" spans="1:30" ht="15.75" customHeight="1" x14ac:dyDescent="0.25">
      <c r="A212" s="54" t="s">
        <v>185</v>
      </c>
      <c r="B212" s="27" t="s">
        <v>707</v>
      </c>
      <c r="C212" s="27" t="s">
        <v>203</v>
      </c>
      <c r="D212" s="27" t="s">
        <v>104</v>
      </c>
      <c r="E212" s="55" t="s">
        <v>141</v>
      </c>
      <c r="F212" s="27" t="s">
        <v>86</v>
      </c>
      <c r="G212" s="27" t="s">
        <v>86</v>
      </c>
      <c r="H212" s="27" t="s">
        <v>140</v>
      </c>
      <c r="I212" s="27" t="s">
        <v>88</v>
      </c>
      <c r="J212" s="27">
        <v>0</v>
      </c>
      <c r="K212" s="27" t="s">
        <v>89</v>
      </c>
      <c r="L212" s="56">
        <f t="shared" si="179"/>
        <v>28.93150684931507</v>
      </c>
      <c r="M212" s="57">
        <v>0.27</v>
      </c>
      <c r="N212" s="56">
        <f t="shared" si="135"/>
        <v>21.12</v>
      </c>
      <c r="O212" s="36"/>
      <c r="R212" t="str">
        <f>B212</f>
        <v>Polaris II</v>
      </c>
      <c r="S212" s="88">
        <v>13.3</v>
      </c>
      <c r="T212" s="34">
        <v>2.5</v>
      </c>
      <c r="U212" s="34">
        <f t="shared" si="143"/>
        <v>5.32</v>
      </c>
      <c r="V212" s="81">
        <f t="shared" si="144"/>
        <v>21.12</v>
      </c>
      <c r="W212" s="81"/>
      <c r="X212" s="81"/>
      <c r="Z212">
        <v>14.31</v>
      </c>
      <c r="AA212">
        <v>2.5</v>
      </c>
      <c r="AB212">
        <f t="shared" si="180"/>
        <v>16.810000000000002</v>
      </c>
      <c r="AC212" s="34">
        <f t="shared" si="181"/>
        <v>6.7240000000000011</v>
      </c>
      <c r="AD212" s="34">
        <f t="shared" si="182"/>
        <v>23.534000000000002</v>
      </c>
    </row>
    <row r="213" spans="1:30" ht="15.75" customHeight="1" x14ac:dyDescent="0.25">
      <c r="A213" s="54" t="s">
        <v>637</v>
      </c>
      <c r="B213" s="27" t="s">
        <v>638</v>
      </c>
      <c r="C213" s="27" t="s">
        <v>203</v>
      </c>
      <c r="D213" s="27" t="s">
        <v>104</v>
      </c>
      <c r="E213" s="55" t="s">
        <v>139</v>
      </c>
      <c r="F213" s="27" t="s">
        <v>86</v>
      </c>
      <c r="G213" s="27" t="s">
        <v>86</v>
      </c>
      <c r="H213" s="27" t="s">
        <v>140</v>
      </c>
      <c r="I213" s="27" t="s">
        <v>88</v>
      </c>
      <c r="J213" s="27">
        <v>1</v>
      </c>
      <c r="K213" s="27" t="s">
        <v>89</v>
      </c>
      <c r="L213" s="56">
        <f t="shared" si="179"/>
        <v>58.542465753424658</v>
      </c>
      <c r="M213" s="57">
        <v>0.27</v>
      </c>
      <c r="N213" s="56">
        <f t="shared" si="135"/>
        <v>42.735999999999997</v>
      </c>
      <c r="O213" s="36"/>
      <c r="R213" t="str">
        <f t="shared" ref="R213" si="195">B213</f>
        <v>Romantic</v>
      </c>
      <c r="S213" s="88">
        <v>28.74</v>
      </c>
      <c r="T213" s="34">
        <v>2.5</v>
      </c>
      <c r="U213" s="34">
        <f t="shared" si="143"/>
        <v>11.496</v>
      </c>
      <c r="V213" s="81">
        <f t="shared" si="144"/>
        <v>42.735999999999997</v>
      </c>
      <c r="W213" s="81"/>
      <c r="X213" s="81"/>
      <c r="Y213">
        <v>27.31</v>
      </c>
      <c r="Z213">
        <v>27.31</v>
      </c>
      <c r="AA213">
        <v>2.5</v>
      </c>
      <c r="AB213">
        <f t="shared" ref="AB213" si="196">Z213+AA213</f>
        <v>29.81</v>
      </c>
      <c r="AC213" s="34">
        <f t="shared" ref="AC213" si="197">AB213*40%</f>
        <v>11.923999999999999</v>
      </c>
      <c r="AD213" s="34">
        <f t="shared" ref="AD213" si="198">AB213+AC213</f>
        <v>41.733999999999995</v>
      </c>
    </row>
    <row r="214" spans="1:30" ht="15.75" customHeight="1" x14ac:dyDescent="0.25">
      <c r="A214" s="54" t="s">
        <v>455</v>
      </c>
      <c r="B214" s="27" t="s">
        <v>456</v>
      </c>
      <c r="C214" s="27" t="s">
        <v>203</v>
      </c>
      <c r="D214" s="27" t="s">
        <v>104</v>
      </c>
      <c r="E214" s="55" t="s">
        <v>139</v>
      </c>
      <c r="F214" s="27" t="s">
        <v>86</v>
      </c>
      <c r="G214" s="27" t="s">
        <v>86</v>
      </c>
      <c r="H214" s="27" t="s">
        <v>140</v>
      </c>
      <c r="I214" s="27" t="s">
        <v>88</v>
      </c>
      <c r="J214" s="27">
        <v>0</v>
      </c>
      <c r="K214" s="27" t="s">
        <v>89</v>
      </c>
      <c r="L214" s="56">
        <f t="shared" si="179"/>
        <v>33.38082191780822</v>
      </c>
      <c r="M214" s="57">
        <v>0.27</v>
      </c>
      <c r="N214" s="56">
        <f t="shared" si="135"/>
        <v>24.368000000000002</v>
      </c>
      <c r="O214" s="36"/>
      <c r="R214" t="str">
        <f>B214</f>
        <v>Signet</v>
      </c>
      <c r="S214" s="88">
        <v>15.62</v>
      </c>
      <c r="T214" s="34">
        <v>2.5</v>
      </c>
      <c r="U214" s="34">
        <f t="shared" si="143"/>
        <v>6.2480000000000002</v>
      </c>
      <c r="V214" s="81">
        <f t="shared" si="144"/>
        <v>24.367999999999999</v>
      </c>
      <c r="W214" s="81"/>
      <c r="X214" s="81"/>
      <c r="Z214">
        <v>14.78</v>
      </c>
      <c r="AA214">
        <v>2.5</v>
      </c>
      <c r="AB214">
        <f t="shared" ref="AB214" si="199">Z214+AA214</f>
        <v>17.28</v>
      </c>
      <c r="AC214" s="34">
        <f t="shared" ref="AC214" si="200">AB214*40%</f>
        <v>6.9120000000000008</v>
      </c>
      <c r="AD214" s="34">
        <f t="shared" ref="AD214" si="201">AB214+AC214</f>
        <v>24.192</v>
      </c>
    </row>
    <row r="215" spans="1:30" ht="15.75" customHeight="1" x14ac:dyDescent="0.25">
      <c r="A215" s="54" t="s">
        <v>186</v>
      </c>
      <c r="B215" s="27" t="s">
        <v>160</v>
      </c>
      <c r="C215" s="27" t="s">
        <v>203</v>
      </c>
      <c r="D215" s="27" t="s">
        <v>104</v>
      </c>
      <c r="E215" s="55" t="s">
        <v>142</v>
      </c>
      <c r="F215" s="27" t="s">
        <v>86</v>
      </c>
      <c r="G215" s="27" t="s">
        <v>86</v>
      </c>
      <c r="H215" s="27" t="s">
        <v>140</v>
      </c>
      <c r="I215" s="27" t="s">
        <v>88</v>
      </c>
      <c r="J215" s="27">
        <v>0</v>
      </c>
      <c r="K215" s="27" t="s">
        <v>89</v>
      </c>
      <c r="L215" s="56">
        <f t="shared" si="179"/>
        <v>56.279452054794525</v>
      </c>
      <c r="M215" s="57">
        <v>0.27</v>
      </c>
      <c r="N215" s="56">
        <f t="shared" si="135"/>
        <v>41.084000000000003</v>
      </c>
      <c r="O215" s="36"/>
      <c r="R215" t="str">
        <f>B215</f>
        <v>Simple Weave</v>
      </c>
      <c r="S215" s="88">
        <v>27.56</v>
      </c>
      <c r="T215" s="34">
        <v>2.5</v>
      </c>
      <c r="U215" s="34">
        <f t="shared" si="143"/>
        <v>11.024000000000001</v>
      </c>
      <c r="V215" s="81">
        <f t="shared" si="144"/>
        <v>41.084000000000003</v>
      </c>
      <c r="W215" s="81"/>
      <c r="X215" s="81"/>
      <c r="Z215">
        <v>26.25</v>
      </c>
      <c r="AA215">
        <v>2.5</v>
      </c>
      <c r="AB215">
        <f t="shared" si="180"/>
        <v>28.75</v>
      </c>
      <c r="AC215" s="34">
        <f t="shared" si="181"/>
        <v>11.5</v>
      </c>
      <c r="AD215" s="34">
        <f t="shared" si="182"/>
        <v>40.25</v>
      </c>
    </row>
    <row r="216" spans="1:30" ht="15.75" customHeight="1" x14ac:dyDescent="0.25">
      <c r="A216" s="54" t="s">
        <v>639</v>
      </c>
      <c r="B216" s="27" t="s">
        <v>640</v>
      </c>
      <c r="C216" s="27" t="s">
        <v>203</v>
      </c>
      <c r="D216" s="27" t="s">
        <v>104</v>
      </c>
      <c r="E216" s="55" t="s">
        <v>141</v>
      </c>
      <c r="F216" s="27" t="s">
        <v>86</v>
      </c>
      <c r="G216" s="27" t="s">
        <v>86</v>
      </c>
      <c r="H216" s="27" t="s">
        <v>140</v>
      </c>
      <c r="I216" s="27" t="s">
        <v>88</v>
      </c>
      <c r="J216" s="27">
        <v>1</v>
      </c>
      <c r="K216" s="27" t="s">
        <v>89</v>
      </c>
      <c r="L216" s="56">
        <f t="shared" si="179"/>
        <v>58.542465753424658</v>
      </c>
      <c r="M216" s="57">
        <v>0.27</v>
      </c>
      <c r="N216" s="56">
        <f t="shared" si="135"/>
        <v>42.735999999999997</v>
      </c>
      <c r="O216" s="36"/>
      <c r="R216" t="str">
        <f t="shared" ref="R216" si="202">B216</f>
        <v>Socialite</v>
      </c>
      <c r="S216" s="88">
        <v>28.74</v>
      </c>
      <c r="T216" s="34">
        <v>2.5</v>
      </c>
      <c r="U216" s="34">
        <f t="shared" si="143"/>
        <v>11.496</v>
      </c>
      <c r="V216" s="81">
        <f t="shared" si="144"/>
        <v>42.735999999999997</v>
      </c>
      <c r="W216" s="81"/>
      <c r="X216" s="81"/>
      <c r="Y216">
        <v>27.31</v>
      </c>
      <c r="Z216">
        <v>27.31</v>
      </c>
      <c r="AA216">
        <v>2.5</v>
      </c>
      <c r="AB216">
        <f t="shared" ref="AB216" si="203">Z216+AA216</f>
        <v>29.81</v>
      </c>
      <c r="AC216" s="34">
        <f t="shared" ref="AC216" si="204">AB216*40%</f>
        <v>11.923999999999999</v>
      </c>
      <c r="AD216" s="34">
        <f t="shared" ref="AD216" si="205">AB216+AC216</f>
        <v>41.733999999999995</v>
      </c>
    </row>
    <row r="217" spans="1:30" ht="15.75" customHeight="1" x14ac:dyDescent="0.25">
      <c r="A217" s="54" t="s">
        <v>457</v>
      </c>
      <c r="B217" s="27" t="s">
        <v>458</v>
      </c>
      <c r="C217" s="27" t="s">
        <v>203</v>
      </c>
      <c r="D217" s="27" t="s">
        <v>104</v>
      </c>
      <c r="E217" s="55" t="s">
        <v>139</v>
      </c>
      <c r="F217" s="27" t="s">
        <v>86</v>
      </c>
      <c r="G217" s="27" t="s">
        <v>86</v>
      </c>
      <c r="H217" s="27" t="s">
        <v>140</v>
      </c>
      <c r="I217" s="27" t="s">
        <v>88</v>
      </c>
      <c r="J217" s="27">
        <v>0</v>
      </c>
      <c r="K217" s="27" t="s">
        <v>89</v>
      </c>
      <c r="L217" s="56">
        <f t="shared" si="179"/>
        <v>48.493150684931507</v>
      </c>
      <c r="M217" s="57">
        <v>0.27</v>
      </c>
      <c r="N217" s="56">
        <f t="shared" si="135"/>
        <v>35.4</v>
      </c>
      <c r="O217" s="36"/>
      <c r="R217" t="str">
        <f>B217</f>
        <v>Spectral Drift</v>
      </c>
      <c r="S217" s="88">
        <v>23.5</v>
      </c>
      <c r="T217" s="34">
        <v>2.5</v>
      </c>
      <c r="U217" s="34">
        <f t="shared" si="143"/>
        <v>9.4</v>
      </c>
      <c r="V217" s="81">
        <f t="shared" si="144"/>
        <v>35.4</v>
      </c>
      <c r="W217" s="81"/>
      <c r="X217" s="81"/>
      <c r="Z217">
        <v>22.38</v>
      </c>
      <c r="AA217">
        <v>2.5</v>
      </c>
      <c r="AB217">
        <f t="shared" si="180"/>
        <v>24.88</v>
      </c>
      <c r="AC217" s="34">
        <f t="shared" si="181"/>
        <v>9.952</v>
      </c>
      <c r="AD217" s="34">
        <f t="shared" si="182"/>
        <v>34.832000000000001</v>
      </c>
    </row>
    <row r="218" spans="1:30" ht="15.75" customHeight="1" x14ac:dyDescent="0.25">
      <c r="A218" s="54" t="s">
        <v>187</v>
      </c>
      <c r="B218" s="27" t="s">
        <v>166</v>
      </c>
      <c r="C218" s="27" t="s">
        <v>203</v>
      </c>
      <c r="D218" s="27" t="s">
        <v>104</v>
      </c>
      <c r="E218" s="55" t="s">
        <v>139</v>
      </c>
      <c r="F218" s="27" t="s">
        <v>86</v>
      </c>
      <c r="G218" s="27" t="s">
        <v>86</v>
      </c>
      <c r="H218" s="27" t="s">
        <v>140</v>
      </c>
      <c r="I218" s="27" t="s">
        <v>88</v>
      </c>
      <c r="J218" s="27">
        <v>0</v>
      </c>
      <c r="K218" s="27" t="s">
        <v>89</v>
      </c>
      <c r="L218" s="56">
        <f t="shared" si="179"/>
        <v>52.482191780821914</v>
      </c>
      <c r="M218" s="57">
        <v>0.27</v>
      </c>
      <c r="N218" s="56">
        <f t="shared" si="135"/>
        <v>38.311999999999998</v>
      </c>
      <c r="O218" s="36"/>
      <c r="R218" t="str">
        <f>B218</f>
        <v>Stitch II</v>
      </c>
      <c r="S218" s="88">
        <v>25.58</v>
      </c>
      <c r="T218" s="34">
        <v>2.5</v>
      </c>
      <c r="U218" s="34">
        <f t="shared" si="143"/>
        <v>10.231999999999999</v>
      </c>
      <c r="V218" s="81">
        <f t="shared" si="144"/>
        <v>38.311999999999998</v>
      </c>
      <c r="W218" s="81"/>
      <c r="X218" s="81"/>
      <c r="Z218">
        <v>24.34</v>
      </c>
      <c r="AA218">
        <v>2.5</v>
      </c>
      <c r="AB218">
        <f t="shared" si="180"/>
        <v>26.84</v>
      </c>
      <c r="AC218" s="34">
        <f t="shared" si="181"/>
        <v>10.736000000000001</v>
      </c>
      <c r="AD218" s="34">
        <f t="shared" si="182"/>
        <v>37.576000000000001</v>
      </c>
    </row>
    <row r="219" spans="1:30" ht="15.75" customHeight="1" x14ac:dyDescent="0.25">
      <c r="A219" s="54" t="s">
        <v>188</v>
      </c>
      <c r="B219" s="27" t="s">
        <v>189</v>
      </c>
      <c r="C219" s="27" t="s">
        <v>203</v>
      </c>
      <c r="D219" s="27" t="s">
        <v>104</v>
      </c>
      <c r="E219" s="55" t="s">
        <v>142</v>
      </c>
      <c r="F219" s="27" t="s">
        <v>86</v>
      </c>
      <c r="G219" s="27" t="s">
        <v>86</v>
      </c>
      <c r="H219" s="27" t="s">
        <v>140</v>
      </c>
      <c r="I219" s="27" t="s">
        <v>88</v>
      </c>
      <c r="J219" s="27">
        <v>0</v>
      </c>
      <c r="K219" s="27" t="s">
        <v>89</v>
      </c>
      <c r="L219" s="56">
        <f t="shared" si="179"/>
        <v>34.301369863013704</v>
      </c>
      <c r="M219" s="57">
        <v>0.27</v>
      </c>
      <c r="N219" s="56">
        <f t="shared" si="135"/>
        <v>25.040000000000003</v>
      </c>
      <c r="O219" s="36"/>
      <c r="R219" t="str">
        <f>B219</f>
        <v>Stride</v>
      </c>
      <c r="S219" s="88">
        <v>16.100000000000001</v>
      </c>
      <c r="T219" s="34">
        <v>2.5</v>
      </c>
      <c r="U219" s="34">
        <f t="shared" si="143"/>
        <v>6.4400000000000013</v>
      </c>
      <c r="V219" s="81">
        <f t="shared" si="144"/>
        <v>25.040000000000003</v>
      </c>
      <c r="W219" s="81"/>
      <c r="X219" s="81"/>
      <c r="Z219">
        <v>15.36</v>
      </c>
      <c r="AA219">
        <v>2.5</v>
      </c>
      <c r="AB219">
        <f t="shared" si="180"/>
        <v>17.86</v>
      </c>
      <c r="AC219" s="34">
        <f t="shared" si="181"/>
        <v>7.1440000000000001</v>
      </c>
      <c r="AD219" s="34">
        <f t="shared" si="182"/>
        <v>25.003999999999998</v>
      </c>
    </row>
    <row r="220" spans="1:30" ht="15.75" customHeight="1" x14ac:dyDescent="0.25">
      <c r="A220" s="54" t="s">
        <v>641</v>
      </c>
      <c r="B220" s="27" t="s">
        <v>642</v>
      </c>
      <c r="C220" s="27" t="s">
        <v>203</v>
      </c>
      <c r="D220" s="27" t="s">
        <v>104</v>
      </c>
      <c r="E220" s="55" t="s">
        <v>139</v>
      </c>
      <c r="F220" s="27" t="s">
        <v>86</v>
      </c>
      <c r="G220" s="27" t="s">
        <v>86</v>
      </c>
      <c r="H220" s="27" t="s">
        <v>140</v>
      </c>
      <c r="I220" s="27" t="s">
        <v>88</v>
      </c>
      <c r="J220" s="27">
        <v>1</v>
      </c>
      <c r="K220" s="27" t="s">
        <v>89</v>
      </c>
      <c r="L220" s="56">
        <f t="shared" si="179"/>
        <v>32.786301369863018</v>
      </c>
      <c r="M220" s="57">
        <v>0.27</v>
      </c>
      <c r="N220" s="56">
        <f t="shared" ref="N220" si="206">L220-(L220*M220)</f>
        <v>23.934000000000005</v>
      </c>
      <c r="O220" s="36"/>
      <c r="R220" t="str">
        <f t="shared" ref="R220" si="207">B220</f>
        <v>Tech Savvy</v>
      </c>
      <c r="S220" s="88">
        <v>15.31</v>
      </c>
      <c r="T220" s="34">
        <v>2.5</v>
      </c>
      <c r="U220" s="34">
        <f t="shared" si="143"/>
        <v>6.1240000000000006</v>
      </c>
      <c r="V220" s="81">
        <f t="shared" si="144"/>
        <v>23.934000000000005</v>
      </c>
      <c r="W220" s="81"/>
      <c r="X220" s="81"/>
      <c r="Y220">
        <v>14.59</v>
      </c>
      <c r="Z220">
        <v>14.59</v>
      </c>
      <c r="AA220">
        <v>2.5</v>
      </c>
      <c r="AB220">
        <f t="shared" ref="AB220" si="208">Z220+AA220</f>
        <v>17.09</v>
      </c>
      <c r="AC220" s="34">
        <f t="shared" ref="AC220" si="209">AB220*40%</f>
        <v>6.8360000000000003</v>
      </c>
      <c r="AD220" s="34">
        <f t="shared" ref="AD220" si="210">AB220+AC220</f>
        <v>23.926000000000002</v>
      </c>
    </row>
    <row r="221" spans="1:30" ht="15.75" customHeight="1" x14ac:dyDescent="0.25">
      <c r="A221" s="54" t="s">
        <v>190</v>
      </c>
      <c r="B221" s="27" t="s">
        <v>191</v>
      </c>
      <c r="C221" s="27" t="s">
        <v>203</v>
      </c>
      <c r="D221" s="27" t="s">
        <v>104</v>
      </c>
      <c r="E221" s="55" t="s">
        <v>142</v>
      </c>
      <c r="F221" s="27" t="s">
        <v>86</v>
      </c>
      <c r="G221" s="27" t="s">
        <v>86</v>
      </c>
      <c r="H221" s="27" t="s">
        <v>140</v>
      </c>
      <c r="I221" s="27" t="s">
        <v>88</v>
      </c>
      <c r="J221" s="27">
        <v>0</v>
      </c>
      <c r="K221" s="27" t="s">
        <v>89</v>
      </c>
      <c r="L221" s="56">
        <f t="shared" si="179"/>
        <v>35.528767123287672</v>
      </c>
      <c r="M221" s="57">
        <v>0.27</v>
      </c>
      <c r="N221" s="56">
        <f t="shared" si="135"/>
        <v>25.936</v>
      </c>
      <c r="O221" s="36"/>
      <c r="R221" t="str">
        <f t="shared" ref="R221:R232" si="211">B221</f>
        <v>Terrain Park</v>
      </c>
      <c r="S221" s="88">
        <v>16.739999999999998</v>
      </c>
      <c r="T221" s="34">
        <v>2.5</v>
      </c>
      <c r="U221" s="34">
        <f t="shared" si="143"/>
        <v>6.6959999999999997</v>
      </c>
      <c r="V221" s="81">
        <f t="shared" si="144"/>
        <v>25.936</v>
      </c>
      <c r="W221" s="81"/>
      <c r="X221" s="81"/>
      <c r="Z221">
        <v>15.85</v>
      </c>
      <c r="AA221">
        <v>2.5</v>
      </c>
      <c r="AB221">
        <f t="shared" si="180"/>
        <v>18.350000000000001</v>
      </c>
      <c r="AC221" s="34">
        <f t="shared" si="181"/>
        <v>7.3400000000000007</v>
      </c>
      <c r="AD221" s="34">
        <f t="shared" si="182"/>
        <v>25.69</v>
      </c>
    </row>
    <row r="222" spans="1:30" ht="15.75" customHeight="1" x14ac:dyDescent="0.25">
      <c r="A222" s="54" t="s">
        <v>192</v>
      </c>
      <c r="B222" s="27" t="s">
        <v>193</v>
      </c>
      <c r="C222" s="27" t="s">
        <v>203</v>
      </c>
      <c r="D222" s="27" t="s">
        <v>104</v>
      </c>
      <c r="E222" s="55" t="s">
        <v>141</v>
      </c>
      <c r="F222" s="27" t="s">
        <v>86</v>
      </c>
      <c r="G222" s="27" t="s">
        <v>86</v>
      </c>
      <c r="H222" s="27" t="s">
        <v>140</v>
      </c>
      <c r="I222" s="27" t="s">
        <v>88</v>
      </c>
      <c r="J222" s="27">
        <v>0</v>
      </c>
      <c r="K222" s="27" t="s">
        <v>89</v>
      </c>
      <c r="L222" s="56">
        <f t="shared" si="179"/>
        <v>31.482191780821921</v>
      </c>
      <c r="M222" s="57">
        <v>0.27</v>
      </c>
      <c r="N222" s="56">
        <f t="shared" si="135"/>
        <v>22.981999999999999</v>
      </c>
      <c r="O222" s="36"/>
      <c r="R222" t="str">
        <f t="shared" si="211"/>
        <v>Time Zone</v>
      </c>
      <c r="S222" s="88">
        <v>14.63</v>
      </c>
      <c r="T222" s="34">
        <v>2.5</v>
      </c>
      <c r="U222" s="34">
        <f t="shared" si="143"/>
        <v>5.8520000000000003</v>
      </c>
      <c r="V222" s="81">
        <f t="shared" si="144"/>
        <v>22.982000000000003</v>
      </c>
      <c r="W222" s="81"/>
      <c r="X222" s="81"/>
      <c r="Z222">
        <v>13.86</v>
      </c>
      <c r="AA222">
        <v>2.5</v>
      </c>
      <c r="AB222">
        <f t="shared" si="180"/>
        <v>16.36</v>
      </c>
      <c r="AC222" s="34">
        <f t="shared" si="181"/>
        <v>6.5440000000000005</v>
      </c>
      <c r="AD222" s="34">
        <f t="shared" si="182"/>
        <v>22.904</v>
      </c>
    </row>
    <row r="223" spans="1:30" ht="15.75" customHeight="1" x14ac:dyDescent="0.25">
      <c r="A223" s="54" t="s">
        <v>643</v>
      </c>
      <c r="B223" s="27" t="s">
        <v>644</v>
      </c>
      <c r="C223" s="27" t="s">
        <v>203</v>
      </c>
      <c r="D223" s="27" t="s">
        <v>104</v>
      </c>
      <c r="E223" s="55" t="s">
        <v>139</v>
      </c>
      <c r="F223" s="27" t="s">
        <v>86</v>
      </c>
      <c r="G223" s="27" t="s">
        <v>86</v>
      </c>
      <c r="H223" s="27" t="s">
        <v>140</v>
      </c>
      <c r="I223" s="27" t="s">
        <v>88</v>
      </c>
      <c r="J223" s="27">
        <v>0</v>
      </c>
      <c r="K223" s="27" t="s">
        <v>89</v>
      </c>
      <c r="L223" s="56">
        <f t="shared" si="179"/>
        <v>32.786301369863018</v>
      </c>
      <c r="M223" s="57">
        <v>0.27</v>
      </c>
      <c r="N223" s="56">
        <f t="shared" si="135"/>
        <v>23.934000000000005</v>
      </c>
      <c r="O223" s="36"/>
      <c r="R223" t="str">
        <f t="shared" si="211"/>
        <v>Trustworthy</v>
      </c>
      <c r="S223" s="88">
        <v>15.31</v>
      </c>
      <c r="T223" s="34">
        <v>2.5</v>
      </c>
      <c r="U223" s="34">
        <f t="shared" si="143"/>
        <v>6.1240000000000006</v>
      </c>
      <c r="V223" s="81">
        <f t="shared" si="144"/>
        <v>23.934000000000005</v>
      </c>
      <c r="W223" s="81"/>
      <c r="X223" s="81"/>
      <c r="Y223">
        <v>14.59</v>
      </c>
      <c r="Z223">
        <v>14.59</v>
      </c>
      <c r="AA223">
        <v>2.5</v>
      </c>
      <c r="AB223">
        <f t="shared" si="180"/>
        <v>17.09</v>
      </c>
      <c r="AC223" s="34">
        <f t="shared" si="181"/>
        <v>6.8360000000000003</v>
      </c>
      <c r="AD223" s="34">
        <f t="shared" si="182"/>
        <v>23.926000000000002</v>
      </c>
    </row>
    <row r="224" spans="1:30" ht="15.75" customHeight="1" x14ac:dyDescent="0.25">
      <c r="A224" s="54" t="s">
        <v>412</v>
      </c>
      <c r="B224" s="27" t="s">
        <v>413</v>
      </c>
      <c r="C224" s="27" t="s">
        <v>203</v>
      </c>
      <c r="D224" s="27" t="s">
        <v>104</v>
      </c>
      <c r="E224" s="55" t="s">
        <v>142</v>
      </c>
      <c r="F224" s="27" t="s">
        <v>86</v>
      </c>
      <c r="G224" s="27" t="s">
        <v>86</v>
      </c>
      <c r="H224" s="27" t="s">
        <v>140</v>
      </c>
      <c r="I224" s="27" t="s">
        <v>88</v>
      </c>
      <c r="J224" s="27">
        <v>0</v>
      </c>
      <c r="K224" s="27" t="s">
        <v>89</v>
      </c>
      <c r="L224" s="56">
        <f t="shared" si="179"/>
        <v>54.265753424657539</v>
      </c>
      <c r="M224" s="57">
        <v>0.27</v>
      </c>
      <c r="N224" s="56">
        <f t="shared" si="135"/>
        <v>39.614000000000004</v>
      </c>
      <c r="O224" s="36"/>
      <c r="R224" t="str">
        <f t="shared" si="211"/>
        <v>Up Tempo</v>
      </c>
      <c r="S224" s="88">
        <v>26.51</v>
      </c>
      <c r="T224" s="34">
        <v>2.5</v>
      </c>
      <c r="U224" s="34">
        <f t="shared" si="143"/>
        <v>10.604000000000001</v>
      </c>
      <c r="V224" s="81">
        <f t="shared" si="144"/>
        <v>39.614000000000004</v>
      </c>
      <c r="W224" s="81"/>
      <c r="X224" s="81"/>
      <c r="Z224">
        <v>25.29</v>
      </c>
      <c r="AA224">
        <v>2.5</v>
      </c>
      <c r="AB224">
        <f t="shared" si="180"/>
        <v>27.79</v>
      </c>
      <c r="AC224" s="34">
        <f t="shared" si="181"/>
        <v>11.116</v>
      </c>
      <c r="AD224" s="34">
        <f t="shared" si="182"/>
        <v>38.905999999999999</v>
      </c>
    </row>
    <row r="225" spans="1:30" ht="15.75" customHeight="1" x14ac:dyDescent="0.25">
      <c r="A225" s="54" t="s">
        <v>194</v>
      </c>
      <c r="B225" s="27" t="s">
        <v>195</v>
      </c>
      <c r="C225" s="27" t="s">
        <v>203</v>
      </c>
      <c r="D225" s="27" t="s">
        <v>104</v>
      </c>
      <c r="E225" s="55" t="s">
        <v>142</v>
      </c>
      <c r="F225" s="27" t="s">
        <v>86</v>
      </c>
      <c r="G225" s="27" t="s">
        <v>86</v>
      </c>
      <c r="H225" s="27" t="s">
        <v>140</v>
      </c>
      <c r="I225" s="27" t="s">
        <v>88</v>
      </c>
      <c r="J225" s="27">
        <v>0</v>
      </c>
      <c r="K225" s="27" t="s">
        <v>89</v>
      </c>
      <c r="L225" s="56">
        <f t="shared" si="179"/>
        <v>55.301369863013704</v>
      </c>
      <c r="M225" s="57">
        <v>0.27</v>
      </c>
      <c r="N225" s="56">
        <f t="shared" si="135"/>
        <v>40.370000000000005</v>
      </c>
      <c r="O225" s="36"/>
      <c r="R225" t="str">
        <f t="shared" si="211"/>
        <v>Veil</v>
      </c>
      <c r="S225" s="88">
        <v>27.05</v>
      </c>
      <c r="T225" s="34">
        <v>2.5</v>
      </c>
      <c r="U225" s="34">
        <f t="shared" si="143"/>
        <v>10.82</v>
      </c>
      <c r="V225" s="81">
        <f t="shared" si="144"/>
        <v>40.370000000000005</v>
      </c>
      <c r="W225" s="81"/>
      <c r="X225" s="81"/>
      <c r="Z225">
        <v>26.87</v>
      </c>
      <c r="AA225">
        <v>2.5</v>
      </c>
      <c r="AB225">
        <f t="shared" si="180"/>
        <v>29.37</v>
      </c>
      <c r="AC225" s="34">
        <f t="shared" si="181"/>
        <v>11.748000000000001</v>
      </c>
      <c r="AD225" s="34">
        <f t="shared" si="182"/>
        <v>41.118000000000002</v>
      </c>
    </row>
    <row r="226" spans="1:30" ht="15.75" customHeight="1" x14ac:dyDescent="0.25">
      <c r="A226" s="54" t="s">
        <v>645</v>
      </c>
      <c r="B226" s="27" t="s">
        <v>646</v>
      </c>
      <c r="C226" s="27" t="s">
        <v>203</v>
      </c>
      <c r="D226" s="27" t="s">
        <v>104</v>
      </c>
      <c r="E226" s="55" t="s">
        <v>139</v>
      </c>
      <c r="F226" s="27" t="s">
        <v>86</v>
      </c>
      <c r="G226" s="27" t="s">
        <v>86</v>
      </c>
      <c r="H226" s="27" t="s">
        <v>140</v>
      </c>
      <c r="I226" s="27" t="s">
        <v>88</v>
      </c>
      <c r="J226" s="27">
        <v>0</v>
      </c>
      <c r="K226" s="27" t="s">
        <v>89</v>
      </c>
      <c r="L226" s="56">
        <f t="shared" si="179"/>
        <v>41.013698630136986</v>
      </c>
      <c r="M226" s="57">
        <v>0.27</v>
      </c>
      <c r="N226" s="56">
        <f t="shared" si="135"/>
        <v>29.939999999999998</v>
      </c>
      <c r="O226" s="36"/>
      <c r="R226" t="str">
        <f t="shared" si="211"/>
        <v>VIP</v>
      </c>
      <c r="S226" s="88">
        <v>19.600000000000001</v>
      </c>
      <c r="T226" s="34">
        <v>2.5</v>
      </c>
      <c r="U226" s="34">
        <f t="shared" si="143"/>
        <v>7.8400000000000007</v>
      </c>
      <c r="V226" s="81">
        <f t="shared" si="144"/>
        <v>29.94</v>
      </c>
      <c r="W226" s="81"/>
      <c r="X226" s="81"/>
      <c r="Y226">
        <v>18.690000000000001</v>
      </c>
      <c r="Z226">
        <v>18.690000000000001</v>
      </c>
      <c r="AA226">
        <v>2.5</v>
      </c>
      <c r="AB226">
        <f t="shared" si="180"/>
        <v>21.19</v>
      </c>
      <c r="AC226" s="34">
        <f t="shared" si="181"/>
        <v>8.4760000000000009</v>
      </c>
      <c r="AD226" s="34">
        <f t="shared" si="182"/>
        <v>29.666000000000004</v>
      </c>
    </row>
    <row r="227" spans="1:30" ht="15.75" customHeight="1" x14ac:dyDescent="0.25">
      <c r="A227" s="54" t="s">
        <v>459</v>
      </c>
      <c r="B227" s="27" t="s">
        <v>554</v>
      </c>
      <c r="C227" s="27" t="s">
        <v>203</v>
      </c>
      <c r="D227" s="27" t="s">
        <v>104</v>
      </c>
      <c r="E227" s="55" t="s">
        <v>139</v>
      </c>
      <c r="F227" s="27" t="s">
        <v>86</v>
      </c>
      <c r="G227" s="27" t="s">
        <v>86</v>
      </c>
      <c r="H227" s="27" t="s">
        <v>140</v>
      </c>
      <c r="I227" s="27" t="s">
        <v>88</v>
      </c>
      <c r="J227" s="27">
        <v>0</v>
      </c>
      <c r="K227" s="27" t="s">
        <v>89</v>
      </c>
      <c r="L227" s="56">
        <f t="shared" si="179"/>
        <v>52.923287671232877</v>
      </c>
      <c r="M227" s="57">
        <v>0.27</v>
      </c>
      <c r="N227" s="56">
        <f t="shared" ref="N227" si="212">L227-(L227*M227)</f>
        <v>38.634</v>
      </c>
      <c r="O227" s="36"/>
      <c r="R227" t="str">
        <f t="shared" si="211"/>
        <v>Watercolors 24x24</v>
      </c>
      <c r="S227" s="88">
        <v>25.81</v>
      </c>
      <c r="T227" s="34">
        <v>2.5</v>
      </c>
      <c r="U227" s="34">
        <f t="shared" si="143"/>
        <v>10.324</v>
      </c>
      <c r="V227" s="81">
        <f t="shared" si="144"/>
        <v>38.634</v>
      </c>
      <c r="W227" s="81"/>
      <c r="X227" s="81"/>
      <c r="Z227">
        <v>24.52</v>
      </c>
      <c r="AA227">
        <v>2.5</v>
      </c>
      <c r="AB227">
        <f t="shared" ref="AB227" si="213">Z227+AA227</f>
        <v>27.02</v>
      </c>
      <c r="AC227" s="34">
        <f t="shared" ref="AC227" si="214">AB227*40%</f>
        <v>10.808</v>
      </c>
      <c r="AD227" s="34">
        <f t="shared" ref="AD227" si="215">AB227+AC227</f>
        <v>37.828000000000003</v>
      </c>
    </row>
    <row r="228" spans="1:30" ht="15.75" customHeight="1" x14ac:dyDescent="0.25">
      <c r="A228" s="54" t="s">
        <v>459</v>
      </c>
      <c r="B228" s="27" t="s">
        <v>555</v>
      </c>
      <c r="C228" s="27" t="s">
        <v>203</v>
      </c>
      <c r="D228" s="27" t="s">
        <v>104</v>
      </c>
      <c r="E228" s="55" t="s">
        <v>139</v>
      </c>
      <c r="F228" s="27" t="s">
        <v>86</v>
      </c>
      <c r="G228" s="27" t="s">
        <v>86</v>
      </c>
      <c r="H228" s="27" t="s">
        <v>140</v>
      </c>
      <c r="I228" s="27" t="s">
        <v>88</v>
      </c>
      <c r="J228" s="27">
        <v>0</v>
      </c>
      <c r="K228" s="27" t="s">
        <v>89</v>
      </c>
      <c r="L228" s="56">
        <f t="shared" si="179"/>
        <v>52.923287671232877</v>
      </c>
      <c r="M228" s="57">
        <v>0.27</v>
      </c>
      <c r="N228" s="56">
        <f t="shared" ref="N228" si="216">L228-(L228*M228)</f>
        <v>38.634</v>
      </c>
      <c r="O228" s="36"/>
      <c r="R228" t="str">
        <f t="shared" si="211"/>
        <v>Watercolors 18x36</v>
      </c>
      <c r="S228" s="88">
        <v>25.81</v>
      </c>
      <c r="T228" s="34">
        <v>2.5</v>
      </c>
      <c r="U228" s="34">
        <f t="shared" si="143"/>
        <v>10.324</v>
      </c>
      <c r="V228" s="81">
        <f t="shared" si="144"/>
        <v>38.634</v>
      </c>
      <c r="W228" s="81"/>
      <c r="X228" s="81"/>
      <c r="Z228">
        <v>24.52</v>
      </c>
      <c r="AA228">
        <v>2.5</v>
      </c>
      <c r="AB228">
        <f t="shared" ref="AB228" si="217">Z228+AA228</f>
        <v>27.02</v>
      </c>
      <c r="AC228" s="34">
        <f t="shared" ref="AC228" si="218">AB228*40%</f>
        <v>10.808</v>
      </c>
      <c r="AD228" s="34">
        <f t="shared" ref="AD228" si="219">AB228+AC228</f>
        <v>37.828000000000003</v>
      </c>
    </row>
    <row r="229" spans="1:30" ht="15.75" customHeight="1" x14ac:dyDescent="0.25">
      <c r="A229" s="54" t="s">
        <v>204</v>
      </c>
      <c r="B229" s="27" t="s">
        <v>205</v>
      </c>
      <c r="C229" s="27" t="s">
        <v>651</v>
      </c>
      <c r="D229" s="27" t="s">
        <v>206</v>
      </c>
      <c r="E229" s="55" t="s">
        <v>141</v>
      </c>
      <c r="F229" s="27" t="s">
        <v>86</v>
      </c>
      <c r="G229" s="27" t="s">
        <v>86</v>
      </c>
      <c r="H229" s="27" t="s">
        <v>140</v>
      </c>
      <c r="I229" s="27" t="s">
        <v>207</v>
      </c>
      <c r="J229" s="27">
        <v>45</v>
      </c>
      <c r="K229" s="27" t="s">
        <v>208</v>
      </c>
      <c r="L229" s="56">
        <f t="shared" si="179"/>
        <v>6.794520547945206</v>
      </c>
      <c r="M229" s="57">
        <v>0.27</v>
      </c>
      <c r="N229" s="56">
        <f t="shared" si="135"/>
        <v>4.96</v>
      </c>
      <c r="O229" s="36"/>
      <c r="R229" t="str">
        <f t="shared" si="211"/>
        <v>Cascade</v>
      </c>
      <c r="S229" s="86">
        <v>3.4</v>
      </c>
      <c r="T229" s="34">
        <v>0.2</v>
      </c>
      <c r="U229" s="34">
        <f t="shared" ref="U229:U239" si="220">S229*40%</f>
        <v>1.36</v>
      </c>
      <c r="V229" s="81">
        <f t="shared" ref="V229:V239" si="221">S229+T229+U229</f>
        <v>4.96</v>
      </c>
      <c r="W229" s="81"/>
      <c r="X229" s="81"/>
      <c r="Z229">
        <v>3.24</v>
      </c>
      <c r="AA229">
        <v>0.28000000000000003</v>
      </c>
      <c r="AB229">
        <f t="shared" si="180"/>
        <v>3.5200000000000005</v>
      </c>
      <c r="AC229" s="34">
        <f t="shared" si="181"/>
        <v>1.4080000000000004</v>
      </c>
      <c r="AD229" s="34">
        <f t="shared" si="182"/>
        <v>4.9280000000000008</v>
      </c>
    </row>
    <row r="230" spans="1:30" ht="15.75" customHeight="1" x14ac:dyDescent="0.25">
      <c r="A230" s="54" t="s">
        <v>209</v>
      </c>
      <c r="B230" s="27" t="s">
        <v>210</v>
      </c>
      <c r="C230" s="27" t="s">
        <v>651</v>
      </c>
      <c r="D230" s="27" t="s">
        <v>206</v>
      </c>
      <c r="E230" s="55" t="s">
        <v>141</v>
      </c>
      <c r="F230" s="27" t="s">
        <v>86</v>
      </c>
      <c r="G230" s="27" t="s">
        <v>86</v>
      </c>
      <c r="H230" s="27" t="s">
        <v>140</v>
      </c>
      <c r="I230" s="27" t="s">
        <v>207</v>
      </c>
      <c r="J230" s="27">
        <v>45</v>
      </c>
      <c r="K230" s="27" t="s">
        <v>208</v>
      </c>
      <c r="L230" s="56">
        <f t="shared" si="179"/>
        <v>6.794520547945206</v>
      </c>
      <c r="M230" s="57">
        <v>0.27</v>
      </c>
      <c r="N230" s="56">
        <f t="shared" si="135"/>
        <v>4.96</v>
      </c>
      <c r="O230" s="36"/>
      <c r="R230" t="str">
        <f t="shared" si="211"/>
        <v>Chinook</v>
      </c>
      <c r="S230" s="90">
        <v>3.4</v>
      </c>
      <c r="T230" s="34">
        <v>0.2</v>
      </c>
      <c r="U230" s="34">
        <f t="shared" si="220"/>
        <v>1.36</v>
      </c>
      <c r="V230" s="81">
        <f t="shared" si="221"/>
        <v>4.96</v>
      </c>
      <c r="W230" s="81"/>
      <c r="X230" s="81"/>
      <c r="Z230">
        <v>3.24</v>
      </c>
      <c r="AA230">
        <v>0.28000000000000003</v>
      </c>
      <c r="AB230">
        <f t="shared" si="180"/>
        <v>3.5200000000000005</v>
      </c>
      <c r="AC230" s="34">
        <f t="shared" si="181"/>
        <v>1.4080000000000004</v>
      </c>
      <c r="AD230" s="34">
        <f t="shared" si="182"/>
        <v>4.9280000000000008</v>
      </c>
    </row>
    <row r="231" spans="1:30" ht="15.75" customHeight="1" x14ac:dyDescent="0.25">
      <c r="A231" s="54" t="s">
        <v>211</v>
      </c>
      <c r="B231" s="27" t="s">
        <v>460</v>
      </c>
      <c r="C231" s="27" t="s">
        <v>651</v>
      </c>
      <c r="D231" s="27" t="s">
        <v>206</v>
      </c>
      <c r="E231" s="55" t="s">
        <v>141</v>
      </c>
      <c r="F231" s="27" t="s">
        <v>86</v>
      </c>
      <c r="G231" s="27" t="s">
        <v>86</v>
      </c>
      <c r="H231" s="27" t="s">
        <v>140</v>
      </c>
      <c r="I231" s="27" t="s">
        <v>207</v>
      </c>
      <c r="J231" s="27">
        <v>45</v>
      </c>
      <c r="K231" s="27" t="s">
        <v>208</v>
      </c>
      <c r="L231" s="56">
        <f t="shared" si="179"/>
        <v>5.5287671232876718</v>
      </c>
      <c r="M231" s="57">
        <v>0.27</v>
      </c>
      <c r="N231" s="56">
        <f t="shared" ref="N231:N239" si="222">L231-(L231*M231)</f>
        <v>4.0360000000000005</v>
      </c>
      <c r="O231" s="36"/>
      <c r="R231" t="str">
        <f t="shared" si="211"/>
        <v>Dart 12x48</v>
      </c>
      <c r="S231" s="90">
        <v>2.74</v>
      </c>
      <c r="T231" s="34">
        <v>0.2</v>
      </c>
      <c r="U231" s="34">
        <f t="shared" si="220"/>
        <v>1.0960000000000001</v>
      </c>
      <c r="V231" s="81">
        <f t="shared" si="221"/>
        <v>4.0360000000000005</v>
      </c>
      <c r="W231" s="81"/>
      <c r="X231" s="81"/>
      <c r="Z231">
        <v>2.61</v>
      </c>
      <c r="AA231">
        <v>0.28000000000000003</v>
      </c>
      <c r="AB231">
        <f t="shared" si="180"/>
        <v>2.8899999999999997</v>
      </c>
      <c r="AC231" s="34">
        <f t="shared" si="181"/>
        <v>1.1559999999999999</v>
      </c>
      <c r="AD231" s="34">
        <f t="shared" si="182"/>
        <v>4.0459999999999994</v>
      </c>
    </row>
    <row r="232" spans="1:30" ht="15.75" customHeight="1" x14ac:dyDescent="0.25">
      <c r="A232" s="54" t="s">
        <v>211</v>
      </c>
      <c r="B232" s="27" t="s">
        <v>461</v>
      </c>
      <c r="C232" s="27" t="s">
        <v>651</v>
      </c>
      <c r="D232" s="27" t="s">
        <v>206</v>
      </c>
      <c r="E232" s="55" t="s">
        <v>141</v>
      </c>
      <c r="F232" s="27" t="s">
        <v>86</v>
      </c>
      <c r="G232" s="27" t="s">
        <v>86</v>
      </c>
      <c r="H232" s="27" t="s">
        <v>140</v>
      </c>
      <c r="I232" s="27" t="s">
        <v>207</v>
      </c>
      <c r="J232" s="27">
        <v>45</v>
      </c>
      <c r="K232" s="27" t="s">
        <v>208</v>
      </c>
      <c r="L232" s="56">
        <f t="shared" si="179"/>
        <v>5.5287671232876718</v>
      </c>
      <c r="M232" s="57">
        <v>0.27</v>
      </c>
      <c r="N232" s="56">
        <f t="shared" ref="N232" si="223">L232-(L232*M232)</f>
        <v>4.0360000000000005</v>
      </c>
      <c r="O232" s="36"/>
      <c r="R232" t="str">
        <f t="shared" si="211"/>
        <v>Dart 24x24</v>
      </c>
      <c r="S232" s="90">
        <v>2.74</v>
      </c>
      <c r="T232" s="34">
        <v>0.2</v>
      </c>
      <c r="U232" s="34">
        <f t="shared" si="220"/>
        <v>1.0960000000000001</v>
      </c>
      <c r="V232" s="81">
        <f t="shared" si="221"/>
        <v>4.0360000000000005</v>
      </c>
      <c r="W232" s="81"/>
      <c r="X232" s="81"/>
      <c r="Z232">
        <v>2.61</v>
      </c>
      <c r="AA232">
        <v>0.28000000000000003</v>
      </c>
      <c r="AB232">
        <f t="shared" ref="AB232" si="224">Z232+AA232</f>
        <v>2.8899999999999997</v>
      </c>
      <c r="AC232" s="34">
        <f t="shared" ref="AC232" si="225">AB232*40%</f>
        <v>1.1559999999999999</v>
      </c>
      <c r="AD232" s="34">
        <f t="shared" ref="AD232" si="226">AB232+AC232</f>
        <v>4.0459999999999994</v>
      </c>
    </row>
    <row r="233" spans="1:30" ht="15.75" customHeight="1" x14ac:dyDescent="0.25">
      <c r="A233" s="54" t="s">
        <v>647</v>
      </c>
      <c r="B233" s="27" t="s">
        <v>648</v>
      </c>
      <c r="C233" s="27" t="s">
        <v>651</v>
      </c>
      <c r="D233" s="27" t="s">
        <v>206</v>
      </c>
      <c r="E233" s="55" t="s">
        <v>141</v>
      </c>
      <c r="F233" s="27" t="s">
        <v>86</v>
      </c>
      <c r="G233" s="27" t="s">
        <v>86</v>
      </c>
      <c r="H233" s="27" t="s">
        <v>140</v>
      </c>
      <c r="I233" s="27" t="s">
        <v>207</v>
      </c>
      <c r="J233" s="27">
        <v>46</v>
      </c>
      <c r="K233" s="27" t="s">
        <v>208</v>
      </c>
      <c r="L233" s="56">
        <f t="shared" si="179"/>
        <v>6.8712328767123285</v>
      </c>
      <c r="M233" s="57">
        <v>0.27</v>
      </c>
      <c r="N233" s="56">
        <f t="shared" ref="N233" si="227">L233-(L233*M233)</f>
        <v>5.016</v>
      </c>
      <c r="O233" s="36"/>
      <c r="R233" t="str">
        <f t="shared" ref="R233:R234" si="228">B233</f>
        <v>Double</v>
      </c>
      <c r="S233" s="90">
        <v>3.44</v>
      </c>
      <c r="T233" s="34">
        <v>0.2</v>
      </c>
      <c r="U233" s="34">
        <f t="shared" si="220"/>
        <v>1.3760000000000001</v>
      </c>
      <c r="V233" s="81">
        <f t="shared" si="221"/>
        <v>5.016</v>
      </c>
      <c r="W233" s="81"/>
      <c r="X233" s="81"/>
      <c r="Y233">
        <v>3.28</v>
      </c>
      <c r="Z233">
        <v>3.28</v>
      </c>
      <c r="AA233">
        <v>0.28000000000000003</v>
      </c>
      <c r="AB233">
        <f t="shared" ref="AB233:AB234" si="229">Z233+AA233</f>
        <v>3.5599999999999996</v>
      </c>
      <c r="AC233" s="34">
        <f t="shared" ref="AC233:AC234" si="230">AB233*40%</f>
        <v>1.4239999999999999</v>
      </c>
      <c r="AD233" s="34">
        <f t="shared" ref="AD233:AD234" si="231">AB233+AC233</f>
        <v>4.984</v>
      </c>
    </row>
    <row r="234" spans="1:30" ht="15.75" customHeight="1" x14ac:dyDescent="0.25">
      <c r="A234" s="54" t="s">
        <v>649</v>
      </c>
      <c r="B234" s="27" t="s">
        <v>650</v>
      </c>
      <c r="C234" s="27" t="s">
        <v>651</v>
      </c>
      <c r="D234" s="27" t="s">
        <v>206</v>
      </c>
      <c r="E234" s="55" t="s">
        <v>141</v>
      </c>
      <c r="F234" s="27" t="s">
        <v>86</v>
      </c>
      <c r="G234" s="27" t="s">
        <v>86</v>
      </c>
      <c r="H234" s="27" t="s">
        <v>140</v>
      </c>
      <c r="I234" s="27" t="s">
        <v>207</v>
      </c>
      <c r="J234" s="27">
        <v>47</v>
      </c>
      <c r="K234" s="27" t="s">
        <v>208</v>
      </c>
      <c r="L234" s="56">
        <f t="shared" si="179"/>
        <v>6.794520547945206</v>
      </c>
      <c r="M234" s="57">
        <v>0.27</v>
      </c>
      <c r="N234" s="56">
        <f t="shared" ref="N234" si="232">L234-(L234*M234)</f>
        <v>4.96</v>
      </c>
      <c r="O234" s="36"/>
      <c r="R234" t="str">
        <f t="shared" si="228"/>
        <v>Dual</v>
      </c>
      <c r="S234" s="90">
        <v>3.4</v>
      </c>
      <c r="T234" s="34">
        <v>0.2</v>
      </c>
      <c r="U234" s="34">
        <f t="shared" si="220"/>
        <v>1.36</v>
      </c>
      <c r="V234" s="81">
        <f t="shared" si="221"/>
        <v>4.96</v>
      </c>
      <c r="W234" s="81"/>
      <c r="X234" s="81"/>
      <c r="Y234">
        <v>3.24</v>
      </c>
      <c r="Z234">
        <v>3.24</v>
      </c>
      <c r="AA234">
        <v>0.28000000000000003</v>
      </c>
      <c r="AB234">
        <f t="shared" si="229"/>
        <v>3.5200000000000005</v>
      </c>
      <c r="AC234" s="34">
        <f t="shared" si="230"/>
        <v>1.4080000000000004</v>
      </c>
      <c r="AD234" s="34">
        <f t="shared" si="231"/>
        <v>4.9280000000000008</v>
      </c>
    </row>
    <row r="235" spans="1:30" ht="15.75" customHeight="1" x14ac:dyDescent="0.25">
      <c r="A235" s="54" t="s">
        <v>212</v>
      </c>
      <c r="B235" s="27" t="s">
        <v>213</v>
      </c>
      <c r="C235" s="27" t="s">
        <v>651</v>
      </c>
      <c r="D235" s="27" t="s">
        <v>206</v>
      </c>
      <c r="E235" s="55" t="s">
        <v>141</v>
      </c>
      <c r="F235" s="27" t="s">
        <v>86</v>
      </c>
      <c r="G235" s="27" t="s">
        <v>86</v>
      </c>
      <c r="H235" s="27" t="s">
        <v>140</v>
      </c>
      <c r="I235" s="27" t="s">
        <v>207</v>
      </c>
      <c r="J235" s="27">
        <v>45</v>
      </c>
      <c r="K235" s="27" t="s">
        <v>208</v>
      </c>
      <c r="L235" s="56">
        <f t="shared" si="179"/>
        <v>6.8712328767123285</v>
      </c>
      <c r="M235" s="57">
        <v>0.27</v>
      </c>
      <c r="N235" s="56">
        <f t="shared" si="222"/>
        <v>5.016</v>
      </c>
      <c r="O235" s="36"/>
      <c r="R235" t="str">
        <f>B235</f>
        <v>Imprint</v>
      </c>
      <c r="S235" s="90">
        <v>3.44</v>
      </c>
      <c r="T235" s="34">
        <v>0.2</v>
      </c>
      <c r="U235" s="34">
        <f t="shared" si="220"/>
        <v>1.3760000000000001</v>
      </c>
      <c r="V235" s="81">
        <f t="shared" si="221"/>
        <v>5.016</v>
      </c>
      <c r="W235" s="81"/>
      <c r="X235" s="81"/>
      <c r="Z235">
        <v>3.28</v>
      </c>
      <c r="AA235">
        <v>0.28000000000000003</v>
      </c>
      <c r="AB235">
        <f t="shared" si="180"/>
        <v>3.5599999999999996</v>
      </c>
      <c r="AC235" s="34">
        <f t="shared" si="181"/>
        <v>1.4239999999999999</v>
      </c>
      <c r="AD235" s="34">
        <f t="shared" si="182"/>
        <v>4.984</v>
      </c>
    </row>
    <row r="236" spans="1:30" ht="15.75" customHeight="1" x14ac:dyDescent="0.25">
      <c r="A236" s="54" t="s">
        <v>214</v>
      </c>
      <c r="B236" s="27" t="s">
        <v>215</v>
      </c>
      <c r="C236" s="27" t="s">
        <v>651</v>
      </c>
      <c r="D236" s="27" t="s">
        <v>206</v>
      </c>
      <c r="E236" s="55" t="s">
        <v>141</v>
      </c>
      <c r="F236" s="27" t="s">
        <v>86</v>
      </c>
      <c r="G236" s="27" t="s">
        <v>86</v>
      </c>
      <c r="H236" s="27" t="s">
        <v>140</v>
      </c>
      <c r="I236" s="27" t="s">
        <v>207</v>
      </c>
      <c r="J236" s="27">
        <v>45</v>
      </c>
      <c r="K236" s="27" t="s">
        <v>208</v>
      </c>
      <c r="L236" s="56">
        <f t="shared" si="179"/>
        <v>6.794520547945206</v>
      </c>
      <c r="M236" s="57">
        <v>0.27</v>
      </c>
      <c r="N236" s="56">
        <f t="shared" si="222"/>
        <v>4.96</v>
      </c>
      <c r="O236" s="36"/>
      <c r="R236" t="str">
        <f>B236</f>
        <v>Intrigue</v>
      </c>
      <c r="S236" s="90">
        <v>3.4</v>
      </c>
      <c r="T236" s="34">
        <v>0.2</v>
      </c>
      <c r="U236" s="34">
        <f t="shared" si="220"/>
        <v>1.36</v>
      </c>
      <c r="V236" s="81">
        <f t="shared" si="221"/>
        <v>4.96</v>
      </c>
      <c r="W236" s="81"/>
      <c r="X236" s="81"/>
      <c r="Z236">
        <v>3.24</v>
      </c>
      <c r="AA236">
        <v>0.28000000000000003</v>
      </c>
      <c r="AB236">
        <f t="shared" si="180"/>
        <v>3.5200000000000005</v>
      </c>
      <c r="AC236" s="34">
        <f t="shared" si="181"/>
        <v>1.4080000000000004</v>
      </c>
      <c r="AD236" s="34">
        <f t="shared" si="182"/>
        <v>4.9280000000000008</v>
      </c>
    </row>
    <row r="237" spans="1:30" ht="15.75" customHeight="1" x14ac:dyDescent="0.25">
      <c r="A237" s="54" t="s">
        <v>556</v>
      </c>
      <c r="B237" s="27" t="s">
        <v>557</v>
      </c>
      <c r="C237" s="27" t="s">
        <v>651</v>
      </c>
      <c r="D237" s="27" t="s">
        <v>206</v>
      </c>
      <c r="E237" s="55" t="s">
        <v>141</v>
      </c>
      <c r="F237" s="27" t="s">
        <v>86</v>
      </c>
      <c r="G237" s="27" t="s">
        <v>86</v>
      </c>
      <c r="H237" s="27" t="s">
        <v>140</v>
      </c>
      <c r="I237" s="27" t="s">
        <v>207</v>
      </c>
      <c r="J237" s="27">
        <v>45</v>
      </c>
      <c r="K237" s="27" t="s">
        <v>208</v>
      </c>
      <c r="L237" s="56">
        <f t="shared" si="179"/>
        <v>6.794520547945206</v>
      </c>
      <c r="M237" s="57">
        <v>0.27</v>
      </c>
      <c r="N237" s="56">
        <f t="shared" si="222"/>
        <v>4.96</v>
      </c>
      <c r="O237" s="36"/>
      <c r="R237" t="str">
        <f>B237</f>
        <v xml:space="preserve">Sound </v>
      </c>
      <c r="S237" s="90">
        <v>3.4</v>
      </c>
      <c r="T237" s="34">
        <v>0.2</v>
      </c>
      <c r="U237" s="34">
        <f t="shared" si="220"/>
        <v>1.36</v>
      </c>
      <c r="V237" s="81">
        <f t="shared" si="221"/>
        <v>4.96</v>
      </c>
      <c r="W237" s="81"/>
      <c r="X237" s="81"/>
      <c r="Z237">
        <v>3.24</v>
      </c>
      <c r="AA237">
        <v>0.28000000000000003</v>
      </c>
      <c r="AB237">
        <f t="shared" si="180"/>
        <v>3.5200000000000005</v>
      </c>
      <c r="AC237" s="34">
        <f t="shared" si="181"/>
        <v>1.4080000000000004</v>
      </c>
      <c r="AD237" s="34">
        <f t="shared" si="182"/>
        <v>4.9280000000000008</v>
      </c>
    </row>
    <row r="238" spans="1:30" ht="15.75" customHeight="1" x14ac:dyDescent="0.25">
      <c r="A238" s="54" t="s">
        <v>558</v>
      </c>
      <c r="B238" s="27" t="s">
        <v>559</v>
      </c>
      <c r="C238" s="27" t="s">
        <v>651</v>
      </c>
      <c r="D238" s="27" t="s">
        <v>206</v>
      </c>
      <c r="E238" s="55" t="s">
        <v>141</v>
      </c>
      <c r="F238" s="27" t="s">
        <v>86</v>
      </c>
      <c r="G238" s="27" t="s">
        <v>86</v>
      </c>
      <c r="H238" s="27" t="s">
        <v>140</v>
      </c>
      <c r="I238" s="27" t="s">
        <v>207</v>
      </c>
      <c r="J238" s="27">
        <v>45</v>
      </c>
      <c r="K238" s="27" t="s">
        <v>208</v>
      </c>
      <c r="L238" s="56">
        <f t="shared" si="179"/>
        <v>6.794520547945206</v>
      </c>
      <c r="M238" s="57">
        <v>0.27</v>
      </c>
      <c r="N238" s="56">
        <f t="shared" ref="N238" si="233">L238-(L238*M238)</f>
        <v>4.96</v>
      </c>
      <c r="O238" s="36"/>
      <c r="R238" t="str">
        <f>B238</f>
        <v>Surface</v>
      </c>
      <c r="S238" s="90">
        <v>3.4</v>
      </c>
      <c r="T238" s="34">
        <v>0.2</v>
      </c>
      <c r="U238" s="34">
        <f t="shared" si="220"/>
        <v>1.36</v>
      </c>
      <c r="V238" s="81">
        <f t="shared" si="221"/>
        <v>4.96</v>
      </c>
      <c r="W238" s="81"/>
      <c r="X238" s="81"/>
      <c r="Z238">
        <v>3.24</v>
      </c>
      <c r="AA238">
        <v>0.28000000000000003</v>
      </c>
      <c r="AB238">
        <f t="shared" ref="AB238" si="234">Z238+AA238</f>
        <v>3.5200000000000005</v>
      </c>
      <c r="AC238" s="34">
        <f t="shared" ref="AC238" si="235">AB238*40%</f>
        <v>1.4080000000000004</v>
      </c>
      <c r="AD238" s="34">
        <f t="shared" ref="AD238" si="236">AB238+AC238</f>
        <v>4.9280000000000008</v>
      </c>
    </row>
    <row r="239" spans="1:30" ht="15.75" customHeight="1" x14ac:dyDescent="0.25">
      <c r="A239" s="54" t="s">
        <v>216</v>
      </c>
      <c r="B239" s="27" t="s">
        <v>217</v>
      </c>
      <c r="C239" s="27" t="s">
        <v>651</v>
      </c>
      <c r="D239" s="27" t="s">
        <v>206</v>
      </c>
      <c r="E239" s="55" t="s">
        <v>141</v>
      </c>
      <c r="F239" s="27" t="s">
        <v>86</v>
      </c>
      <c r="G239" s="27" t="s">
        <v>86</v>
      </c>
      <c r="H239" s="27" t="s">
        <v>140</v>
      </c>
      <c r="I239" s="27" t="s">
        <v>207</v>
      </c>
      <c r="J239" s="27">
        <v>45</v>
      </c>
      <c r="K239" s="27" t="s">
        <v>208</v>
      </c>
      <c r="L239" s="56">
        <f t="shared" si="179"/>
        <v>6.794520547945206</v>
      </c>
      <c r="M239" s="57">
        <v>0.27</v>
      </c>
      <c r="N239" s="56">
        <f t="shared" si="222"/>
        <v>4.96</v>
      </c>
      <c r="O239" s="36"/>
      <c r="R239" t="str">
        <f>B239</f>
        <v>Vestige</v>
      </c>
      <c r="S239" s="90">
        <v>3.4</v>
      </c>
      <c r="T239" s="34">
        <v>0.2</v>
      </c>
      <c r="U239" s="34">
        <f t="shared" si="220"/>
        <v>1.36</v>
      </c>
      <c r="V239" s="81">
        <f t="shared" si="221"/>
        <v>4.96</v>
      </c>
      <c r="W239" s="81"/>
      <c r="X239" s="81"/>
      <c r="Z239">
        <v>3.24</v>
      </c>
      <c r="AA239">
        <v>0.28000000000000003</v>
      </c>
      <c r="AB239">
        <f t="shared" si="180"/>
        <v>3.5200000000000005</v>
      </c>
      <c r="AC239" s="34">
        <f t="shared" si="181"/>
        <v>1.4080000000000004</v>
      </c>
      <c r="AD239" s="34">
        <f t="shared" si="182"/>
        <v>4.9280000000000008</v>
      </c>
    </row>
  </sheetData>
  <sheetProtection algorithmName="SHA-512" hashValue="s1LnECiCuaxD2A9+eyxm0KWAI9ZTW/wCI2wYtx/3S+gSSU4HNUv0enXYvj357XCO2eOIRt4BL6fvpx2FETrTiA==" saltValue="5CdbtF7iaxXU7svK0fTSLQ==" spinCount="100000" sheet="1" objects="1" scenarios="1"/>
  <autoFilter ref="A8:AE239" xr:uid="{00000000-0001-0000-0000-000000000000}">
    <filterColumn colId="2">
      <filters>
        <filter val="J+J Flooring Broadloom"/>
        <filter val="J+J Flooring Carpet Tile"/>
        <filter val="J+J Flooring Kinetex Textile Composite"/>
      </filters>
    </filterColumn>
  </autoFilter>
  <mergeCells count="1">
    <mergeCell ref="J1:K1"/>
  </mergeCells>
  <phoneticPr fontId="43" type="noConversion"/>
  <dataValidations count="2">
    <dataValidation type="list" allowBlank="1" showInputMessage="1" showErrorMessage="1" sqref="E9:E124 E156:E239" xr:uid="{00000000-0002-0000-0000-000000000000}">
      <formula1>"Moderate, Heavy, Severe"</formula1>
    </dataValidation>
    <dataValidation type="list" allowBlank="1" showInputMessage="1" showErrorMessage="1" sqref="H9:H124 H156:H239" xr:uid="{00000000-0002-0000-0000-000001000000}">
      <formula1>"YES,NO"</formula1>
    </dataValidation>
  </dataValidations>
  <pageMargins left="0" right="0" top="0" bottom="0" header="0" footer="0"/>
  <pageSetup scale="65" fitToHeight="0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72D2-C315-4D5E-8293-FBF31C20881D}">
  <dimension ref="A1:A28"/>
  <sheetViews>
    <sheetView workbookViewId="0">
      <selection activeCell="A21" sqref="A21"/>
    </sheetView>
  </sheetViews>
  <sheetFormatPr defaultRowHeight="15" x14ac:dyDescent="0.25"/>
  <cols>
    <col min="1" max="1" width="110.28515625" customWidth="1"/>
  </cols>
  <sheetData>
    <row r="1" spans="1:1" ht="18.75" x14ac:dyDescent="0.3">
      <c r="A1" s="77" t="s">
        <v>658</v>
      </c>
    </row>
    <row r="3" spans="1:1" ht="15.75" x14ac:dyDescent="0.25">
      <c r="A3" s="78">
        <v>46058</v>
      </c>
    </row>
    <row r="4" spans="1:1" ht="15.75" x14ac:dyDescent="0.25">
      <c r="A4" s="79" t="s">
        <v>674</v>
      </c>
    </row>
    <row r="5" spans="1:1" x14ac:dyDescent="0.25">
      <c r="A5" t="s">
        <v>659</v>
      </c>
    </row>
    <row r="6" spans="1:1" x14ac:dyDescent="0.25">
      <c r="A6" t="s">
        <v>661</v>
      </c>
    </row>
    <row r="7" spans="1:1" x14ac:dyDescent="0.25">
      <c r="A7" t="s">
        <v>664</v>
      </c>
    </row>
    <row r="8" spans="1:1" x14ac:dyDescent="0.25">
      <c r="A8" t="s">
        <v>666</v>
      </c>
    </row>
    <row r="10" spans="1:1" ht="15.75" x14ac:dyDescent="0.25">
      <c r="A10" s="79" t="s">
        <v>673</v>
      </c>
    </row>
    <row r="11" spans="1:1" x14ac:dyDescent="0.25">
      <c r="A11" t="s">
        <v>184</v>
      </c>
    </row>
    <row r="15" spans="1:1" ht="15.75" x14ac:dyDescent="0.25">
      <c r="A15" s="79" t="s">
        <v>670</v>
      </c>
    </row>
    <row r="16" spans="1:1" x14ac:dyDescent="0.25">
      <c r="A16" t="s">
        <v>669</v>
      </c>
    </row>
    <row r="17" spans="1:1" x14ac:dyDescent="0.25">
      <c r="A17" t="s">
        <v>663</v>
      </c>
    </row>
    <row r="18" spans="1:1" x14ac:dyDescent="0.25">
      <c r="A18" t="s">
        <v>665</v>
      </c>
    </row>
    <row r="19" spans="1:1" x14ac:dyDescent="0.25">
      <c r="A19" t="s">
        <v>676</v>
      </c>
    </row>
    <row r="20" spans="1:1" x14ac:dyDescent="0.25">
      <c r="A20" t="s">
        <v>681</v>
      </c>
    </row>
    <row r="21" spans="1:1" x14ac:dyDescent="0.25">
      <c r="A21" t="s">
        <v>682</v>
      </c>
    </row>
    <row r="22" spans="1:1" x14ac:dyDescent="0.25">
      <c r="A22" t="s">
        <v>687</v>
      </c>
    </row>
    <row r="23" spans="1:1" x14ac:dyDescent="0.25">
      <c r="A23" t="s">
        <v>688</v>
      </c>
    </row>
    <row r="24" spans="1:1" x14ac:dyDescent="0.25">
      <c r="A24" t="s">
        <v>689</v>
      </c>
    </row>
    <row r="25" spans="1:1" x14ac:dyDescent="0.25">
      <c r="A25" t="s">
        <v>692</v>
      </c>
    </row>
    <row r="27" spans="1:1" ht="15.75" x14ac:dyDescent="0.25">
      <c r="A27" s="79" t="s">
        <v>671</v>
      </c>
    </row>
    <row r="28" spans="1:1" x14ac:dyDescent="0.25">
      <c r="A28" t="s">
        <v>672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AJ65"/>
  <sheetViews>
    <sheetView workbookViewId="0">
      <selection activeCell="B27" sqref="B27"/>
    </sheetView>
  </sheetViews>
  <sheetFormatPr defaultColWidth="8.7109375" defaultRowHeight="15" x14ac:dyDescent="0.25"/>
  <cols>
    <col min="1" max="1" width="22.140625" style="42" customWidth="1"/>
    <col min="2" max="2" width="26.7109375" style="42" customWidth="1"/>
    <col min="3" max="3" width="17.85546875" style="42" customWidth="1"/>
    <col min="4" max="4" width="16.140625" style="42" customWidth="1"/>
    <col min="5" max="5" width="12.42578125" style="42" customWidth="1"/>
    <col min="6" max="6" width="13.42578125" style="42" customWidth="1"/>
    <col min="7" max="7" width="13.7109375" style="42" customWidth="1"/>
    <col min="8" max="8" width="14.7109375" style="42" customWidth="1"/>
    <col min="9" max="9" width="14" style="42" customWidth="1"/>
    <col min="10" max="10" width="13.28515625" style="42" customWidth="1"/>
    <col min="11" max="11" width="13.5703125" style="42" customWidth="1"/>
    <col min="12" max="12" width="8.42578125" style="42" customWidth="1"/>
    <col min="13" max="13" width="13.85546875" style="46" customWidth="1"/>
    <col min="14" max="14" width="10.85546875" style="42" customWidth="1"/>
    <col min="15" max="15" width="10.28515625" style="46" customWidth="1"/>
    <col min="18" max="18" width="8.7109375" style="137" customWidth="1"/>
    <col min="19" max="19" width="21.42578125" hidden="1" customWidth="1"/>
    <col min="20" max="20" width="12.7109375" hidden="1" customWidth="1"/>
    <col min="21" max="21" width="10.85546875" hidden="1" customWidth="1"/>
    <col min="22" max="22" width="9" hidden="1" customWidth="1"/>
    <col min="23" max="23" width="11.5703125" hidden="1" customWidth="1"/>
    <col min="24" max="24" width="6.85546875" hidden="1" customWidth="1"/>
    <col min="25" max="25" width="12.28515625" hidden="1" customWidth="1"/>
    <col min="26" max="26" width="14.140625" hidden="1" customWidth="1"/>
    <col min="27" max="27" width="8.7109375" hidden="1" customWidth="1"/>
    <col min="28" max="28" width="9.42578125" hidden="1" customWidth="1"/>
    <col min="29" max="32" width="11.28515625" hidden="1" customWidth="1"/>
    <col min="33" max="33" width="11.28515625" style="137" customWidth="1"/>
    <col min="34" max="34" width="8.7109375" customWidth="1"/>
    <col min="35" max="35" width="16.7109375" hidden="1" customWidth="1"/>
    <col min="36" max="36" width="17.28515625" hidden="1" customWidth="1"/>
    <col min="37" max="37" width="8.7109375" customWidth="1"/>
  </cols>
  <sheetData>
    <row r="1" spans="1:36" x14ac:dyDescent="0.25">
      <c r="A1" s="59" t="s">
        <v>17</v>
      </c>
      <c r="H1" s="60"/>
      <c r="I1" s="60"/>
    </row>
    <row r="2" spans="1:36" x14ac:dyDescent="0.25">
      <c r="A2" s="41" t="s">
        <v>366</v>
      </c>
      <c r="C2" s="41" t="s">
        <v>55</v>
      </c>
      <c r="D2" s="41"/>
      <c r="E2" s="41"/>
      <c r="F2" s="41"/>
      <c r="G2" s="41"/>
      <c r="H2" s="41"/>
      <c r="I2" s="41"/>
    </row>
    <row r="3" spans="1:36" x14ac:dyDescent="0.25">
      <c r="A3" s="40" t="s">
        <v>27</v>
      </c>
      <c r="B3" s="41" t="s">
        <v>764</v>
      </c>
    </row>
    <row r="4" spans="1:36" x14ac:dyDescent="0.25">
      <c r="A4" s="40"/>
      <c r="B4" s="41"/>
    </row>
    <row r="5" spans="1:36" ht="105" x14ac:dyDescent="0.25">
      <c r="A5" s="50" t="s">
        <v>31</v>
      </c>
      <c r="B5" s="50" t="s">
        <v>15</v>
      </c>
      <c r="C5" s="50" t="s">
        <v>0</v>
      </c>
      <c r="D5" s="50" t="s">
        <v>36</v>
      </c>
      <c r="E5" s="61" t="s">
        <v>26</v>
      </c>
      <c r="F5" s="49" t="s">
        <v>1</v>
      </c>
      <c r="G5" s="50" t="s">
        <v>29</v>
      </c>
      <c r="H5" s="50" t="s">
        <v>50</v>
      </c>
      <c r="I5" s="50" t="s">
        <v>45</v>
      </c>
      <c r="J5" s="50" t="s">
        <v>51</v>
      </c>
      <c r="K5" s="50" t="s">
        <v>28</v>
      </c>
      <c r="L5" s="50" t="s">
        <v>2</v>
      </c>
      <c r="M5" s="51" t="s">
        <v>35</v>
      </c>
      <c r="N5" s="52" t="s">
        <v>33</v>
      </c>
      <c r="O5" s="53" t="s">
        <v>34</v>
      </c>
      <c r="S5" s="96"/>
      <c r="T5" s="95" t="s">
        <v>709</v>
      </c>
      <c r="U5" s="96" t="s">
        <v>708</v>
      </c>
      <c r="V5" s="95" t="s">
        <v>710</v>
      </c>
      <c r="W5" s="96" t="s">
        <v>697</v>
      </c>
      <c r="Z5" s="20" t="s">
        <v>563</v>
      </c>
      <c r="AA5" s="20" t="s">
        <v>500</v>
      </c>
      <c r="AB5" s="20" t="s">
        <v>501</v>
      </c>
      <c r="AC5" s="20" t="s">
        <v>502</v>
      </c>
      <c r="AD5" s="20" t="s">
        <v>381</v>
      </c>
      <c r="AE5" s="20"/>
      <c r="AF5" s="20"/>
      <c r="AG5" s="142"/>
      <c r="AI5" s="20" t="s">
        <v>376</v>
      </c>
      <c r="AJ5" t="s">
        <v>375</v>
      </c>
    </row>
    <row r="6" spans="1:36" x14ac:dyDescent="0.25">
      <c r="A6" s="62" t="s">
        <v>305</v>
      </c>
      <c r="B6" s="62" t="s">
        <v>353</v>
      </c>
      <c r="C6" s="62" t="s">
        <v>323</v>
      </c>
      <c r="D6" s="63" t="s">
        <v>306</v>
      </c>
      <c r="E6" s="62" t="s">
        <v>331</v>
      </c>
      <c r="F6" s="62" t="s">
        <v>338</v>
      </c>
      <c r="G6" s="62" t="s">
        <v>67</v>
      </c>
      <c r="H6" s="62" t="s">
        <v>67</v>
      </c>
      <c r="I6" s="62" t="s">
        <v>87</v>
      </c>
      <c r="J6" s="62" t="s">
        <v>307</v>
      </c>
      <c r="K6" s="62">
        <v>0</v>
      </c>
      <c r="L6" s="62" t="s">
        <v>208</v>
      </c>
      <c r="M6" s="64">
        <f>W6/0.73</f>
        <v>3.602739726027397</v>
      </c>
      <c r="N6" s="65">
        <v>0.27</v>
      </c>
      <c r="O6" s="64">
        <f>M6-(M6*N6)</f>
        <v>2.63</v>
      </c>
      <c r="S6" t="str">
        <f>B6</f>
        <v>Alloy LVT</v>
      </c>
      <c r="T6" s="93">
        <v>2.15</v>
      </c>
      <c r="U6">
        <v>0.2</v>
      </c>
      <c r="V6" s="34">
        <f>U6*40%+(U6)</f>
        <v>0.28000000000000003</v>
      </c>
      <c r="W6" s="34">
        <f>T6+U6+V6</f>
        <v>2.63</v>
      </c>
      <c r="X6" s="34"/>
      <c r="Z6">
        <v>2.15</v>
      </c>
      <c r="AA6">
        <v>1.99</v>
      </c>
      <c r="AB6">
        <v>0.28000000000000003</v>
      </c>
      <c r="AC6">
        <f>AA6+AB6</f>
        <v>2.27</v>
      </c>
      <c r="AD6" s="34">
        <f>AC6*40%+(AC6)</f>
        <v>3.1779999999999999</v>
      </c>
      <c r="AE6" s="34"/>
      <c r="AF6" s="34"/>
      <c r="AI6" s="21">
        <v>1.86</v>
      </c>
      <c r="AJ6" s="21">
        <v>2.52</v>
      </c>
    </row>
    <row r="7" spans="1:36" x14ac:dyDescent="0.25">
      <c r="A7" s="62" t="s">
        <v>600</v>
      </c>
      <c r="B7" s="75" t="s">
        <v>694</v>
      </c>
      <c r="C7" s="62" t="s">
        <v>323</v>
      </c>
      <c r="D7" s="63" t="s">
        <v>306</v>
      </c>
      <c r="E7" s="62" t="s">
        <v>331</v>
      </c>
      <c r="F7" s="62" t="s">
        <v>675</v>
      </c>
      <c r="G7" s="62" t="s">
        <v>67</v>
      </c>
      <c r="H7" s="62" t="s">
        <v>67</v>
      </c>
      <c r="I7" s="62" t="s">
        <v>87</v>
      </c>
      <c r="J7" s="62" t="s">
        <v>307</v>
      </c>
      <c r="K7" s="62">
        <v>0</v>
      </c>
      <c r="L7" s="62" t="s">
        <v>208</v>
      </c>
      <c r="M7" s="64">
        <f t="shared" ref="M7:M64" si="0">W7/0.73</f>
        <v>3.3835616438356162</v>
      </c>
      <c r="N7" s="65">
        <v>0.27</v>
      </c>
      <c r="O7" s="64">
        <f>M7-(M7*N7)</f>
        <v>2.4699999999999998</v>
      </c>
      <c r="S7" s="38" t="str">
        <f>B7</f>
        <v>Blend LVT</v>
      </c>
      <c r="T7" s="94">
        <v>1.99</v>
      </c>
      <c r="U7">
        <v>0.2</v>
      </c>
      <c r="V7" s="34">
        <f t="shared" ref="V7:V64" si="1">U7*40%+(U7)</f>
        <v>0.28000000000000003</v>
      </c>
      <c r="W7" s="34">
        <f t="shared" ref="W7:W64" si="2">T7+U7+V7</f>
        <v>2.4699999999999998</v>
      </c>
      <c r="X7" s="34"/>
      <c r="Z7">
        <v>1.99</v>
      </c>
      <c r="AA7">
        <v>0</v>
      </c>
      <c r="AB7">
        <v>0.28000000000000003</v>
      </c>
      <c r="AC7">
        <f>Z7+AB7</f>
        <v>2.27</v>
      </c>
      <c r="AD7" s="34">
        <f>AC7*40%+(AC7)</f>
        <v>3.1779999999999999</v>
      </c>
      <c r="AE7" s="34"/>
      <c r="AF7" s="34"/>
      <c r="AI7" s="21"/>
      <c r="AJ7" s="21"/>
    </row>
    <row r="8" spans="1:36" x14ac:dyDescent="0.25">
      <c r="A8" s="66" t="s">
        <v>439</v>
      </c>
      <c r="B8" s="66" t="s">
        <v>440</v>
      </c>
      <c r="C8" s="66" t="s">
        <v>323</v>
      </c>
      <c r="D8" s="66" t="s">
        <v>306</v>
      </c>
      <c r="E8" s="62" t="s">
        <v>331</v>
      </c>
      <c r="F8" s="62" t="s">
        <v>338</v>
      </c>
      <c r="G8" s="66" t="s">
        <v>67</v>
      </c>
      <c r="H8" s="66" t="s">
        <v>67</v>
      </c>
      <c r="I8" s="62" t="s">
        <v>87</v>
      </c>
      <c r="J8" s="66" t="s">
        <v>307</v>
      </c>
      <c r="K8" s="62">
        <v>0</v>
      </c>
      <c r="L8" s="66" t="s">
        <v>208</v>
      </c>
      <c r="M8" s="64">
        <f t="shared" si="0"/>
        <v>3.602739726027397</v>
      </c>
      <c r="N8" s="65">
        <v>0.27</v>
      </c>
      <c r="O8" s="64">
        <f t="shared" ref="O8" si="3">M8-(M8*N8)</f>
        <v>2.63</v>
      </c>
      <c r="S8" t="str">
        <f t="shared" ref="S8:S57" si="4">B8</f>
        <v>Classics II LVT</v>
      </c>
      <c r="T8" s="93">
        <v>2.15</v>
      </c>
      <c r="U8">
        <v>0.2</v>
      </c>
      <c r="V8" s="34">
        <f t="shared" si="1"/>
        <v>0.28000000000000003</v>
      </c>
      <c r="W8" s="34">
        <f t="shared" si="2"/>
        <v>2.63</v>
      </c>
      <c r="X8" s="34"/>
      <c r="AA8">
        <v>1.99</v>
      </c>
      <c r="AB8">
        <v>0.28000000000000003</v>
      </c>
      <c r="AC8">
        <f t="shared" ref="AC8" si="5">AA8+AB8</f>
        <v>2.27</v>
      </c>
      <c r="AD8" s="34">
        <f t="shared" ref="AD8" si="6">AC8*40%+(AC8)</f>
        <v>3.1779999999999999</v>
      </c>
      <c r="AE8" s="34"/>
      <c r="AF8" s="34"/>
      <c r="AI8" s="21">
        <v>1.84</v>
      </c>
      <c r="AJ8" s="18">
        <v>2.52</v>
      </c>
    </row>
    <row r="9" spans="1:36" x14ac:dyDescent="0.25">
      <c r="A9" s="66" t="s">
        <v>677</v>
      </c>
      <c r="B9" s="67" t="s">
        <v>678</v>
      </c>
      <c r="C9" s="66" t="s">
        <v>323</v>
      </c>
      <c r="D9" s="66" t="s">
        <v>306</v>
      </c>
      <c r="E9" s="62" t="s">
        <v>331</v>
      </c>
      <c r="F9" s="62" t="s">
        <v>339</v>
      </c>
      <c r="G9" s="66" t="s">
        <v>67</v>
      </c>
      <c r="H9" s="66" t="s">
        <v>67</v>
      </c>
      <c r="I9" s="62" t="s">
        <v>87</v>
      </c>
      <c r="J9" s="66" t="s">
        <v>307</v>
      </c>
      <c r="K9" s="62">
        <v>0</v>
      </c>
      <c r="L9" s="66" t="s">
        <v>208</v>
      </c>
      <c r="M9" s="64">
        <f t="shared" si="0"/>
        <v>3.602739726027397</v>
      </c>
      <c r="N9" s="65">
        <v>0.27</v>
      </c>
      <c r="O9" s="64">
        <f t="shared" ref="O9:O10" si="7">M9-(M9*N9)</f>
        <v>2.63</v>
      </c>
      <c r="S9" s="38" t="str">
        <f t="shared" ref="S9:S10" si="8">B9</f>
        <v>First Class 3 LVT</v>
      </c>
      <c r="T9" s="93">
        <v>2.15</v>
      </c>
      <c r="U9">
        <v>0.2</v>
      </c>
      <c r="V9" s="34">
        <f t="shared" si="1"/>
        <v>0.28000000000000003</v>
      </c>
      <c r="W9" s="34">
        <f t="shared" si="2"/>
        <v>2.63</v>
      </c>
      <c r="X9" s="34"/>
      <c r="Z9">
        <v>2.15</v>
      </c>
      <c r="AA9">
        <v>0</v>
      </c>
      <c r="AB9">
        <v>0.28000000000000003</v>
      </c>
      <c r="AC9">
        <f>Z9+AB9</f>
        <v>2.4299999999999997</v>
      </c>
      <c r="AD9" s="34">
        <f t="shared" ref="AD9:AD10" si="9">AC9*40%+(AC9)</f>
        <v>3.4019999999999997</v>
      </c>
      <c r="AE9" s="34"/>
      <c r="AF9" s="34"/>
      <c r="AI9" s="21"/>
      <c r="AJ9" s="76"/>
    </row>
    <row r="10" spans="1:36" x14ac:dyDescent="0.25">
      <c r="A10" s="66" t="s">
        <v>679</v>
      </c>
      <c r="B10" s="67" t="s">
        <v>680</v>
      </c>
      <c r="C10" s="66" t="s">
        <v>323</v>
      </c>
      <c r="D10" s="66" t="s">
        <v>306</v>
      </c>
      <c r="E10" s="62" t="s">
        <v>331</v>
      </c>
      <c r="F10" s="62" t="s">
        <v>339</v>
      </c>
      <c r="G10" s="66" t="s">
        <v>67</v>
      </c>
      <c r="H10" s="66" t="s">
        <v>67</v>
      </c>
      <c r="I10" s="62" t="s">
        <v>87</v>
      </c>
      <c r="J10" s="66" t="s">
        <v>307</v>
      </c>
      <c r="K10" s="62">
        <v>0</v>
      </c>
      <c r="L10" s="66" t="s">
        <v>208</v>
      </c>
      <c r="M10" s="64">
        <f t="shared" si="0"/>
        <v>5.0821917808219181</v>
      </c>
      <c r="N10" s="65">
        <v>0.27</v>
      </c>
      <c r="O10" s="64">
        <f t="shared" si="7"/>
        <v>3.71</v>
      </c>
      <c r="S10" s="38" t="str">
        <f t="shared" si="8"/>
        <v>First Class 5 LVT</v>
      </c>
      <c r="T10" s="93">
        <v>3.23</v>
      </c>
      <c r="U10">
        <v>0.2</v>
      </c>
      <c r="V10" s="34">
        <f t="shared" si="1"/>
        <v>0.28000000000000003</v>
      </c>
      <c r="W10" s="34">
        <f t="shared" si="2"/>
        <v>3.71</v>
      </c>
      <c r="X10" s="34"/>
      <c r="Z10">
        <v>3.23</v>
      </c>
      <c r="AA10">
        <v>0</v>
      </c>
      <c r="AB10">
        <v>0.28000000000000003</v>
      </c>
      <c r="AC10">
        <f>Z10+AB10</f>
        <v>3.51</v>
      </c>
      <c r="AD10" s="34">
        <f t="shared" si="9"/>
        <v>4.9139999999999997</v>
      </c>
      <c r="AE10" s="34"/>
      <c r="AF10" s="34"/>
      <c r="AI10" s="21"/>
      <c r="AJ10" s="76"/>
    </row>
    <row r="11" spans="1:36" x14ac:dyDescent="0.25">
      <c r="A11" s="66" t="s">
        <v>308</v>
      </c>
      <c r="B11" s="66" t="s">
        <v>309</v>
      </c>
      <c r="C11" s="66" t="s">
        <v>323</v>
      </c>
      <c r="D11" s="66" t="s">
        <v>306</v>
      </c>
      <c r="E11" s="62" t="s">
        <v>331</v>
      </c>
      <c r="F11" s="62" t="s">
        <v>338</v>
      </c>
      <c r="G11" s="66" t="s">
        <v>67</v>
      </c>
      <c r="H11" s="66" t="s">
        <v>67</v>
      </c>
      <c r="I11" s="62" t="s">
        <v>87</v>
      </c>
      <c r="J11" s="66" t="s">
        <v>307</v>
      </c>
      <c r="K11" s="62">
        <v>0</v>
      </c>
      <c r="L11" s="66" t="s">
        <v>208</v>
      </c>
      <c r="M11" s="64">
        <f t="shared" si="0"/>
        <v>5.0821917808219181</v>
      </c>
      <c r="N11" s="65">
        <v>0.27</v>
      </c>
      <c r="O11" s="64">
        <f t="shared" ref="O11:O57" si="10">M11-(M11*N11)</f>
        <v>3.71</v>
      </c>
      <c r="S11" t="str">
        <f t="shared" si="4"/>
        <v>Framework LVT</v>
      </c>
      <c r="T11" s="93">
        <v>3.23</v>
      </c>
      <c r="U11">
        <v>0.2</v>
      </c>
      <c r="V11" s="34">
        <f t="shared" si="1"/>
        <v>0.28000000000000003</v>
      </c>
      <c r="W11" s="34">
        <f t="shared" si="2"/>
        <v>3.71</v>
      </c>
      <c r="X11" s="34"/>
      <c r="AA11">
        <v>2.99</v>
      </c>
      <c r="AB11">
        <v>0.28000000000000003</v>
      </c>
      <c r="AC11">
        <f t="shared" ref="AC11:AC57" si="11">AA11+AB11</f>
        <v>3.2700000000000005</v>
      </c>
      <c r="AD11" s="34">
        <f t="shared" ref="AD11:AD57" si="12">AC11*40%+(AC11)</f>
        <v>4.5780000000000012</v>
      </c>
      <c r="AE11" s="34"/>
      <c r="AF11" s="34"/>
      <c r="AI11" s="21">
        <v>2.9</v>
      </c>
      <c r="AJ11" s="18">
        <v>3.9733333333333336</v>
      </c>
    </row>
    <row r="12" spans="1:36" x14ac:dyDescent="0.25">
      <c r="A12" s="66" t="s">
        <v>310</v>
      </c>
      <c r="B12" s="66" t="s">
        <v>354</v>
      </c>
      <c r="C12" s="66" t="s">
        <v>323</v>
      </c>
      <c r="D12" s="66" t="s">
        <v>306</v>
      </c>
      <c r="E12" s="66" t="s">
        <v>329</v>
      </c>
      <c r="F12" s="62" t="s">
        <v>338</v>
      </c>
      <c r="G12" s="66" t="s">
        <v>67</v>
      </c>
      <c r="H12" s="66" t="s">
        <v>67</v>
      </c>
      <c r="I12" s="62" t="s">
        <v>87</v>
      </c>
      <c r="J12" s="66" t="s">
        <v>307</v>
      </c>
      <c r="K12" s="62">
        <v>0</v>
      </c>
      <c r="L12" s="66" t="s">
        <v>208</v>
      </c>
      <c r="M12" s="64">
        <f t="shared" si="0"/>
        <v>2.7123287671232879</v>
      </c>
      <c r="N12" s="65">
        <v>0.27</v>
      </c>
      <c r="O12" s="64">
        <f t="shared" si="10"/>
        <v>1.98</v>
      </c>
      <c r="S12" t="str">
        <f t="shared" si="4"/>
        <v>Fusion LVT</v>
      </c>
      <c r="T12" s="93">
        <v>1.5</v>
      </c>
      <c r="U12">
        <v>0.2</v>
      </c>
      <c r="V12" s="34">
        <f t="shared" si="1"/>
        <v>0.28000000000000003</v>
      </c>
      <c r="W12" s="34">
        <f t="shared" si="2"/>
        <v>1.98</v>
      </c>
      <c r="X12" s="34"/>
      <c r="AA12">
        <v>1.39</v>
      </c>
      <c r="AB12">
        <v>0.28000000000000003</v>
      </c>
      <c r="AC12">
        <f t="shared" si="11"/>
        <v>1.67</v>
      </c>
      <c r="AD12" s="34">
        <f t="shared" si="12"/>
        <v>2.3380000000000001</v>
      </c>
      <c r="AE12" s="34"/>
      <c r="AF12" s="34"/>
      <c r="AI12" s="21">
        <v>1.46</v>
      </c>
      <c r="AJ12" s="18">
        <v>2</v>
      </c>
    </row>
    <row r="13" spans="1:36" x14ac:dyDescent="0.25">
      <c r="A13" s="66" t="s">
        <v>311</v>
      </c>
      <c r="B13" s="66" t="s">
        <v>312</v>
      </c>
      <c r="C13" s="66" t="s">
        <v>323</v>
      </c>
      <c r="D13" s="66" t="s">
        <v>306</v>
      </c>
      <c r="E13" s="62" t="s">
        <v>331</v>
      </c>
      <c r="F13" s="66" t="s">
        <v>339</v>
      </c>
      <c r="G13" s="66" t="s">
        <v>67</v>
      </c>
      <c r="H13" s="66" t="s">
        <v>67</v>
      </c>
      <c r="I13" s="62" t="s">
        <v>87</v>
      </c>
      <c r="J13" s="66" t="s">
        <v>307</v>
      </c>
      <c r="K13" s="62">
        <v>0</v>
      </c>
      <c r="L13" s="66" t="s">
        <v>208</v>
      </c>
      <c r="M13" s="64">
        <f t="shared" si="0"/>
        <v>3.602739726027397</v>
      </c>
      <c r="N13" s="65">
        <v>0.27</v>
      </c>
      <c r="O13" s="64">
        <f t="shared" si="10"/>
        <v>2.63</v>
      </c>
      <c r="S13" t="str">
        <f t="shared" si="4"/>
        <v>Legend 3 LVT</v>
      </c>
      <c r="T13" s="93">
        <v>2.15</v>
      </c>
      <c r="U13">
        <v>0.2</v>
      </c>
      <c r="V13" s="34">
        <f t="shared" si="1"/>
        <v>0.28000000000000003</v>
      </c>
      <c r="W13" s="34">
        <f t="shared" si="2"/>
        <v>2.63</v>
      </c>
      <c r="X13" s="34"/>
      <c r="AA13">
        <v>1.99</v>
      </c>
      <c r="AB13">
        <v>0.28000000000000003</v>
      </c>
      <c r="AC13">
        <f t="shared" si="11"/>
        <v>2.27</v>
      </c>
      <c r="AD13" s="34">
        <f t="shared" si="12"/>
        <v>3.1779999999999999</v>
      </c>
      <c r="AE13" s="34"/>
      <c r="AF13" s="34"/>
      <c r="AI13" s="21">
        <v>1.84</v>
      </c>
      <c r="AJ13" s="18">
        <v>2.52</v>
      </c>
    </row>
    <row r="14" spans="1:36" x14ac:dyDescent="0.25">
      <c r="A14" s="66" t="s">
        <v>313</v>
      </c>
      <c r="B14" s="66" t="s">
        <v>314</v>
      </c>
      <c r="C14" s="66" t="s">
        <v>323</v>
      </c>
      <c r="D14" s="66" t="s">
        <v>306</v>
      </c>
      <c r="E14" s="62" t="s">
        <v>331</v>
      </c>
      <c r="F14" s="66" t="s">
        <v>339</v>
      </c>
      <c r="G14" s="66" t="s">
        <v>67</v>
      </c>
      <c r="H14" s="66" t="s">
        <v>67</v>
      </c>
      <c r="I14" s="62" t="s">
        <v>87</v>
      </c>
      <c r="J14" s="66" t="s">
        <v>307</v>
      </c>
      <c r="K14" s="62">
        <v>0</v>
      </c>
      <c r="L14" s="66" t="s">
        <v>208</v>
      </c>
      <c r="M14" s="64">
        <f t="shared" si="0"/>
        <v>5.0821917808219181</v>
      </c>
      <c r="N14" s="65">
        <v>0.27</v>
      </c>
      <c r="O14" s="64">
        <f t="shared" si="10"/>
        <v>3.71</v>
      </c>
      <c r="S14" t="str">
        <f t="shared" si="4"/>
        <v>Legend 5 LVT</v>
      </c>
      <c r="T14" s="93">
        <v>3.23</v>
      </c>
      <c r="U14">
        <v>0.2</v>
      </c>
      <c r="V14" s="34">
        <f t="shared" si="1"/>
        <v>0.28000000000000003</v>
      </c>
      <c r="W14" s="34">
        <f t="shared" si="2"/>
        <v>3.71</v>
      </c>
      <c r="X14" s="34"/>
      <c r="AA14">
        <v>2.99</v>
      </c>
      <c r="AB14">
        <v>0.28000000000000003</v>
      </c>
      <c r="AC14">
        <f t="shared" si="11"/>
        <v>3.2700000000000005</v>
      </c>
      <c r="AD14" s="34">
        <f t="shared" si="12"/>
        <v>4.5780000000000012</v>
      </c>
      <c r="AE14" s="34"/>
      <c r="AF14" s="34"/>
      <c r="AI14" s="21">
        <v>2.9</v>
      </c>
      <c r="AJ14" s="18">
        <v>3.9733333333333336</v>
      </c>
    </row>
    <row r="15" spans="1:36" x14ac:dyDescent="0.25">
      <c r="A15" s="66" t="s">
        <v>315</v>
      </c>
      <c r="B15" s="66" t="s">
        <v>355</v>
      </c>
      <c r="C15" s="66" t="s">
        <v>323</v>
      </c>
      <c r="D15" s="66" t="s">
        <v>306</v>
      </c>
      <c r="E15" s="62" t="s">
        <v>331</v>
      </c>
      <c r="F15" s="66" t="s">
        <v>340</v>
      </c>
      <c r="G15" s="66" t="s">
        <v>67</v>
      </c>
      <c r="H15" s="66" t="s">
        <v>67</v>
      </c>
      <c r="I15" s="62" t="s">
        <v>87</v>
      </c>
      <c r="J15" s="66" t="s">
        <v>307</v>
      </c>
      <c r="K15" s="62">
        <v>0</v>
      </c>
      <c r="L15" s="66" t="s">
        <v>208</v>
      </c>
      <c r="M15" s="64">
        <f t="shared" si="0"/>
        <v>3.602739726027397</v>
      </c>
      <c r="N15" s="65">
        <v>0.27</v>
      </c>
      <c r="O15" s="64">
        <f t="shared" si="10"/>
        <v>2.63</v>
      </c>
      <c r="S15" t="str">
        <f t="shared" si="4"/>
        <v>Make Your Mark 3 LVT</v>
      </c>
      <c r="T15" s="93">
        <v>2.15</v>
      </c>
      <c r="U15">
        <v>0.2</v>
      </c>
      <c r="V15" s="34">
        <f t="shared" si="1"/>
        <v>0.28000000000000003</v>
      </c>
      <c r="W15" s="34">
        <f t="shared" si="2"/>
        <v>2.63</v>
      </c>
      <c r="X15" s="34"/>
      <c r="AA15">
        <v>1.99</v>
      </c>
      <c r="AB15">
        <v>0.28000000000000003</v>
      </c>
      <c r="AC15">
        <f t="shared" si="11"/>
        <v>2.27</v>
      </c>
      <c r="AD15" s="34">
        <f t="shared" si="12"/>
        <v>3.1779999999999999</v>
      </c>
      <c r="AE15" s="34"/>
      <c r="AF15" s="34"/>
      <c r="AI15" s="21">
        <v>1.84</v>
      </c>
      <c r="AJ15" s="18">
        <v>2.52</v>
      </c>
    </row>
    <row r="16" spans="1:36" x14ac:dyDescent="0.25">
      <c r="A16" s="66" t="s">
        <v>316</v>
      </c>
      <c r="B16" s="66" t="s">
        <v>356</v>
      </c>
      <c r="C16" s="66" t="s">
        <v>323</v>
      </c>
      <c r="D16" s="66" t="s">
        <v>306</v>
      </c>
      <c r="E16" s="62" t="s">
        <v>331</v>
      </c>
      <c r="F16" s="66" t="s">
        <v>340</v>
      </c>
      <c r="G16" s="66" t="s">
        <v>67</v>
      </c>
      <c r="H16" s="66" t="s">
        <v>67</v>
      </c>
      <c r="I16" s="62" t="s">
        <v>87</v>
      </c>
      <c r="J16" s="66" t="s">
        <v>307</v>
      </c>
      <c r="K16" s="62">
        <v>0</v>
      </c>
      <c r="L16" s="66" t="s">
        <v>208</v>
      </c>
      <c r="M16" s="64">
        <f t="shared" si="0"/>
        <v>5.0821917808219181</v>
      </c>
      <c r="N16" s="65">
        <v>0.27</v>
      </c>
      <c r="O16" s="64">
        <f t="shared" si="10"/>
        <v>3.71</v>
      </c>
      <c r="S16" t="str">
        <f t="shared" si="4"/>
        <v>Make Your Mark 5 LVT</v>
      </c>
      <c r="T16" s="93">
        <v>3.23</v>
      </c>
      <c r="U16">
        <v>0.2</v>
      </c>
      <c r="V16" s="34">
        <f t="shared" si="1"/>
        <v>0.28000000000000003</v>
      </c>
      <c r="W16" s="34">
        <f t="shared" si="2"/>
        <v>3.71</v>
      </c>
      <c r="X16" s="34"/>
      <c r="AA16">
        <v>2.99</v>
      </c>
      <c r="AB16">
        <v>0.28000000000000003</v>
      </c>
      <c r="AC16">
        <f t="shared" si="11"/>
        <v>3.2700000000000005</v>
      </c>
      <c r="AD16" s="34">
        <f t="shared" si="12"/>
        <v>4.5780000000000012</v>
      </c>
      <c r="AE16" s="34"/>
      <c r="AF16" s="34"/>
      <c r="AI16" s="21">
        <v>2.9</v>
      </c>
      <c r="AJ16" s="18">
        <v>3.9733333333333336</v>
      </c>
    </row>
    <row r="17" spans="1:36" x14ac:dyDescent="0.25">
      <c r="A17" s="66" t="s">
        <v>683</v>
      </c>
      <c r="B17" s="67" t="s">
        <v>685</v>
      </c>
      <c r="C17" s="66" t="s">
        <v>323</v>
      </c>
      <c r="D17" s="66" t="s">
        <v>306</v>
      </c>
      <c r="E17" s="62" t="s">
        <v>331</v>
      </c>
      <c r="F17" s="62" t="s">
        <v>339</v>
      </c>
      <c r="G17" s="66" t="s">
        <v>67</v>
      </c>
      <c r="H17" s="66" t="s">
        <v>67</v>
      </c>
      <c r="I17" s="62" t="s">
        <v>87</v>
      </c>
      <c r="J17" s="66" t="s">
        <v>307</v>
      </c>
      <c r="K17" s="62">
        <v>0</v>
      </c>
      <c r="L17" s="66" t="s">
        <v>208</v>
      </c>
      <c r="M17" s="64">
        <f t="shared" si="0"/>
        <v>3.602739726027397</v>
      </c>
      <c r="N17" s="65">
        <v>0.27</v>
      </c>
      <c r="O17" s="64">
        <f t="shared" si="10"/>
        <v>2.63</v>
      </c>
      <c r="S17" s="38" t="str">
        <f t="shared" si="4"/>
        <v xml:space="preserve">Mixed Media 3 LVT </v>
      </c>
      <c r="T17" s="93">
        <v>2.15</v>
      </c>
      <c r="U17">
        <v>0.2</v>
      </c>
      <c r="V17" s="34">
        <f t="shared" si="1"/>
        <v>0.28000000000000003</v>
      </c>
      <c r="W17" s="34">
        <f t="shared" si="2"/>
        <v>2.63</v>
      </c>
      <c r="X17" s="34"/>
      <c r="Z17">
        <v>2.15</v>
      </c>
      <c r="AA17">
        <v>0</v>
      </c>
      <c r="AB17">
        <v>0.28000000000000003</v>
      </c>
      <c r="AC17">
        <f>Z17+AB17</f>
        <v>2.4299999999999997</v>
      </c>
      <c r="AD17" s="34">
        <f t="shared" si="12"/>
        <v>3.4019999999999997</v>
      </c>
      <c r="AE17" s="34"/>
      <c r="AF17" s="34"/>
      <c r="AI17" s="21"/>
      <c r="AJ17" s="76"/>
    </row>
    <row r="18" spans="1:36" x14ac:dyDescent="0.25">
      <c r="A18" s="66" t="s">
        <v>684</v>
      </c>
      <c r="B18" s="67" t="s">
        <v>686</v>
      </c>
      <c r="C18" s="66" t="s">
        <v>323</v>
      </c>
      <c r="D18" s="66" t="s">
        <v>306</v>
      </c>
      <c r="E18" s="62" t="s">
        <v>331</v>
      </c>
      <c r="F18" s="62" t="s">
        <v>339</v>
      </c>
      <c r="G18" s="66" t="s">
        <v>67</v>
      </c>
      <c r="H18" s="66" t="s">
        <v>67</v>
      </c>
      <c r="I18" s="62" t="s">
        <v>87</v>
      </c>
      <c r="J18" s="66" t="s">
        <v>307</v>
      </c>
      <c r="K18" s="62">
        <v>0</v>
      </c>
      <c r="L18" s="66" t="s">
        <v>208</v>
      </c>
      <c r="M18" s="64">
        <f t="shared" si="0"/>
        <v>5.0821917808219181</v>
      </c>
      <c r="N18" s="65">
        <v>0.27</v>
      </c>
      <c r="O18" s="64">
        <f t="shared" si="10"/>
        <v>3.71</v>
      </c>
      <c r="S18" s="38" t="str">
        <f t="shared" si="4"/>
        <v xml:space="preserve">Mixed Media 5 LVT </v>
      </c>
      <c r="T18" s="93">
        <v>3.23</v>
      </c>
      <c r="U18">
        <v>0.2</v>
      </c>
      <c r="V18" s="34">
        <f t="shared" si="1"/>
        <v>0.28000000000000003</v>
      </c>
      <c r="W18" s="34">
        <f t="shared" si="2"/>
        <v>3.71</v>
      </c>
      <c r="X18" s="34"/>
      <c r="Z18">
        <v>3.23</v>
      </c>
      <c r="AA18">
        <v>0</v>
      </c>
      <c r="AB18">
        <v>0.28000000000000003</v>
      </c>
      <c r="AC18">
        <f>Z18+AB18</f>
        <v>3.51</v>
      </c>
      <c r="AD18" s="34">
        <f t="shared" si="12"/>
        <v>4.9139999999999997</v>
      </c>
      <c r="AE18" s="34"/>
      <c r="AF18" s="34"/>
      <c r="AI18" s="21"/>
      <c r="AJ18" s="76"/>
    </row>
    <row r="19" spans="1:36" x14ac:dyDescent="0.25">
      <c r="A19" s="66" t="s">
        <v>377</v>
      </c>
      <c r="B19" s="66" t="s">
        <v>378</v>
      </c>
      <c r="C19" s="66" t="s">
        <v>323</v>
      </c>
      <c r="D19" s="66" t="s">
        <v>306</v>
      </c>
      <c r="E19" s="66" t="s">
        <v>331</v>
      </c>
      <c r="F19" s="66" t="s">
        <v>340</v>
      </c>
      <c r="G19" s="66" t="s">
        <v>67</v>
      </c>
      <c r="H19" s="66" t="s">
        <v>67</v>
      </c>
      <c r="I19" s="62" t="s">
        <v>87</v>
      </c>
      <c r="J19" s="66" t="s">
        <v>307</v>
      </c>
      <c r="K19" s="62">
        <v>0</v>
      </c>
      <c r="L19" s="66" t="s">
        <v>208</v>
      </c>
      <c r="M19" s="64">
        <f t="shared" si="0"/>
        <v>4.191780821917809</v>
      </c>
      <c r="N19" s="65">
        <v>0.27</v>
      </c>
      <c r="O19" s="64">
        <f t="shared" ref="O19:O21" si="13">M19-(M19*N19)</f>
        <v>3.0600000000000005</v>
      </c>
      <c r="S19" t="str">
        <f t="shared" si="4"/>
        <v>Overlook LVT</v>
      </c>
      <c r="T19" s="94">
        <v>2.58</v>
      </c>
      <c r="U19">
        <v>0.2</v>
      </c>
      <c r="V19" s="34">
        <f t="shared" si="1"/>
        <v>0.28000000000000003</v>
      </c>
      <c r="W19" s="34">
        <f t="shared" si="2"/>
        <v>3.0600000000000005</v>
      </c>
      <c r="X19" s="34"/>
      <c r="AA19">
        <v>2.39</v>
      </c>
      <c r="AB19">
        <v>0.28000000000000003</v>
      </c>
      <c r="AC19">
        <f t="shared" si="11"/>
        <v>2.67</v>
      </c>
      <c r="AD19" s="34">
        <f t="shared" si="12"/>
        <v>3.738</v>
      </c>
      <c r="AE19" s="34"/>
      <c r="AF19" s="34"/>
      <c r="AI19" s="21">
        <v>1.84</v>
      </c>
      <c r="AJ19" s="18">
        <v>2.52</v>
      </c>
    </row>
    <row r="20" spans="1:36" x14ac:dyDescent="0.25">
      <c r="A20" s="66" t="s">
        <v>691</v>
      </c>
      <c r="B20" s="67" t="s">
        <v>689</v>
      </c>
      <c r="C20" s="66" t="s">
        <v>323</v>
      </c>
      <c r="D20" s="66" t="s">
        <v>306</v>
      </c>
      <c r="E20" s="62" t="s">
        <v>331</v>
      </c>
      <c r="F20" s="62" t="s">
        <v>339</v>
      </c>
      <c r="G20" s="66" t="s">
        <v>67</v>
      </c>
      <c r="H20" s="66" t="s">
        <v>67</v>
      </c>
      <c r="I20" s="62" t="s">
        <v>87</v>
      </c>
      <c r="J20" s="66" t="s">
        <v>307</v>
      </c>
      <c r="K20" s="62">
        <v>0</v>
      </c>
      <c r="L20" s="66" t="s">
        <v>208</v>
      </c>
      <c r="M20" s="64">
        <f t="shared" si="0"/>
        <v>3.602739726027397</v>
      </c>
      <c r="N20" s="65">
        <v>0.27</v>
      </c>
      <c r="O20" s="64">
        <f t="shared" si="13"/>
        <v>2.63</v>
      </c>
      <c r="S20" s="38" t="str">
        <f t="shared" ref="S20:S21" si="14">B20</f>
        <v>Passport 3</v>
      </c>
      <c r="T20" s="93">
        <v>2.15</v>
      </c>
      <c r="U20">
        <v>0.2</v>
      </c>
      <c r="V20" s="34">
        <f t="shared" si="1"/>
        <v>0.28000000000000003</v>
      </c>
      <c r="W20" s="34">
        <f t="shared" si="2"/>
        <v>2.63</v>
      </c>
      <c r="X20" s="34"/>
      <c r="Z20">
        <v>2.15</v>
      </c>
      <c r="AA20">
        <v>0</v>
      </c>
      <c r="AB20">
        <v>0.28000000000000003</v>
      </c>
      <c r="AC20">
        <f>Z20+AB20</f>
        <v>2.4299999999999997</v>
      </c>
      <c r="AD20" s="34">
        <f t="shared" ref="AD20:AD21" si="15">AC20*40%+(AC20)</f>
        <v>3.4019999999999997</v>
      </c>
      <c r="AE20" s="34"/>
      <c r="AF20" s="34"/>
      <c r="AI20" s="21"/>
      <c r="AJ20" s="76"/>
    </row>
    <row r="21" spans="1:36" x14ac:dyDescent="0.25">
      <c r="A21" s="66" t="s">
        <v>690</v>
      </c>
      <c r="B21" s="67" t="s">
        <v>692</v>
      </c>
      <c r="C21" s="66" t="s">
        <v>323</v>
      </c>
      <c r="D21" s="66" t="s">
        <v>306</v>
      </c>
      <c r="E21" s="62" t="s">
        <v>331</v>
      </c>
      <c r="F21" s="62" t="s">
        <v>339</v>
      </c>
      <c r="G21" s="66" t="s">
        <v>67</v>
      </c>
      <c r="H21" s="66" t="s">
        <v>67</v>
      </c>
      <c r="I21" s="62" t="s">
        <v>87</v>
      </c>
      <c r="J21" s="66" t="s">
        <v>307</v>
      </c>
      <c r="K21" s="62">
        <v>0</v>
      </c>
      <c r="L21" s="66" t="s">
        <v>208</v>
      </c>
      <c r="M21" s="64">
        <f t="shared" si="0"/>
        <v>5.0821917808219181</v>
      </c>
      <c r="N21" s="65">
        <v>0.27</v>
      </c>
      <c r="O21" s="64">
        <f t="shared" si="13"/>
        <v>3.71</v>
      </c>
      <c r="S21" s="38" t="str">
        <f t="shared" si="14"/>
        <v>Passport 5</v>
      </c>
      <c r="T21" s="93">
        <v>3.23</v>
      </c>
      <c r="U21">
        <v>0.2</v>
      </c>
      <c r="V21" s="34">
        <f t="shared" si="1"/>
        <v>0.28000000000000003</v>
      </c>
      <c r="W21" s="34">
        <f t="shared" si="2"/>
        <v>3.71</v>
      </c>
      <c r="X21" s="34"/>
      <c r="Z21">
        <v>3.23</v>
      </c>
      <c r="AA21">
        <v>0</v>
      </c>
      <c r="AB21">
        <v>0.28000000000000003</v>
      </c>
      <c r="AC21">
        <f>Z21+AB21</f>
        <v>3.51</v>
      </c>
      <c r="AD21" s="34">
        <f t="shared" si="15"/>
        <v>4.9139999999999997</v>
      </c>
      <c r="AE21" s="34"/>
      <c r="AF21" s="34"/>
      <c r="AI21" s="21"/>
      <c r="AJ21" s="76"/>
    </row>
    <row r="22" spans="1:36" x14ac:dyDescent="0.25">
      <c r="A22" s="66" t="s">
        <v>317</v>
      </c>
      <c r="B22" s="66" t="s">
        <v>357</v>
      </c>
      <c r="C22" s="66" t="s">
        <v>323</v>
      </c>
      <c r="D22" s="66" t="s">
        <v>306</v>
      </c>
      <c r="E22" s="62" t="s">
        <v>331</v>
      </c>
      <c r="F22" s="66" t="s">
        <v>340</v>
      </c>
      <c r="G22" s="66" t="s">
        <v>67</v>
      </c>
      <c r="H22" s="66" t="s">
        <v>67</v>
      </c>
      <c r="I22" s="62" t="s">
        <v>87</v>
      </c>
      <c r="J22" s="66" t="s">
        <v>307</v>
      </c>
      <c r="K22" s="62">
        <v>0</v>
      </c>
      <c r="L22" s="66" t="s">
        <v>208</v>
      </c>
      <c r="M22" s="64">
        <f t="shared" si="0"/>
        <v>3.602739726027397</v>
      </c>
      <c r="N22" s="65">
        <v>0.27</v>
      </c>
      <c r="O22" s="64">
        <f t="shared" si="10"/>
        <v>2.63</v>
      </c>
      <c r="S22" t="str">
        <f t="shared" si="4"/>
        <v>Power Play 3 LVT</v>
      </c>
      <c r="T22" s="93">
        <v>2.15</v>
      </c>
      <c r="U22">
        <v>0.2</v>
      </c>
      <c r="V22" s="34">
        <f t="shared" si="1"/>
        <v>0.28000000000000003</v>
      </c>
      <c r="W22" s="34">
        <f t="shared" si="2"/>
        <v>2.63</v>
      </c>
      <c r="X22" s="34"/>
      <c r="AA22">
        <v>1.99</v>
      </c>
      <c r="AB22">
        <v>0.28000000000000003</v>
      </c>
      <c r="AC22">
        <f t="shared" si="11"/>
        <v>2.27</v>
      </c>
      <c r="AD22" s="34">
        <f t="shared" si="12"/>
        <v>3.1779999999999999</v>
      </c>
      <c r="AE22" s="34"/>
      <c r="AF22" s="34"/>
      <c r="AI22" s="21">
        <v>1.84</v>
      </c>
      <c r="AJ22" s="18">
        <v>2.52</v>
      </c>
    </row>
    <row r="23" spans="1:36" x14ac:dyDescent="0.25">
      <c r="A23" s="66" t="s">
        <v>318</v>
      </c>
      <c r="B23" s="66" t="s">
        <v>358</v>
      </c>
      <c r="C23" s="66" t="s">
        <v>323</v>
      </c>
      <c r="D23" s="66" t="s">
        <v>306</v>
      </c>
      <c r="E23" s="62" t="s">
        <v>331</v>
      </c>
      <c r="F23" s="66" t="s">
        <v>340</v>
      </c>
      <c r="G23" s="66" t="s">
        <v>67</v>
      </c>
      <c r="H23" s="66" t="s">
        <v>67</v>
      </c>
      <c r="I23" s="62" t="s">
        <v>87</v>
      </c>
      <c r="J23" s="66" t="s">
        <v>307</v>
      </c>
      <c r="K23" s="62">
        <v>0</v>
      </c>
      <c r="L23" s="66" t="s">
        <v>208</v>
      </c>
      <c r="M23" s="64">
        <f t="shared" si="0"/>
        <v>5.0821917808219181</v>
      </c>
      <c r="N23" s="65">
        <v>0.27</v>
      </c>
      <c r="O23" s="64">
        <f t="shared" si="10"/>
        <v>3.71</v>
      </c>
      <c r="S23" t="str">
        <f t="shared" si="4"/>
        <v>Power Play 5 LVT</v>
      </c>
      <c r="T23" s="94">
        <v>3.23</v>
      </c>
      <c r="U23">
        <v>0.2</v>
      </c>
      <c r="V23" s="34">
        <f t="shared" si="1"/>
        <v>0.28000000000000003</v>
      </c>
      <c r="W23" s="34">
        <f t="shared" si="2"/>
        <v>3.71</v>
      </c>
      <c r="X23" s="34"/>
      <c r="AA23">
        <v>2.99</v>
      </c>
      <c r="AB23">
        <v>0.28000000000000003</v>
      </c>
      <c r="AC23">
        <f t="shared" si="11"/>
        <v>3.2700000000000005</v>
      </c>
      <c r="AD23" s="34">
        <f t="shared" si="12"/>
        <v>4.5780000000000012</v>
      </c>
      <c r="AE23" s="34"/>
      <c r="AF23" s="34"/>
      <c r="AI23" s="21">
        <v>2.9</v>
      </c>
      <c r="AJ23" s="18">
        <v>3.9733333333333336</v>
      </c>
    </row>
    <row r="24" spans="1:36" x14ac:dyDescent="0.25">
      <c r="A24" s="66" t="s">
        <v>582</v>
      </c>
      <c r="B24" s="66" t="s">
        <v>583</v>
      </c>
      <c r="C24" s="66" t="s">
        <v>323</v>
      </c>
      <c r="D24" s="66" t="s">
        <v>306</v>
      </c>
      <c r="E24" s="62" t="s">
        <v>331</v>
      </c>
      <c r="F24" s="66" t="s">
        <v>584</v>
      </c>
      <c r="G24" s="66" t="s">
        <v>67</v>
      </c>
      <c r="H24" s="66" t="s">
        <v>67</v>
      </c>
      <c r="I24" s="62" t="s">
        <v>87</v>
      </c>
      <c r="J24" s="66" t="s">
        <v>307</v>
      </c>
      <c r="K24" s="62">
        <v>0</v>
      </c>
      <c r="L24" s="66" t="s">
        <v>208</v>
      </c>
      <c r="M24" s="64">
        <f t="shared" si="0"/>
        <v>5.8219178082191778</v>
      </c>
      <c r="N24" s="65">
        <v>0.27</v>
      </c>
      <c r="O24" s="64">
        <f t="shared" ref="O24" si="16">M24-(M24*N24)</f>
        <v>4.25</v>
      </c>
      <c r="S24" t="str">
        <f t="shared" ref="S24" si="17">B24</f>
        <v xml:space="preserve">Reaction 2.2 LVT </v>
      </c>
      <c r="T24" s="94">
        <v>3.77</v>
      </c>
      <c r="U24">
        <v>0.2</v>
      </c>
      <c r="V24" s="34">
        <f t="shared" si="1"/>
        <v>0.28000000000000003</v>
      </c>
      <c r="W24" s="34">
        <f t="shared" si="2"/>
        <v>4.25</v>
      </c>
      <c r="X24" s="34"/>
      <c r="Z24">
        <v>3.77</v>
      </c>
      <c r="AA24">
        <v>3.77</v>
      </c>
      <c r="AB24">
        <v>0.28000000000000003</v>
      </c>
      <c r="AC24">
        <f t="shared" ref="AC24" si="18">AA24+AB24</f>
        <v>4.05</v>
      </c>
      <c r="AD24" s="34">
        <f t="shared" ref="AD24" si="19">AC24*40%+(AC24)</f>
        <v>5.67</v>
      </c>
      <c r="AE24" s="34"/>
      <c r="AF24" s="34"/>
      <c r="AI24" s="21">
        <v>2.9</v>
      </c>
      <c r="AJ24" s="18">
        <v>3.9733333333333336</v>
      </c>
    </row>
    <row r="25" spans="1:36" x14ac:dyDescent="0.25">
      <c r="A25" s="66" t="s">
        <v>585</v>
      </c>
      <c r="B25" s="66" t="s">
        <v>586</v>
      </c>
      <c r="C25" s="66" t="s">
        <v>323</v>
      </c>
      <c r="D25" s="66" t="s">
        <v>306</v>
      </c>
      <c r="E25" s="62" t="s">
        <v>331</v>
      </c>
      <c r="F25" s="66" t="s">
        <v>340</v>
      </c>
      <c r="G25" s="66" t="s">
        <v>67</v>
      </c>
      <c r="H25" s="66" t="s">
        <v>67</v>
      </c>
      <c r="I25" s="62" t="s">
        <v>87</v>
      </c>
      <c r="J25" s="66" t="s">
        <v>307</v>
      </c>
      <c r="K25" s="62">
        <v>0</v>
      </c>
      <c r="L25" s="66" t="s">
        <v>208</v>
      </c>
      <c r="M25" s="64">
        <f t="shared" si="0"/>
        <v>3.602739726027397</v>
      </c>
      <c r="N25" s="65">
        <v>0.27</v>
      </c>
      <c r="O25" s="64">
        <f t="shared" ref="O25" si="20">M25-(M25*N25)</f>
        <v>2.63</v>
      </c>
      <c r="S25" t="str">
        <f t="shared" ref="S25" si="21">B25</f>
        <v xml:space="preserve">Recharge 3 LVT </v>
      </c>
      <c r="T25" s="94">
        <v>2.15</v>
      </c>
      <c r="U25">
        <v>0.2</v>
      </c>
      <c r="V25" s="34">
        <f t="shared" si="1"/>
        <v>0.28000000000000003</v>
      </c>
      <c r="W25" s="34">
        <f t="shared" si="2"/>
        <v>2.63</v>
      </c>
      <c r="X25" s="34"/>
      <c r="Z25">
        <v>2.15</v>
      </c>
      <c r="AA25">
        <v>2.15</v>
      </c>
      <c r="AB25">
        <v>0.28000000000000003</v>
      </c>
      <c r="AC25">
        <f t="shared" ref="AC25" si="22">AA25+AB25</f>
        <v>2.4299999999999997</v>
      </c>
      <c r="AD25" s="34">
        <f t="shared" ref="AD25" si="23">AC25*40%+(AC25)</f>
        <v>3.4019999999999997</v>
      </c>
      <c r="AE25" s="34"/>
      <c r="AF25" s="34"/>
      <c r="AI25" s="21">
        <v>2.9</v>
      </c>
      <c r="AJ25" s="18">
        <v>3.9733333333333336</v>
      </c>
    </row>
    <row r="26" spans="1:36" x14ac:dyDescent="0.25">
      <c r="A26" s="66" t="s">
        <v>587</v>
      </c>
      <c r="B26" s="66" t="s">
        <v>588</v>
      </c>
      <c r="C26" s="66" t="s">
        <v>323</v>
      </c>
      <c r="D26" s="66" t="s">
        <v>306</v>
      </c>
      <c r="E26" s="62" t="s">
        <v>331</v>
      </c>
      <c r="F26" s="66" t="s">
        <v>340</v>
      </c>
      <c r="G26" s="66" t="s">
        <v>67</v>
      </c>
      <c r="H26" s="66" t="s">
        <v>67</v>
      </c>
      <c r="I26" s="62" t="s">
        <v>87</v>
      </c>
      <c r="J26" s="66" t="s">
        <v>307</v>
      </c>
      <c r="K26" s="62">
        <v>0</v>
      </c>
      <c r="L26" s="66" t="s">
        <v>208</v>
      </c>
      <c r="M26" s="64">
        <f t="shared" si="0"/>
        <v>5.0821917808219181</v>
      </c>
      <c r="N26" s="65">
        <v>0.27</v>
      </c>
      <c r="O26" s="64">
        <f t="shared" ref="O26:O28" si="24">M26-(M26*N26)</f>
        <v>3.71</v>
      </c>
      <c r="S26" t="str">
        <f t="shared" ref="S26:S28" si="25">B26</f>
        <v xml:space="preserve">Recharge 5 LVT </v>
      </c>
      <c r="T26" s="94">
        <v>3.23</v>
      </c>
      <c r="U26">
        <v>0.2</v>
      </c>
      <c r="V26" s="34">
        <f t="shared" si="1"/>
        <v>0.28000000000000003</v>
      </c>
      <c r="W26" s="34">
        <f t="shared" si="2"/>
        <v>3.71</v>
      </c>
      <c r="X26" s="34"/>
      <c r="Z26">
        <v>3.23</v>
      </c>
      <c r="AA26">
        <v>3.23</v>
      </c>
      <c r="AB26">
        <v>0.28000000000000003</v>
      </c>
      <c r="AC26">
        <f t="shared" ref="AC26:AC28" si="26">AA26+AB26</f>
        <v>3.51</v>
      </c>
      <c r="AD26" s="34">
        <f t="shared" ref="AD26:AD28" si="27">AC26*40%+(AC26)</f>
        <v>4.9139999999999997</v>
      </c>
      <c r="AE26" s="34"/>
      <c r="AF26" s="34"/>
      <c r="AI26" s="21">
        <v>2.9</v>
      </c>
      <c r="AJ26" s="18">
        <v>3.9733333333333336</v>
      </c>
    </row>
    <row r="27" spans="1:36" x14ac:dyDescent="0.25">
      <c r="A27" s="66" t="s">
        <v>589</v>
      </c>
      <c r="B27" s="66" t="s">
        <v>590</v>
      </c>
      <c r="C27" s="66" t="s">
        <v>323</v>
      </c>
      <c r="D27" s="66" t="s">
        <v>306</v>
      </c>
      <c r="E27" s="62" t="s">
        <v>331</v>
      </c>
      <c r="F27" s="66" t="s">
        <v>591</v>
      </c>
      <c r="G27" s="66" t="s">
        <v>67</v>
      </c>
      <c r="H27" s="66" t="s">
        <v>67</v>
      </c>
      <c r="I27" s="62" t="s">
        <v>87</v>
      </c>
      <c r="J27" s="66" t="s">
        <v>307</v>
      </c>
      <c r="K27" s="62">
        <v>0</v>
      </c>
      <c r="L27" s="66" t="s">
        <v>208</v>
      </c>
      <c r="M27" s="64">
        <f t="shared" si="0"/>
        <v>5.8219178082191778</v>
      </c>
      <c r="N27" s="65">
        <v>0.27</v>
      </c>
      <c r="O27" s="64">
        <f t="shared" si="24"/>
        <v>4.25</v>
      </c>
      <c r="S27" t="str">
        <f t="shared" si="25"/>
        <v xml:space="preserve">Response 2.2 LVT </v>
      </c>
      <c r="T27" s="94">
        <v>3.77</v>
      </c>
      <c r="U27">
        <v>0.2</v>
      </c>
      <c r="V27" s="34">
        <f t="shared" si="1"/>
        <v>0.28000000000000003</v>
      </c>
      <c r="W27" s="34">
        <f t="shared" si="2"/>
        <v>4.25</v>
      </c>
      <c r="X27" s="34"/>
      <c r="Z27">
        <v>3.77</v>
      </c>
      <c r="AA27">
        <v>3.77</v>
      </c>
      <c r="AB27">
        <v>0.28000000000000003</v>
      </c>
      <c r="AC27">
        <f t="shared" si="26"/>
        <v>4.05</v>
      </c>
      <c r="AD27" s="34">
        <f t="shared" si="27"/>
        <v>5.67</v>
      </c>
      <c r="AE27" s="34"/>
      <c r="AF27" s="34"/>
      <c r="AI27" s="21">
        <v>2.9</v>
      </c>
      <c r="AJ27" s="18">
        <v>3.9733333333333336</v>
      </c>
    </row>
    <row r="28" spans="1:36" x14ac:dyDescent="0.25">
      <c r="A28" s="66" t="s">
        <v>592</v>
      </c>
      <c r="B28" s="66" t="s">
        <v>593</v>
      </c>
      <c r="C28" s="66" t="s">
        <v>323</v>
      </c>
      <c r="D28" s="66" t="s">
        <v>306</v>
      </c>
      <c r="E28" s="62" t="s">
        <v>331</v>
      </c>
      <c r="F28" s="66" t="s">
        <v>340</v>
      </c>
      <c r="G28" s="66" t="s">
        <v>67</v>
      </c>
      <c r="H28" s="66" t="s">
        <v>67</v>
      </c>
      <c r="I28" s="62" t="s">
        <v>87</v>
      </c>
      <c r="J28" s="66" t="s">
        <v>307</v>
      </c>
      <c r="K28" s="62">
        <v>0</v>
      </c>
      <c r="L28" s="66" t="s">
        <v>208</v>
      </c>
      <c r="M28" s="64">
        <f t="shared" si="0"/>
        <v>3.602739726027397</v>
      </c>
      <c r="N28" s="65">
        <v>0.27</v>
      </c>
      <c r="O28" s="64">
        <f t="shared" si="24"/>
        <v>2.63</v>
      </c>
      <c r="S28" t="str">
        <f t="shared" si="25"/>
        <v xml:space="preserve">Retreat 3 LVT </v>
      </c>
      <c r="T28" s="94">
        <v>2.15</v>
      </c>
      <c r="U28">
        <v>0.2</v>
      </c>
      <c r="V28" s="34">
        <f t="shared" si="1"/>
        <v>0.28000000000000003</v>
      </c>
      <c r="W28" s="34">
        <f t="shared" si="2"/>
        <v>2.63</v>
      </c>
      <c r="X28" s="34"/>
      <c r="Z28">
        <v>2.15</v>
      </c>
      <c r="AA28">
        <v>2.15</v>
      </c>
      <c r="AB28">
        <v>0.28000000000000003</v>
      </c>
      <c r="AC28">
        <f t="shared" si="26"/>
        <v>2.4299999999999997</v>
      </c>
      <c r="AD28" s="34">
        <f t="shared" si="27"/>
        <v>3.4019999999999997</v>
      </c>
      <c r="AE28" s="34"/>
      <c r="AF28" s="34"/>
      <c r="AI28" s="21">
        <v>2.9</v>
      </c>
      <c r="AJ28" s="18">
        <v>3.9733333333333336</v>
      </c>
    </row>
    <row r="29" spans="1:36" x14ac:dyDescent="0.25">
      <c r="A29" s="66" t="s">
        <v>592</v>
      </c>
      <c r="B29" s="66" t="s">
        <v>594</v>
      </c>
      <c r="C29" s="66" t="s">
        <v>323</v>
      </c>
      <c r="D29" s="66" t="s">
        <v>306</v>
      </c>
      <c r="E29" s="62" t="s">
        <v>331</v>
      </c>
      <c r="F29" s="66" t="s">
        <v>340</v>
      </c>
      <c r="G29" s="66" t="s">
        <v>67</v>
      </c>
      <c r="H29" s="66" t="s">
        <v>67</v>
      </c>
      <c r="I29" s="62" t="s">
        <v>87</v>
      </c>
      <c r="J29" s="66" t="s">
        <v>307</v>
      </c>
      <c r="K29" s="62">
        <v>0</v>
      </c>
      <c r="L29" s="66" t="s">
        <v>208</v>
      </c>
      <c r="M29" s="64">
        <f t="shared" si="0"/>
        <v>5.0821917808219181</v>
      </c>
      <c r="N29" s="65">
        <v>0.27</v>
      </c>
      <c r="O29" s="64">
        <f t="shared" ref="O29" si="28">M29-(M29*N29)</f>
        <v>3.71</v>
      </c>
      <c r="S29" t="str">
        <f t="shared" ref="S29" si="29">B29</f>
        <v xml:space="preserve">Retreat 5 LVT </v>
      </c>
      <c r="T29" s="94">
        <v>3.23</v>
      </c>
      <c r="U29">
        <v>0.2</v>
      </c>
      <c r="V29" s="34">
        <f t="shared" si="1"/>
        <v>0.28000000000000003</v>
      </c>
      <c r="W29" s="34">
        <f t="shared" si="2"/>
        <v>3.71</v>
      </c>
      <c r="X29" s="34"/>
      <c r="Z29">
        <v>3.23</v>
      </c>
      <c r="AA29">
        <v>3.23</v>
      </c>
      <c r="AB29">
        <v>0.28000000000000003</v>
      </c>
      <c r="AC29">
        <f t="shared" ref="AC29" si="30">AA29+AB29</f>
        <v>3.51</v>
      </c>
      <c r="AD29" s="34">
        <f t="shared" ref="AD29" si="31">AC29*40%+(AC29)</f>
        <v>4.9139999999999997</v>
      </c>
      <c r="AE29" s="34"/>
      <c r="AF29" s="34"/>
      <c r="AI29" s="21">
        <v>2.9</v>
      </c>
      <c r="AJ29" s="18">
        <v>3.9733333333333336</v>
      </c>
    </row>
    <row r="30" spans="1:36" x14ac:dyDescent="0.25">
      <c r="A30" s="66" t="s">
        <v>319</v>
      </c>
      <c r="B30" s="66" t="s">
        <v>595</v>
      </c>
      <c r="C30" s="66" t="s">
        <v>323</v>
      </c>
      <c r="D30" s="66" t="s">
        <v>306</v>
      </c>
      <c r="E30" s="66" t="s">
        <v>329</v>
      </c>
      <c r="F30" s="66" t="s">
        <v>340</v>
      </c>
      <c r="G30" s="66" t="s">
        <v>67</v>
      </c>
      <c r="H30" s="66" t="s">
        <v>67</v>
      </c>
      <c r="I30" s="62" t="s">
        <v>87</v>
      </c>
      <c r="J30" s="66" t="s">
        <v>307</v>
      </c>
      <c r="K30" s="62">
        <v>0</v>
      </c>
      <c r="L30" s="66" t="s">
        <v>208</v>
      </c>
      <c r="M30" s="64">
        <f t="shared" si="0"/>
        <v>2.7123287671232879</v>
      </c>
      <c r="N30" s="65">
        <v>0.27</v>
      </c>
      <c r="O30" s="64">
        <f t="shared" si="10"/>
        <v>1.98</v>
      </c>
      <c r="S30" t="str">
        <f t="shared" si="4"/>
        <v>Signature II LVT</v>
      </c>
      <c r="T30" s="94">
        <v>1.5</v>
      </c>
      <c r="U30">
        <v>0.2</v>
      </c>
      <c r="V30" s="34">
        <f t="shared" si="1"/>
        <v>0.28000000000000003</v>
      </c>
      <c r="W30" s="34">
        <f t="shared" si="2"/>
        <v>1.98</v>
      </c>
      <c r="X30" s="34"/>
      <c r="AA30">
        <v>1.39</v>
      </c>
      <c r="AB30">
        <v>0.28000000000000003</v>
      </c>
      <c r="AC30">
        <f t="shared" si="11"/>
        <v>1.67</v>
      </c>
      <c r="AD30" s="34">
        <f t="shared" si="12"/>
        <v>2.3380000000000001</v>
      </c>
      <c r="AE30" s="34"/>
      <c r="AF30" s="34"/>
      <c r="AI30" s="21">
        <v>1.46</v>
      </c>
      <c r="AJ30" s="18">
        <v>2</v>
      </c>
    </row>
    <row r="31" spans="1:36" x14ac:dyDescent="0.25">
      <c r="A31" s="66" t="s">
        <v>596</v>
      </c>
      <c r="B31" s="66" t="s">
        <v>597</v>
      </c>
      <c r="C31" s="66" t="s">
        <v>323</v>
      </c>
      <c r="D31" s="66" t="s">
        <v>306</v>
      </c>
      <c r="E31" s="62" t="s">
        <v>331</v>
      </c>
      <c r="F31" s="66" t="s">
        <v>340</v>
      </c>
      <c r="G31" s="66" t="s">
        <v>67</v>
      </c>
      <c r="H31" s="66" t="s">
        <v>67</v>
      </c>
      <c r="I31" s="62" t="s">
        <v>87</v>
      </c>
      <c r="J31" s="66" t="s">
        <v>307</v>
      </c>
      <c r="K31" s="62">
        <v>0</v>
      </c>
      <c r="L31" s="66" t="s">
        <v>208</v>
      </c>
      <c r="M31" s="64">
        <f t="shared" si="0"/>
        <v>3.602739726027397</v>
      </c>
      <c r="N31" s="65">
        <v>0.27</v>
      </c>
      <c r="O31" s="64">
        <f t="shared" si="10"/>
        <v>2.63</v>
      </c>
      <c r="S31" t="str">
        <f t="shared" si="4"/>
        <v xml:space="preserve">Step by Step 3 LVT </v>
      </c>
      <c r="T31" s="93">
        <v>2.15</v>
      </c>
      <c r="U31">
        <v>0.2</v>
      </c>
      <c r="V31" s="34">
        <f t="shared" si="1"/>
        <v>0.28000000000000003</v>
      </c>
      <c r="W31" s="34">
        <f t="shared" si="2"/>
        <v>2.63</v>
      </c>
      <c r="X31" s="34"/>
      <c r="Z31">
        <v>2.15</v>
      </c>
      <c r="AA31">
        <v>2.15</v>
      </c>
      <c r="AB31">
        <v>0.28000000000000003</v>
      </c>
      <c r="AC31">
        <f t="shared" si="11"/>
        <v>2.4299999999999997</v>
      </c>
      <c r="AD31" s="34">
        <f t="shared" si="12"/>
        <v>3.4019999999999997</v>
      </c>
      <c r="AE31" s="34"/>
      <c r="AF31" s="34"/>
      <c r="AI31" s="21">
        <v>2.9</v>
      </c>
      <c r="AJ31" s="18">
        <v>3.9733333333333336</v>
      </c>
    </row>
    <row r="32" spans="1:36" x14ac:dyDescent="0.25">
      <c r="A32" s="66" t="s">
        <v>598</v>
      </c>
      <c r="B32" s="66" t="s">
        <v>599</v>
      </c>
      <c r="C32" s="66" t="s">
        <v>323</v>
      </c>
      <c r="D32" s="66" t="s">
        <v>306</v>
      </c>
      <c r="E32" s="62" t="s">
        <v>331</v>
      </c>
      <c r="F32" s="66" t="s">
        <v>340</v>
      </c>
      <c r="G32" s="66" t="s">
        <v>67</v>
      </c>
      <c r="H32" s="66" t="s">
        <v>67</v>
      </c>
      <c r="I32" s="62" t="s">
        <v>87</v>
      </c>
      <c r="J32" s="66" t="s">
        <v>307</v>
      </c>
      <c r="K32" s="62">
        <v>0</v>
      </c>
      <c r="L32" s="66" t="s">
        <v>208</v>
      </c>
      <c r="M32" s="64">
        <f t="shared" si="0"/>
        <v>5.0821917808219181</v>
      </c>
      <c r="N32" s="65">
        <v>0.27</v>
      </c>
      <c r="O32" s="64">
        <f t="shared" si="10"/>
        <v>3.71</v>
      </c>
      <c r="S32" t="str">
        <f t="shared" si="4"/>
        <v xml:space="preserve">Step by Step 5 LVT </v>
      </c>
      <c r="T32" s="93">
        <v>3.23</v>
      </c>
      <c r="U32">
        <v>0.2</v>
      </c>
      <c r="V32" s="34">
        <f t="shared" si="1"/>
        <v>0.28000000000000003</v>
      </c>
      <c r="W32" s="34">
        <f t="shared" si="2"/>
        <v>3.71</v>
      </c>
      <c r="X32" s="34"/>
      <c r="Z32">
        <v>3.23</v>
      </c>
      <c r="AA32">
        <v>3.23</v>
      </c>
      <c r="AB32">
        <v>0.28000000000000003</v>
      </c>
      <c r="AC32">
        <f t="shared" si="11"/>
        <v>3.51</v>
      </c>
      <c r="AD32" s="34">
        <f t="shared" si="12"/>
        <v>4.9139999999999997</v>
      </c>
      <c r="AE32" s="34"/>
      <c r="AF32" s="34"/>
      <c r="AI32" s="21">
        <v>2.9</v>
      </c>
      <c r="AJ32" s="18">
        <v>3.9733333333333336</v>
      </c>
    </row>
    <row r="33" spans="1:36" x14ac:dyDescent="0.25">
      <c r="A33" s="66" t="s">
        <v>320</v>
      </c>
      <c r="B33" s="66" t="s">
        <v>321</v>
      </c>
      <c r="C33" s="66" t="s">
        <v>323</v>
      </c>
      <c r="D33" s="66" t="s">
        <v>306</v>
      </c>
      <c r="E33" s="62" t="s">
        <v>331</v>
      </c>
      <c r="F33" s="66" t="s">
        <v>339</v>
      </c>
      <c r="G33" s="66" t="s">
        <v>67</v>
      </c>
      <c r="H33" s="66" t="s">
        <v>67</v>
      </c>
      <c r="I33" s="62" t="s">
        <v>87</v>
      </c>
      <c r="J33" s="66" t="s">
        <v>307</v>
      </c>
      <c r="K33" s="62">
        <v>0</v>
      </c>
      <c r="L33" s="66" t="s">
        <v>208</v>
      </c>
      <c r="M33" s="64">
        <f t="shared" si="0"/>
        <v>5.0821917808219181</v>
      </c>
      <c r="N33" s="65">
        <v>0.27</v>
      </c>
      <c r="O33" s="64">
        <f t="shared" si="10"/>
        <v>3.71</v>
      </c>
      <c r="S33" t="str">
        <f t="shared" si="4"/>
        <v>Tatami LVT</v>
      </c>
      <c r="T33" s="93">
        <v>3.23</v>
      </c>
      <c r="U33">
        <v>0.2</v>
      </c>
      <c r="V33" s="34">
        <f t="shared" si="1"/>
        <v>0.28000000000000003</v>
      </c>
      <c r="W33" s="34">
        <f t="shared" si="2"/>
        <v>3.71</v>
      </c>
      <c r="X33" s="34"/>
      <c r="AA33">
        <v>2.99</v>
      </c>
      <c r="AB33">
        <v>0.28000000000000003</v>
      </c>
      <c r="AC33">
        <f t="shared" si="11"/>
        <v>3.2700000000000005</v>
      </c>
      <c r="AD33" s="34">
        <f t="shared" si="12"/>
        <v>4.5780000000000012</v>
      </c>
      <c r="AE33" s="34"/>
      <c r="AF33" s="34"/>
      <c r="AI33" s="21">
        <v>3.06</v>
      </c>
      <c r="AJ33" s="18">
        <v>4.1866666666666674</v>
      </c>
    </row>
    <row r="34" spans="1:36" x14ac:dyDescent="0.25">
      <c r="A34" s="66" t="s">
        <v>711</v>
      </c>
      <c r="B34" s="66" t="s">
        <v>712</v>
      </c>
      <c r="C34" s="66" t="s">
        <v>323</v>
      </c>
      <c r="D34" s="66" t="s">
        <v>306</v>
      </c>
      <c r="E34" s="62" t="s">
        <v>331</v>
      </c>
      <c r="F34" s="66" t="s">
        <v>340</v>
      </c>
      <c r="G34" s="66" t="s">
        <v>67</v>
      </c>
      <c r="H34" s="66" t="s">
        <v>67</v>
      </c>
      <c r="I34" s="62" t="s">
        <v>87</v>
      </c>
      <c r="J34" s="66" t="s">
        <v>307</v>
      </c>
      <c r="K34" s="62">
        <v>0</v>
      </c>
      <c r="L34" s="66" t="s">
        <v>208</v>
      </c>
      <c r="M34" s="64">
        <f t="shared" si="0"/>
        <v>3.3835616438356162</v>
      </c>
      <c r="N34" s="65">
        <v>0.27</v>
      </c>
      <c r="O34" s="64">
        <f t="shared" ref="O34" si="32">M34-(M34*N34)</f>
        <v>2.4699999999999998</v>
      </c>
      <c r="S34" t="str">
        <f>B34</f>
        <v>Stir LVT</v>
      </c>
      <c r="T34" s="94">
        <v>1.99</v>
      </c>
      <c r="U34">
        <v>0.2</v>
      </c>
      <c r="V34" s="34">
        <f t="shared" si="1"/>
        <v>0.28000000000000003</v>
      </c>
      <c r="W34" s="34">
        <f t="shared" si="2"/>
        <v>2.4699999999999998</v>
      </c>
      <c r="X34" s="34"/>
      <c r="Z34">
        <v>1.99</v>
      </c>
      <c r="AA34">
        <v>1.99</v>
      </c>
      <c r="AB34">
        <v>0.28000000000000003</v>
      </c>
      <c r="AC34">
        <f t="shared" ref="AC34" si="33">AA34+AB34</f>
        <v>2.27</v>
      </c>
      <c r="AD34" s="34">
        <f t="shared" ref="AD34" si="34">AC34*40%+(AC34)</f>
        <v>3.1779999999999999</v>
      </c>
      <c r="AE34" s="34"/>
      <c r="AF34" s="34"/>
      <c r="AI34" s="21">
        <v>2.9</v>
      </c>
      <c r="AJ34" s="18">
        <v>3.9733333333333336</v>
      </c>
    </row>
    <row r="35" spans="1:36" x14ac:dyDescent="0.25">
      <c r="A35" s="66" t="s">
        <v>322</v>
      </c>
      <c r="B35" s="66" t="s">
        <v>359</v>
      </c>
      <c r="C35" s="66" t="s">
        <v>323</v>
      </c>
      <c r="D35" s="66" t="s">
        <v>306</v>
      </c>
      <c r="E35" s="62" t="s">
        <v>331</v>
      </c>
      <c r="F35" s="66" t="s">
        <v>340</v>
      </c>
      <c r="G35" s="66" t="s">
        <v>67</v>
      </c>
      <c r="H35" s="66" t="s">
        <v>67</v>
      </c>
      <c r="I35" s="62" t="s">
        <v>87</v>
      </c>
      <c r="J35" s="66" t="s">
        <v>307</v>
      </c>
      <c r="K35" s="66">
        <v>0</v>
      </c>
      <c r="L35" s="66" t="s">
        <v>208</v>
      </c>
      <c r="M35" s="64">
        <f t="shared" si="0"/>
        <v>5.0821917808219181</v>
      </c>
      <c r="N35" s="65">
        <v>0.27</v>
      </c>
      <c r="O35" s="64">
        <f t="shared" si="10"/>
        <v>3.71</v>
      </c>
      <c r="S35" t="str">
        <f t="shared" si="4"/>
        <v>Timeless LVT</v>
      </c>
      <c r="T35" s="94">
        <v>3.23</v>
      </c>
      <c r="U35">
        <v>0.2</v>
      </c>
      <c r="V35" s="34">
        <f t="shared" si="1"/>
        <v>0.28000000000000003</v>
      </c>
      <c r="W35" s="34">
        <f t="shared" si="2"/>
        <v>3.71</v>
      </c>
      <c r="X35" s="34"/>
      <c r="AA35">
        <v>2.99</v>
      </c>
      <c r="AB35">
        <v>0.28000000000000003</v>
      </c>
      <c r="AC35">
        <f t="shared" si="11"/>
        <v>3.2700000000000005</v>
      </c>
      <c r="AD35" s="34">
        <f t="shared" si="12"/>
        <v>4.5780000000000012</v>
      </c>
      <c r="AE35" s="34"/>
      <c r="AF35" s="34"/>
      <c r="AI35" s="21">
        <v>2.9</v>
      </c>
      <c r="AJ35" s="18">
        <v>3.9733333333333336</v>
      </c>
    </row>
    <row r="36" spans="1:36" x14ac:dyDescent="0.25">
      <c r="A36" s="66" t="s">
        <v>503</v>
      </c>
      <c r="B36" s="66" t="s">
        <v>504</v>
      </c>
      <c r="C36" s="66" t="s">
        <v>323</v>
      </c>
      <c r="D36" s="66" t="s">
        <v>306</v>
      </c>
      <c r="E36" s="62" t="s">
        <v>331</v>
      </c>
      <c r="F36" s="66" t="s">
        <v>339</v>
      </c>
      <c r="G36" s="66" t="s">
        <v>67</v>
      </c>
      <c r="H36" s="66" t="s">
        <v>67</v>
      </c>
      <c r="I36" s="62" t="s">
        <v>87</v>
      </c>
      <c r="J36" s="66" t="s">
        <v>307</v>
      </c>
      <c r="K36" s="66">
        <v>0</v>
      </c>
      <c r="L36" s="66" t="s">
        <v>208</v>
      </c>
      <c r="M36" s="64">
        <f t="shared" si="0"/>
        <v>3.602739726027397</v>
      </c>
      <c r="N36" s="65">
        <v>0.27</v>
      </c>
      <c r="O36" s="64">
        <f t="shared" ref="O36:O47" si="35">M36-(M36*N36)</f>
        <v>2.63</v>
      </c>
      <c r="S36" t="str">
        <f t="shared" ref="S36:S47" si="36">B36</f>
        <v>Composite 3</v>
      </c>
      <c r="T36" s="93">
        <v>2.15</v>
      </c>
      <c r="U36">
        <v>0.2</v>
      </c>
      <c r="V36" s="34">
        <f t="shared" si="1"/>
        <v>0.28000000000000003</v>
      </c>
      <c r="W36" s="34">
        <f t="shared" si="2"/>
        <v>2.63</v>
      </c>
      <c r="X36" s="34"/>
      <c r="AA36">
        <v>1.99</v>
      </c>
      <c r="AB36">
        <v>0.28000000000000003</v>
      </c>
      <c r="AC36">
        <f t="shared" ref="AC36:AC47" si="37">AA36+AB36</f>
        <v>2.27</v>
      </c>
      <c r="AD36" s="34">
        <f t="shared" ref="AD36:AD47" si="38">AC36*40%+(AC36)</f>
        <v>3.1779999999999999</v>
      </c>
      <c r="AE36" s="34"/>
      <c r="AF36" s="34"/>
      <c r="AI36" s="21">
        <v>2.9</v>
      </c>
      <c r="AJ36" s="18">
        <v>3.9733333333333336</v>
      </c>
    </row>
    <row r="37" spans="1:36" x14ac:dyDescent="0.25">
      <c r="A37" s="66" t="s">
        <v>505</v>
      </c>
      <c r="B37" s="66" t="s">
        <v>506</v>
      </c>
      <c r="C37" s="66" t="s">
        <v>323</v>
      </c>
      <c r="D37" s="66" t="s">
        <v>306</v>
      </c>
      <c r="E37" s="62" t="s">
        <v>331</v>
      </c>
      <c r="F37" s="66" t="s">
        <v>339</v>
      </c>
      <c r="G37" s="66" t="s">
        <v>67</v>
      </c>
      <c r="H37" s="66" t="s">
        <v>67</v>
      </c>
      <c r="I37" s="62" t="s">
        <v>87</v>
      </c>
      <c r="J37" s="66" t="s">
        <v>307</v>
      </c>
      <c r="K37" s="66">
        <v>0</v>
      </c>
      <c r="L37" s="66" t="s">
        <v>208</v>
      </c>
      <c r="M37" s="64">
        <f t="shared" si="0"/>
        <v>5.0821917808219181</v>
      </c>
      <c r="N37" s="65">
        <v>0.27</v>
      </c>
      <c r="O37" s="64">
        <f t="shared" si="35"/>
        <v>3.71</v>
      </c>
      <c r="S37" t="str">
        <f t="shared" si="36"/>
        <v>Composite 5</v>
      </c>
      <c r="T37" s="93">
        <v>3.23</v>
      </c>
      <c r="U37">
        <v>0.2</v>
      </c>
      <c r="V37" s="34">
        <f t="shared" si="1"/>
        <v>0.28000000000000003</v>
      </c>
      <c r="W37" s="34">
        <f t="shared" si="2"/>
        <v>3.71</v>
      </c>
      <c r="X37" s="34"/>
      <c r="AA37">
        <v>2.99</v>
      </c>
      <c r="AB37">
        <v>0.28000000000000003</v>
      </c>
      <c r="AC37">
        <f t="shared" si="37"/>
        <v>3.2700000000000005</v>
      </c>
      <c r="AD37" s="34">
        <f t="shared" si="38"/>
        <v>4.5780000000000012</v>
      </c>
      <c r="AE37" s="34"/>
      <c r="AF37" s="34"/>
      <c r="AI37" s="21">
        <v>2.9</v>
      </c>
      <c r="AJ37" s="18">
        <v>3.9733333333333336</v>
      </c>
    </row>
    <row r="38" spans="1:36" x14ac:dyDescent="0.25">
      <c r="A38" s="66" t="s">
        <v>507</v>
      </c>
      <c r="B38" s="66" t="s">
        <v>508</v>
      </c>
      <c r="C38" s="66" t="s">
        <v>323</v>
      </c>
      <c r="D38" s="66" t="s">
        <v>306</v>
      </c>
      <c r="E38" s="62" t="s">
        <v>331</v>
      </c>
      <c r="F38" s="66" t="s">
        <v>339</v>
      </c>
      <c r="G38" s="66" t="s">
        <v>67</v>
      </c>
      <c r="H38" s="66" t="s">
        <v>67</v>
      </c>
      <c r="I38" s="62" t="s">
        <v>87</v>
      </c>
      <c r="J38" s="66" t="s">
        <v>307</v>
      </c>
      <c r="K38" s="66">
        <v>0</v>
      </c>
      <c r="L38" s="66" t="s">
        <v>208</v>
      </c>
      <c r="M38" s="64">
        <f t="shared" si="0"/>
        <v>3.602739726027397</v>
      </c>
      <c r="N38" s="65">
        <v>0.27</v>
      </c>
      <c r="O38" s="64">
        <f t="shared" si="35"/>
        <v>2.63</v>
      </c>
      <c r="S38" t="str">
        <f t="shared" si="36"/>
        <v>Abridge 3</v>
      </c>
      <c r="T38" s="93">
        <v>2.15</v>
      </c>
      <c r="U38">
        <v>0.2</v>
      </c>
      <c r="V38" s="34">
        <f t="shared" si="1"/>
        <v>0.28000000000000003</v>
      </c>
      <c r="W38" s="34">
        <f t="shared" si="2"/>
        <v>2.63</v>
      </c>
      <c r="X38" s="34"/>
      <c r="AA38">
        <v>1.99</v>
      </c>
      <c r="AB38">
        <v>0.28000000000000003</v>
      </c>
      <c r="AC38">
        <f t="shared" si="37"/>
        <v>2.27</v>
      </c>
      <c r="AD38" s="34">
        <f t="shared" si="38"/>
        <v>3.1779999999999999</v>
      </c>
      <c r="AE38" s="34"/>
      <c r="AF38" s="34"/>
      <c r="AI38" s="21">
        <v>2.9</v>
      </c>
      <c r="AJ38" s="18">
        <v>3.9733333333333336</v>
      </c>
    </row>
    <row r="39" spans="1:36" x14ac:dyDescent="0.25">
      <c r="A39" s="66" t="s">
        <v>510</v>
      </c>
      <c r="B39" s="66" t="s">
        <v>509</v>
      </c>
      <c r="C39" s="66" t="s">
        <v>323</v>
      </c>
      <c r="D39" s="66" t="s">
        <v>306</v>
      </c>
      <c r="E39" s="62" t="s">
        <v>331</v>
      </c>
      <c r="F39" s="66" t="s">
        <v>339</v>
      </c>
      <c r="G39" s="66" t="s">
        <v>67</v>
      </c>
      <c r="H39" s="66" t="s">
        <v>67</v>
      </c>
      <c r="I39" s="62" t="s">
        <v>87</v>
      </c>
      <c r="J39" s="66" t="s">
        <v>307</v>
      </c>
      <c r="K39" s="66">
        <v>0</v>
      </c>
      <c r="L39" s="66" t="s">
        <v>208</v>
      </c>
      <c r="M39" s="64">
        <f t="shared" si="0"/>
        <v>5.0821917808219181</v>
      </c>
      <c r="N39" s="65">
        <v>0.27</v>
      </c>
      <c r="O39" s="64">
        <f t="shared" si="35"/>
        <v>3.71</v>
      </c>
      <c r="S39" t="str">
        <f t="shared" si="36"/>
        <v>Abridge 5</v>
      </c>
      <c r="T39" s="93">
        <v>3.23</v>
      </c>
      <c r="U39">
        <v>0.2</v>
      </c>
      <c r="V39" s="34">
        <f t="shared" si="1"/>
        <v>0.28000000000000003</v>
      </c>
      <c r="W39" s="34">
        <f t="shared" si="2"/>
        <v>3.71</v>
      </c>
      <c r="X39" s="34"/>
      <c r="AA39">
        <v>2.99</v>
      </c>
      <c r="AB39">
        <v>0.28000000000000003</v>
      </c>
      <c r="AC39">
        <f t="shared" si="37"/>
        <v>3.2700000000000005</v>
      </c>
      <c r="AD39" s="34">
        <f t="shared" si="38"/>
        <v>4.5780000000000012</v>
      </c>
      <c r="AE39" s="34"/>
      <c r="AF39" s="34"/>
      <c r="AI39" s="21">
        <v>2.9</v>
      </c>
      <c r="AJ39" s="18">
        <v>3.9733333333333336</v>
      </c>
    </row>
    <row r="40" spans="1:36" x14ac:dyDescent="0.25">
      <c r="A40" s="66" t="s">
        <v>511</v>
      </c>
      <c r="B40" s="66" t="s">
        <v>519</v>
      </c>
      <c r="C40" s="66" t="s">
        <v>323</v>
      </c>
      <c r="D40" s="66" t="s">
        <v>306</v>
      </c>
      <c r="E40" s="62" t="s">
        <v>331</v>
      </c>
      <c r="F40" s="66" t="s">
        <v>339</v>
      </c>
      <c r="G40" s="66" t="s">
        <v>67</v>
      </c>
      <c r="H40" s="66" t="s">
        <v>67</v>
      </c>
      <c r="I40" s="62" t="s">
        <v>87</v>
      </c>
      <c r="J40" s="66" t="s">
        <v>307</v>
      </c>
      <c r="K40" s="66">
        <v>0</v>
      </c>
      <c r="L40" s="66" t="s">
        <v>208</v>
      </c>
      <c r="M40" s="64">
        <f t="shared" si="0"/>
        <v>3.602739726027397</v>
      </c>
      <c r="N40" s="65">
        <v>0.27</v>
      </c>
      <c r="O40" s="64">
        <f t="shared" si="35"/>
        <v>2.63</v>
      </c>
      <c r="S40" t="str">
        <f t="shared" si="36"/>
        <v>Parquet 3</v>
      </c>
      <c r="T40" s="93">
        <v>2.15</v>
      </c>
      <c r="U40">
        <v>0.2</v>
      </c>
      <c r="V40" s="34">
        <f t="shared" si="1"/>
        <v>0.28000000000000003</v>
      </c>
      <c r="W40" s="34">
        <f t="shared" si="2"/>
        <v>2.63</v>
      </c>
      <c r="X40" s="34"/>
      <c r="AA40">
        <v>1.99</v>
      </c>
      <c r="AB40">
        <v>0.28000000000000003</v>
      </c>
      <c r="AC40">
        <f t="shared" si="37"/>
        <v>2.27</v>
      </c>
      <c r="AD40" s="34">
        <f t="shared" si="38"/>
        <v>3.1779999999999999</v>
      </c>
      <c r="AE40" s="34"/>
      <c r="AF40" s="34"/>
      <c r="AI40" s="21">
        <v>2.9</v>
      </c>
      <c r="AJ40" s="18">
        <v>3.9733333333333336</v>
      </c>
    </row>
    <row r="41" spans="1:36" x14ac:dyDescent="0.25">
      <c r="A41" s="66" t="s">
        <v>512</v>
      </c>
      <c r="B41" s="66" t="s">
        <v>520</v>
      </c>
      <c r="C41" s="66" t="s">
        <v>323</v>
      </c>
      <c r="D41" s="66" t="s">
        <v>306</v>
      </c>
      <c r="E41" s="62" t="s">
        <v>331</v>
      </c>
      <c r="F41" s="66" t="s">
        <v>339</v>
      </c>
      <c r="G41" s="66" t="s">
        <v>67</v>
      </c>
      <c r="H41" s="66" t="s">
        <v>67</v>
      </c>
      <c r="I41" s="62" t="s">
        <v>87</v>
      </c>
      <c r="J41" s="66" t="s">
        <v>307</v>
      </c>
      <c r="K41" s="66">
        <v>0</v>
      </c>
      <c r="L41" s="66" t="s">
        <v>208</v>
      </c>
      <c r="M41" s="64">
        <f t="shared" si="0"/>
        <v>5.0821917808219181</v>
      </c>
      <c r="N41" s="65">
        <v>0.27</v>
      </c>
      <c r="O41" s="64">
        <f t="shared" si="35"/>
        <v>3.71</v>
      </c>
      <c r="S41" t="str">
        <f t="shared" si="36"/>
        <v>Parquet 5</v>
      </c>
      <c r="T41" s="93">
        <v>3.23</v>
      </c>
      <c r="U41">
        <v>0.2</v>
      </c>
      <c r="V41" s="34">
        <f t="shared" si="1"/>
        <v>0.28000000000000003</v>
      </c>
      <c r="W41" s="34">
        <f t="shared" si="2"/>
        <v>3.71</v>
      </c>
      <c r="X41" s="34"/>
      <c r="AA41">
        <v>2.99</v>
      </c>
      <c r="AB41">
        <v>0.28000000000000003</v>
      </c>
      <c r="AC41">
        <f t="shared" si="37"/>
        <v>3.2700000000000005</v>
      </c>
      <c r="AD41" s="34">
        <f t="shared" si="38"/>
        <v>4.5780000000000012</v>
      </c>
      <c r="AE41" s="34"/>
      <c r="AF41" s="34"/>
      <c r="AI41" s="21">
        <v>2.9</v>
      </c>
      <c r="AJ41" s="18">
        <v>3.9733333333333336</v>
      </c>
    </row>
    <row r="42" spans="1:36" x14ac:dyDescent="0.25">
      <c r="A42" s="66" t="s">
        <v>513</v>
      </c>
      <c r="B42" s="66" t="s">
        <v>521</v>
      </c>
      <c r="C42" s="66" t="s">
        <v>323</v>
      </c>
      <c r="D42" s="66" t="s">
        <v>306</v>
      </c>
      <c r="E42" s="62" t="s">
        <v>331</v>
      </c>
      <c r="F42" s="66" t="s">
        <v>339</v>
      </c>
      <c r="G42" s="66" t="s">
        <v>67</v>
      </c>
      <c r="H42" s="66" t="s">
        <v>67</v>
      </c>
      <c r="I42" s="62" t="s">
        <v>87</v>
      </c>
      <c r="J42" s="66" t="s">
        <v>307</v>
      </c>
      <c r="K42" s="66">
        <v>0</v>
      </c>
      <c r="L42" s="66" t="s">
        <v>208</v>
      </c>
      <c r="M42" s="64">
        <f t="shared" si="0"/>
        <v>3.602739726027397</v>
      </c>
      <c r="N42" s="65">
        <v>0.27</v>
      </c>
      <c r="O42" s="64">
        <f t="shared" si="35"/>
        <v>2.63</v>
      </c>
      <c r="S42" t="str">
        <f t="shared" si="36"/>
        <v>Segment 3</v>
      </c>
      <c r="T42" s="93">
        <v>2.15</v>
      </c>
      <c r="U42">
        <v>0.2</v>
      </c>
      <c r="V42" s="34">
        <f t="shared" si="1"/>
        <v>0.28000000000000003</v>
      </c>
      <c r="W42" s="34">
        <f t="shared" si="2"/>
        <v>2.63</v>
      </c>
      <c r="X42" s="34"/>
      <c r="AA42">
        <v>1.99</v>
      </c>
      <c r="AB42">
        <v>0.28000000000000003</v>
      </c>
      <c r="AC42">
        <f t="shared" si="37"/>
        <v>2.27</v>
      </c>
      <c r="AD42" s="34">
        <f t="shared" si="38"/>
        <v>3.1779999999999999</v>
      </c>
      <c r="AE42" s="34"/>
      <c r="AF42" s="34"/>
      <c r="AI42" s="21">
        <v>2.9</v>
      </c>
      <c r="AJ42" s="18">
        <v>3.9733333333333336</v>
      </c>
    </row>
    <row r="43" spans="1:36" x14ac:dyDescent="0.25">
      <c r="A43" s="66" t="s">
        <v>514</v>
      </c>
      <c r="B43" s="66" t="s">
        <v>522</v>
      </c>
      <c r="C43" s="66" t="s">
        <v>323</v>
      </c>
      <c r="D43" s="66" t="s">
        <v>306</v>
      </c>
      <c r="E43" s="62" t="s">
        <v>331</v>
      </c>
      <c r="F43" s="66" t="s">
        <v>339</v>
      </c>
      <c r="G43" s="66" t="s">
        <v>67</v>
      </c>
      <c r="H43" s="66" t="s">
        <v>67</v>
      </c>
      <c r="I43" s="62" t="s">
        <v>87</v>
      </c>
      <c r="J43" s="66" t="s">
        <v>307</v>
      </c>
      <c r="K43" s="66">
        <v>0</v>
      </c>
      <c r="L43" s="66" t="s">
        <v>208</v>
      </c>
      <c r="M43" s="64">
        <f t="shared" si="0"/>
        <v>5.0821917808219181</v>
      </c>
      <c r="N43" s="65">
        <v>0.27</v>
      </c>
      <c r="O43" s="64">
        <f t="shared" si="35"/>
        <v>3.71</v>
      </c>
      <c r="S43" t="str">
        <f t="shared" si="36"/>
        <v>Segment 5</v>
      </c>
      <c r="T43" s="93">
        <v>3.23</v>
      </c>
      <c r="U43">
        <v>0.2</v>
      </c>
      <c r="V43" s="34">
        <f t="shared" si="1"/>
        <v>0.28000000000000003</v>
      </c>
      <c r="W43" s="34">
        <f t="shared" si="2"/>
        <v>3.71</v>
      </c>
      <c r="X43" s="34"/>
      <c r="AA43">
        <v>2.99</v>
      </c>
      <c r="AB43">
        <v>0.28000000000000003</v>
      </c>
      <c r="AC43">
        <f t="shared" si="37"/>
        <v>3.2700000000000005</v>
      </c>
      <c r="AD43" s="34">
        <f t="shared" si="38"/>
        <v>4.5780000000000012</v>
      </c>
      <c r="AE43" s="34"/>
      <c r="AF43" s="34"/>
      <c r="AI43" s="21">
        <v>2.9</v>
      </c>
      <c r="AJ43" s="18">
        <v>3.9733333333333336</v>
      </c>
    </row>
    <row r="44" spans="1:36" x14ac:dyDescent="0.25">
      <c r="A44" s="66" t="s">
        <v>515</v>
      </c>
      <c r="B44" s="66" t="s">
        <v>523</v>
      </c>
      <c r="C44" s="66" t="s">
        <v>323</v>
      </c>
      <c r="D44" s="66" t="s">
        <v>306</v>
      </c>
      <c r="E44" s="62" t="s">
        <v>331</v>
      </c>
      <c r="F44" s="66" t="s">
        <v>339</v>
      </c>
      <c r="G44" s="66" t="s">
        <v>67</v>
      </c>
      <c r="H44" s="66" t="s">
        <v>67</v>
      </c>
      <c r="I44" s="62" t="s">
        <v>87</v>
      </c>
      <c r="J44" s="66" t="s">
        <v>307</v>
      </c>
      <c r="K44" s="66">
        <v>0</v>
      </c>
      <c r="L44" s="66" t="s">
        <v>208</v>
      </c>
      <c r="M44" s="64">
        <f t="shared" si="0"/>
        <v>3.602739726027397</v>
      </c>
      <c r="N44" s="65">
        <v>0.27</v>
      </c>
      <c r="O44" s="64">
        <f t="shared" si="35"/>
        <v>2.63</v>
      </c>
      <c r="S44" t="str">
        <f t="shared" si="36"/>
        <v>Terrazzo 3</v>
      </c>
      <c r="T44" s="93">
        <v>2.15</v>
      </c>
      <c r="U44">
        <v>0.2</v>
      </c>
      <c r="V44" s="34">
        <f t="shared" si="1"/>
        <v>0.28000000000000003</v>
      </c>
      <c r="W44" s="34">
        <f t="shared" si="2"/>
        <v>2.63</v>
      </c>
      <c r="X44" s="34"/>
      <c r="AA44">
        <v>1.99</v>
      </c>
      <c r="AB44">
        <v>0.28000000000000003</v>
      </c>
      <c r="AC44">
        <f t="shared" si="37"/>
        <v>2.27</v>
      </c>
      <c r="AD44" s="34">
        <f t="shared" si="38"/>
        <v>3.1779999999999999</v>
      </c>
      <c r="AE44" s="34"/>
      <c r="AF44" s="34"/>
      <c r="AI44" s="21">
        <v>2.9</v>
      </c>
      <c r="AJ44" s="18">
        <v>3.9733333333333336</v>
      </c>
    </row>
    <row r="45" spans="1:36" x14ac:dyDescent="0.25">
      <c r="A45" s="66" t="s">
        <v>516</v>
      </c>
      <c r="B45" s="66" t="s">
        <v>524</v>
      </c>
      <c r="C45" s="66" t="s">
        <v>323</v>
      </c>
      <c r="D45" s="66" t="s">
        <v>306</v>
      </c>
      <c r="E45" s="62" t="s">
        <v>331</v>
      </c>
      <c r="F45" s="66" t="s">
        <v>339</v>
      </c>
      <c r="G45" s="66" t="s">
        <v>67</v>
      </c>
      <c r="H45" s="66" t="s">
        <v>67</v>
      </c>
      <c r="I45" s="62" t="s">
        <v>87</v>
      </c>
      <c r="J45" s="66" t="s">
        <v>307</v>
      </c>
      <c r="K45" s="66">
        <v>0</v>
      </c>
      <c r="L45" s="66" t="s">
        <v>208</v>
      </c>
      <c r="M45" s="64">
        <f t="shared" si="0"/>
        <v>5.0821917808219181</v>
      </c>
      <c r="N45" s="65">
        <v>0.27</v>
      </c>
      <c r="O45" s="64">
        <f t="shared" si="35"/>
        <v>3.71</v>
      </c>
      <c r="S45" t="str">
        <f t="shared" si="36"/>
        <v>Terrazzo 5</v>
      </c>
      <c r="T45" s="93">
        <v>3.23</v>
      </c>
      <c r="U45">
        <v>0.2</v>
      </c>
      <c r="V45" s="34">
        <f t="shared" si="1"/>
        <v>0.28000000000000003</v>
      </c>
      <c r="W45" s="34">
        <f t="shared" si="2"/>
        <v>3.71</v>
      </c>
      <c r="X45" s="34"/>
      <c r="AA45">
        <v>2.99</v>
      </c>
      <c r="AB45">
        <v>0.28000000000000003</v>
      </c>
      <c r="AC45">
        <f t="shared" si="37"/>
        <v>3.2700000000000005</v>
      </c>
      <c r="AD45" s="34">
        <f t="shared" si="38"/>
        <v>4.5780000000000012</v>
      </c>
      <c r="AE45" s="34"/>
      <c r="AF45" s="34"/>
      <c r="AI45" s="21">
        <v>2.9</v>
      </c>
      <c r="AJ45" s="18">
        <v>3.9733333333333336</v>
      </c>
    </row>
    <row r="46" spans="1:36" x14ac:dyDescent="0.25">
      <c r="A46" s="66" t="s">
        <v>517</v>
      </c>
      <c r="B46" s="66" t="s">
        <v>525</v>
      </c>
      <c r="C46" s="66" t="s">
        <v>323</v>
      </c>
      <c r="D46" s="66" t="s">
        <v>306</v>
      </c>
      <c r="E46" s="62" t="s">
        <v>331</v>
      </c>
      <c r="F46" s="66" t="s">
        <v>339</v>
      </c>
      <c r="G46" s="66" t="s">
        <v>67</v>
      </c>
      <c r="H46" s="66" t="s">
        <v>67</v>
      </c>
      <c r="I46" s="62" t="s">
        <v>87</v>
      </c>
      <c r="J46" s="66" t="s">
        <v>307</v>
      </c>
      <c r="K46" s="66">
        <v>0</v>
      </c>
      <c r="L46" s="66" t="s">
        <v>208</v>
      </c>
      <c r="M46" s="64">
        <f t="shared" si="0"/>
        <v>3.602739726027397</v>
      </c>
      <c r="N46" s="65">
        <v>0.27</v>
      </c>
      <c r="O46" s="64">
        <f t="shared" si="35"/>
        <v>2.63</v>
      </c>
      <c r="S46" t="str">
        <f t="shared" si="36"/>
        <v>Marble 3</v>
      </c>
      <c r="T46" s="93">
        <v>2.15</v>
      </c>
      <c r="U46">
        <v>0.2</v>
      </c>
      <c r="V46" s="34">
        <f t="shared" si="1"/>
        <v>0.28000000000000003</v>
      </c>
      <c r="W46" s="34">
        <f t="shared" si="2"/>
        <v>2.63</v>
      </c>
      <c r="X46" s="34"/>
      <c r="AA46">
        <v>1.99</v>
      </c>
      <c r="AB46">
        <v>0.28000000000000003</v>
      </c>
      <c r="AC46">
        <f t="shared" si="37"/>
        <v>2.27</v>
      </c>
      <c r="AD46" s="34">
        <f t="shared" si="38"/>
        <v>3.1779999999999999</v>
      </c>
      <c r="AE46" s="34"/>
      <c r="AF46" s="34"/>
      <c r="AI46" s="21">
        <v>2.9</v>
      </c>
      <c r="AJ46" s="18">
        <v>3.9733333333333336</v>
      </c>
    </row>
    <row r="47" spans="1:36" x14ac:dyDescent="0.25">
      <c r="A47" s="66" t="s">
        <v>518</v>
      </c>
      <c r="B47" s="66" t="s">
        <v>526</v>
      </c>
      <c r="C47" s="66" t="s">
        <v>323</v>
      </c>
      <c r="D47" s="66" t="s">
        <v>306</v>
      </c>
      <c r="E47" s="62" t="s">
        <v>331</v>
      </c>
      <c r="F47" s="66" t="s">
        <v>339</v>
      </c>
      <c r="G47" s="66" t="s">
        <v>67</v>
      </c>
      <c r="H47" s="66" t="s">
        <v>67</v>
      </c>
      <c r="I47" s="62" t="s">
        <v>87</v>
      </c>
      <c r="J47" s="66" t="s">
        <v>307</v>
      </c>
      <c r="K47" s="66">
        <v>0</v>
      </c>
      <c r="L47" s="66" t="s">
        <v>208</v>
      </c>
      <c r="M47" s="64">
        <f t="shared" si="0"/>
        <v>5.0821917808219181</v>
      </c>
      <c r="N47" s="65">
        <v>0.27</v>
      </c>
      <c r="O47" s="64">
        <f t="shared" si="35"/>
        <v>3.71</v>
      </c>
      <c r="S47" t="str">
        <f t="shared" si="36"/>
        <v>Marble 5</v>
      </c>
      <c r="T47" s="93">
        <v>3.23</v>
      </c>
      <c r="U47">
        <v>0.2</v>
      </c>
      <c r="V47" s="34">
        <f t="shared" si="1"/>
        <v>0.28000000000000003</v>
      </c>
      <c r="W47" s="34">
        <f t="shared" si="2"/>
        <v>3.71</v>
      </c>
      <c r="X47" s="34"/>
      <c r="AA47">
        <v>2.99</v>
      </c>
      <c r="AB47">
        <v>0.28000000000000003</v>
      </c>
      <c r="AC47">
        <f t="shared" si="37"/>
        <v>3.2700000000000005</v>
      </c>
      <c r="AD47" s="34">
        <f t="shared" si="38"/>
        <v>4.5780000000000012</v>
      </c>
      <c r="AE47" s="34"/>
      <c r="AF47" s="34"/>
      <c r="AI47" s="21">
        <v>2.9</v>
      </c>
      <c r="AJ47" s="18">
        <v>3.9733333333333336</v>
      </c>
    </row>
    <row r="48" spans="1:36" ht="15" customHeight="1" x14ac:dyDescent="0.25">
      <c r="A48" s="66" t="s">
        <v>379</v>
      </c>
      <c r="B48" s="66" t="s">
        <v>380</v>
      </c>
      <c r="C48" s="66" t="s">
        <v>324</v>
      </c>
      <c r="D48" s="66" t="s">
        <v>306</v>
      </c>
      <c r="E48" s="66" t="s">
        <v>325</v>
      </c>
      <c r="F48" s="66" t="s">
        <v>327</v>
      </c>
      <c r="G48" s="66" t="s">
        <v>67</v>
      </c>
      <c r="H48" s="66" t="s">
        <v>67</v>
      </c>
      <c r="I48" s="62" t="s">
        <v>140</v>
      </c>
      <c r="J48" s="66" t="s">
        <v>307</v>
      </c>
      <c r="K48" s="66">
        <v>0</v>
      </c>
      <c r="L48" s="66" t="s">
        <v>208</v>
      </c>
      <c r="M48" s="64">
        <f t="shared" si="0"/>
        <v>3.6438356164383565</v>
      </c>
      <c r="N48" s="65">
        <v>0.27</v>
      </c>
      <c r="O48" s="64">
        <f t="shared" ref="O48" si="39">M48-(M48*N48)</f>
        <v>2.66</v>
      </c>
      <c r="S48" s="97" t="str">
        <f t="shared" si="4"/>
        <v>Chaparral</v>
      </c>
      <c r="T48" s="98">
        <v>2.1800000000000002</v>
      </c>
      <c r="U48" s="97">
        <v>0.2</v>
      </c>
      <c r="V48" s="99">
        <f t="shared" si="1"/>
        <v>0.28000000000000003</v>
      </c>
      <c r="W48" s="99">
        <f t="shared" si="2"/>
        <v>2.66</v>
      </c>
      <c r="X48" s="34"/>
      <c r="AA48">
        <v>2.1800000000000002</v>
      </c>
      <c r="AB48">
        <v>0.28000000000000003</v>
      </c>
      <c r="AC48">
        <f t="shared" si="11"/>
        <v>2.46</v>
      </c>
      <c r="AD48" s="34">
        <f t="shared" si="12"/>
        <v>3.444</v>
      </c>
      <c r="AE48" s="34"/>
      <c r="AF48" s="34"/>
      <c r="AI48" s="21">
        <v>2.77</v>
      </c>
      <c r="AJ48" s="18">
        <v>3.8</v>
      </c>
    </row>
    <row r="49" spans="1:36" ht="15" customHeight="1" x14ac:dyDescent="0.25">
      <c r="A49" s="66" t="s">
        <v>328</v>
      </c>
      <c r="B49" s="66" t="s">
        <v>462</v>
      </c>
      <c r="C49" s="66" t="s">
        <v>324</v>
      </c>
      <c r="D49" s="66" t="s">
        <v>306</v>
      </c>
      <c r="E49" s="66" t="s">
        <v>329</v>
      </c>
      <c r="F49" s="66" t="s">
        <v>326</v>
      </c>
      <c r="G49" s="66" t="s">
        <v>67</v>
      </c>
      <c r="H49" s="66" t="s">
        <v>67</v>
      </c>
      <c r="I49" s="62" t="s">
        <v>140</v>
      </c>
      <c r="J49" s="66" t="s">
        <v>307</v>
      </c>
      <c r="K49" s="66">
        <v>0</v>
      </c>
      <c r="L49" s="66" t="s">
        <v>208</v>
      </c>
      <c r="M49" s="64">
        <f t="shared" si="0"/>
        <v>2.3561643835616439</v>
      </c>
      <c r="N49" s="65">
        <v>0.27</v>
      </c>
      <c r="O49" s="64">
        <f t="shared" si="10"/>
        <v>1.72</v>
      </c>
      <c r="S49" s="97" t="str">
        <f t="shared" si="4"/>
        <v>Facet LVT</v>
      </c>
      <c r="T49" s="90">
        <v>1.24</v>
      </c>
      <c r="U49">
        <v>0.2</v>
      </c>
      <c r="V49" s="34">
        <f t="shared" si="1"/>
        <v>0.28000000000000003</v>
      </c>
      <c r="W49" s="34">
        <f t="shared" si="2"/>
        <v>1.72</v>
      </c>
      <c r="X49" s="34"/>
      <c r="AA49">
        <v>1.1499999999999999</v>
      </c>
      <c r="AB49">
        <v>0.28000000000000003</v>
      </c>
      <c r="AC49">
        <f t="shared" si="11"/>
        <v>1.43</v>
      </c>
      <c r="AD49" s="34">
        <f t="shared" si="12"/>
        <v>2.0019999999999998</v>
      </c>
      <c r="AE49" s="34"/>
      <c r="AF49" s="34"/>
      <c r="AI49" s="21">
        <v>1.77</v>
      </c>
      <c r="AJ49" s="18">
        <v>2.42</v>
      </c>
    </row>
    <row r="50" spans="1:36" ht="15" customHeight="1" x14ac:dyDescent="0.25">
      <c r="A50" s="66" t="s">
        <v>336</v>
      </c>
      <c r="B50" s="66" t="s">
        <v>362</v>
      </c>
      <c r="C50" s="66" t="s">
        <v>324</v>
      </c>
      <c r="D50" s="66" t="s">
        <v>306</v>
      </c>
      <c r="E50" s="66" t="s">
        <v>331</v>
      </c>
      <c r="F50" s="66" t="s">
        <v>335</v>
      </c>
      <c r="G50" s="66" t="s">
        <v>67</v>
      </c>
      <c r="H50" s="66" t="s">
        <v>67</v>
      </c>
      <c r="I50" s="62" t="s">
        <v>140</v>
      </c>
      <c r="J50" s="66" t="s">
        <v>307</v>
      </c>
      <c r="K50" s="66">
        <v>0</v>
      </c>
      <c r="L50" s="66" t="s">
        <v>208</v>
      </c>
      <c r="M50" s="64">
        <f t="shared" si="0"/>
        <v>2.8630136986301369</v>
      </c>
      <c r="N50" s="65">
        <v>0.27</v>
      </c>
      <c r="O50" s="64">
        <f>M50-(M50*N50)</f>
        <v>2.09</v>
      </c>
      <c r="S50" s="97" t="str">
        <f t="shared" si="4"/>
        <v>Melanage 2.5 LVT</v>
      </c>
      <c r="T50" s="91">
        <v>1.61</v>
      </c>
      <c r="U50">
        <v>0.2</v>
      </c>
      <c r="V50" s="34">
        <f t="shared" si="1"/>
        <v>0.28000000000000003</v>
      </c>
      <c r="W50" s="34">
        <f t="shared" si="2"/>
        <v>2.09</v>
      </c>
      <c r="X50" s="34"/>
      <c r="AA50">
        <v>1.49</v>
      </c>
      <c r="AB50">
        <v>0.28000000000000003</v>
      </c>
      <c r="AC50">
        <f>AA50+AB50</f>
        <v>1.77</v>
      </c>
      <c r="AD50" s="34">
        <f>AC50*40%+(AC50)</f>
        <v>2.4780000000000002</v>
      </c>
      <c r="AE50" s="34"/>
      <c r="AF50" s="34"/>
      <c r="AI50" s="21">
        <v>2.31</v>
      </c>
      <c r="AJ50" s="18">
        <v>3.16</v>
      </c>
    </row>
    <row r="51" spans="1:36" ht="15" customHeight="1" x14ac:dyDescent="0.25">
      <c r="A51" s="66" t="s">
        <v>337</v>
      </c>
      <c r="B51" s="66" t="s">
        <v>363</v>
      </c>
      <c r="C51" s="66" t="s">
        <v>324</v>
      </c>
      <c r="D51" s="66" t="s">
        <v>306</v>
      </c>
      <c r="E51" s="66" t="s">
        <v>331</v>
      </c>
      <c r="F51" s="66" t="s">
        <v>326</v>
      </c>
      <c r="G51" s="66" t="s">
        <v>67</v>
      </c>
      <c r="H51" s="66" t="s">
        <v>67</v>
      </c>
      <c r="I51" s="62" t="s">
        <v>140</v>
      </c>
      <c r="J51" s="66" t="s">
        <v>307</v>
      </c>
      <c r="K51" s="66">
        <v>0</v>
      </c>
      <c r="L51" s="66" t="s">
        <v>208</v>
      </c>
      <c r="M51" s="64">
        <f t="shared" si="0"/>
        <v>4.6438356164383574</v>
      </c>
      <c r="N51" s="65">
        <v>0.27</v>
      </c>
      <c r="O51" s="64">
        <f>M51-(M51*N51)</f>
        <v>3.3900000000000006</v>
      </c>
      <c r="S51" s="97" t="str">
        <f t="shared" si="4"/>
        <v>Melanage 5 LVT</v>
      </c>
      <c r="T51" s="91">
        <v>2.91</v>
      </c>
      <c r="U51">
        <v>0.2</v>
      </c>
      <c r="V51" s="34">
        <f t="shared" si="1"/>
        <v>0.28000000000000003</v>
      </c>
      <c r="W51" s="34">
        <f t="shared" si="2"/>
        <v>3.3900000000000006</v>
      </c>
      <c r="X51" s="34"/>
      <c r="AA51">
        <v>2.69</v>
      </c>
      <c r="AB51">
        <v>0.28000000000000003</v>
      </c>
      <c r="AC51">
        <f>AA51+AB51</f>
        <v>2.9699999999999998</v>
      </c>
      <c r="AD51" s="34">
        <f>AC51*40%+(AC51)</f>
        <v>4.1579999999999995</v>
      </c>
      <c r="AE51" s="34"/>
      <c r="AF51" s="34"/>
      <c r="AI51" s="21">
        <v>3.49</v>
      </c>
      <c r="AJ51" s="18">
        <v>4.78</v>
      </c>
    </row>
    <row r="52" spans="1:36" ht="15" customHeight="1" x14ac:dyDescent="0.25">
      <c r="A52" s="66" t="s">
        <v>463</v>
      </c>
      <c r="B52" s="66" t="s">
        <v>464</v>
      </c>
      <c r="C52" s="66" t="s">
        <v>324</v>
      </c>
      <c r="D52" s="66" t="s">
        <v>306</v>
      </c>
      <c r="E52" s="66" t="s">
        <v>331</v>
      </c>
      <c r="F52" s="66" t="s">
        <v>333</v>
      </c>
      <c r="G52" s="66" t="s">
        <v>67</v>
      </c>
      <c r="H52" s="66" t="s">
        <v>67</v>
      </c>
      <c r="I52" s="62" t="s">
        <v>140</v>
      </c>
      <c r="J52" s="66" t="s">
        <v>307</v>
      </c>
      <c r="K52" s="66">
        <v>0</v>
      </c>
      <c r="L52" s="66" t="s">
        <v>208</v>
      </c>
      <c r="M52" s="64">
        <f t="shared" si="0"/>
        <v>2.8630136986301369</v>
      </c>
      <c r="N52" s="65">
        <v>0.27</v>
      </c>
      <c r="O52" s="64">
        <f t="shared" ref="O52" si="40">M52-(M52*N52)</f>
        <v>2.09</v>
      </c>
      <c r="S52" s="97" t="str">
        <f t="shared" si="4"/>
        <v>Plateau 2.5</v>
      </c>
      <c r="T52" s="90">
        <v>1.61</v>
      </c>
      <c r="U52">
        <v>0.2</v>
      </c>
      <c r="V52" s="34">
        <f t="shared" si="1"/>
        <v>0.28000000000000003</v>
      </c>
      <c r="W52" s="34">
        <f t="shared" si="2"/>
        <v>2.09</v>
      </c>
      <c r="X52" s="34"/>
      <c r="AA52">
        <v>1.49</v>
      </c>
      <c r="AB52">
        <v>0.28000000000000003</v>
      </c>
      <c r="AC52">
        <f t="shared" ref="AC52" si="41">AA52+AB52</f>
        <v>1.77</v>
      </c>
      <c r="AD52" s="34">
        <f t="shared" ref="AD52" si="42">AC52*40%+(AC52)</f>
        <v>2.4780000000000002</v>
      </c>
      <c r="AE52" s="34"/>
      <c r="AF52" s="34"/>
      <c r="AI52" s="21">
        <v>1.77</v>
      </c>
      <c r="AJ52" s="18">
        <v>2.42</v>
      </c>
    </row>
    <row r="53" spans="1:36" ht="15" customHeight="1" x14ac:dyDescent="0.25">
      <c r="A53" s="66" t="s">
        <v>465</v>
      </c>
      <c r="B53" s="66" t="s">
        <v>466</v>
      </c>
      <c r="C53" s="66" t="s">
        <v>324</v>
      </c>
      <c r="D53" s="66" t="s">
        <v>306</v>
      </c>
      <c r="E53" s="66" t="s">
        <v>331</v>
      </c>
      <c r="F53" s="66" t="s">
        <v>333</v>
      </c>
      <c r="G53" s="66" t="s">
        <v>67</v>
      </c>
      <c r="H53" s="66" t="s">
        <v>67</v>
      </c>
      <c r="I53" s="62" t="s">
        <v>140</v>
      </c>
      <c r="J53" s="66" t="s">
        <v>307</v>
      </c>
      <c r="K53" s="66">
        <v>0</v>
      </c>
      <c r="L53" s="66" t="s">
        <v>208</v>
      </c>
      <c r="M53" s="64">
        <f t="shared" si="0"/>
        <v>4.6438356164383574</v>
      </c>
      <c r="N53" s="65">
        <v>0.27</v>
      </c>
      <c r="O53" s="64">
        <f t="shared" ref="O53" si="43">M53-(M53*N53)</f>
        <v>3.3900000000000006</v>
      </c>
      <c r="S53" s="97" t="str">
        <f t="shared" si="4"/>
        <v>Plateau 5</v>
      </c>
      <c r="T53" s="90">
        <v>2.91</v>
      </c>
      <c r="U53">
        <v>0.2</v>
      </c>
      <c r="V53" s="34">
        <f t="shared" si="1"/>
        <v>0.28000000000000003</v>
      </c>
      <c r="W53" s="34">
        <f t="shared" si="2"/>
        <v>3.3900000000000006</v>
      </c>
      <c r="X53" s="34"/>
      <c r="AA53">
        <v>2.69</v>
      </c>
      <c r="AB53">
        <v>0.28000000000000003</v>
      </c>
      <c r="AC53">
        <f t="shared" ref="AC53" si="44">AA53+AB53</f>
        <v>2.9699999999999998</v>
      </c>
      <c r="AD53" s="34">
        <f t="shared" ref="AD53" si="45">AC53*40%+(AC53)</f>
        <v>4.1579999999999995</v>
      </c>
      <c r="AE53" s="34"/>
      <c r="AF53" s="34"/>
      <c r="AI53" s="21">
        <v>1.77</v>
      </c>
      <c r="AJ53" s="18">
        <v>2.42</v>
      </c>
    </row>
    <row r="54" spans="1:36" ht="15" customHeight="1" x14ac:dyDescent="0.25">
      <c r="A54" s="66" t="s">
        <v>330</v>
      </c>
      <c r="B54" s="66" t="s">
        <v>360</v>
      </c>
      <c r="C54" s="66" t="s">
        <v>324</v>
      </c>
      <c r="D54" s="66" t="s">
        <v>306</v>
      </c>
      <c r="E54" s="66" t="s">
        <v>331</v>
      </c>
      <c r="F54" s="66" t="s">
        <v>326</v>
      </c>
      <c r="G54" s="66" t="s">
        <v>67</v>
      </c>
      <c r="H54" s="66" t="s">
        <v>67</v>
      </c>
      <c r="I54" s="62" t="s">
        <v>140</v>
      </c>
      <c r="J54" s="66" t="s">
        <v>307</v>
      </c>
      <c r="K54" s="66">
        <v>0</v>
      </c>
      <c r="L54" s="66" t="s">
        <v>208</v>
      </c>
      <c r="M54" s="64">
        <f t="shared" si="0"/>
        <v>4.6438356164383574</v>
      </c>
      <c r="N54" s="65">
        <v>0.27</v>
      </c>
      <c r="O54" s="64">
        <f t="shared" si="10"/>
        <v>3.3900000000000006</v>
      </c>
      <c r="S54" s="97" t="str">
        <f t="shared" si="4"/>
        <v>Playbook LVT</v>
      </c>
      <c r="T54" s="90">
        <v>2.91</v>
      </c>
      <c r="U54">
        <v>0.2</v>
      </c>
      <c r="V54" s="34">
        <f t="shared" si="1"/>
        <v>0.28000000000000003</v>
      </c>
      <c r="W54" s="34">
        <f t="shared" si="2"/>
        <v>3.3900000000000006</v>
      </c>
      <c r="X54" s="34"/>
      <c r="AA54">
        <v>2.69</v>
      </c>
      <c r="AB54">
        <v>0.28000000000000003</v>
      </c>
      <c r="AC54">
        <f t="shared" si="11"/>
        <v>2.9699999999999998</v>
      </c>
      <c r="AD54" s="34">
        <f t="shared" si="12"/>
        <v>4.1579999999999995</v>
      </c>
      <c r="AE54" s="34"/>
      <c r="AF54" s="34"/>
      <c r="AI54" s="21">
        <v>3.49</v>
      </c>
      <c r="AJ54" s="18">
        <v>4.78</v>
      </c>
    </row>
    <row r="55" spans="1:36" ht="15" customHeight="1" x14ac:dyDescent="0.25">
      <c r="A55" s="66" t="s">
        <v>601</v>
      </c>
      <c r="B55" s="66" t="s">
        <v>602</v>
      </c>
      <c r="C55" s="66" t="s">
        <v>324</v>
      </c>
      <c r="D55" s="66" t="s">
        <v>306</v>
      </c>
      <c r="E55" s="66" t="s">
        <v>331</v>
      </c>
      <c r="F55" s="66" t="s">
        <v>333</v>
      </c>
      <c r="G55" s="66" t="s">
        <v>67</v>
      </c>
      <c r="H55" s="66" t="s">
        <v>67</v>
      </c>
      <c r="I55" s="62" t="s">
        <v>140</v>
      </c>
      <c r="J55" s="66" t="s">
        <v>307</v>
      </c>
      <c r="K55" s="66">
        <v>0</v>
      </c>
      <c r="L55" s="66" t="s">
        <v>208</v>
      </c>
      <c r="M55" s="64">
        <f t="shared" si="0"/>
        <v>2.8630136986301369</v>
      </c>
      <c r="N55" s="65">
        <v>0.27</v>
      </c>
      <c r="O55" s="64">
        <f t="shared" ref="O55" si="46">M55-(M55*N55)</f>
        <v>2.09</v>
      </c>
      <c r="S55" s="97" t="str">
        <f t="shared" ref="S55" si="47">B55</f>
        <v>Sneak Peak 2</v>
      </c>
      <c r="T55" s="90">
        <v>1.61</v>
      </c>
      <c r="U55">
        <v>0.2</v>
      </c>
      <c r="V55" s="34">
        <f t="shared" si="1"/>
        <v>0.28000000000000003</v>
      </c>
      <c r="W55" s="34">
        <f t="shared" si="2"/>
        <v>2.09</v>
      </c>
      <c r="X55" s="34"/>
      <c r="Z55">
        <v>1.61</v>
      </c>
      <c r="AA55">
        <v>1.61</v>
      </c>
      <c r="AB55">
        <v>0.28000000000000003</v>
      </c>
      <c r="AC55">
        <f t="shared" ref="AC55" si="48">AA55+AB55</f>
        <v>1.8900000000000001</v>
      </c>
      <c r="AD55" s="34">
        <f t="shared" ref="AD55" si="49">AC55*40%+(AC55)</f>
        <v>2.6460000000000004</v>
      </c>
      <c r="AE55" s="34"/>
      <c r="AF55" s="34"/>
      <c r="AI55" s="21">
        <v>3.49</v>
      </c>
      <c r="AJ55" s="18">
        <v>4.78</v>
      </c>
    </row>
    <row r="56" spans="1:36" ht="15" customHeight="1" x14ac:dyDescent="0.25">
      <c r="A56" s="66" t="s">
        <v>603</v>
      </c>
      <c r="B56" s="66" t="s">
        <v>604</v>
      </c>
      <c r="C56" s="66" t="s">
        <v>324</v>
      </c>
      <c r="D56" s="66" t="s">
        <v>306</v>
      </c>
      <c r="E56" s="66" t="s">
        <v>331</v>
      </c>
      <c r="F56" s="66" t="s">
        <v>333</v>
      </c>
      <c r="G56" s="66" t="s">
        <v>67</v>
      </c>
      <c r="H56" s="66" t="s">
        <v>67</v>
      </c>
      <c r="I56" s="62" t="s">
        <v>140</v>
      </c>
      <c r="J56" s="66" t="s">
        <v>307</v>
      </c>
      <c r="K56" s="66">
        <v>0</v>
      </c>
      <c r="L56" s="66" t="s">
        <v>208</v>
      </c>
      <c r="M56" s="64">
        <f t="shared" si="0"/>
        <v>4.6438356164383574</v>
      </c>
      <c r="N56" s="65">
        <v>0.27</v>
      </c>
      <c r="O56" s="64">
        <f t="shared" ref="O56" si="50">M56-(M56*N56)</f>
        <v>3.3900000000000006</v>
      </c>
      <c r="S56" s="97" t="str">
        <f t="shared" ref="S56" si="51">B56</f>
        <v>Sneak Peak 5</v>
      </c>
      <c r="T56" s="90">
        <v>2.91</v>
      </c>
      <c r="U56">
        <v>0.2</v>
      </c>
      <c r="V56" s="34">
        <f t="shared" si="1"/>
        <v>0.28000000000000003</v>
      </c>
      <c r="W56" s="34">
        <f t="shared" si="2"/>
        <v>3.3900000000000006</v>
      </c>
      <c r="X56" s="34"/>
      <c r="Z56">
        <v>2.91</v>
      </c>
      <c r="AA56">
        <v>2.91</v>
      </c>
      <c r="AB56">
        <v>0.28000000000000003</v>
      </c>
      <c r="AC56">
        <f t="shared" ref="AC56" si="52">AA56+AB56</f>
        <v>3.1900000000000004</v>
      </c>
      <c r="AD56" s="34">
        <f t="shared" ref="AD56" si="53">AC56*40%+(AC56)</f>
        <v>4.4660000000000011</v>
      </c>
      <c r="AE56" s="34"/>
      <c r="AF56" s="34"/>
      <c r="AI56" s="21">
        <v>3.49</v>
      </c>
      <c r="AJ56" s="18">
        <v>4.78</v>
      </c>
    </row>
    <row r="57" spans="1:36" ht="15" customHeight="1" x14ac:dyDescent="0.25">
      <c r="A57" s="66" t="s">
        <v>332</v>
      </c>
      <c r="B57" s="66" t="s">
        <v>361</v>
      </c>
      <c r="C57" s="66" t="s">
        <v>324</v>
      </c>
      <c r="D57" s="66" t="s">
        <v>306</v>
      </c>
      <c r="E57" s="66" t="s">
        <v>331</v>
      </c>
      <c r="F57" s="66" t="s">
        <v>333</v>
      </c>
      <c r="G57" s="66" t="s">
        <v>67</v>
      </c>
      <c r="H57" s="66" t="s">
        <v>67</v>
      </c>
      <c r="I57" s="62" t="s">
        <v>140</v>
      </c>
      <c r="J57" s="66" t="s">
        <v>307</v>
      </c>
      <c r="K57" s="66">
        <v>0</v>
      </c>
      <c r="L57" s="66" t="s">
        <v>208</v>
      </c>
      <c r="M57" s="64">
        <f t="shared" si="0"/>
        <v>2.8630136986301369</v>
      </c>
      <c r="N57" s="65">
        <v>0.27</v>
      </c>
      <c r="O57" s="64">
        <f t="shared" si="10"/>
        <v>2.09</v>
      </c>
      <c r="S57" s="97" t="str">
        <f t="shared" si="4"/>
        <v>Stained Concrete LVT</v>
      </c>
      <c r="T57" s="91">
        <v>1.61</v>
      </c>
      <c r="U57">
        <v>0.2</v>
      </c>
      <c r="V57" s="34">
        <f t="shared" si="1"/>
        <v>0.28000000000000003</v>
      </c>
      <c r="W57" s="34">
        <f t="shared" si="2"/>
        <v>2.09</v>
      </c>
      <c r="X57" s="34"/>
      <c r="AA57">
        <v>1.49</v>
      </c>
      <c r="AB57">
        <v>0.28000000000000003</v>
      </c>
      <c r="AC57">
        <f t="shared" si="11"/>
        <v>1.77</v>
      </c>
      <c r="AD57" s="34">
        <f t="shared" si="12"/>
        <v>2.4780000000000002</v>
      </c>
      <c r="AE57" s="34"/>
      <c r="AF57" s="34"/>
      <c r="AI57" s="21">
        <v>2.57</v>
      </c>
      <c r="AJ57" s="18">
        <v>3.52</v>
      </c>
    </row>
    <row r="58" spans="1:36" ht="15" customHeight="1" x14ac:dyDescent="0.25">
      <c r="A58" s="66" t="s">
        <v>605</v>
      </c>
      <c r="B58" s="66" t="s">
        <v>606</v>
      </c>
      <c r="C58" s="66" t="s">
        <v>324</v>
      </c>
      <c r="D58" s="66" t="s">
        <v>306</v>
      </c>
      <c r="E58" s="66" t="s">
        <v>331</v>
      </c>
      <c r="F58" s="66" t="s">
        <v>333</v>
      </c>
      <c r="G58" s="66" t="s">
        <v>67</v>
      </c>
      <c r="H58" s="66" t="s">
        <v>67</v>
      </c>
      <c r="I58" s="62" t="s">
        <v>140</v>
      </c>
      <c r="J58" s="66" t="s">
        <v>307</v>
      </c>
      <c r="K58" s="66">
        <v>0</v>
      </c>
      <c r="L58" s="66" t="s">
        <v>208</v>
      </c>
      <c r="M58" s="64">
        <f t="shared" si="0"/>
        <v>4.6438356164383574</v>
      </c>
      <c r="N58" s="65">
        <v>0.27</v>
      </c>
      <c r="O58" s="64">
        <f t="shared" ref="O58:O62" si="54">M58-(M58*N58)</f>
        <v>3.3900000000000006</v>
      </c>
      <c r="S58" s="97" t="str">
        <f t="shared" ref="S58:S62" si="55">B58</f>
        <v>Stained Concrete 5 LVT</v>
      </c>
      <c r="T58" s="90">
        <v>2.91</v>
      </c>
      <c r="U58">
        <v>0.2</v>
      </c>
      <c r="V58" s="34">
        <f t="shared" si="1"/>
        <v>0.28000000000000003</v>
      </c>
      <c r="W58" s="34">
        <f t="shared" si="2"/>
        <v>3.3900000000000006</v>
      </c>
      <c r="X58" s="34"/>
      <c r="Z58">
        <v>2.91</v>
      </c>
      <c r="AA58">
        <v>2.91</v>
      </c>
      <c r="AB58">
        <v>0.28000000000000003</v>
      </c>
      <c r="AC58">
        <f t="shared" ref="AC58:AC62" si="56">AA58+AB58</f>
        <v>3.1900000000000004</v>
      </c>
      <c r="AD58" s="34">
        <f t="shared" ref="AD58:AD62" si="57">AC58*40%+(AC58)</f>
        <v>4.4660000000000011</v>
      </c>
      <c r="AE58" s="34"/>
      <c r="AF58" s="34"/>
      <c r="AI58" s="21">
        <v>2.57</v>
      </c>
      <c r="AJ58" s="18">
        <v>3.52</v>
      </c>
    </row>
    <row r="59" spans="1:36" ht="15" customHeight="1" x14ac:dyDescent="0.25">
      <c r="A59" s="66" t="s">
        <v>653</v>
      </c>
      <c r="B59" s="66" t="s">
        <v>654</v>
      </c>
      <c r="C59" s="66" t="s">
        <v>324</v>
      </c>
      <c r="D59" s="66" t="s">
        <v>306</v>
      </c>
      <c r="E59" s="66" t="s">
        <v>331</v>
      </c>
      <c r="F59" s="66" t="s">
        <v>335</v>
      </c>
      <c r="G59" s="66" t="s">
        <v>67</v>
      </c>
      <c r="H59" s="66" t="s">
        <v>67</v>
      </c>
      <c r="I59" s="62" t="s">
        <v>140</v>
      </c>
      <c r="J59" s="66" t="s">
        <v>307</v>
      </c>
      <c r="K59" s="66">
        <v>0</v>
      </c>
      <c r="L59" s="66" t="s">
        <v>208</v>
      </c>
      <c r="M59" s="64">
        <f t="shared" si="0"/>
        <v>2.8630136986301369</v>
      </c>
      <c r="N59" s="65">
        <v>0.27</v>
      </c>
      <c r="O59" s="64">
        <f t="shared" ref="O59" si="58">M59-(M59*N59)</f>
        <v>2.09</v>
      </c>
      <c r="S59" s="97" t="str">
        <f t="shared" ref="S59" si="59">B59</f>
        <v xml:space="preserve">Wildwoods 2.5 </v>
      </c>
      <c r="T59" s="86">
        <v>1.61</v>
      </c>
      <c r="U59">
        <v>0.2</v>
      </c>
      <c r="V59" s="34">
        <f t="shared" si="1"/>
        <v>0.28000000000000003</v>
      </c>
      <c r="W59" s="34">
        <f t="shared" si="2"/>
        <v>2.09</v>
      </c>
      <c r="X59" s="34"/>
      <c r="AA59">
        <v>1.61</v>
      </c>
      <c r="AB59">
        <v>0.28000000000000003</v>
      </c>
      <c r="AC59">
        <f t="shared" ref="AC59" si="60">AA59+AB59</f>
        <v>1.8900000000000001</v>
      </c>
      <c r="AD59" s="34">
        <f t="shared" ref="AD59" si="61">AC59*40%+(AC59)</f>
        <v>2.6460000000000004</v>
      </c>
      <c r="AE59" s="34"/>
      <c r="AF59" s="34"/>
      <c r="AI59" s="21">
        <v>2.57</v>
      </c>
      <c r="AJ59" s="18">
        <v>3.52</v>
      </c>
    </row>
    <row r="60" spans="1:36" ht="15" customHeight="1" x14ac:dyDescent="0.25">
      <c r="A60" s="66" t="s">
        <v>655</v>
      </c>
      <c r="B60" s="66" t="s">
        <v>656</v>
      </c>
      <c r="C60" s="66" t="s">
        <v>324</v>
      </c>
      <c r="D60" s="66" t="s">
        <v>306</v>
      </c>
      <c r="E60" s="66" t="s">
        <v>331</v>
      </c>
      <c r="F60" s="66" t="s">
        <v>335</v>
      </c>
      <c r="G60" s="66" t="s">
        <v>67</v>
      </c>
      <c r="H60" s="66" t="s">
        <v>67</v>
      </c>
      <c r="I60" s="62" t="s">
        <v>140</v>
      </c>
      <c r="J60" s="66" t="s">
        <v>307</v>
      </c>
      <c r="K60" s="66">
        <v>0</v>
      </c>
      <c r="L60" s="66" t="s">
        <v>208</v>
      </c>
      <c r="M60" s="64">
        <f t="shared" si="0"/>
        <v>4.6438356164383574</v>
      </c>
      <c r="N60" s="65">
        <v>0.27</v>
      </c>
      <c r="O60" s="64">
        <f t="shared" ref="O60:O61" si="62">M60-(M60*N60)</f>
        <v>3.3900000000000006</v>
      </c>
      <c r="S60" s="97" t="str">
        <f t="shared" ref="S60:S61" si="63">B60</f>
        <v>Wildwoods 5.0</v>
      </c>
      <c r="T60" s="90">
        <v>2.91</v>
      </c>
      <c r="U60">
        <v>0.2</v>
      </c>
      <c r="V60" s="34">
        <f t="shared" si="1"/>
        <v>0.28000000000000003</v>
      </c>
      <c r="W60" s="34">
        <f t="shared" si="2"/>
        <v>3.3900000000000006</v>
      </c>
      <c r="X60" s="34"/>
      <c r="AA60">
        <v>2.91</v>
      </c>
      <c r="AB60">
        <v>0.28000000000000003</v>
      </c>
      <c r="AC60">
        <f t="shared" ref="AC60:AC61" si="64">AA60+AB60</f>
        <v>3.1900000000000004</v>
      </c>
      <c r="AD60" s="34">
        <f t="shared" ref="AD60:AD61" si="65">AC60*40%+(AC60)</f>
        <v>4.4660000000000011</v>
      </c>
      <c r="AE60" s="34"/>
      <c r="AF60" s="34"/>
      <c r="AI60" s="21">
        <v>2.57</v>
      </c>
      <c r="AJ60" s="18">
        <v>3.52</v>
      </c>
    </row>
    <row r="61" spans="1:36" ht="15" customHeight="1" x14ac:dyDescent="0.25">
      <c r="A61" s="66" t="s">
        <v>657</v>
      </c>
      <c r="B61" s="66" t="s">
        <v>654</v>
      </c>
      <c r="C61" s="66" t="s">
        <v>324</v>
      </c>
      <c r="D61" s="66" t="s">
        <v>306</v>
      </c>
      <c r="E61" s="66" t="s">
        <v>329</v>
      </c>
      <c r="F61" s="66" t="s">
        <v>335</v>
      </c>
      <c r="G61" s="66" t="s">
        <v>67</v>
      </c>
      <c r="H61" s="66" t="s">
        <v>67</v>
      </c>
      <c r="I61" s="62" t="s">
        <v>140</v>
      </c>
      <c r="J61" s="66" t="s">
        <v>307</v>
      </c>
      <c r="K61" s="66">
        <v>0</v>
      </c>
      <c r="L61" s="66" t="s">
        <v>208</v>
      </c>
      <c r="M61" s="64">
        <f t="shared" si="0"/>
        <v>2.3561643835616439</v>
      </c>
      <c r="N61" s="65">
        <v>0.27</v>
      </c>
      <c r="O61" s="64">
        <f t="shared" si="62"/>
        <v>1.72</v>
      </c>
      <c r="S61" s="97" t="str">
        <f t="shared" si="63"/>
        <v xml:space="preserve">Wildwoods 2.5 </v>
      </c>
      <c r="T61" s="90">
        <v>1.24</v>
      </c>
      <c r="U61">
        <v>0.2</v>
      </c>
      <c r="V61" s="34">
        <f t="shared" si="1"/>
        <v>0.28000000000000003</v>
      </c>
      <c r="W61" s="34">
        <f t="shared" si="2"/>
        <v>1.72</v>
      </c>
      <c r="X61" s="34"/>
      <c r="AA61">
        <v>1.24</v>
      </c>
      <c r="AB61">
        <v>0.28000000000000003</v>
      </c>
      <c r="AC61">
        <f t="shared" si="64"/>
        <v>1.52</v>
      </c>
      <c r="AD61" s="34">
        <f t="shared" si="65"/>
        <v>2.1280000000000001</v>
      </c>
      <c r="AE61" s="34"/>
      <c r="AF61" s="34"/>
      <c r="AI61" s="21">
        <v>2.57</v>
      </c>
      <c r="AJ61" s="18">
        <v>3.52</v>
      </c>
    </row>
    <row r="62" spans="1:36" ht="15" customHeight="1" x14ac:dyDescent="0.25">
      <c r="A62" s="66" t="s">
        <v>334</v>
      </c>
      <c r="B62" s="66" t="s">
        <v>607</v>
      </c>
      <c r="C62" s="66" t="s">
        <v>324</v>
      </c>
      <c r="D62" s="66" t="s">
        <v>306</v>
      </c>
      <c r="E62" s="66" t="s">
        <v>331</v>
      </c>
      <c r="F62" s="66" t="s">
        <v>335</v>
      </c>
      <c r="G62" s="66" t="s">
        <v>67</v>
      </c>
      <c r="H62" s="66" t="s">
        <v>67</v>
      </c>
      <c r="I62" s="62" t="s">
        <v>140</v>
      </c>
      <c r="J62" s="66" t="s">
        <v>307</v>
      </c>
      <c r="K62" s="66">
        <v>0</v>
      </c>
      <c r="L62" s="66" t="s">
        <v>208</v>
      </c>
      <c r="M62" s="64">
        <f t="shared" si="0"/>
        <v>2.8630136986301369</v>
      </c>
      <c r="N62" s="65">
        <v>0.27</v>
      </c>
      <c r="O62" s="64">
        <f t="shared" si="54"/>
        <v>2.09</v>
      </c>
      <c r="S62" s="97" t="str">
        <f t="shared" si="55"/>
        <v>Woodlands II LVT</v>
      </c>
      <c r="T62" s="92">
        <v>1.61</v>
      </c>
      <c r="U62">
        <v>0.2</v>
      </c>
      <c r="V62" s="34">
        <f t="shared" si="1"/>
        <v>0.28000000000000003</v>
      </c>
      <c r="W62" s="34">
        <f t="shared" si="2"/>
        <v>2.09</v>
      </c>
      <c r="X62" s="34"/>
      <c r="AA62">
        <v>1.49</v>
      </c>
      <c r="AB62">
        <v>0.28000000000000003</v>
      </c>
      <c r="AC62">
        <f t="shared" si="56"/>
        <v>1.77</v>
      </c>
      <c r="AD62" s="34">
        <f t="shared" si="57"/>
        <v>2.4780000000000002</v>
      </c>
      <c r="AE62" s="34"/>
      <c r="AF62" s="34"/>
      <c r="AI62" s="21">
        <v>2.31</v>
      </c>
      <c r="AJ62" s="18">
        <v>3.16</v>
      </c>
    </row>
    <row r="63" spans="1:36" ht="15" customHeight="1" x14ac:dyDescent="0.25">
      <c r="A63" s="66" t="s">
        <v>608</v>
      </c>
      <c r="B63" s="66" t="s">
        <v>609</v>
      </c>
      <c r="C63" s="66" t="s">
        <v>324</v>
      </c>
      <c r="D63" s="66" t="s">
        <v>306</v>
      </c>
      <c r="E63" s="66" t="s">
        <v>331</v>
      </c>
      <c r="F63" s="66" t="s">
        <v>333</v>
      </c>
      <c r="G63" s="66" t="s">
        <v>67</v>
      </c>
      <c r="H63" s="66" t="s">
        <v>67</v>
      </c>
      <c r="I63" s="62" t="s">
        <v>140</v>
      </c>
      <c r="J63" s="66" t="s">
        <v>307</v>
      </c>
      <c r="K63" s="66">
        <v>0</v>
      </c>
      <c r="L63" s="66" t="s">
        <v>208</v>
      </c>
      <c r="M63" s="64">
        <f t="shared" si="0"/>
        <v>2.8630136986301369</v>
      </c>
      <c r="N63" s="65">
        <v>0.27</v>
      </c>
      <c r="O63" s="64">
        <f t="shared" ref="O63:O64" si="66">M63-(M63*N63)</f>
        <v>2.09</v>
      </c>
      <c r="S63" s="97" t="str">
        <f t="shared" ref="S63:S64" si="67">B63</f>
        <v>Work Of Art 2</v>
      </c>
      <c r="T63" s="90">
        <v>1.61</v>
      </c>
      <c r="U63">
        <v>0.2</v>
      </c>
      <c r="V63" s="34">
        <f t="shared" si="1"/>
        <v>0.28000000000000003</v>
      </c>
      <c r="W63" s="34">
        <f t="shared" si="2"/>
        <v>2.09</v>
      </c>
      <c r="X63" s="34"/>
      <c r="Z63">
        <v>1.61</v>
      </c>
      <c r="AA63">
        <v>1.61</v>
      </c>
      <c r="AB63">
        <v>0.28000000000000003</v>
      </c>
      <c r="AC63">
        <f t="shared" ref="AC63:AC64" si="68">AA63+AB63</f>
        <v>1.8900000000000001</v>
      </c>
      <c r="AD63" s="34">
        <f t="shared" ref="AD63:AD64" si="69">AC63*40%+(AC63)</f>
        <v>2.6460000000000004</v>
      </c>
      <c r="AE63" s="34"/>
      <c r="AF63" s="34"/>
      <c r="AI63" s="21">
        <v>2.57</v>
      </c>
      <c r="AJ63" s="18">
        <v>3.52</v>
      </c>
    </row>
    <row r="64" spans="1:36" ht="15" customHeight="1" x14ac:dyDescent="0.25">
      <c r="A64" s="66" t="s">
        <v>610</v>
      </c>
      <c r="B64" s="66" t="s">
        <v>611</v>
      </c>
      <c r="C64" s="66" t="s">
        <v>324</v>
      </c>
      <c r="D64" s="66" t="s">
        <v>306</v>
      </c>
      <c r="E64" s="66" t="s">
        <v>331</v>
      </c>
      <c r="F64" s="66" t="s">
        <v>333</v>
      </c>
      <c r="G64" s="66" t="s">
        <v>67</v>
      </c>
      <c r="H64" s="66" t="s">
        <v>67</v>
      </c>
      <c r="I64" s="62" t="s">
        <v>140</v>
      </c>
      <c r="J64" s="66" t="s">
        <v>307</v>
      </c>
      <c r="K64" s="66">
        <v>0</v>
      </c>
      <c r="L64" s="66" t="s">
        <v>208</v>
      </c>
      <c r="M64" s="64">
        <f t="shared" si="0"/>
        <v>4.6438356164383574</v>
      </c>
      <c r="N64" s="65">
        <v>0.27</v>
      </c>
      <c r="O64" s="64">
        <f t="shared" si="66"/>
        <v>3.3900000000000006</v>
      </c>
      <c r="S64" s="97" t="str">
        <f t="shared" si="67"/>
        <v>Work Of Art 5</v>
      </c>
      <c r="T64" s="90">
        <v>2.91</v>
      </c>
      <c r="U64">
        <v>0.2</v>
      </c>
      <c r="V64" s="34">
        <f t="shared" si="1"/>
        <v>0.28000000000000003</v>
      </c>
      <c r="W64" s="34">
        <f t="shared" si="2"/>
        <v>3.3900000000000006</v>
      </c>
      <c r="X64" s="34"/>
      <c r="Z64">
        <v>2.91</v>
      </c>
      <c r="AA64">
        <v>2.91</v>
      </c>
      <c r="AB64">
        <v>0.28000000000000003</v>
      </c>
      <c r="AC64">
        <f t="shared" si="68"/>
        <v>3.1900000000000004</v>
      </c>
      <c r="AD64" s="34">
        <f t="shared" si="69"/>
        <v>4.4660000000000011</v>
      </c>
      <c r="AE64" s="34"/>
      <c r="AF64" s="34"/>
      <c r="AI64" s="21">
        <v>2.57</v>
      </c>
      <c r="AJ64" s="18">
        <v>3.52</v>
      </c>
    </row>
    <row r="65" spans="13:33" customFormat="1" x14ac:dyDescent="0.25">
      <c r="M65" s="14"/>
      <c r="O65" s="14"/>
      <c r="R65" s="137"/>
      <c r="AG65" s="137"/>
    </row>
  </sheetData>
  <sheetProtection algorithmName="SHA-512" hashValue="W7MSeh7KQTHddJzwUwUsdnmnPHOFVMh3XCMLBjz5OTJOVvBUOSnWY1WsHECUm3O++AkwO6DHt7CU71drMGK+UQ==" saltValue="U3QyAAcTNjiZhjvbUoN5Eg==" spinCount="100000" sheet="1" objects="1" scenarios="1"/>
  <autoFilter ref="A5:AJ64" xr:uid="{00000000-0001-0000-0100-000000000000}">
    <filterColumn colId="2">
      <filters>
        <filter val="J+J Flooring LVT"/>
      </filters>
    </filterColumn>
  </autoFilter>
  <dataValidations count="1">
    <dataValidation type="list" allowBlank="1" showInputMessage="1" showErrorMessage="1" sqref="I6:I64" xr:uid="{00000000-0002-0000-0100-000000000000}">
      <formula1>"YES,NO"</formula1>
    </dataValidation>
  </dataValidations>
  <pageMargins left="0.7" right="0.7" top="0.75" bottom="0.75" header="0.3" footer="0.3"/>
  <pageSetup paperSize="5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Y58"/>
  <sheetViews>
    <sheetView workbookViewId="0">
      <selection activeCell="C62" sqref="C62"/>
    </sheetView>
  </sheetViews>
  <sheetFormatPr defaultRowHeight="15" x14ac:dyDescent="0.25"/>
  <cols>
    <col min="1" max="1" width="38.28515625" style="42" customWidth="1"/>
    <col min="2" max="2" width="17" style="42" customWidth="1"/>
    <col min="3" max="3" width="46" style="73" customWidth="1"/>
    <col min="4" max="4" width="13.5703125" style="42" customWidth="1"/>
    <col min="5" max="5" width="10.42578125" style="42" customWidth="1"/>
    <col min="6" max="6" width="34.28515625" style="42" customWidth="1"/>
    <col min="7" max="7" width="15.5703125" style="42" customWidth="1"/>
    <col min="8" max="8" width="24.7109375" style="137" customWidth="1"/>
    <col min="9" max="9" width="15.85546875" style="137" hidden="1" customWidth="1"/>
    <col min="10" max="10" width="10.85546875" style="137" hidden="1" customWidth="1"/>
    <col min="11" max="11" width="12" style="137" hidden="1" customWidth="1"/>
    <col min="12" max="12" width="8.140625" style="137" hidden="1" customWidth="1"/>
    <col min="13" max="15" width="12" style="137" hidden="1" customWidth="1"/>
    <col min="16" max="16" width="13.28515625" style="137" hidden="1" customWidth="1"/>
    <col min="17" max="18" width="9.140625" style="137" hidden="1" customWidth="1"/>
    <col min="19" max="21" width="12.42578125" style="137" hidden="1" customWidth="1"/>
    <col min="22" max="22" width="9.140625" style="137" hidden="1" customWidth="1"/>
    <col min="23" max="24" width="0" style="137" hidden="1" customWidth="1"/>
    <col min="25" max="25" width="9.140625" style="137"/>
  </cols>
  <sheetData>
    <row r="1" spans="1:22" x14ac:dyDescent="0.25">
      <c r="A1" s="59" t="s">
        <v>17</v>
      </c>
      <c r="C1" s="133"/>
      <c r="D1" s="133"/>
      <c r="E1" s="133"/>
      <c r="F1" s="133"/>
    </row>
    <row r="2" spans="1:22" x14ac:dyDescent="0.25">
      <c r="A2" s="41" t="s">
        <v>367</v>
      </c>
      <c r="C2" s="41" t="s">
        <v>60</v>
      </c>
      <c r="D2" s="41"/>
      <c r="E2" s="41"/>
      <c r="F2" s="41"/>
    </row>
    <row r="3" spans="1:22" x14ac:dyDescent="0.25">
      <c r="A3" s="40" t="s">
        <v>763</v>
      </c>
      <c r="B3" s="41"/>
      <c r="C3" s="42"/>
    </row>
    <row r="4" spans="1:22" x14ac:dyDescent="0.25">
      <c r="A4" s="40"/>
      <c r="B4" s="41"/>
      <c r="C4" s="42"/>
    </row>
    <row r="5" spans="1:22" ht="45" x14ac:dyDescent="0.25">
      <c r="A5" s="50" t="s">
        <v>57</v>
      </c>
      <c r="B5" s="50" t="s">
        <v>56</v>
      </c>
      <c r="C5" s="50" t="s">
        <v>58</v>
      </c>
      <c r="D5" s="50" t="s">
        <v>51</v>
      </c>
      <c r="E5" s="50" t="s">
        <v>2</v>
      </c>
      <c r="F5" s="50" t="s">
        <v>59</v>
      </c>
      <c r="G5" s="52" t="s">
        <v>34</v>
      </c>
      <c r="I5" s="138" t="s">
        <v>714</v>
      </c>
      <c r="J5" s="139" t="s">
        <v>695</v>
      </c>
      <c r="K5" s="140" t="s">
        <v>382</v>
      </c>
      <c r="L5" s="141" t="s">
        <v>717</v>
      </c>
      <c r="M5" s="140" t="s">
        <v>716</v>
      </c>
      <c r="N5" s="142"/>
      <c r="O5" s="142"/>
      <c r="P5" s="143" t="s">
        <v>527</v>
      </c>
      <c r="Q5" s="143" t="s">
        <v>374</v>
      </c>
      <c r="R5" s="144"/>
      <c r="S5" s="142" t="s">
        <v>382</v>
      </c>
      <c r="T5" s="145">
        <v>0.25</v>
      </c>
      <c r="U5" s="142"/>
      <c r="V5" s="143" t="s">
        <v>373</v>
      </c>
    </row>
    <row r="6" spans="1:22" x14ac:dyDescent="0.25">
      <c r="A6" s="68" t="s">
        <v>244</v>
      </c>
      <c r="B6" s="68" t="s">
        <v>241</v>
      </c>
      <c r="C6" s="69" t="s">
        <v>265</v>
      </c>
      <c r="D6" s="68" t="s">
        <v>304</v>
      </c>
      <c r="E6" s="68" t="s">
        <v>74</v>
      </c>
      <c r="F6" s="68" t="s">
        <v>242</v>
      </c>
      <c r="G6" s="70">
        <f>M6</f>
        <v>101.75</v>
      </c>
      <c r="I6" s="137">
        <v>47</v>
      </c>
      <c r="J6" s="137">
        <v>25</v>
      </c>
      <c r="K6" s="137">
        <f>I6*40%</f>
        <v>18.8</v>
      </c>
      <c r="L6" s="137">
        <f>SUM(J6+K6)*25%</f>
        <v>10.95</v>
      </c>
      <c r="M6" s="137">
        <f>I6+J6+K6+L6</f>
        <v>101.75</v>
      </c>
      <c r="P6" s="137">
        <v>46</v>
      </c>
      <c r="Q6" s="137">
        <v>12</v>
      </c>
      <c r="R6" s="137">
        <f>P6+Q6</f>
        <v>58</v>
      </c>
      <c r="S6" s="137">
        <f>R6*40%</f>
        <v>23.200000000000003</v>
      </c>
      <c r="T6" s="137">
        <f>SUM(R6+S6)*25%</f>
        <v>20.3</v>
      </c>
      <c r="U6" s="137">
        <f>T6+S6+R6</f>
        <v>101.5</v>
      </c>
      <c r="V6" s="137">
        <v>41.07</v>
      </c>
    </row>
    <row r="7" spans="1:22" x14ac:dyDescent="0.25">
      <c r="A7" s="68" t="s">
        <v>612</v>
      </c>
      <c r="B7" s="68" t="s">
        <v>243</v>
      </c>
      <c r="C7" s="69" t="s">
        <v>266</v>
      </c>
      <c r="D7" s="68" t="s">
        <v>304</v>
      </c>
      <c r="E7" s="68" t="s">
        <v>74</v>
      </c>
      <c r="F7" s="68" t="s">
        <v>245</v>
      </c>
      <c r="G7" s="70">
        <f t="shared" ref="G7:G25" si="0">M7</f>
        <v>224.75</v>
      </c>
      <c r="I7" s="137">
        <v>129</v>
      </c>
      <c r="J7" s="137">
        <v>25</v>
      </c>
      <c r="K7" s="137">
        <f t="shared" ref="K7:K25" si="1">I7*40%</f>
        <v>51.6</v>
      </c>
      <c r="L7" s="137">
        <f t="shared" ref="L7:L25" si="2">SUM(J7+K7)*25%</f>
        <v>19.149999999999999</v>
      </c>
      <c r="M7" s="137">
        <f t="shared" ref="M7:M25" si="3">I7+J7+K7+L7</f>
        <v>224.75</v>
      </c>
      <c r="P7" s="137">
        <v>125</v>
      </c>
      <c r="Q7" s="137">
        <v>15</v>
      </c>
      <c r="R7" s="137">
        <f t="shared" ref="R7:R26" si="4">P7+Q7</f>
        <v>140</v>
      </c>
      <c r="S7" s="137">
        <f t="shared" ref="S7:S26" si="5">R7*40%</f>
        <v>56</v>
      </c>
      <c r="T7" s="137">
        <f t="shared" ref="T7:T26" si="6">SUM(R7+S7)*25%</f>
        <v>49</v>
      </c>
      <c r="U7" s="137">
        <f t="shared" ref="U7:U26" si="7">T7+S7+R7</f>
        <v>245</v>
      </c>
      <c r="V7" s="137">
        <v>97.89</v>
      </c>
    </row>
    <row r="8" spans="1:22" x14ac:dyDescent="0.25">
      <c r="A8" s="66" t="s">
        <v>612</v>
      </c>
      <c r="B8" s="66" t="s">
        <v>246</v>
      </c>
      <c r="C8" s="71" t="s">
        <v>267</v>
      </c>
      <c r="D8" s="66" t="s">
        <v>304</v>
      </c>
      <c r="E8" s="66" t="s">
        <v>74</v>
      </c>
      <c r="F8" s="66" t="s">
        <v>247</v>
      </c>
      <c r="G8" s="70">
        <f t="shared" si="0"/>
        <v>86.25</v>
      </c>
      <c r="I8" s="137">
        <v>45</v>
      </c>
      <c r="J8" s="137">
        <v>15</v>
      </c>
      <c r="K8" s="137">
        <f t="shared" si="1"/>
        <v>18</v>
      </c>
      <c r="L8" s="137">
        <f t="shared" si="2"/>
        <v>8.25</v>
      </c>
      <c r="M8" s="137">
        <f t="shared" si="3"/>
        <v>86.25</v>
      </c>
      <c r="P8" s="137">
        <v>44</v>
      </c>
      <c r="Q8" s="137">
        <v>10</v>
      </c>
      <c r="R8" s="137">
        <f t="shared" si="4"/>
        <v>54</v>
      </c>
      <c r="S8" s="137">
        <f t="shared" si="5"/>
        <v>21.6</v>
      </c>
      <c r="T8" s="137">
        <f t="shared" si="6"/>
        <v>18.899999999999999</v>
      </c>
      <c r="U8" s="137">
        <f t="shared" si="7"/>
        <v>94.5</v>
      </c>
      <c r="V8" s="137">
        <v>39.1</v>
      </c>
    </row>
    <row r="9" spans="1:22" ht="30" x14ac:dyDescent="0.25">
      <c r="A9" s="71" t="s">
        <v>528</v>
      </c>
      <c r="B9" s="66" t="s">
        <v>529</v>
      </c>
      <c r="C9" s="69" t="s">
        <v>266</v>
      </c>
      <c r="D9" s="66" t="s">
        <v>304</v>
      </c>
      <c r="E9" s="66" t="s">
        <v>74</v>
      </c>
      <c r="F9" s="66" t="s">
        <v>530</v>
      </c>
      <c r="G9" s="70">
        <f>M9</f>
        <v>224.75</v>
      </c>
      <c r="I9" s="137">
        <v>129</v>
      </c>
      <c r="J9" s="137">
        <v>25</v>
      </c>
      <c r="K9" s="137">
        <f t="shared" si="1"/>
        <v>51.6</v>
      </c>
      <c r="L9" s="137">
        <f t="shared" si="2"/>
        <v>19.149999999999999</v>
      </c>
      <c r="M9" s="137">
        <f t="shared" si="3"/>
        <v>224.75</v>
      </c>
      <c r="P9" s="137">
        <v>125</v>
      </c>
      <c r="Q9" s="137">
        <v>10</v>
      </c>
      <c r="R9" s="137">
        <f t="shared" ref="R9" si="8">P9+Q9</f>
        <v>135</v>
      </c>
      <c r="S9" s="137">
        <f t="shared" ref="S9" si="9">R9*40%</f>
        <v>54</v>
      </c>
      <c r="T9" s="137">
        <f t="shared" ref="T9" si="10">SUM(R9+S9)*25%</f>
        <v>47.25</v>
      </c>
      <c r="U9" s="137">
        <f t="shared" ref="U9" si="11">T9+S9+R9</f>
        <v>236.25</v>
      </c>
      <c r="V9" s="137">
        <v>39.1</v>
      </c>
    </row>
    <row r="10" spans="1:22" x14ac:dyDescent="0.25">
      <c r="A10" s="66" t="s">
        <v>531</v>
      </c>
      <c r="B10" s="66" t="s">
        <v>529</v>
      </c>
      <c r="C10" s="69" t="s">
        <v>266</v>
      </c>
      <c r="D10" s="66" t="s">
        <v>304</v>
      </c>
      <c r="E10" s="66" t="s">
        <v>74</v>
      </c>
      <c r="F10" s="66" t="s">
        <v>530</v>
      </c>
      <c r="G10" s="70">
        <f t="shared" si="0"/>
        <v>224.75</v>
      </c>
      <c r="I10" s="137">
        <v>129</v>
      </c>
      <c r="J10" s="137">
        <v>25</v>
      </c>
      <c r="K10" s="137">
        <f t="shared" si="1"/>
        <v>51.6</v>
      </c>
      <c r="L10" s="137">
        <f t="shared" si="2"/>
        <v>19.149999999999999</v>
      </c>
      <c r="M10" s="137">
        <f t="shared" si="3"/>
        <v>224.75</v>
      </c>
      <c r="P10" s="137">
        <v>125</v>
      </c>
      <c r="Q10" s="137">
        <v>10</v>
      </c>
      <c r="R10" s="137">
        <f t="shared" ref="R10" si="12">P10+Q10</f>
        <v>135</v>
      </c>
      <c r="S10" s="137">
        <f t="shared" ref="S10" si="13">R10*40%</f>
        <v>54</v>
      </c>
      <c r="T10" s="137">
        <f t="shared" ref="T10" si="14">SUM(R10+S10)*25%</f>
        <v>47.25</v>
      </c>
      <c r="U10" s="137">
        <f t="shared" ref="U10" si="15">T10+S10+R10</f>
        <v>236.25</v>
      </c>
      <c r="V10" s="137">
        <v>39.1</v>
      </c>
    </row>
    <row r="11" spans="1:22" x14ac:dyDescent="0.25">
      <c r="A11" s="66" t="s">
        <v>613</v>
      </c>
      <c r="B11" s="66" t="s">
        <v>693</v>
      </c>
      <c r="C11" s="69" t="s">
        <v>614</v>
      </c>
      <c r="D11" s="66" t="s">
        <v>304</v>
      </c>
      <c r="E11" s="66" t="s">
        <v>74</v>
      </c>
      <c r="F11" s="66" t="s">
        <v>530</v>
      </c>
      <c r="G11" s="70">
        <f t="shared" si="0"/>
        <v>224.75</v>
      </c>
      <c r="I11" s="137">
        <v>129</v>
      </c>
      <c r="J11" s="137">
        <v>25</v>
      </c>
      <c r="K11" s="137">
        <f t="shared" si="1"/>
        <v>51.6</v>
      </c>
      <c r="L11" s="137">
        <f t="shared" si="2"/>
        <v>19.149999999999999</v>
      </c>
      <c r="M11" s="137">
        <f t="shared" si="3"/>
        <v>224.75</v>
      </c>
      <c r="P11" s="137">
        <v>125</v>
      </c>
      <c r="Q11" s="137">
        <v>10</v>
      </c>
      <c r="R11" s="137">
        <f t="shared" ref="R11" si="16">P11+Q11</f>
        <v>135</v>
      </c>
      <c r="S11" s="137">
        <f t="shared" ref="S11" si="17">R11*40%</f>
        <v>54</v>
      </c>
      <c r="T11" s="137">
        <f t="shared" ref="T11" si="18">SUM(R11+S11)*25%</f>
        <v>47.25</v>
      </c>
      <c r="U11" s="137">
        <f t="shared" ref="U11" si="19">T11+S11+R11</f>
        <v>236.25</v>
      </c>
      <c r="V11" s="137">
        <v>39.1</v>
      </c>
    </row>
    <row r="12" spans="1:22" x14ac:dyDescent="0.25">
      <c r="A12" s="66" t="s">
        <v>248</v>
      </c>
      <c r="B12" s="66" t="s">
        <v>249</v>
      </c>
      <c r="C12" s="71" t="s">
        <v>268</v>
      </c>
      <c r="D12" s="66" t="s">
        <v>304</v>
      </c>
      <c r="E12" s="66" t="s">
        <v>74</v>
      </c>
      <c r="F12" s="66" t="s">
        <v>250</v>
      </c>
      <c r="G12" s="70">
        <f t="shared" si="0"/>
        <v>44.25</v>
      </c>
      <c r="I12" s="137">
        <v>17</v>
      </c>
      <c r="J12" s="137">
        <v>15</v>
      </c>
      <c r="K12" s="137">
        <f t="shared" si="1"/>
        <v>6.8000000000000007</v>
      </c>
      <c r="L12" s="137">
        <f t="shared" si="2"/>
        <v>5.45</v>
      </c>
      <c r="M12" s="137">
        <f t="shared" si="3"/>
        <v>44.25</v>
      </c>
      <c r="P12" s="137">
        <v>16</v>
      </c>
      <c r="Q12" s="137">
        <v>5</v>
      </c>
      <c r="R12" s="137">
        <f t="shared" si="4"/>
        <v>21</v>
      </c>
      <c r="S12" s="137">
        <f t="shared" si="5"/>
        <v>8.4</v>
      </c>
      <c r="T12" s="137">
        <f t="shared" si="6"/>
        <v>7.35</v>
      </c>
      <c r="U12" s="137">
        <f t="shared" si="7"/>
        <v>36.75</v>
      </c>
      <c r="V12" s="137">
        <v>12.93</v>
      </c>
    </row>
    <row r="13" spans="1:22" x14ac:dyDescent="0.25">
      <c r="A13" s="66" t="s">
        <v>252</v>
      </c>
      <c r="B13" s="66" t="s">
        <v>251</v>
      </c>
      <c r="C13" s="71" t="s">
        <v>269</v>
      </c>
      <c r="D13" s="66" t="s">
        <v>304</v>
      </c>
      <c r="E13" s="66" t="s">
        <v>74</v>
      </c>
      <c r="F13" s="66" t="s">
        <v>288</v>
      </c>
      <c r="G13" s="70">
        <f t="shared" si="0"/>
        <v>224.75</v>
      </c>
      <c r="I13" s="137">
        <v>129</v>
      </c>
      <c r="J13" s="137">
        <v>25</v>
      </c>
      <c r="K13" s="137">
        <f t="shared" si="1"/>
        <v>51.6</v>
      </c>
      <c r="L13" s="137">
        <f t="shared" si="2"/>
        <v>19.149999999999999</v>
      </c>
      <c r="M13" s="137">
        <f t="shared" si="3"/>
        <v>224.75</v>
      </c>
      <c r="P13" s="137">
        <v>125</v>
      </c>
      <c r="Q13" s="137">
        <v>5</v>
      </c>
      <c r="R13" s="137">
        <f t="shared" si="4"/>
        <v>130</v>
      </c>
      <c r="S13" s="137">
        <f t="shared" si="5"/>
        <v>52</v>
      </c>
      <c r="T13" s="137">
        <f t="shared" si="6"/>
        <v>45.5</v>
      </c>
      <c r="U13" s="137">
        <f t="shared" si="7"/>
        <v>227.5</v>
      </c>
      <c r="V13" s="137">
        <v>97.89</v>
      </c>
    </row>
    <row r="14" spans="1:22" x14ac:dyDescent="0.25">
      <c r="A14" s="66" t="s">
        <v>253</v>
      </c>
      <c r="B14" s="66" t="s">
        <v>254</v>
      </c>
      <c r="C14" s="71" t="s">
        <v>270</v>
      </c>
      <c r="D14" s="66" t="s">
        <v>304</v>
      </c>
      <c r="E14" s="66" t="s">
        <v>74</v>
      </c>
      <c r="F14" s="66" t="s">
        <v>467</v>
      </c>
      <c r="G14" s="70">
        <f t="shared" si="0"/>
        <v>224.75</v>
      </c>
      <c r="I14" s="137">
        <v>129</v>
      </c>
      <c r="J14" s="137">
        <v>25</v>
      </c>
      <c r="K14" s="137">
        <f t="shared" si="1"/>
        <v>51.6</v>
      </c>
      <c r="L14" s="137">
        <f t="shared" si="2"/>
        <v>19.149999999999999</v>
      </c>
      <c r="M14" s="137">
        <f t="shared" si="3"/>
        <v>224.75</v>
      </c>
      <c r="P14" s="137">
        <v>125</v>
      </c>
      <c r="Q14" s="137">
        <v>15</v>
      </c>
      <c r="R14" s="137">
        <f t="shared" si="4"/>
        <v>140</v>
      </c>
      <c r="S14" s="137">
        <f t="shared" si="5"/>
        <v>56</v>
      </c>
      <c r="T14" s="137">
        <f t="shared" si="6"/>
        <v>49</v>
      </c>
      <c r="U14" s="137">
        <f t="shared" si="7"/>
        <v>245</v>
      </c>
      <c r="V14" s="137">
        <v>95.65</v>
      </c>
    </row>
    <row r="15" spans="1:22" x14ac:dyDescent="0.25">
      <c r="A15" s="66" t="s">
        <v>253</v>
      </c>
      <c r="B15" s="66" t="s">
        <v>256</v>
      </c>
      <c r="C15" s="71" t="s">
        <v>271</v>
      </c>
      <c r="D15" s="66" t="s">
        <v>304</v>
      </c>
      <c r="E15" s="66" t="s">
        <v>74</v>
      </c>
      <c r="F15" s="66" t="s">
        <v>468</v>
      </c>
      <c r="G15" s="70">
        <f t="shared" si="0"/>
        <v>86.25</v>
      </c>
      <c r="I15" s="137">
        <v>45</v>
      </c>
      <c r="J15" s="137">
        <v>15</v>
      </c>
      <c r="K15" s="137">
        <f t="shared" si="1"/>
        <v>18</v>
      </c>
      <c r="L15" s="137">
        <f t="shared" si="2"/>
        <v>8.25</v>
      </c>
      <c r="M15" s="137">
        <f t="shared" si="3"/>
        <v>86.25</v>
      </c>
      <c r="P15" s="137">
        <v>44</v>
      </c>
      <c r="Q15" s="137">
        <v>10</v>
      </c>
      <c r="R15" s="137">
        <f t="shared" si="4"/>
        <v>54</v>
      </c>
      <c r="S15" s="137">
        <f t="shared" si="5"/>
        <v>21.6</v>
      </c>
      <c r="T15" s="137">
        <f t="shared" si="6"/>
        <v>18.899999999999999</v>
      </c>
      <c r="U15" s="137">
        <f t="shared" si="7"/>
        <v>94.5</v>
      </c>
      <c r="V15" s="137">
        <v>40.22</v>
      </c>
    </row>
    <row r="16" spans="1:22" x14ac:dyDescent="0.25">
      <c r="A16" s="66" t="s">
        <v>615</v>
      </c>
      <c r="B16" s="66" t="s">
        <v>616</v>
      </c>
      <c r="C16" s="69" t="s">
        <v>617</v>
      </c>
      <c r="D16" s="66" t="s">
        <v>304</v>
      </c>
      <c r="E16" s="66" t="s">
        <v>74</v>
      </c>
      <c r="F16" s="66" t="s">
        <v>255</v>
      </c>
      <c r="G16" s="70">
        <f t="shared" si="0"/>
        <v>256.25</v>
      </c>
      <c r="I16" s="137">
        <v>150</v>
      </c>
      <c r="J16" s="137">
        <v>25</v>
      </c>
      <c r="K16" s="137">
        <f t="shared" si="1"/>
        <v>60</v>
      </c>
      <c r="L16" s="137">
        <f t="shared" si="2"/>
        <v>21.25</v>
      </c>
      <c r="M16" s="137">
        <f t="shared" si="3"/>
        <v>256.25</v>
      </c>
      <c r="P16" s="137">
        <v>145</v>
      </c>
      <c r="Q16" s="137">
        <v>10</v>
      </c>
      <c r="R16" s="137">
        <f t="shared" si="4"/>
        <v>155</v>
      </c>
      <c r="S16" s="137">
        <f t="shared" si="5"/>
        <v>62</v>
      </c>
      <c r="T16" s="137">
        <f t="shared" si="6"/>
        <v>54.25</v>
      </c>
      <c r="U16" s="137">
        <f t="shared" si="7"/>
        <v>271.25</v>
      </c>
      <c r="V16" s="137">
        <v>39.1</v>
      </c>
    </row>
    <row r="17" spans="1:22" x14ac:dyDescent="0.25">
      <c r="A17" s="66" t="s">
        <v>258</v>
      </c>
      <c r="B17" s="66" t="s">
        <v>243</v>
      </c>
      <c r="C17" s="71" t="s">
        <v>270</v>
      </c>
      <c r="D17" s="66" t="s">
        <v>304</v>
      </c>
      <c r="E17" s="66" t="s">
        <v>74</v>
      </c>
      <c r="F17" s="66" t="s">
        <v>255</v>
      </c>
      <c r="G17" s="70">
        <f t="shared" si="0"/>
        <v>224.75</v>
      </c>
      <c r="I17" s="137">
        <v>129</v>
      </c>
      <c r="J17" s="137">
        <v>25</v>
      </c>
      <c r="K17" s="137">
        <f t="shared" si="1"/>
        <v>51.6</v>
      </c>
      <c r="L17" s="137">
        <f t="shared" si="2"/>
        <v>19.149999999999999</v>
      </c>
      <c r="M17" s="137">
        <f t="shared" si="3"/>
        <v>224.75</v>
      </c>
      <c r="P17" s="137">
        <v>125</v>
      </c>
      <c r="Q17" s="137">
        <v>15</v>
      </c>
      <c r="R17" s="137">
        <f t="shared" si="4"/>
        <v>140</v>
      </c>
      <c r="S17" s="137">
        <f t="shared" si="5"/>
        <v>56</v>
      </c>
      <c r="T17" s="137">
        <f t="shared" si="6"/>
        <v>49</v>
      </c>
      <c r="U17" s="137">
        <f t="shared" si="7"/>
        <v>245</v>
      </c>
      <c r="V17" s="137">
        <v>97.89</v>
      </c>
    </row>
    <row r="18" spans="1:22" x14ac:dyDescent="0.25">
      <c r="A18" s="66" t="s">
        <v>258</v>
      </c>
      <c r="B18" s="66" t="s">
        <v>246</v>
      </c>
      <c r="C18" s="71" t="s">
        <v>271</v>
      </c>
      <c r="D18" s="66" t="s">
        <v>304</v>
      </c>
      <c r="E18" s="66" t="s">
        <v>74</v>
      </c>
      <c r="F18" s="66" t="s">
        <v>257</v>
      </c>
      <c r="G18" s="70">
        <f t="shared" si="0"/>
        <v>86.25</v>
      </c>
      <c r="I18" s="137">
        <v>45</v>
      </c>
      <c r="J18" s="137">
        <v>15</v>
      </c>
      <c r="K18" s="137">
        <f t="shared" si="1"/>
        <v>18</v>
      </c>
      <c r="L18" s="137">
        <f t="shared" si="2"/>
        <v>8.25</v>
      </c>
      <c r="M18" s="137">
        <f t="shared" si="3"/>
        <v>86.25</v>
      </c>
      <c r="P18" s="137">
        <v>44</v>
      </c>
      <c r="Q18" s="137">
        <v>10</v>
      </c>
      <c r="R18" s="137">
        <f t="shared" si="4"/>
        <v>54</v>
      </c>
      <c r="S18" s="137">
        <f t="shared" si="5"/>
        <v>21.6</v>
      </c>
      <c r="T18" s="137">
        <f t="shared" si="6"/>
        <v>18.899999999999999</v>
      </c>
      <c r="U18" s="137">
        <f t="shared" si="7"/>
        <v>94.5</v>
      </c>
      <c r="V18" s="137">
        <v>39.1</v>
      </c>
    </row>
    <row r="19" spans="1:22" x14ac:dyDescent="0.25">
      <c r="A19" s="66" t="s">
        <v>259</v>
      </c>
      <c r="B19" s="66" t="s">
        <v>243</v>
      </c>
      <c r="C19" s="71" t="s">
        <v>272</v>
      </c>
      <c r="D19" s="66" t="s">
        <v>304</v>
      </c>
      <c r="E19" s="66" t="s">
        <v>74</v>
      </c>
      <c r="F19" s="66" t="s">
        <v>260</v>
      </c>
      <c r="G19" s="70">
        <f t="shared" si="0"/>
        <v>224.75</v>
      </c>
      <c r="I19" s="137">
        <v>129</v>
      </c>
      <c r="J19" s="137">
        <v>25</v>
      </c>
      <c r="K19" s="137">
        <f t="shared" si="1"/>
        <v>51.6</v>
      </c>
      <c r="L19" s="137">
        <f t="shared" si="2"/>
        <v>19.149999999999999</v>
      </c>
      <c r="M19" s="137">
        <f t="shared" si="3"/>
        <v>224.75</v>
      </c>
      <c r="P19" s="137">
        <v>125</v>
      </c>
      <c r="Q19" s="137">
        <v>15</v>
      </c>
      <c r="R19" s="137">
        <f t="shared" si="4"/>
        <v>140</v>
      </c>
      <c r="S19" s="137">
        <f t="shared" si="5"/>
        <v>56</v>
      </c>
      <c r="T19" s="137">
        <f t="shared" si="6"/>
        <v>49</v>
      </c>
      <c r="U19" s="137">
        <f t="shared" si="7"/>
        <v>245</v>
      </c>
      <c r="V19" s="137">
        <v>97.89</v>
      </c>
    </row>
    <row r="20" spans="1:22" x14ac:dyDescent="0.25">
      <c r="A20" s="66" t="s">
        <v>259</v>
      </c>
      <c r="B20" s="66" t="s">
        <v>246</v>
      </c>
      <c r="C20" s="71" t="s">
        <v>271</v>
      </c>
      <c r="D20" s="66" t="s">
        <v>304</v>
      </c>
      <c r="E20" s="66" t="s">
        <v>74</v>
      </c>
      <c r="F20" s="66" t="s">
        <v>255</v>
      </c>
      <c r="G20" s="70">
        <f t="shared" si="0"/>
        <v>86.25</v>
      </c>
      <c r="I20" s="137">
        <v>45</v>
      </c>
      <c r="J20" s="137">
        <v>15</v>
      </c>
      <c r="K20" s="137">
        <f t="shared" si="1"/>
        <v>18</v>
      </c>
      <c r="L20" s="137">
        <f t="shared" si="2"/>
        <v>8.25</v>
      </c>
      <c r="M20" s="137">
        <f t="shared" si="3"/>
        <v>86.25</v>
      </c>
      <c r="P20" s="137">
        <v>44</v>
      </c>
      <c r="Q20" s="137">
        <v>10</v>
      </c>
      <c r="R20" s="137">
        <f t="shared" si="4"/>
        <v>54</v>
      </c>
      <c r="S20" s="137">
        <f t="shared" si="5"/>
        <v>21.6</v>
      </c>
      <c r="T20" s="137">
        <f t="shared" si="6"/>
        <v>18.899999999999999</v>
      </c>
      <c r="U20" s="137">
        <f t="shared" si="7"/>
        <v>94.5</v>
      </c>
      <c r="V20" s="137">
        <v>39.1</v>
      </c>
    </row>
    <row r="21" spans="1:22" ht="45" x14ac:dyDescent="0.25">
      <c r="A21" s="66" t="s">
        <v>261</v>
      </c>
      <c r="B21" s="66" t="s">
        <v>262</v>
      </c>
      <c r="C21" s="71" t="s">
        <v>532</v>
      </c>
      <c r="D21" s="66" t="s">
        <v>304</v>
      </c>
      <c r="E21" s="66" t="s">
        <v>74</v>
      </c>
      <c r="F21" s="66" t="s">
        <v>263</v>
      </c>
      <c r="G21" s="70">
        <f t="shared" si="0"/>
        <v>361.25</v>
      </c>
      <c r="I21" s="137">
        <v>220</v>
      </c>
      <c r="J21" s="137">
        <v>25</v>
      </c>
      <c r="K21" s="137">
        <f t="shared" si="1"/>
        <v>88</v>
      </c>
      <c r="L21" s="137">
        <f t="shared" si="2"/>
        <v>28.25</v>
      </c>
      <c r="M21" s="137">
        <f t="shared" si="3"/>
        <v>361.25</v>
      </c>
      <c r="P21" s="137">
        <v>210</v>
      </c>
      <c r="Q21" s="137">
        <v>15</v>
      </c>
      <c r="R21" s="137">
        <f t="shared" si="4"/>
        <v>225</v>
      </c>
      <c r="S21" s="137">
        <f t="shared" si="5"/>
        <v>90</v>
      </c>
      <c r="T21" s="137">
        <f t="shared" si="6"/>
        <v>78.75</v>
      </c>
      <c r="U21" s="137">
        <f t="shared" si="7"/>
        <v>393.75</v>
      </c>
      <c r="V21" s="137">
        <v>168.8</v>
      </c>
    </row>
    <row r="22" spans="1:22" ht="45" x14ac:dyDescent="0.25">
      <c r="A22" s="71" t="s">
        <v>618</v>
      </c>
      <c r="B22" s="66" t="s">
        <v>619</v>
      </c>
      <c r="C22" s="71" t="s">
        <v>621</v>
      </c>
      <c r="D22" s="66" t="s">
        <v>304</v>
      </c>
      <c r="E22" s="66" t="s">
        <v>74</v>
      </c>
      <c r="F22" s="71" t="s">
        <v>620</v>
      </c>
      <c r="G22" s="70">
        <f t="shared" si="0"/>
        <v>188.75</v>
      </c>
      <c r="I22" s="137">
        <v>105</v>
      </c>
      <c r="J22" s="137">
        <v>25</v>
      </c>
      <c r="K22" s="137">
        <f t="shared" si="1"/>
        <v>42</v>
      </c>
      <c r="L22" s="137">
        <f t="shared" si="2"/>
        <v>16.75</v>
      </c>
      <c r="M22" s="137">
        <f t="shared" si="3"/>
        <v>188.75</v>
      </c>
      <c r="P22" s="137">
        <v>99.5</v>
      </c>
      <c r="Q22" s="137">
        <v>15</v>
      </c>
      <c r="R22" s="137">
        <f t="shared" ref="R22" si="20">P22+Q22</f>
        <v>114.5</v>
      </c>
      <c r="S22" s="137">
        <f t="shared" ref="S22" si="21">R22*40%</f>
        <v>45.800000000000004</v>
      </c>
      <c r="T22" s="137">
        <f t="shared" ref="T22" si="22">SUM(R22+S22)*25%</f>
        <v>40.075000000000003</v>
      </c>
      <c r="U22" s="137">
        <f t="shared" ref="U22" si="23">T22+S22+R22</f>
        <v>200.375</v>
      </c>
      <c r="V22" s="137">
        <v>168.8</v>
      </c>
    </row>
    <row r="23" spans="1:22" ht="30" x14ac:dyDescent="0.25">
      <c r="A23" s="66" t="s">
        <v>273</v>
      </c>
      <c r="B23" s="66" t="s">
        <v>274</v>
      </c>
      <c r="C23" s="71" t="s">
        <v>280</v>
      </c>
      <c r="D23" s="66" t="s">
        <v>67</v>
      </c>
      <c r="E23" s="66" t="s">
        <v>74</v>
      </c>
      <c r="F23" s="66" t="s">
        <v>275</v>
      </c>
      <c r="G23" s="70">
        <f t="shared" si="0"/>
        <v>263</v>
      </c>
      <c r="I23" s="137">
        <v>154.5</v>
      </c>
      <c r="J23" s="137">
        <v>25</v>
      </c>
      <c r="K23" s="137">
        <f t="shared" si="1"/>
        <v>61.800000000000004</v>
      </c>
      <c r="L23" s="137">
        <f t="shared" si="2"/>
        <v>21.700000000000003</v>
      </c>
      <c r="M23" s="137">
        <f t="shared" si="3"/>
        <v>263</v>
      </c>
      <c r="P23" s="137">
        <v>154.5</v>
      </c>
      <c r="Q23" s="137">
        <v>10</v>
      </c>
      <c r="R23" s="137">
        <f t="shared" si="4"/>
        <v>164.5</v>
      </c>
      <c r="S23" s="137">
        <f t="shared" si="5"/>
        <v>65.8</v>
      </c>
      <c r="T23" s="137">
        <f t="shared" si="6"/>
        <v>57.575000000000003</v>
      </c>
      <c r="U23" s="137">
        <f t="shared" si="7"/>
        <v>287.875</v>
      </c>
      <c r="V23" s="137">
        <v>136.36000000000001</v>
      </c>
    </row>
    <row r="24" spans="1:22" ht="30" x14ac:dyDescent="0.25">
      <c r="A24" s="71" t="s">
        <v>276</v>
      </c>
      <c r="B24" s="66" t="s">
        <v>277</v>
      </c>
      <c r="C24" s="71" t="s">
        <v>282</v>
      </c>
      <c r="D24" s="66" t="s">
        <v>67</v>
      </c>
      <c r="E24" s="66" t="s">
        <v>74</v>
      </c>
      <c r="F24" s="66" t="s">
        <v>278</v>
      </c>
      <c r="G24" s="70">
        <f t="shared" si="0"/>
        <v>71.52</v>
      </c>
      <c r="I24" s="137">
        <v>35.18</v>
      </c>
      <c r="J24" s="137">
        <v>15</v>
      </c>
      <c r="K24" s="137">
        <f t="shared" si="1"/>
        <v>14.072000000000001</v>
      </c>
      <c r="L24" s="137">
        <f t="shared" si="2"/>
        <v>7.2680000000000007</v>
      </c>
      <c r="M24" s="137">
        <f t="shared" si="3"/>
        <v>71.52</v>
      </c>
      <c r="P24" s="137">
        <v>35.18</v>
      </c>
      <c r="Q24" s="137">
        <v>5</v>
      </c>
      <c r="R24" s="137">
        <f t="shared" si="4"/>
        <v>40.18</v>
      </c>
      <c r="S24" s="137">
        <f t="shared" si="5"/>
        <v>16.071999999999999</v>
      </c>
      <c r="T24" s="137">
        <f t="shared" si="6"/>
        <v>14.062999999999999</v>
      </c>
      <c r="U24" s="137">
        <f t="shared" si="7"/>
        <v>70.314999999999998</v>
      </c>
      <c r="V24" s="137">
        <v>36.979999999999997</v>
      </c>
    </row>
    <row r="25" spans="1:22" ht="30" x14ac:dyDescent="0.25">
      <c r="A25" s="71" t="s">
        <v>276</v>
      </c>
      <c r="B25" s="66" t="s">
        <v>279</v>
      </c>
      <c r="C25" s="71" t="s">
        <v>281</v>
      </c>
      <c r="D25" s="66" t="s">
        <v>67</v>
      </c>
      <c r="E25" s="66" t="s">
        <v>74</v>
      </c>
      <c r="F25" s="66" t="s">
        <v>283</v>
      </c>
      <c r="G25" s="70">
        <f t="shared" si="0"/>
        <v>268.74500000000006</v>
      </c>
      <c r="I25" s="137">
        <v>158.33000000000001</v>
      </c>
      <c r="J25" s="137">
        <v>25</v>
      </c>
      <c r="K25" s="137">
        <f t="shared" si="1"/>
        <v>63.332000000000008</v>
      </c>
      <c r="L25" s="137">
        <f t="shared" si="2"/>
        <v>22.083000000000002</v>
      </c>
      <c r="M25" s="137">
        <f t="shared" si="3"/>
        <v>268.74500000000006</v>
      </c>
      <c r="P25" s="137">
        <v>158.33000000000001</v>
      </c>
      <c r="Q25" s="137">
        <v>10</v>
      </c>
      <c r="R25" s="137">
        <f t="shared" si="4"/>
        <v>168.33</v>
      </c>
      <c r="S25" s="137">
        <f t="shared" si="5"/>
        <v>67.332000000000008</v>
      </c>
      <c r="T25" s="137">
        <f t="shared" si="6"/>
        <v>58.915500000000009</v>
      </c>
      <c r="U25" s="137">
        <f t="shared" si="7"/>
        <v>294.57750000000004</v>
      </c>
      <c r="V25" s="137">
        <v>153.94</v>
      </c>
    </row>
    <row r="26" spans="1:22" ht="60" x14ac:dyDescent="0.25">
      <c r="A26" s="66" t="s">
        <v>622</v>
      </c>
      <c r="B26" s="66" t="s">
        <v>285</v>
      </c>
      <c r="C26" s="71" t="s">
        <v>286</v>
      </c>
      <c r="D26" s="66" t="s">
        <v>67</v>
      </c>
      <c r="E26" s="66" t="s">
        <v>74</v>
      </c>
      <c r="F26" s="66" t="s">
        <v>284</v>
      </c>
      <c r="G26" s="70">
        <f>M26</f>
        <v>161.25</v>
      </c>
      <c r="I26" s="137">
        <v>95</v>
      </c>
      <c r="J26" s="137">
        <v>15</v>
      </c>
      <c r="K26" s="137">
        <f>I26*40%</f>
        <v>38</v>
      </c>
      <c r="L26" s="137">
        <f>SUM(J26+K26)*25%</f>
        <v>13.25</v>
      </c>
      <c r="M26" s="137">
        <f>I26+J26+K26+L26</f>
        <v>161.25</v>
      </c>
      <c r="P26" s="137">
        <v>95</v>
      </c>
      <c r="Q26" s="137">
        <v>10</v>
      </c>
      <c r="R26" s="137">
        <f t="shared" si="4"/>
        <v>105</v>
      </c>
      <c r="S26" s="137">
        <f t="shared" si="5"/>
        <v>42</v>
      </c>
      <c r="T26" s="137">
        <f t="shared" si="6"/>
        <v>36.75</v>
      </c>
      <c r="U26" s="137">
        <f t="shared" si="7"/>
        <v>183.75</v>
      </c>
      <c r="V26" s="137">
        <v>75</v>
      </c>
    </row>
    <row r="27" spans="1:22" x14ac:dyDescent="0.25">
      <c r="A27" s="130" t="s">
        <v>289</v>
      </c>
      <c r="B27" s="131"/>
      <c r="C27" s="131"/>
      <c r="D27" s="131"/>
      <c r="E27" s="131"/>
      <c r="F27" s="131"/>
      <c r="G27" s="132"/>
    </row>
    <row r="28" spans="1:22" x14ac:dyDescent="0.25">
      <c r="A28" s="130" t="s">
        <v>302</v>
      </c>
      <c r="B28" s="131"/>
      <c r="C28" s="131"/>
      <c r="D28" s="131"/>
      <c r="E28" s="131"/>
      <c r="F28" s="131"/>
      <c r="G28" s="132"/>
    </row>
    <row r="29" spans="1:22" ht="45" hidden="1" customHeight="1" x14ac:dyDescent="0.25">
      <c r="A29" s="134" t="s">
        <v>287</v>
      </c>
      <c r="B29" s="135"/>
      <c r="C29" s="135"/>
      <c r="D29" s="135"/>
      <c r="E29" s="135"/>
      <c r="F29" s="135"/>
      <c r="G29" s="136"/>
      <c r="I29" s="146" t="s">
        <v>714</v>
      </c>
      <c r="J29" s="147" t="s">
        <v>695</v>
      </c>
      <c r="K29" s="148" t="s">
        <v>382</v>
      </c>
      <c r="L29" s="149">
        <v>0.25</v>
      </c>
      <c r="M29" s="148" t="s">
        <v>716</v>
      </c>
      <c r="P29" s="150" t="s">
        <v>481</v>
      </c>
      <c r="Q29" s="150" t="s">
        <v>374</v>
      </c>
      <c r="R29" s="151"/>
      <c r="S29" s="152" t="s">
        <v>382</v>
      </c>
      <c r="T29" s="153">
        <v>0.25</v>
      </c>
      <c r="U29" s="154" t="s">
        <v>414</v>
      </c>
      <c r="V29" s="155"/>
    </row>
    <row r="30" spans="1:22" ht="15" hidden="1" customHeight="1" x14ac:dyDescent="0.25">
      <c r="A30" s="66" t="s">
        <v>244</v>
      </c>
      <c r="B30" s="66" t="s">
        <v>290</v>
      </c>
      <c r="C30" s="71" t="s">
        <v>265</v>
      </c>
      <c r="D30" s="66" t="s">
        <v>304</v>
      </c>
      <c r="E30" s="66" t="s">
        <v>74</v>
      </c>
      <c r="F30" s="66" t="s">
        <v>242</v>
      </c>
      <c r="G30" s="72">
        <f>M30</f>
        <v>101.75</v>
      </c>
      <c r="I30" s="137">
        <v>47</v>
      </c>
      <c r="J30" s="137">
        <v>25</v>
      </c>
      <c r="K30" s="137">
        <f>I30*40%</f>
        <v>18.8</v>
      </c>
      <c r="L30" s="137">
        <f>SUM(J30+K30)*25%</f>
        <v>10.95</v>
      </c>
      <c r="M30" s="137">
        <f>I30+J30+K30+L30</f>
        <v>101.75</v>
      </c>
      <c r="P30" s="137">
        <v>46</v>
      </c>
      <c r="Q30" s="137">
        <v>12</v>
      </c>
      <c r="R30" s="137">
        <f>P30+Q30</f>
        <v>58</v>
      </c>
      <c r="S30" s="137">
        <f>R30*40%</f>
        <v>23.200000000000003</v>
      </c>
      <c r="T30" s="137">
        <f>SUM(R30+S30)*25%</f>
        <v>20.3</v>
      </c>
      <c r="U30" s="137">
        <f>T30+S30+R30</f>
        <v>101.5</v>
      </c>
      <c r="V30" s="137">
        <v>41.07</v>
      </c>
    </row>
    <row r="31" spans="1:22" ht="15" hidden="1" customHeight="1" x14ac:dyDescent="0.25">
      <c r="A31" s="66" t="s">
        <v>612</v>
      </c>
      <c r="B31" s="66" t="s">
        <v>291</v>
      </c>
      <c r="C31" s="71" t="s">
        <v>266</v>
      </c>
      <c r="D31" s="66" t="s">
        <v>304</v>
      </c>
      <c r="E31" s="66" t="s">
        <v>74</v>
      </c>
      <c r="F31" s="66" t="s">
        <v>245</v>
      </c>
      <c r="G31" s="72">
        <f t="shared" ref="G31:G49" si="24">M31</f>
        <v>224.75</v>
      </c>
      <c r="I31" s="137">
        <v>129</v>
      </c>
      <c r="J31" s="137">
        <v>25</v>
      </c>
      <c r="K31" s="137">
        <f t="shared" ref="K31:K49" si="25">I31*40%</f>
        <v>51.6</v>
      </c>
      <c r="L31" s="137">
        <f t="shared" ref="L31:L49" si="26">SUM(J31+K31)*25%</f>
        <v>19.149999999999999</v>
      </c>
      <c r="M31" s="137">
        <f t="shared" ref="M31:M49" si="27">I31+J31+K31+L31</f>
        <v>224.75</v>
      </c>
      <c r="P31" s="137">
        <v>125</v>
      </c>
      <c r="Q31" s="137">
        <v>15</v>
      </c>
      <c r="R31" s="137">
        <f t="shared" ref="R31:R49" si="28">P31+Q31</f>
        <v>140</v>
      </c>
      <c r="S31" s="137">
        <f t="shared" ref="S31:S49" si="29">R31*40%</f>
        <v>56</v>
      </c>
      <c r="T31" s="137">
        <f t="shared" ref="T31:T49" si="30">SUM(R31+S31)*25%</f>
        <v>49</v>
      </c>
      <c r="U31" s="137">
        <f t="shared" ref="U31:U49" si="31">T31+S31+R31</f>
        <v>245</v>
      </c>
      <c r="V31" s="137">
        <v>97.89</v>
      </c>
    </row>
    <row r="32" spans="1:22" ht="15" hidden="1" customHeight="1" x14ac:dyDescent="0.25">
      <c r="A32" s="66" t="s">
        <v>612</v>
      </c>
      <c r="B32" s="66" t="s">
        <v>292</v>
      </c>
      <c r="C32" s="71" t="s">
        <v>267</v>
      </c>
      <c r="D32" s="66" t="s">
        <v>304</v>
      </c>
      <c r="E32" s="66" t="s">
        <v>74</v>
      </c>
      <c r="F32" s="66" t="s">
        <v>247</v>
      </c>
      <c r="G32" s="72">
        <f t="shared" si="24"/>
        <v>86.25</v>
      </c>
      <c r="I32" s="137">
        <v>45</v>
      </c>
      <c r="J32" s="137">
        <v>15</v>
      </c>
      <c r="K32" s="137">
        <f t="shared" si="25"/>
        <v>18</v>
      </c>
      <c r="L32" s="137">
        <f t="shared" si="26"/>
        <v>8.25</v>
      </c>
      <c r="M32" s="137">
        <f t="shared" si="27"/>
        <v>86.25</v>
      </c>
      <c r="P32" s="137">
        <v>44</v>
      </c>
      <c r="Q32" s="137">
        <v>10</v>
      </c>
      <c r="R32" s="137">
        <f t="shared" si="28"/>
        <v>54</v>
      </c>
      <c r="S32" s="137">
        <f t="shared" si="29"/>
        <v>21.6</v>
      </c>
      <c r="T32" s="137">
        <f t="shared" si="30"/>
        <v>18.899999999999999</v>
      </c>
      <c r="U32" s="137">
        <f t="shared" si="31"/>
        <v>94.5</v>
      </c>
      <c r="V32" s="137">
        <v>39.1</v>
      </c>
    </row>
    <row r="33" spans="1:22" ht="15" hidden="1" customHeight="1" x14ac:dyDescent="0.25">
      <c r="A33" s="66" t="s">
        <v>528</v>
      </c>
      <c r="B33" s="66" t="s">
        <v>560</v>
      </c>
      <c r="C33" s="69" t="s">
        <v>266</v>
      </c>
      <c r="D33" s="66" t="s">
        <v>304</v>
      </c>
      <c r="E33" s="66" t="s">
        <v>74</v>
      </c>
      <c r="F33" s="66" t="s">
        <v>530</v>
      </c>
      <c r="G33" s="72">
        <f t="shared" si="24"/>
        <v>224.75</v>
      </c>
      <c r="I33" s="137">
        <v>129</v>
      </c>
      <c r="J33" s="137">
        <v>25</v>
      </c>
      <c r="K33" s="137">
        <f t="shared" si="25"/>
        <v>51.6</v>
      </c>
      <c r="L33" s="137">
        <f t="shared" si="26"/>
        <v>19.149999999999999</v>
      </c>
      <c r="M33" s="137">
        <f t="shared" si="27"/>
        <v>224.75</v>
      </c>
      <c r="P33" s="137">
        <v>125</v>
      </c>
      <c r="Q33" s="137">
        <v>10</v>
      </c>
      <c r="R33" s="137">
        <f t="shared" si="28"/>
        <v>135</v>
      </c>
      <c r="S33" s="137">
        <f t="shared" si="29"/>
        <v>54</v>
      </c>
      <c r="T33" s="137">
        <f t="shared" si="30"/>
        <v>47.25</v>
      </c>
      <c r="U33" s="137">
        <f t="shared" si="31"/>
        <v>236.25</v>
      </c>
      <c r="V33" s="137">
        <v>39.1</v>
      </c>
    </row>
    <row r="34" spans="1:22" ht="15" hidden="1" customHeight="1" x14ac:dyDescent="0.25">
      <c r="A34" s="66" t="s">
        <v>613</v>
      </c>
      <c r="B34" s="66" t="s">
        <v>623</v>
      </c>
      <c r="C34" s="69" t="s">
        <v>614</v>
      </c>
      <c r="D34" s="66" t="s">
        <v>304</v>
      </c>
      <c r="E34" s="66" t="s">
        <v>74</v>
      </c>
      <c r="F34" s="66" t="s">
        <v>530</v>
      </c>
      <c r="G34" s="72">
        <f t="shared" si="24"/>
        <v>224.75</v>
      </c>
      <c r="I34" s="137">
        <v>129</v>
      </c>
      <c r="J34" s="137">
        <v>25</v>
      </c>
      <c r="K34" s="137">
        <f t="shared" si="25"/>
        <v>51.6</v>
      </c>
      <c r="L34" s="137">
        <f t="shared" si="26"/>
        <v>19.149999999999999</v>
      </c>
      <c r="M34" s="137">
        <f t="shared" si="27"/>
        <v>224.75</v>
      </c>
      <c r="P34" s="137">
        <v>115</v>
      </c>
      <c r="Q34" s="137">
        <v>10</v>
      </c>
      <c r="R34" s="137">
        <f t="shared" ref="R34" si="32">P34+Q34</f>
        <v>125</v>
      </c>
      <c r="S34" s="137">
        <f t="shared" ref="S34" si="33">R34*40%</f>
        <v>50</v>
      </c>
      <c r="T34" s="137">
        <f t="shared" ref="T34" si="34">SUM(R34+S34)*25%</f>
        <v>43.75</v>
      </c>
      <c r="U34" s="137">
        <f t="shared" ref="U34" si="35">T34+S34+R34</f>
        <v>218.75</v>
      </c>
      <c r="V34" s="137">
        <v>39.1</v>
      </c>
    </row>
    <row r="35" spans="1:22" ht="15" hidden="1" customHeight="1" x14ac:dyDescent="0.25">
      <c r="A35" s="66" t="s">
        <v>531</v>
      </c>
      <c r="B35" s="66" t="s">
        <v>560</v>
      </c>
      <c r="C35" s="69" t="s">
        <v>266</v>
      </c>
      <c r="D35" s="66" t="s">
        <v>304</v>
      </c>
      <c r="E35" s="66" t="s">
        <v>74</v>
      </c>
      <c r="F35" s="66" t="s">
        <v>530</v>
      </c>
      <c r="G35" s="72">
        <f t="shared" si="24"/>
        <v>224.75</v>
      </c>
      <c r="I35" s="137">
        <v>129</v>
      </c>
      <c r="J35" s="137">
        <v>25</v>
      </c>
      <c r="K35" s="137">
        <f t="shared" si="25"/>
        <v>51.6</v>
      </c>
      <c r="L35" s="137">
        <f t="shared" si="26"/>
        <v>19.149999999999999</v>
      </c>
      <c r="M35" s="137">
        <f t="shared" si="27"/>
        <v>224.75</v>
      </c>
      <c r="P35" s="137">
        <v>125</v>
      </c>
      <c r="Q35" s="137">
        <v>10</v>
      </c>
      <c r="R35" s="137">
        <f t="shared" si="28"/>
        <v>135</v>
      </c>
      <c r="S35" s="137">
        <f t="shared" si="29"/>
        <v>54</v>
      </c>
      <c r="T35" s="137">
        <f t="shared" si="30"/>
        <v>47.25</v>
      </c>
      <c r="U35" s="137">
        <f t="shared" si="31"/>
        <v>236.25</v>
      </c>
      <c r="V35" s="137">
        <v>39.1</v>
      </c>
    </row>
    <row r="36" spans="1:22" ht="15" hidden="1" customHeight="1" x14ac:dyDescent="0.25">
      <c r="A36" s="66" t="s">
        <v>248</v>
      </c>
      <c r="B36" s="66" t="s">
        <v>293</v>
      </c>
      <c r="C36" s="71" t="s">
        <v>268</v>
      </c>
      <c r="D36" s="66" t="s">
        <v>304</v>
      </c>
      <c r="E36" s="66" t="s">
        <v>74</v>
      </c>
      <c r="F36" s="66" t="s">
        <v>250</v>
      </c>
      <c r="G36" s="72">
        <f t="shared" si="24"/>
        <v>44.25</v>
      </c>
      <c r="I36" s="137">
        <v>17</v>
      </c>
      <c r="J36" s="137">
        <v>15</v>
      </c>
      <c r="K36" s="137">
        <f t="shared" si="25"/>
        <v>6.8000000000000007</v>
      </c>
      <c r="L36" s="137">
        <f t="shared" si="26"/>
        <v>5.45</v>
      </c>
      <c r="M36" s="137">
        <f t="shared" si="27"/>
        <v>44.25</v>
      </c>
      <c r="P36" s="137">
        <v>16</v>
      </c>
      <c r="Q36" s="137">
        <v>5</v>
      </c>
      <c r="R36" s="137">
        <f t="shared" si="28"/>
        <v>21</v>
      </c>
      <c r="S36" s="137">
        <f t="shared" si="29"/>
        <v>8.4</v>
      </c>
      <c r="T36" s="137">
        <f t="shared" si="30"/>
        <v>7.35</v>
      </c>
      <c r="U36" s="137">
        <f t="shared" si="31"/>
        <v>36.75</v>
      </c>
      <c r="V36" s="137">
        <v>12.93</v>
      </c>
    </row>
    <row r="37" spans="1:22" ht="15" hidden="1" customHeight="1" x14ac:dyDescent="0.25">
      <c r="A37" s="66" t="s">
        <v>252</v>
      </c>
      <c r="B37" s="66" t="s">
        <v>294</v>
      </c>
      <c r="C37" s="71" t="s">
        <v>269</v>
      </c>
      <c r="D37" s="66" t="s">
        <v>304</v>
      </c>
      <c r="E37" s="66" t="s">
        <v>74</v>
      </c>
      <c r="F37" s="66" t="s">
        <v>288</v>
      </c>
      <c r="G37" s="72">
        <f t="shared" si="24"/>
        <v>224.75</v>
      </c>
      <c r="I37" s="137">
        <v>129</v>
      </c>
      <c r="J37" s="137">
        <v>25</v>
      </c>
      <c r="K37" s="137">
        <f t="shared" si="25"/>
        <v>51.6</v>
      </c>
      <c r="L37" s="137">
        <f t="shared" si="26"/>
        <v>19.149999999999999</v>
      </c>
      <c r="M37" s="137">
        <f t="shared" si="27"/>
        <v>224.75</v>
      </c>
      <c r="P37" s="137">
        <v>125</v>
      </c>
      <c r="Q37" s="137">
        <v>5</v>
      </c>
      <c r="R37" s="137">
        <f t="shared" si="28"/>
        <v>130</v>
      </c>
      <c r="S37" s="137">
        <f t="shared" si="29"/>
        <v>52</v>
      </c>
      <c r="T37" s="137">
        <f t="shared" si="30"/>
        <v>45.5</v>
      </c>
      <c r="U37" s="137">
        <f t="shared" si="31"/>
        <v>227.5</v>
      </c>
      <c r="V37" s="137">
        <v>97.89</v>
      </c>
    </row>
    <row r="38" spans="1:22" ht="15" hidden="1" customHeight="1" x14ac:dyDescent="0.25">
      <c r="A38" s="66" t="s">
        <v>253</v>
      </c>
      <c r="B38" s="66" t="s">
        <v>295</v>
      </c>
      <c r="C38" s="71" t="s">
        <v>270</v>
      </c>
      <c r="D38" s="66" t="s">
        <v>304</v>
      </c>
      <c r="E38" s="66" t="s">
        <v>74</v>
      </c>
      <c r="F38" s="66" t="s">
        <v>255</v>
      </c>
      <c r="G38" s="72">
        <f t="shared" si="24"/>
        <v>224.75</v>
      </c>
      <c r="I38" s="137">
        <v>129</v>
      </c>
      <c r="J38" s="137">
        <v>25</v>
      </c>
      <c r="K38" s="137">
        <f t="shared" si="25"/>
        <v>51.6</v>
      </c>
      <c r="L38" s="137">
        <f t="shared" si="26"/>
        <v>19.149999999999999</v>
      </c>
      <c r="M38" s="137">
        <f t="shared" si="27"/>
        <v>224.75</v>
      </c>
      <c r="P38" s="137">
        <v>125</v>
      </c>
      <c r="Q38" s="137">
        <v>15</v>
      </c>
      <c r="R38" s="137">
        <f t="shared" si="28"/>
        <v>140</v>
      </c>
      <c r="S38" s="137">
        <f t="shared" si="29"/>
        <v>56</v>
      </c>
      <c r="T38" s="137">
        <f t="shared" si="30"/>
        <v>49</v>
      </c>
      <c r="U38" s="137">
        <f t="shared" si="31"/>
        <v>245</v>
      </c>
      <c r="V38" s="137">
        <v>95.65</v>
      </c>
    </row>
    <row r="39" spans="1:22" ht="15" hidden="1" customHeight="1" x14ac:dyDescent="0.25">
      <c r="A39" s="66" t="s">
        <v>253</v>
      </c>
      <c r="B39" s="66" t="s">
        <v>296</v>
      </c>
      <c r="C39" s="71" t="s">
        <v>271</v>
      </c>
      <c r="D39" s="66" t="s">
        <v>304</v>
      </c>
      <c r="E39" s="66" t="s">
        <v>74</v>
      </c>
      <c r="F39" s="66" t="s">
        <v>257</v>
      </c>
      <c r="G39" s="72">
        <f t="shared" si="24"/>
        <v>86.25</v>
      </c>
      <c r="I39" s="137">
        <v>45</v>
      </c>
      <c r="J39" s="137">
        <v>15</v>
      </c>
      <c r="K39" s="137">
        <f t="shared" si="25"/>
        <v>18</v>
      </c>
      <c r="L39" s="137">
        <f t="shared" si="26"/>
        <v>8.25</v>
      </c>
      <c r="M39" s="137">
        <f t="shared" si="27"/>
        <v>86.25</v>
      </c>
      <c r="P39" s="137">
        <v>44</v>
      </c>
      <c r="Q39" s="137">
        <v>10</v>
      </c>
      <c r="R39" s="137">
        <f t="shared" si="28"/>
        <v>54</v>
      </c>
      <c r="S39" s="137">
        <f t="shared" si="29"/>
        <v>21.6</v>
      </c>
      <c r="T39" s="137">
        <f t="shared" si="30"/>
        <v>18.899999999999999</v>
      </c>
      <c r="U39" s="137">
        <f t="shared" si="31"/>
        <v>94.5</v>
      </c>
      <c r="V39" s="137">
        <v>40.22</v>
      </c>
    </row>
    <row r="40" spans="1:22" ht="15" hidden="1" customHeight="1" x14ac:dyDescent="0.25">
      <c r="A40" s="66" t="s">
        <v>258</v>
      </c>
      <c r="B40" s="66" t="s">
        <v>291</v>
      </c>
      <c r="C40" s="71" t="s">
        <v>270</v>
      </c>
      <c r="D40" s="66" t="s">
        <v>304</v>
      </c>
      <c r="E40" s="66" t="s">
        <v>74</v>
      </c>
      <c r="F40" s="66" t="s">
        <v>467</v>
      </c>
      <c r="G40" s="72">
        <f t="shared" si="24"/>
        <v>224.75</v>
      </c>
      <c r="I40" s="137">
        <v>129</v>
      </c>
      <c r="J40" s="137">
        <v>25</v>
      </c>
      <c r="K40" s="137">
        <f t="shared" si="25"/>
        <v>51.6</v>
      </c>
      <c r="L40" s="137">
        <f t="shared" si="26"/>
        <v>19.149999999999999</v>
      </c>
      <c r="M40" s="137">
        <f t="shared" si="27"/>
        <v>224.75</v>
      </c>
      <c r="P40" s="137">
        <v>125</v>
      </c>
      <c r="Q40" s="137">
        <v>15</v>
      </c>
      <c r="R40" s="137">
        <f t="shared" si="28"/>
        <v>140</v>
      </c>
      <c r="S40" s="137">
        <f t="shared" si="29"/>
        <v>56</v>
      </c>
      <c r="T40" s="137">
        <f t="shared" si="30"/>
        <v>49</v>
      </c>
      <c r="U40" s="137">
        <f t="shared" si="31"/>
        <v>245</v>
      </c>
      <c r="V40" s="137">
        <v>97.89</v>
      </c>
    </row>
    <row r="41" spans="1:22" ht="15" hidden="1" customHeight="1" x14ac:dyDescent="0.25">
      <c r="A41" s="66" t="s">
        <v>258</v>
      </c>
      <c r="B41" s="66" t="s">
        <v>292</v>
      </c>
      <c r="C41" s="71" t="s">
        <v>271</v>
      </c>
      <c r="D41" s="66" t="s">
        <v>304</v>
      </c>
      <c r="E41" s="66" t="s">
        <v>74</v>
      </c>
      <c r="F41" s="66" t="s">
        <v>468</v>
      </c>
      <c r="G41" s="72">
        <f t="shared" si="24"/>
        <v>86.25</v>
      </c>
      <c r="I41" s="137">
        <v>45</v>
      </c>
      <c r="J41" s="137">
        <v>15</v>
      </c>
      <c r="K41" s="137">
        <f t="shared" si="25"/>
        <v>18</v>
      </c>
      <c r="L41" s="137">
        <f t="shared" si="26"/>
        <v>8.25</v>
      </c>
      <c r="M41" s="137">
        <f t="shared" si="27"/>
        <v>86.25</v>
      </c>
      <c r="P41" s="137">
        <v>44</v>
      </c>
      <c r="Q41" s="137">
        <v>10</v>
      </c>
      <c r="R41" s="137">
        <f t="shared" si="28"/>
        <v>54</v>
      </c>
      <c r="S41" s="137">
        <f t="shared" si="29"/>
        <v>21.6</v>
      </c>
      <c r="T41" s="137">
        <f t="shared" si="30"/>
        <v>18.899999999999999</v>
      </c>
      <c r="U41" s="137">
        <f t="shared" si="31"/>
        <v>94.5</v>
      </c>
      <c r="V41" s="137">
        <v>39.1</v>
      </c>
    </row>
    <row r="42" spans="1:22" ht="15" hidden="1" customHeight="1" x14ac:dyDescent="0.25">
      <c r="A42" s="66" t="s">
        <v>259</v>
      </c>
      <c r="B42" s="66" t="s">
        <v>715</v>
      </c>
      <c r="C42" s="71" t="s">
        <v>272</v>
      </c>
      <c r="D42" s="66" t="s">
        <v>304</v>
      </c>
      <c r="E42" s="66" t="s">
        <v>74</v>
      </c>
      <c r="F42" s="66" t="s">
        <v>260</v>
      </c>
      <c r="G42" s="72">
        <f t="shared" si="24"/>
        <v>224.75</v>
      </c>
      <c r="I42" s="137">
        <v>129</v>
      </c>
      <c r="J42" s="137">
        <v>25</v>
      </c>
      <c r="K42" s="137">
        <f t="shared" si="25"/>
        <v>51.6</v>
      </c>
      <c r="L42" s="137">
        <f t="shared" si="26"/>
        <v>19.149999999999999</v>
      </c>
      <c r="M42" s="137">
        <f t="shared" si="27"/>
        <v>224.75</v>
      </c>
      <c r="P42" s="137">
        <v>125</v>
      </c>
      <c r="Q42" s="137">
        <v>15</v>
      </c>
      <c r="R42" s="137">
        <f t="shared" si="28"/>
        <v>140</v>
      </c>
      <c r="S42" s="137">
        <f t="shared" si="29"/>
        <v>56</v>
      </c>
      <c r="T42" s="137">
        <f t="shared" si="30"/>
        <v>49</v>
      </c>
      <c r="U42" s="137">
        <f t="shared" si="31"/>
        <v>245</v>
      </c>
      <c r="V42" s="137">
        <v>97.89</v>
      </c>
    </row>
    <row r="43" spans="1:22" ht="15" hidden="1" customHeight="1" x14ac:dyDescent="0.25">
      <c r="A43" s="66" t="s">
        <v>259</v>
      </c>
      <c r="B43" s="66" t="s">
        <v>715</v>
      </c>
      <c r="C43" s="71" t="s">
        <v>271</v>
      </c>
      <c r="D43" s="66" t="s">
        <v>304</v>
      </c>
      <c r="E43" s="66" t="s">
        <v>74</v>
      </c>
      <c r="F43" s="66" t="s">
        <v>255</v>
      </c>
      <c r="G43" s="72">
        <f t="shared" si="24"/>
        <v>86.25</v>
      </c>
      <c r="I43" s="137">
        <v>45</v>
      </c>
      <c r="J43" s="137">
        <v>15</v>
      </c>
      <c r="K43" s="137">
        <f t="shared" si="25"/>
        <v>18</v>
      </c>
      <c r="L43" s="137">
        <f t="shared" si="26"/>
        <v>8.25</v>
      </c>
      <c r="M43" s="137">
        <f t="shared" si="27"/>
        <v>86.25</v>
      </c>
      <c r="P43" s="137">
        <v>44</v>
      </c>
      <c r="Q43" s="137">
        <v>10</v>
      </c>
      <c r="R43" s="137">
        <f t="shared" si="28"/>
        <v>54</v>
      </c>
      <c r="S43" s="137">
        <f t="shared" si="29"/>
        <v>21.6</v>
      </c>
      <c r="T43" s="137">
        <f t="shared" si="30"/>
        <v>18.899999999999999</v>
      </c>
      <c r="U43" s="137">
        <f t="shared" si="31"/>
        <v>94.5</v>
      </c>
      <c r="V43" s="137">
        <v>39.1</v>
      </c>
    </row>
    <row r="44" spans="1:22" ht="45" hidden="1" customHeight="1" x14ac:dyDescent="0.25">
      <c r="A44" s="66" t="s">
        <v>261</v>
      </c>
      <c r="B44" s="66" t="s">
        <v>297</v>
      </c>
      <c r="C44" s="71" t="s">
        <v>264</v>
      </c>
      <c r="D44" s="66" t="s">
        <v>304</v>
      </c>
      <c r="E44" s="66" t="s">
        <v>74</v>
      </c>
      <c r="F44" s="66" t="s">
        <v>263</v>
      </c>
      <c r="G44" s="72">
        <f t="shared" si="24"/>
        <v>361.25</v>
      </c>
      <c r="I44" s="137">
        <v>220</v>
      </c>
      <c r="J44" s="137">
        <v>25</v>
      </c>
      <c r="K44" s="137">
        <f t="shared" si="25"/>
        <v>88</v>
      </c>
      <c r="L44" s="137">
        <f t="shared" si="26"/>
        <v>28.25</v>
      </c>
      <c r="M44" s="137">
        <f t="shared" si="27"/>
        <v>361.25</v>
      </c>
      <c r="P44" s="137">
        <v>210</v>
      </c>
      <c r="Q44" s="137">
        <v>15</v>
      </c>
      <c r="R44" s="137">
        <f t="shared" si="28"/>
        <v>225</v>
      </c>
      <c r="S44" s="137">
        <f t="shared" si="29"/>
        <v>90</v>
      </c>
      <c r="T44" s="137">
        <f t="shared" si="30"/>
        <v>78.75</v>
      </c>
      <c r="U44" s="137">
        <f t="shared" si="31"/>
        <v>393.75</v>
      </c>
      <c r="V44" s="137">
        <v>168.8</v>
      </c>
    </row>
    <row r="45" spans="1:22" ht="45" hidden="1" customHeight="1" x14ac:dyDescent="0.25">
      <c r="A45" s="71" t="s">
        <v>618</v>
      </c>
      <c r="B45" s="66" t="s">
        <v>624</v>
      </c>
      <c r="C45" s="71" t="s">
        <v>621</v>
      </c>
      <c r="D45" s="66" t="s">
        <v>304</v>
      </c>
      <c r="E45" s="66" t="s">
        <v>74</v>
      </c>
      <c r="F45" s="71" t="s">
        <v>620</v>
      </c>
      <c r="G45" s="72">
        <f t="shared" si="24"/>
        <v>188.75</v>
      </c>
      <c r="I45" s="137">
        <v>105</v>
      </c>
      <c r="J45" s="137">
        <v>25</v>
      </c>
      <c r="K45" s="137">
        <f t="shared" si="25"/>
        <v>42</v>
      </c>
      <c r="L45" s="137">
        <f t="shared" si="26"/>
        <v>16.75</v>
      </c>
      <c r="M45" s="137">
        <f t="shared" si="27"/>
        <v>188.75</v>
      </c>
      <c r="P45" s="137">
        <v>99.5</v>
      </c>
      <c r="Q45" s="137">
        <v>15</v>
      </c>
      <c r="R45" s="137">
        <f t="shared" si="28"/>
        <v>114.5</v>
      </c>
      <c r="S45" s="137">
        <f t="shared" si="29"/>
        <v>45.800000000000004</v>
      </c>
      <c r="T45" s="137">
        <f t="shared" si="30"/>
        <v>40.075000000000003</v>
      </c>
      <c r="U45" s="137">
        <f t="shared" si="31"/>
        <v>200.375</v>
      </c>
      <c r="V45" s="137">
        <v>168.8</v>
      </c>
    </row>
    <row r="46" spans="1:22" ht="30" hidden="1" customHeight="1" x14ac:dyDescent="0.25">
      <c r="A46" s="66" t="s">
        <v>273</v>
      </c>
      <c r="B46" s="66" t="s">
        <v>298</v>
      </c>
      <c r="C46" s="71" t="s">
        <v>280</v>
      </c>
      <c r="D46" s="66" t="s">
        <v>67</v>
      </c>
      <c r="E46" s="66" t="s">
        <v>74</v>
      </c>
      <c r="F46" s="66" t="s">
        <v>275</v>
      </c>
      <c r="G46" s="72">
        <f t="shared" si="24"/>
        <v>263</v>
      </c>
      <c r="I46" s="137">
        <v>154.5</v>
      </c>
      <c r="J46" s="137">
        <v>25</v>
      </c>
      <c r="K46" s="137">
        <f t="shared" si="25"/>
        <v>61.800000000000004</v>
      </c>
      <c r="L46" s="137">
        <f t="shared" si="26"/>
        <v>21.700000000000003</v>
      </c>
      <c r="M46" s="137">
        <f t="shared" si="27"/>
        <v>263</v>
      </c>
      <c r="P46" s="137">
        <v>154.5</v>
      </c>
      <c r="Q46" s="137">
        <v>10</v>
      </c>
      <c r="R46" s="137">
        <f t="shared" si="28"/>
        <v>164.5</v>
      </c>
      <c r="S46" s="137">
        <f t="shared" si="29"/>
        <v>65.8</v>
      </c>
      <c r="T46" s="137">
        <f t="shared" si="30"/>
        <v>57.575000000000003</v>
      </c>
      <c r="U46" s="137">
        <f t="shared" si="31"/>
        <v>287.875</v>
      </c>
      <c r="V46" s="137">
        <v>136.36000000000001</v>
      </c>
    </row>
    <row r="47" spans="1:22" ht="30" hidden="1" customHeight="1" x14ac:dyDescent="0.25">
      <c r="A47" s="66" t="s">
        <v>276</v>
      </c>
      <c r="B47" s="66" t="s">
        <v>299</v>
      </c>
      <c r="C47" s="71" t="s">
        <v>282</v>
      </c>
      <c r="D47" s="66" t="s">
        <v>67</v>
      </c>
      <c r="E47" s="66" t="s">
        <v>74</v>
      </c>
      <c r="F47" s="66" t="s">
        <v>278</v>
      </c>
      <c r="G47" s="72">
        <f t="shared" si="24"/>
        <v>71.52</v>
      </c>
      <c r="I47" s="137">
        <v>35.18</v>
      </c>
      <c r="J47" s="137">
        <v>15</v>
      </c>
      <c r="K47" s="137">
        <f t="shared" si="25"/>
        <v>14.072000000000001</v>
      </c>
      <c r="L47" s="137">
        <f t="shared" si="26"/>
        <v>7.2680000000000007</v>
      </c>
      <c r="M47" s="137">
        <f t="shared" si="27"/>
        <v>71.52</v>
      </c>
      <c r="P47" s="137">
        <v>35.18</v>
      </c>
      <c r="Q47" s="137">
        <v>5</v>
      </c>
      <c r="R47" s="137">
        <f t="shared" si="28"/>
        <v>40.18</v>
      </c>
      <c r="S47" s="137">
        <f t="shared" si="29"/>
        <v>16.071999999999999</v>
      </c>
      <c r="T47" s="137">
        <f t="shared" si="30"/>
        <v>14.062999999999999</v>
      </c>
      <c r="U47" s="137">
        <f t="shared" si="31"/>
        <v>70.314999999999998</v>
      </c>
      <c r="V47" s="137">
        <v>36.979999999999997</v>
      </c>
    </row>
    <row r="48" spans="1:22" ht="15" hidden="1" customHeight="1" x14ac:dyDescent="0.25">
      <c r="A48" s="66" t="s">
        <v>276</v>
      </c>
      <c r="B48" s="66" t="s">
        <v>300</v>
      </c>
      <c r="C48" s="71" t="s">
        <v>281</v>
      </c>
      <c r="D48" s="66" t="s">
        <v>67</v>
      </c>
      <c r="E48" s="66" t="s">
        <v>74</v>
      </c>
      <c r="F48" s="66" t="s">
        <v>283</v>
      </c>
      <c r="G48" s="72">
        <f t="shared" si="24"/>
        <v>268.74500000000006</v>
      </c>
      <c r="I48" s="137">
        <v>158.33000000000001</v>
      </c>
      <c r="J48" s="137">
        <v>25</v>
      </c>
      <c r="K48" s="137">
        <f t="shared" si="25"/>
        <v>63.332000000000008</v>
      </c>
      <c r="L48" s="137">
        <f t="shared" si="26"/>
        <v>22.083000000000002</v>
      </c>
      <c r="M48" s="137">
        <f t="shared" si="27"/>
        <v>268.74500000000006</v>
      </c>
      <c r="P48" s="137">
        <v>158.33000000000001</v>
      </c>
      <c r="Q48" s="137">
        <v>10</v>
      </c>
      <c r="R48" s="137">
        <f t="shared" si="28"/>
        <v>168.33</v>
      </c>
      <c r="S48" s="137">
        <f t="shared" si="29"/>
        <v>67.332000000000008</v>
      </c>
      <c r="T48" s="137">
        <f t="shared" si="30"/>
        <v>58.915500000000009</v>
      </c>
      <c r="U48" s="137">
        <f t="shared" si="31"/>
        <v>294.57750000000004</v>
      </c>
      <c r="V48" s="137">
        <v>153.94</v>
      </c>
    </row>
    <row r="49" spans="1:22" ht="60" hidden="1" customHeight="1" x14ac:dyDescent="0.25">
      <c r="A49" s="66" t="s">
        <v>622</v>
      </c>
      <c r="B49" s="66" t="s">
        <v>301</v>
      </c>
      <c r="C49" s="71" t="s">
        <v>286</v>
      </c>
      <c r="D49" s="66" t="s">
        <v>67</v>
      </c>
      <c r="E49" s="66" t="s">
        <v>74</v>
      </c>
      <c r="F49" s="66" t="s">
        <v>284</v>
      </c>
      <c r="G49" s="72">
        <f t="shared" si="24"/>
        <v>161.25</v>
      </c>
      <c r="I49" s="137">
        <v>95</v>
      </c>
      <c r="J49" s="137">
        <v>15</v>
      </c>
      <c r="K49" s="137">
        <f t="shared" si="25"/>
        <v>38</v>
      </c>
      <c r="L49" s="137">
        <f t="shared" si="26"/>
        <v>13.25</v>
      </c>
      <c r="M49" s="137">
        <f t="shared" si="27"/>
        <v>161.25</v>
      </c>
      <c r="P49" s="137">
        <v>95</v>
      </c>
      <c r="Q49" s="137">
        <v>10</v>
      </c>
      <c r="R49" s="137">
        <f t="shared" si="28"/>
        <v>105</v>
      </c>
      <c r="S49" s="137">
        <f t="shared" si="29"/>
        <v>42</v>
      </c>
      <c r="T49" s="137">
        <f t="shared" si="30"/>
        <v>36.75</v>
      </c>
      <c r="U49" s="137">
        <f t="shared" si="31"/>
        <v>183.75</v>
      </c>
      <c r="V49" s="137">
        <v>75</v>
      </c>
    </row>
    <row r="50" spans="1:22" ht="15" hidden="1" customHeight="1" x14ac:dyDescent="0.25">
      <c r="A50" s="130" t="s">
        <v>289</v>
      </c>
      <c r="B50" s="131"/>
      <c r="C50" s="131"/>
      <c r="D50" s="131"/>
      <c r="E50" s="131"/>
      <c r="F50" s="131"/>
      <c r="G50" s="132"/>
    </row>
    <row r="51" spans="1:22" ht="15" hidden="1" customHeight="1" x14ac:dyDescent="0.25">
      <c r="A51" s="130" t="s">
        <v>303</v>
      </c>
      <c r="B51" s="131"/>
      <c r="C51" s="131"/>
      <c r="D51" s="131"/>
      <c r="E51" s="131"/>
      <c r="F51" s="131"/>
      <c r="G51" s="132"/>
    </row>
    <row r="52" spans="1:22" ht="15" hidden="1" customHeight="1" x14ac:dyDescent="0.25">
      <c r="A52" s="66"/>
      <c r="B52" s="66"/>
      <c r="C52" s="71"/>
      <c r="D52" s="66"/>
      <c r="E52" s="66"/>
      <c r="F52" s="66"/>
      <c r="G52" s="66"/>
    </row>
    <row r="53" spans="1:22" ht="15" hidden="1" customHeight="1" x14ac:dyDescent="0.25">
      <c r="A53" s="66"/>
      <c r="B53" s="66"/>
      <c r="C53" s="71"/>
      <c r="D53" s="66"/>
      <c r="E53" s="66"/>
      <c r="F53" s="66"/>
      <c r="G53" s="66"/>
    </row>
    <row r="54" spans="1:22" ht="15" hidden="1" customHeight="1" x14ac:dyDescent="0.25">
      <c r="A54" s="66"/>
      <c r="B54" s="66"/>
      <c r="C54" s="71"/>
      <c r="D54" s="66"/>
      <c r="E54" s="66"/>
      <c r="F54" s="66"/>
      <c r="G54" s="66"/>
    </row>
    <row r="55" spans="1:22" ht="15" hidden="1" customHeight="1" x14ac:dyDescent="0.25"/>
    <row r="56" spans="1:22" ht="15" hidden="1" customHeight="1" x14ac:dyDescent="0.25"/>
    <row r="57" spans="1:22" ht="15" hidden="1" customHeight="1" x14ac:dyDescent="0.25"/>
    <row r="58" spans="1:22" ht="15" hidden="1" customHeight="1" x14ac:dyDescent="0.25"/>
  </sheetData>
  <sheetProtection algorithmName="SHA-512" hashValue="YlvXrmOKV/2JP+cknc+QV1S61gltswie89U67HsqlI2oujj5ja17ab9WIeQHGUl6Qq3wZS0zJH13CPp0BRLhZg==" saltValue="Xu+OksG3vU0gn7GFJs7KXA==" spinCount="100000" sheet="1" objects="1" scenarios="1"/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16C9-CD6D-49A8-BB16-3BA2BBE6EE1D}">
  <dimension ref="A1:D79"/>
  <sheetViews>
    <sheetView topLeftCell="A5" workbookViewId="0">
      <selection activeCell="D7" sqref="D7"/>
    </sheetView>
  </sheetViews>
  <sheetFormatPr defaultRowHeight="15" x14ac:dyDescent="0.25"/>
  <cols>
    <col min="1" max="1" width="58.140625" customWidth="1"/>
    <col min="2" max="2" width="11.85546875" customWidth="1"/>
    <col min="3" max="3" width="17.42578125" customWidth="1"/>
    <col min="4" max="4" width="14.140625" customWidth="1"/>
  </cols>
  <sheetData>
    <row r="1" spans="1:4" x14ac:dyDescent="0.25">
      <c r="A1" s="30" t="s">
        <v>17</v>
      </c>
      <c r="C1" s="14"/>
      <c r="D1" s="14"/>
    </row>
    <row r="2" spans="1:4" x14ac:dyDescent="0.25">
      <c r="A2" s="3" t="s">
        <v>366</v>
      </c>
      <c r="C2" s="14"/>
      <c r="D2" s="14"/>
    </row>
    <row r="3" spans="1:4" x14ac:dyDescent="0.25">
      <c r="A3" s="4" t="s">
        <v>365</v>
      </c>
      <c r="C3" s="128"/>
      <c r="D3" s="128"/>
    </row>
    <row r="4" spans="1:4" x14ac:dyDescent="0.25">
      <c r="C4" s="14"/>
      <c r="D4" s="14"/>
    </row>
    <row r="5" spans="1:4" ht="90" x14ac:dyDescent="0.25">
      <c r="A5" s="1" t="s">
        <v>368</v>
      </c>
      <c r="B5" s="5" t="s">
        <v>2</v>
      </c>
      <c r="C5" s="100" t="s">
        <v>38</v>
      </c>
      <c r="D5" s="100" t="s">
        <v>39</v>
      </c>
    </row>
    <row r="6" spans="1:4" ht="30" x14ac:dyDescent="0.25">
      <c r="A6" s="6" t="s">
        <v>48</v>
      </c>
      <c r="B6" s="7"/>
      <c r="C6" s="15"/>
      <c r="D6" s="15"/>
    </row>
    <row r="7" spans="1:4" x14ac:dyDescent="0.25">
      <c r="A7" s="8" t="s">
        <v>46</v>
      </c>
      <c r="B7" s="8" t="s">
        <v>43</v>
      </c>
      <c r="C7" s="16">
        <v>1.25</v>
      </c>
      <c r="D7" s="16">
        <v>2.0499999999999998</v>
      </c>
    </row>
    <row r="8" spans="1:4" x14ac:dyDescent="0.25">
      <c r="A8" s="8" t="s">
        <v>47</v>
      </c>
      <c r="B8" s="8" t="s">
        <v>43</v>
      </c>
      <c r="C8" s="16">
        <v>1.8</v>
      </c>
      <c r="D8" s="16">
        <v>3</v>
      </c>
    </row>
    <row r="9" spans="1:4" x14ac:dyDescent="0.25">
      <c r="A9" s="2" t="s">
        <v>41</v>
      </c>
      <c r="B9" s="8" t="s">
        <v>43</v>
      </c>
      <c r="C9" s="16">
        <v>2.5</v>
      </c>
      <c r="D9" s="16">
        <v>4.0999999999999996</v>
      </c>
    </row>
    <row r="10" spans="1:4" x14ac:dyDescent="0.25">
      <c r="A10" s="8" t="s">
        <v>342</v>
      </c>
      <c r="B10" s="8" t="s">
        <v>43</v>
      </c>
      <c r="C10" s="16">
        <v>0.9</v>
      </c>
      <c r="D10" s="16">
        <v>1.5</v>
      </c>
    </row>
    <row r="11" spans="1:4" x14ac:dyDescent="0.25">
      <c r="A11" s="8" t="s">
        <v>44</v>
      </c>
      <c r="B11" s="8" t="s">
        <v>43</v>
      </c>
      <c r="C11" s="16">
        <v>0.9</v>
      </c>
      <c r="D11" s="16">
        <v>1.5</v>
      </c>
    </row>
    <row r="12" spans="1:4" x14ac:dyDescent="0.25">
      <c r="A12" s="8"/>
      <c r="B12" s="8"/>
      <c r="C12" s="17"/>
      <c r="D12" s="17"/>
    </row>
    <row r="13" spans="1:4" x14ac:dyDescent="0.25">
      <c r="A13" s="11" t="s">
        <v>49</v>
      </c>
      <c r="B13" s="8"/>
      <c r="C13" s="18"/>
      <c r="D13" s="18"/>
    </row>
    <row r="14" spans="1:4" x14ac:dyDescent="0.25">
      <c r="A14" s="8" t="s">
        <v>46</v>
      </c>
      <c r="B14" s="8" t="s">
        <v>43</v>
      </c>
      <c r="C14" s="16">
        <v>1.25</v>
      </c>
      <c r="D14" s="16">
        <v>2.0499999999999998</v>
      </c>
    </row>
    <row r="15" spans="1:4" x14ac:dyDescent="0.25">
      <c r="A15" s="8" t="s">
        <v>47</v>
      </c>
      <c r="B15" s="8" t="s">
        <v>43</v>
      </c>
      <c r="C15" s="16">
        <v>1.8</v>
      </c>
      <c r="D15" s="16">
        <v>3</v>
      </c>
    </row>
    <row r="16" spans="1:4" x14ac:dyDescent="0.25">
      <c r="A16" s="2" t="s">
        <v>41</v>
      </c>
      <c r="B16" s="8" t="s">
        <v>43</v>
      </c>
      <c r="C16" s="16">
        <v>2.5</v>
      </c>
      <c r="D16" s="16">
        <v>4.0999999999999996</v>
      </c>
    </row>
    <row r="17" spans="1:4" x14ac:dyDescent="0.25">
      <c r="A17" s="8" t="s">
        <v>342</v>
      </c>
      <c r="B17" s="8" t="s">
        <v>43</v>
      </c>
      <c r="C17" s="16">
        <v>0.8</v>
      </c>
      <c r="D17" s="16">
        <v>1.35</v>
      </c>
    </row>
    <row r="18" spans="1:4" x14ac:dyDescent="0.25">
      <c r="A18" s="8" t="s">
        <v>44</v>
      </c>
      <c r="B18" s="8" t="s">
        <v>43</v>
      </c>
      <c r="C18" s="16">
        <v>0.9</v>
      </c>
      <c r="D18" s="16">
        <v>1.5</v>
      </c>
    </row>
    <row r="19" spans="1:4" x14ac:dyDescent="0.25">
      <c r="A19" s="2"/>
      <c r="B19" s="8"/>
      <c r="C19" s="18"/>
      <c r="D19" s="18"/>
    </row>
    <row r="20" spans="1:4" x14ac:dyDescent="0.25">
      <c r="A20" s="9" t="s">
        <v>344</v>
      </c>
      <c r="B20" s="8"/>
      <c r="C20" s="18"/>
      <c r="D20" s="18"/>
    </row>
    <row r="21" spans="1:4" x14ac:dyDescent="0.25">
      <c r="A21" s="10" t="s">
        <v>46</v>
      </c>
      <c r="B21" s="8" t="s">
        <v>43</v>
      </c>
      <c r="C21" s="16">
        <v>3.5</v>
      </c>
      <c r="D21" s="16">
        <v>5.8</v>
      </c>
    </row>
    <row r="22" spans="1:4" x14ac:dyDescent="0.25">
      <c r="A22" s="8" t="s">
        <v>47</v>
      </c>
      <c r="B22" s="8" t="s">
        <v>43</v>
      </c>
      <c r="C22" s="16">
        <v>5.25</v>
      </c>
      <c r="D22" s="16">
        <v>8.65</v>
      </c>
    </row>
    <row r="23" spans="1:4" x14ac:dyDescent="0.25">
      <c r="A23" s="10" t="s">
        <v>41</v>
      </c>
      <c r="B23" s="8" t="s">
        <v>43</v>
      </c>
      <c r="C23" s="16">
        <v>7</v>
      </c>
      <c r="D23" s="16">
        <v>11.55</v>
      </c>
    </row>
    <row r="24" spans="1:4" x14ac:dyDescent="0.25">
      <c r="A24" s="10" t="s">
        <v>345</v>
      </c>
      <c r="B24" s="8" t="s">
        <v>43</v>
      </c>
      <c r="C24" s="16">
        <v>3.5</v>
      </c>
      <c r="D24" s="16">
        <v>5.8</v>
      </c>
    </row>
    <row r="25" spans="1:4" x14ac:dyDescent="0.25">
      <c r="A25" s="10" t="s">
        <v>343</v>
      </c>
      <c r="B25" s="8" t="s">
        <v>43</v>
      </c>
      <c r="C25" s="16">
        <v>7.5</v>
      </c>
      <c r="D25" s="16">
        <v>12.4</v>
      </c>
    </row>
    <row r="26" spans="1:4" x14ac:dyDescent="0.25">
      <c r="A26" s="24"/>
      <c r="B26" s="22"/>
      <c r="C26" s="23"/>
      <c r="D26" s="23"/>
    </row>
    <row r="27" spans="1:4" x14ac:dyDescent="0.25">
      <c r="A27" s="10" t="s">
        <v>348</v>
      </c>
      <c r="B27" s="8" t="s">
        <v>43</v>
      </c>
      <c r="C27" s="18">
        <v>8.5</v>
      </c>
      <c r="D27" s="18">
        <v>14</v>
      </c>
    </row>
    <row r="28" spans="1:4" x14ac:dyDescent="0.25">
      <c r="A28" s="11"/>
      <c r="B28" s="8"/>
      <c r="C28" s="18"/>
      <c r="D28" s="18"/>
    </row>
    <row r="29" spans="1:4" x14ac:dyDescent="0.25">
      <c r="A29" s="10" t="s">
        <v>347</v>
      </c>
      <c r="B29" s="8" t="s">
        <v>43</v>
      </c>
      <c r="C29" s="16">
        <v>8</v>
      </c>
      <c r="D29" s="16">
        <v>13.2</v>
      </c>
    </row>
    <row r="30" spans="1:4" x14ac:dyDescent="0.25">
      <c r="A30" s="10"/>
      <c r="B30" s="8"/>
      <c r="C30" s="18"/>
      <c r="D30" s="18"/>
    </row>
    <row r="31" spans="1:4" x14ac:dyDescent="0.25">
      <c r="A31" s="10" t="s">
        <v>349</v>
      </c>
      <c r="B31" s="8" t="s">
        <v>43</v>
      </c>
      <c r="C31" s="18">
        <v>3.5</v>
      </c>
      <c r="D31" s="18">
        <v>5.8</v>
      </c>
    </row>
    <row r="32" spans="1:4" x14ac:dyDescent="0.25">
      <c r="A32" s="10"/>
      <c r="B32" s="8"/>
      <c r="C32" s="18"/>
      <c r="D32" s="18"/>
    </row>
    <row r="33" spans="1:4" x14ac:dyDescent="0.25">
      <c r="A33" s="10"/>
      <c r="B33" s="8"/>
      <c r="C33" s="18"/>
      <c r="D33" s="18"/>
    </row>
    <row r="34" spans="1:4" x14ac:dyDescent="0.25">
      <c r="A34" s="8" t="s">
        <v>350</v>
      </c>
      <c r="B34" s="8" t="s">
        <v>43</v>
      </c>
      <c r="C34" s="16">
        <v>8</v>
      </c>
      <c r="D34" s="16">
        <v>13.2</v>
      </c>
    </row>
    <row r="35" spans="1:4" x14ac:dyDescent="0.25">
      <c r="A35" s="8" t="s">
        <v>68</v>
      </c>
      <c r="B35" s="8" t="s">
        <v>43</v>
      </c>
      <c r="C35" s="16">
        <v>2</v>
      </c>
      <c r="D35" s="16">
        <v>3.3</v>
      </c>
    </row>
    <row r="36" spans="1:4" x14ac:dyDescent="0.25">
      <c r="A36" s="10"/>
      <c r="B36" s="8"/>
      <c r="C36" s="18"/>
      <c r="D36" s="18"/>
    </row>
    <row r="37" spans="1:4" x14ac:dyDescent="0.25">
      <c r="A37" s="9" t="s">
        <v>52</v>
      </c>
      <c r="B37" s="8"/>
      <c r="C37" s="18"/>
      <c r="D37" s="18"/>
    </row>
    <row r="38" spans="1:4" x14ac:dyDescent="0.25">
      <c r="A38" s="12" t="s">
        <v>3</v>
      </c>
      <c r="B38" s="8" t="s">
        <v>4</v>
      </c>
      <c r="C38" s="18">
        <v>1.7</v>
      </c>
      <c r="D38" s="18">
        <v>2.8</v>
      </c>
    </row>
    <row r="39" spans="1:4" x14ac:dyDescent="0.25">
      <c r="A39" s="12" t="s">
        <v>5</v>
      </c>
      <c r="B39" s="8" t="s">
        <v>4</v>
      </c>
      <c r="C39" s="16">
        <v>2.25</v>
      </c>
      <c r="D39" s="16">
        <v>3.7</v>
      </c>
    </row>
    <row r="40" spans="1:4" x14ac:dyDescent="0.25">
      <c r="A40" s="12" t="s">
        <v>6</v>
      </c>
      <c r="B40" s="8" t="s">
        <v>4</v>
      </c>
      <c r="C40" s="16">
        <v>1.7</v>
      </c>
      <c r="D40" s="18">
        <v>2.8</v>
      </c>
    </row>
    <row r="41" spans="1:4" x14ac:dyDescent="0.25">
      <c r="A41" s="12" t="s">
        <v>7</v>
      </c>
      <c r="B41" s="8" t="s">
        <v>4</v>
      </c>
      <c r="C41" s="16">
        <v>2.25</v>
      </c>
      <c r="D41" s="16">
        <v>3.7</v>
      </c>
    </row>
    <row r="42" spans="1:4" x14ac:dyDescent="0.25">
      <c r="A42" s="12" t="s">
        <v>8</v>
      </c>
      <c r="B42" s="8" t="s">
        <v>4</v>
      </c>
      <c r="C42" s="16">
        <v>1.7</v>
      </c>
      <c r="D42" s="18">
        <v>2.8</v>
      </c>
    </row>
    <row r="43" spans="1:4" x14ac:dyDescent="0.25">
      <c r="A43" s="12" t="s">
        <v>9</v>
      </c>
      <c r="B43" s="8" t="s">
        <v>4</v>
      </c>
      <c r="C43" s="16">
        <v>2.25</v>
      </c>
      <c r="D43" s="16">
        <v>3.7</v>
      </c>
    </row>
    <row r="44" spans="1:4" x14ac:dyDescent="0.25">
      <c r="A44" s="12" t="s">
        <v>23</v>
      </c>
      <c r="B44" s="8" t="s">
        <v>4</v>
      </c>
      <c r="C44" s="16">
        <v>1.7</v>
      </c>
      <c r="D44" s="18">
        <v>2.8</v>
      </c>
    </row>
    <row r="45" spans="1:4" x14ac:dyDescent="0.25">
      <c r="A45" s="12" t="s">
        <v>10</v>
      </c>
      <c r="B45" s="8" t="s">
        <v>4</v>
      </c>
      <c r="C45" s="16">
        <v>2.25</v>
      </c>
      <c r="D45" s="16">
        <v>3.7</v>
      </c>
    </row>
    <row r="46" spans="1:4" x14ac:dyDescent="0.25">
      <c r="A46" s="12" t="s">
        <v>351</v>
      </c>
      <c r="B46" s="8" t="s">
        <v>4</v>
      </c>
      <c r="C46" s="18">
        <v>1.1000000000000001</v>
      </c>
      <c r="D46" s="18">
        <v>1.8</v>
      </c>
    </row>
    <row r="47" spans="1:4" x14ac:dyDescent="0.25">
      <c r="A47" s="12"/>
      <c r="B47" s="8"/>
      <c r="C47" s="18"/>
      <c r="D47" s="18"/>
    </row>
    <row r="48" spans="1:4" x14ac:dyDescent="0.25">
      <c r="A48" s="1" t="s">
        <v>12</v>
      </c>
      <c r="B48" s="5" t="s">
        <v>2</v>
      </c>
      <c r="C48" s="19"/>
      <c r="D48" s="19"/>
    </row>
    <row r="49" spans="1:4" x14ac:dyDescent="0.25">
      <c r="A49" s="8" t="s">
        <v>18</v>
      </c>
      <c r="B49" s="8" t="s">
        <v>11</v>
      </c>
      <c r="C49" s="18">
        <v>24.25</v>
      </c>
      <c r="D49" s="18">
        <v>40</v>
      </c>
    </row>
    <row r="50" spans="1:4" x14ac:dyDescent="0.25">
      <c r="A50" s="8" t="s">
        <v>19</v>
      </c>
      <c r="B50" s="8" t="s">
        <v>25</v>
      </c>
      <c r="C50" s="18">
        <v>80</v>
      </c>
      <c r="D50" s="18">
        <v>132</v>
      </c>
    </row>
    <row r="51" spans="1:4" x14ac:dyDescent="0.25">
      <c r="A51" s="8" t="s">
        <v>13</v>
      </c>
      <c r="B51" s="8" t="s">
        <v>25</v>
      </c>
      <c r="C51" s="18">
        <v>80</v>
      </c>
      <c r="D51" s="18">
        <v>132</v>
      </c>
    </row>
    <row r="52" spans="1:4" x14ac:dyDescent="0.25">
      <c r="A52" s="8" t="s">
        <v>69</v>
      </c>
      <c r="B52" s="8" t="s">
        <v>4</v>
      </c>
      <c r="C52" s="18">
        <v>7</v>
      </c>
      <c r="D52" s="18">
        <v>11.55</v>
      </c>
    </row>
    <row r="53" spans="1:4" x14ac:dyDescent="0.25">
      <c r="A53" s="8" t="s">
        <v>14</v>
      </c>
      <c r="B53" s="8" t="s">
        <v>4</v>
      </c>
      <c r="C53" s="28">
        <v>15</v>
      </c>
      <c r="D53" s="28">
        <v>25</v>
      </c>
    </row>
    <row r="54" spans="1:4" x14ac:dyDescent="0.25">
      <c r="A54" s="29" t="s">
        <v>79</v>
      </c>
      <c r="B54" s="29" t="s">
        <v>22</v>
      </c>
      <c r="C54" s="28">
        <v>23</v>
      </c>
      <c r="D54" s="28">
        <v>23</v>
      </c>
    </row>
    <row r="55" spans="1:4" x14ac:dyDescent="0.25">
      <c r="A55" s="29" t="s">
        <v>80</v>
      </c>
      <c r="B55" s="29" t="s">
        <v>22</v>
      </c>
      <c r="C55" s="28">
        <v>28</v>
      </c>
      <c r="D55" s="28">
        <v>28</v>
      </c>
    </row>
    <row r="56" spans="1:4" x14ac:dyDescent="0.25">
      <c r="A56" s="29" t="s">
        <v>20</v>
      </c>
      <c r="B56" s="29" t="s">
        <v>22</v>
      </c>
      <c r="C56" s="28">
        <v>15</v>
      </c>
      <c r="D56" s="28">
        <v>24.75</v>
      </c>
    </row>
    <row r="57" spans="1:4" x14ac:dyDescent="0.25">
      <c r="A57" s="29" t="s">
        <v>21</v>
      </c>
      <c r="B57" s="29" t="s">
        <v>22</v>
      </c>
      <c r="C57" s="28">
        <v>5</v>
      </c>
      <c r="D57" s="28">
        <v>8.25</v>
      </c>
    </row>
    <row r="58" spans="1:4" x14ac:dyDescent="0.25">
      <c r="A58" s="13" t="s">
        <v>70</v>
      </c>
      <c r="B58" s="2" t="s">
        <v>22</v>
      </c>
      <c r="C58" s="18">
        <v>3</v>
      </c>
      <c r="D58" s="18">
        <v>4.95</v>
      </c>
    </row>
    <row r="59" spans="1:4" x14ac:dyDescent="0.25">
      <c r="A59" s="13" t="s">
        <v>71</v>
      </c>
      <c r="B59" s="2" t="s">
        <v>22</v>
      </c>
      <c r="C59" s="18">
        <v>4</v>
      </c>
      <c r="D59" s="18">
        <v>6.6</v>
      </c>
    </row>
    <row r="60" spans="1:4" x14ac:dyDescent="0.25">
      <c r="A60" s="13" t="s">
        <v>42</v>
      </c>
      <c r="B60" s="2" t="s">
        <v>25</v>
      </c>
      <c r="C60" s="18">
        <v>75</v>
      </c>
      <c r="D60" s="18">
        <v>125</v>
      </c>
    </row>
    <row r="61" spans="1:4" x14ac:dyDescent="0.25">
      <c r="A61" s="13" t="s">
        <v>24</v>
      </c>
      <c r="B61" s="2" t="s">
        <v>25</v>
      </c>
      <c r="C61" s="18">
        <v>90</v>
      </c>
      <c r="D61" s="18">
        <v>150</v>
      </c>
    </row>
    <row r="62" spans="1:4" x14ac:dyDescent="0.25">
      <c r="A62" s="8" t="s">
        <v>81</v>
      </c>
      <c r="B62" s="8" t="s">
        <v>25</v>
      </c>
      <c r="C62" s="18">
        <v>105</v>
      </c>
      <c r="D62" s="18">
        <v>175</v>
      </c>
    </row>
    <row r="63" spans="1:4" x14ac:dyDescent="0.25">
      <c r="A63" s="8" t="s">
        <v>75</v>
      </c>
      <c r="B63" s="8" t="s">
        <v>76</v>
      </c>
      <c r="C63" s="18">
        <v>40</v>
      </c>
      <c r="D63" s="18">
        <v>40</v>
      </c>
    </row>
    <row r="64" spans="1:4" x14ac:dyDescent="0.25">
      <c r="A64" s="8" t="s">
        <v>77</v>
      </c>
      <c r="B64" s="8" t="s">
        <v>74</v>
      </c>
      <c r="C64" s="18">
        <v>600</v>
      </c>
      <c r="D64" s="18">
        <v>600</v>
      </c>
    </row>
    <row r="65" spans="1:4" x14ac:dyDescent="0.25">
      <c r="A65" s="8" t="s">
        <v>352</v>
      </c>
      <c r="B65" s="8" t="s">
        <v>43</v>
      </c>
      <c r="C65" s="18">
        <v>5.5</v>
      </c>
      <c r="D65" s="18">
        <v>9.1</v>
      </c>
    </row>
    <row r="66" spans="1:4" x14ac:dyDescent="0.25">
      <c r="A66" s="11" t="s">
        <v>341</v>
      </c>
      <c r="B66" s="11" t="s">
        <v>2</v>
      </c>
      <c r="C66" s="18"/>
      <c r="D66" s="18"/>
    </row>
    <row r="67" spans="1:4" x14ac:dyDescent="0.25">
      <c r="A67" s="2" t="s">
        <v>78</v>
      </c>
      <c r="B67" s="2" t="s">
        <v>22</v>
      </c>
      <c r="C67" s="18">
        <v>3.95</v>
      </c>
      <c r="D67" s="18">
        <v>6.5</v>
      </c>
    </row>
    <row r="68" spans="1:4" x14ac:dyDescent="0.25">
      <c r="A68" s="10" t="s">
        <v>61</v>
      </c>
      <c r="B68" s="8" t="s">
        <v>4</v>
      </c>
      <c r="C68" s="18">
        <v>5</v>
      </c>
      <c r="D68" s="18">
        <v>8.25</v>
      </c>
    </row>
    <row r="69" spans="1:4" x14ac:dyDescent="0.25">
      <c r="A69" s="10" t="s">
        <v>346</v>
      </c>
      <c r="B69" s="8" t="s">
        <v>4</v>
      </c>
      <c r="C69" s="16">
        <v>5</v>
      </c>
      <c r="D69" s="16">
        <v>8.25</v>
      </c>
    </row>
    <row r="70" spans="1:4" x14ac:dyDescent="0.25">
      <c r="A70" s="10" t="s">
        <v>62</v>
      </c>
      <c r="B70" s="8" t="s">
        <v>4</v>
      </c>
      <c r="C70" s="18">
        <v>4.75</v>
      </c>
      <c r="D70" s="18">
        <v>7.85</v>
      </c>
    </row>
    <row r="71" spans="1:4" x14ac:dyDescent="0.25">
      <c r="A71" s="10" t="s">
        <v>63</v>
      </c>
      <c r="B71" s="8" t="s">
        <v>4</v>
      </c>
      <c r="C71" s="18">
        <v>4.6500000000000004</v>
      </c>
      <c r="D71" s="18">
        <v>7.65</v>
      </c>
    </row>
    <row r="72" spans="1:4" x14ac:dyDescent="0.25">
      <c r="A72" s="10" t="s">
        <v>84</v>
      </c>
      <c r="B72" s="8" t="s">
        <v>4</v>
      </c>
      <c r="C72" s="18">
        <v>13.65</v>
      </c>
      <c r="D72" s="18">
        <v>22.5</v>
      </c>
    </row>
    <row r="73" spans="1:4" x14ac:dyDescent="0.25">
      <c r="A73" s="10" t="s">
        <v>64</v>
      </c>
      <c r="B73" s="8" t="s">
        <v>4</v>
      </c>
      <c r="C73" s="18">
        <v>5</v>
      </c>
      <c r="D73" s="18">
        <v>8.25</v>
      </c>
    </row>
    <row r="74" spans="1:4" x14ac:dyDescent="0.25">
      <c r="A74" s="10" t="s">
        <v>65</v>
      </c>
      <c r="B74" s="8" t="s">
        <v>4</v>
      </c>
      <c r="C74" s="18">
        <v>5.85</v>
      </c>
      <c r="D74" s="18">
        <v>9.65</v>
      </c>
    </row>
    <row r="75" spans="1:4" x14ac:dyDescent="0.25">
      <c r="A75" s="10" t="s">
        <v>66</v>
      </c>
      <c r="B75" s="8" t="s">
        <v>4</v>
      </c>
      <c r="C75" s="18">
        <v>5</v>
      </c>
      <c r="D75" s="18">
        <v>8.25</v>
      </c>
    </row>
    <row r="76" spans="1:4" x14ac:dyDescent="0.25">
      <c r="A76" s="12" t="s">
        <v>72</v>
      </c>
      <c r="B76" s="8" t="s">
        <v>4</v>
      </c>
      <c r="C76" s="18">
        <v>2.5499999999999998</v>
      </c>
      <c r="D76" s="18">
        <v>2.5499999999999998</v>
      </c>
    </row>
    <row r="77" spans="1:4" x14ac:dyDescent="0.25">
      <c r="A77" s="12" t="s">
        <v>73</v>
      </c>
      <c r="B77" s="8" t="s">
        <v>4</v>
      </c>
      <c r="C77" s="18">
        <v>7.75</v>
      </c>
      <c r="D77" s="18">
        <v>7.75</v>
      </c>
    </row>
    <row r="78" spans="1:4" x14ac:dyDescent="0.25">
      <c r="A78" s="10" t="s">
        <v>82</v>
      </c>
      <c r="B78" s="8" t="s">
        <v>43</v>
      </c>
      <c r="C78" s="18">
        <v>0.5</v>
      </c>
      <c r="D78" s="18">
        <v>0.85</v>
      </c>
    </row>
    <row r="79" spans="1:4" x14ac:dyDescent="0.25">
      <c r="A79" s="10" t="s">
        <v>83</v>
      </c>
      <c r="B79" s="8" t="s">
        <v>43</v>
      </c>
      <c r="C79" s="18">
        <v>0.85</v>
      </c>
      <c r="D79" s="18">
        <v>1.4</v>
      </c>
    </row>
  </sheetData>
  <mergeCells count="1"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F246-B609-45B1-A88B-490453456EBB}">
  <dimension ref="A1:C46"/>
  <sheetViews>
    <sheetView workbookViewId="0">
      <selection activeCell="A6" sqref="A6:C6"/>
    </sheetView>
  </sheetViews>
  <sheetFormatPr defaultRowHeight="15" x14ac:dyDescent="0.25"/>
  <cols>
    <col min="1" max="1" width="18.7109375" customWidth="1"/>
    <col min="2" max="2" width="35" customWidth="1"/>
    <col min="3" max="3" width="26.140625" customWidth="1"/>
  </cols>
  <sheetData>
    <row r="1" spans="1:3" x14ac:dyDescent="0.25">
      <c r="A1" s="101" t="s">
        <v>718</v>
      </c>
      <c r="B1" s="102"/>
      <c r="C1" s="102"/>
    </row>
    <row r="2" spans="1:3" x14ac:dyDescent="0.25">
      <c r="C2" s="103"/>
    </row>
    <row r="3" spans="1:3" ht="15.75" x14ac:dyDescent="0.25">
      <c r="A3" s="129" t="s">
        <v>765</v>
      </c>
      <c r="B3" s="129"/>
      <c r="C3" s="129"/>
    </row>
    <row r="4" spans="1:3" ht="15.75" x14ac:dyDescent="0.25">
      <c r="A4" s="129" t="s">
        <v>719</v>
      </c>
      <c r="B4" s="129"/>
      <c r="C4" s="129"/>
    </row>
    <row r="5" spans="1:3" ht="15.75" x14ac:dyDescent="0.25">
      <c r="A5" s="129" t="s">
        <v>720</v>
      </c>
      <c r="B5" s="129"/>
      <c r="C5" s="129"/>
    </row>
    <row r="6" spans="1:3" ht="15.75" x14ac:dyDescent="0.25">
      <c r="A6" s="129" t="s">
        <v>721</v>
      </c>
      <c r="B6" s="129"/>
      <c r="C6" s="129"/>
    </row>
    <row r="7" spans="1:3" ht="15.75" thickBot="1" x14ac:dyDescent="0.3">
      <c r="A7" s="3"/>
      <c r="C7" s="103"/>
    </row>
    <row r="8" spans="1:3" x14ac:dyDescent="0.25">
      <c r="A8" s="104"/>
      <c r="B8" s="105"/>
      <c r="C8" s="106"/>
    </row>
    <row r="9" spans="1:3" x14ac:dyDescent="0.25">
      <c r="A9" s="107" t="s">
        <v>722</v>
      </c>
      <c r="B9" s="3" t="s">
        <v>723</v>
      </c>
      <c r="C9" s="108"/>
    </row>
    <row r="10" spans="1:3" x14ac:dyDescent="0.25">
      <c r="A10" s="109" t="s">
        <v>724</v>
      </c>
      <c r="B10" t="s">
        <v>725</v>
      </c>
      <c r="C10" s="108" t="s">
        <v>726</v>
      </c>
    </row>
    <row r="11" spans="1:3" ht="63" x14ac:dyDescent="0.25">
      <c r="A11" s="109"/>
      <c r="B11" s="110" t="s">
        <v>727</v>
      </c>
      <c r="C11" s="111"/>
    </row>
    <row r="12" spans="1:3" ht="15.75" thickBot="1" x14ac:dyDescent="0.3">
      <c r="A12" s="109" t="s">
        <v>728</v>
      </c>
      <c r="B12" s="112" t="s">
        <v>729</v>
      </c>
      <c r="C12" s="113"/>
    </row>
    <row r="13" spans="1:3" x14ac:dyDescent="0.25">
      <c r="A13" s="104"/>
      <c r="B13" s="105"/>
      <c r="C13" s="106"/>
    </row>
    <row r="14" spans="1:3" x14ac:dyDescent="0.25">
      <c r="A14" s="107" t="s">
        <v>722</v>
      </c>
      <c r="B14" s="114" t="s">
        <v>730</v>
      </c>
      <c r="C14" s="108"/>
    </row>
    <row r="15" spans="1:3" x14ac:dyDescent="0.25">
      <c r="A15" s="109" t="s">
        <v>731</v>
      </c>
      <c r="B15" t="s">
        <v>732</v>
      </c>
      <c r="C15" s="108" t="s">
        <v>733</v>
      </c>
    </row>
    <row r="16" spans="1:3" x14ac:dyDescent="0.25">
      <c r="A16" s="109" t="s">
        <v>724</v>
      </c>
      <c r="B16" t="s">
        <v>734</v>
      </c>
      <c r="C16" s="108"/>
    </row>
    <row r="17" spans="1:3" x14ac:dyDescent="0.25">
      <c r="A17" s="109"/>
      <c r="B17" t="s">
        <v>735</v>
      </c>
      <c r="C17" s="113"/>
    </row>
    <row r="18" spans="1:3" ht="15.75" thickBot="1" x14ac:dyDescent="0.3">
      <c r="A18" s="109" t="s">
        <v>728</v>
      </c>
      <c r="B18" s="112" t="s">
        <v>736</v>
      </c>
      <c r="C18" s="113"/>
    </row>
    <row r="19" spans="1:3" ht="15.75" thickBot="1" x14ac:dyDescent="0.3">
      <c r="A19" s="104"/>
      <c r="B19" s="115"/>
      <c r="C19" s="106"/>
    </row>
    <row r="20" spans="1:3" x14ac:dyDescent="0.25">
      <c r="A20" s="116" t="s">
        <v>722</v>
      </c>
      <c r="B20" s="117" t="s">
        <v>737</v>
      </c>
      <c r="C20" s="118"/>
    </row>
    <row r="21" spans="1:3" x14ac:dyDescent="0.25">
      <c r="A21" s="109" t="s">
        <v>724</v>
      </c>
      <c r="B21" t="s">
        <v>738</v>
      </c>
      <c r="C21" s="108"/>
    </row>
    <row r="22" spans="1:3" x14ac:dyDescent="0.25">
      <c r="A22" s="109"/>
      <c r="B22" t="s">
        <v>739</v>
      </c>
      <c r="C22" s="113"/>
    </row>
    <row r="23" spans="1:3" ht="15.75" thickBot="1" x14ac:dyDescent="0.3">
      <c r="A23" s="109" t="s">
        <v>728</v>
      </c>
      <c r="B23" s="112" t="s">
        <v>740</v>
      </c>
      <c r="C23" s="113"/>
    </row>
    <row r="24" spans="1:3" x14ac:dyDescent="0.25">
      <c r="A24" s="104"/>
      <c r="B24" s="105"/>
      <c r="C24" s="106"/>
    </row>
    <row r="25" spans="1:3" x14ac:dyDescent="0.25">
      <c r="A25" s="107" t="s">
        <v>722</v>
      </c>
      <c r="B25" s="3" t="s">
        <v>741</v>
      </c>
      <c r="C25" s="108"/>
    </row>
    <row r="26" spans="1:3" ht="15.75" x14ac:dyDescent="0.25">
      <c r="A26" s="109" t="s">
        <v>731</v>
      </c>
      <c r="B26" s="119" t="s">
        <v>742</v>
      </c>
      <c r="C26" s="108" t="s">
        <v>743</v>
      </c>
    </row>
    <row r="27" spans="1:3" ht="15.75" x14ac:dyDescent="0.25">
      <c r="A27" s="109" t="s">
        <v>724</v>
      </c>
      <c r="B27" s="120" t="s">
        <v>744</v>
      </c>
      <c r="C27" s="108"/>
    </row>
    <row r="28" spans="1:3" ht="15.75" thickBot="1" x14ac:dyDescent="0.3">
      <c r="A28" s="109" t="s">
        <v>728</v>
      </c>
      <c r="B28" s="112" t="s">
        <v>745</v>
      </c>
      <c r="C28" s="113"/>
    </row>
    <row r="29" spans="1:3" x14ac:dyDescent="0.25">
      <c r="A29" s="104"/>
      <c r="B29" s="105"/>
      <c r="C29" s="106"/>
    </row>
    <row r="30" spans="1:3" x14ac:dyDescent="0.25">
      <c r="A30" s="107" t="s">
        <v>722</v>
      </c>
      <c r="B30" s="3" t="s">
        <v>746</v>
      </c>
      <c r="C30" s="108"/>
    </row>
    <row r="31" spans="1:3" x14ac:dyDescent="0.25">
      <c r="A31" s="109" t="s">
        <v>724</v>
      </c>
      <c r="B31" t="s">
        <v>747</v>
      </c>
      <c r="C31" s="108" t="s">
        <v>748</v>
      </c>
    </row>
    <row r="32" spans="1:3" x14ac:dyDescent="0.25">
      <c r="A32" s="109"/>
      <c r="B32" t="s">
        <v>749</v>
      </c>
      <c r="C32" s="113"/>
    </row>
    <row r="33" spans="1:3" ht="15.75" thickBot="1" x14ac:dyDescent="0.3">
      <c r="A33" s="109" t="s">
        <v>728</v>
      </c>
      <c r="B33" s="112" t="s">
        <v>750</v>
      </c>
      <c r="C33" s="113"/>
    </row>
    <row r="34" spans="1:3" x14ac:dyDescent="0.25">
      <c r="A34" s="104"/>
      <c r="B34" s="105"/>
      <c r="C34" s="106"/>
    </row>
    <row r="35" spans="1:3" x14ac:dyDescent="0.25">
      <c r="A35" s="107" t="s">
        <v>722</v>
      </c>
      <c r="B35" s="3" t="s">
        <v>751</v>
      </c>
      <c r="C35" s="108"/>
    </row>
    <row r="36" spans="1:3" ht="15.75" x14ac:dyDescent="0.25">
      <c r="A36" s="109" t="s">
        <v>731</v>
      </c>
      <c r="B36" s="119" t="s">
        <v>752</v>
      </c>
      <c r="C36" s="108" t="s">
        <v>753</v>
      </c>
    </row>
    <row r="37" spans="1:3" ht="15.75" x14ac:dyDescent="0.25">
      <c r="A37" s="109" t="s">
        <v>724</v>
      </c>
      <c r="B37" s="120" t="s">
        <v>754</v>
      </c>
      <c r="C37" s="108"/>
    </row>
    <row r="38" spans="1:3" ht="15.75" x14ac:dyDescent="0.25">
      <c r="A38" s="109"/>
      <c r="B38" s="120" t="s">
        <v>755</v>
      </c>
      <c r="C38" s="113"/>
    </row>
    <row r="39" spans="1:3" ht="15.75" thickBot="1" x14ac:dyDescent="0.3">
      <c r="A39" s="109" t="s">
        <v>728</v>
      </c>
      <c r="B39" s="112" t="s">
        <v>756</v>
      </c>
      <c r="C39" s="113"/>
    </row>
    <row r="40" spans="1:3" x14ac:dyDescent="0.25">
      <c r="A40" s="104"/>
      <c r="B40" s="105"/>
      <c r="C40" s="106"/>
    </row>
    <row r="41" spans="1:3" x14ac:dyDescent="0.25">
      <c r="A41" s="107" t="s">
        <v>722</v>
      </c>
      <c r="B41" s="3" t="s">
        <v>757</v>
      </c>
      <c r="C41" s="108"/>
    </row>
    <row r="42" spans="1:3" ht="15.75" x14ac:dyDescent="0.25">
      <c r="A42" s="109" t="s">
        <v>731</v>
      </c>
      <c r="B42" s="119" t="s">
        <v>758</v>
      </c>
      <c r="C42" s="108" t="s">
        <v>759</v>
      </c>
    </row>
    <row r="43" spans="1:3" ht="15.75" x14ac:dyDescent="0.25">
      <c r="A43" s="109" t="s">
        <v>724</v>
      </c>
      <c r="B43" s="120" t="s">
        <v>760</v>
      </c>
      <c r="C43" s="108"/>
    </row>
    <row r="44" spans="1:3" ht="15.75" x14ac:dyDescent="0.25">
      <c r="A44" s="109"/>
      <c r="B44" s="120" t="s">
        <v>761</v>
      </c>
      <c r="C44" s="113"/>
    </row>
    <row r="45" spans="1:3" x14ac:dyDescent="0.25">
      <c r="A45" s="109" t="s">
        <v>728</v>
      </c>
      <c r="B45" s="121" t="s">
        <v>762</v>
      </c>
      <c r="C45" s="122"/>
    </row>
    <row r="46" spans="1:3" ht="15.75" thickBot="1" x14ac:dyDescent="0.3">
      <c r="A46" s="123"/>
      <c r="B46" s="124"/>
      <c r="C46" s="125"/>
    </row>
  </sheetData>
  <mergeCells count="4">
    <mergeCell ref="A3:C3"/>
    <mergeCell ref="A4:C4"/>
    <mergeCell ref="A5:C5"/>
    <mergeCell ref="A6:C6"/>
  </mergeCells>
  <hyperlinks>
    <hyperlink ref="B23" r:id="rId1" xr:uid="{9C708FA0-9A48-4526-8C71-41E69178D159}"/>
    <hyperlink ref="B28" r:id="rId2" xr:uid="{C492EAA2-66E3-44C8-A561-F5D19CE0521E}"/>
    <hyperlink ref="B18" r:id="rId3" xr:uid="{AD6962A0-ABED-4A9D-9235-00C8B66EE375}"/>
    <hyperlink ref="B39" r:id="rId4" xr:uid="{D1176DA5-1C74-48E5-A902-6C45100B411E}"/>
    <hyperlink ref="B45" r:id="rId5" display="mailto:juan@reliableflooring.com" xr:uid="{241689EC-6E7D-43D6-B130-E8D0EFD40096}"/>
    <hyperlink ref="B33" r:id="rId6" xr:uid="{482D781A-9CA2-4011-9CDF-C17FB8AAAB54}"/>
    <hyperlink ref="B12" r:id="rId7" xr:uid="{B00F45DA-6782-473E-8EE0-59E9D1B64A0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J79"/>
  <sheetViews>
    <sheetView workbookViewId="0">
      <selection activeCell="G7" sqref="G7"/>
    </sheetView>
  </sheetViews>
  <sheetFormatPr defaultColWidth="8.7109375" defaultRowHeight="15" x14ac:dyDescent="0.25"/>
  <cols>
    <col min="1" max="1" width="72" customWidth="1"/>
    <col min="3" max="3" width="16.28515625" style="14" customWidth="1"/>
    <col min="4" max="4" width="18.140625" style="14" customWidth="1"/>
    <col min="7" max="7" width="13.28515625" hidden="1" customWidth="1"/>
    <col min="8" max="8" width="11.5703125" hidden="1" customWidth="1"/>
    <col min="9" max="9" width="9.7109375" hidden="1" customWidth="1"/>
    <col min="10" max="10" width="10" hidden="1" customWidth="1"/>
    <col min="11" max="15" width="0" hidden="1" customWidth="1"/>
  </cols>
  <sheetData>
    <row r="1" spans="1:10" x14ac:dyDescent="0.25">
      <c r="A1" s="30" t="s">
        <v>17</v>
      </c>
    </row>
    <row r="2" spans="1:10" x14ac:dyDescent="0.25">
      <c r="A2" s="3" t="s">
        <v>366</v>
      </c>
    </row>
    <row r="3" spans="1:10" x14ac:dyDescent="0.25">
      <c r="A3" s="4" t="s">
        <v>365</v>
      </c>
      <c r="C3" s="128"/>
      <c r="D3" s="128"/>
    </row>
    <row r="5" spans="1:10" ht="75" x14ac:dyDescent="0.25">
      <c r="A5" s="25" t="s">
        <v>368</v>
      </c>
      <c r="B5" s="31" t="s">
        <v>2</v>
      </c>
      <c r="C5" s="26" t="s">
        <v>38</v>
      </c>
      <c r="D5" s="26" t="s">
        <v>39</v>
      </c>
      <c r="G5" s="32" t="s">
        <v>369</v>
      </c>
      <c r="H5" s="32" t="s">
        <v>370</v>
      </c>
      <c r="I5" s="33" t="s">
        <v>371</v>
      </c>
      <c r="J5" s="33" t="s">
        <v>372</v>
      </c>
    </row>
    <row r="6" spans="1:10" x14ac:dyDescent="0.25">
      <c r="A6" s="6" t="s">
        <v>48</v>
      </c>
      <c r="B6" s="7"/>
      <c r="C6" s="15"/>
      <c r="D6" s="15"/>
    </row>
    <row r="7" spans="1:10" x14ac:dyDescent="0.25">
      <c r="A7" s="8" t="s">
        <v>46</v>
      </c>
      <c r="B7" s="8" t="s">
        <v>43</v>
      </c>
      <c r="C7" s="16">
        <f>I7</f>
        <v>1.375</v>
      </c>
      <c r="D7" s="16">
        <f>J7</f>
        <v>2.2549999999999999</v>
      </c>
      <c r="G7" s="16">
        <v>1.25</v>
      </c>
      <c r="H7" s="16">
        <v>2.0499999999999998</v>
      </c>
      <c r="I7" s="14">
        <f>G7*10%+(G7)</f>
        <v>1.375</v>
      </c>
      <c r="J7" s="14">
        <f>H7*10%+(H7)</f>
        <v>2.2549999999999999</v>
      </c>
    </row>
    <row r="8" spans="1:10" x14ac:dyDescent="0.25">
      <c r="A8" s="8" t="s">
        <v>47</v>
      </c>
      <c r="B8" s="8" t="s">
        <v>43</v>
      </c>
      <c r="C8" s="16">
        <f t="shared" ref="C8:C11" si="0">I8</f>
        <v>1.98</v>
      </c>
      <c r="D8" s="16">
        <f t="shared" ref="D8:D11" si="1">J8</f>
        <v>3.3</v>
      </c>
      <c r="G8" s="16">
        <v>1.8</v>
      </c>
      <c r="H8" s="16">
        <v>3</v>
      </c>
      <c r="I8" s="14">
        <f t="shared" ref="I8:I71" si="2">G8*10%+(G8)</f>
        <v>1.98</v>
      </c>
      <c r="J8" s="14">
        <f t="shared" ref="J8:J71" si="3">H8*10%+(H8)</f>
        <v>3.3</v>
      </c>
    </row>
    <row r="9" spans="1:10" x14ac:dyDescent="0.25">
      <c r="A9" s="2" t="s">
        <v>41</v>
      </c>
      <c r="B9" s="8" t="s">
        <v>43</v>
      </c>
      <c r="C9" s="16">
        <f t="shared" si="0"/>
        <v>2.75</v>
      </c>
      <c r="D9" s="16">
        <f t="shared" si="1"/>
        <v>4.51</v>
      </c>
      <c r="G9" s="16">
        <v>2.5</v>
      </c>
      <c r="H9" s="16">
        <v>4.0999999999999996</v>
      </c>
      <c r="I9" s="14">
        <f t="shared" si="2"/>
        <v>2.75</v>
      </c>
      <c r="J9" s="14">
        <f t="shared" si="3"/>
        <v>4.51</v>
      </c>
    </row>
    <row r="10" spans="1:10" x14ac:dyDescent="0.25">
      <c r="A10" s="8" t="s">
        <v>342</v>
      </c>
      <c r="B10" s="8" t="s">
        <v>43</v>
      </c>
      <c r="C10" s="16">
        <f t="shared" si="0"/>
        <v>0.99</v>
      </c>
      <c r="D10" s="16">
        <f t="shared" si="1"/>
        <v>1.65</v>
      </c>
      <c r="G10" s="16">
        <v>0.9</v>
      </c>
      <c r="H10" s="16">
        <v>1.5</v>
      </c>
      <c r="I10" s="14">
        <f t="shared" si="2"/>
        <v>0.99</v>
      </c>
      <c r="J10" s="14">
        <f t="shared" si="3"/>
        <v>1.65</v>
      </c>
    </row>
    <row r="11" spans="1:10" x14ac:dyDescent="0.25">
      <c r="A11" s="8" t="s">
        <v>44</v>
      </c>
      <c r="B11" s="8" t="s">
        <v>43</v>
      </c>
      <c r="C11" s="16">
        <f t="shared" si="0"/>
        <v>0.99</v>
      </c>
      <c r="D11" s="16">
        <f t="shared" si="1"/>
        <v>1.65</v>
      </c>
      <c r="G11" s="16">
        <v>0.9</v>
      </c>
      <c r="H11" s="16">
        <v>1.5</v>
      </c>
      <c r="I11" s="14">
        <f t="shared" si="2"/>
        <v>0.99</v>
      </c>
      <c r="J11" s="14">
        <f t="shared" si="3"/>
        <v>1.65</v>
      </c>
    </row>
    <row r="12" spans="1:10" x14ac:dyDescent="0.25">
      <c r="A12" s="8"/>
      <c r="B12" s="8"/>
      <c r="C12" s="17"/>
      <c r="D12" s="17"/>
      <c r="I12" s="14"/>
      <c r="J12" s="14"/>
    </row>
    <row r="13" spans="1:10" x14ac:dyDescent="0.25">
      <c r="A13" s="11" t="s">
        <v>49</v>
      </c>
      <c r="B13" s="8"/>
      <c r="C13" s="18"/>
      <c r="D13" s="18"/>
      <c r="I13" s="14"/>
      <c r="J13" s="14"/>
    </row>
    <row r="14" spans="1:10" x14ac:dyDescent="0.25">
      <c r="A14" s="8" t="s">
        <v>46</v>
      </c>
      <c r="B14" s="8" t="s">
        <v>43</v>
      </c>
      <c r="C14" s="16">
        <v>1.25</v>
      </c>
      <c r="D14" s="16">
        <f>J14</f>
        <v>2.2549999999999999</v>
      </c>
      <c r="G14" s="16">
        <v>1.25</v>
      </c>
      <c r="H14" s="16">
        <v>2.0499999999999998</v>
      </c>
      <c r="I14" s="14">
        <f t="shared" si="2"/>
        <v>1.375</v>
      </c>
      <c r="J14" s="14">
        <f t="shared" si="3"/>
        <v>2.2549999999999999</v>
      </c>
    </row>
    <row r="15" spans="1:10" x14ac:dyDescent="0.25">
      <c r="A15" s="8" t="s">
        <v>47</v>
      </c>
      <c r="B15" s="8" t="s">
        <v>43</v>
      </c>
      <c r="C15" s="16">
        <v>1.8</v>
      </c>
      <c r="D15" s="16">
        <f t="shared" ref="D15:D18" si="4">J15</f>
        <v>3.3</v>
      </c>
      <c r="G15" s="16">
        <v>1.8</v>
      </c>
      <c r="H15" s="16">
        <v>3</v>
      </c>
      <c r="I15" s="14">
        <f t="shared" si="2"/>
        <v>1.98</v>
      </c>
      <c r="J15" s="14">
        <f t="shared" si="3"/>
        <v>3.3</v>
      </c>
    </row>
    <row r="16" spans="1:10" x14ac:dyDescent="0.25">
      <c r="A16" s="2" t="s">
        <v>41</v>
      </c>
      <c r="B16" s="8" t="s">
        <v>43</v>
      </c>
      <c r="C16" s="16">
        <v>2.5</v>
      </c>
      <c r="D16" s="16">
        <f t="shared" si="4"/>
        <v>4.51</v>
      </c>
      <c r="G16" s="16">
        <v>2.5</v>
      </c>
      <c r="H16" s="16">
        <v>4.0999999999999996</v>
      </c>
      <c r="I16" s="14">
        <f t="shared" si="2"/>
        <v>2.75</v>
      </c>
      <c r="J16" s="14">
        <f t="shared" si="3"/>
        <v>4.51</v>
      </c>
    </row>
    <row r="17" spans="1:10" x14ac:dyDescent="0.25">
      <c r="A17" s="8" t="s">
        <v>342</v>
      </c>
      <c r="B17" s="8" t="s">
        <v>43</v>
      </c>
      <c r="C17" s="16">
        <v>0.8</v>
      </c>
      <c r="D17" s="16">
        <f t="shared" si="4"/>
        <v>1.4850000000000001</v>
      </c>
      <c r="G17" s="16">
        <v>0.8</v>
      </c>
      <c r="H17" s="16">
        <v>1.35</v>
      </c>
      <c r="I17" s="14">
        <f t="shared" si="2"/>
        <v>0.88000000000000012</v>
      </c>
      <c r="J17" s="14">
        <f t="shared" si="3"/>
        <v>1.4850000000000001</v>
      </c>
    </row>
    <row r="18" spans="1:10" x14ac:dyDescent="0.25">
      <c r="A18" s="8" t="s">
        <v>44</v>
      </c>
      <c r="B18" s="8" t="s">
        <v>43</v>
      </c>
      <c r="C18" s="16">
        <v>0.9</v>
      </c>
      <c r="D18" s="16">
        <f t="shared" si="4"/>
        <v>1.65</v>
      </c>
      <c r="G18" s="16">
        <v>0.9</v>
      </c>
      <c r="H18" s="16">
        <v>1.5</v>
      </c>
      <c r="I18" s="14">
        <f t="shared" si="2"/>
        <v>0.99</v>
      </c>
      <c r="J18" s="14">
        <f t="shared" si="3"/>
        <v>1.65</v>
      </c>
    </row>
    <row r="19" spans="1:10" x14ac:dyDescent="0.25">
      <c r="A19" s="2"/>
      <c r="B19" s="8"/>
      <c r="C19" s="18"/>
      <c r="D19" s="18"/>
      <c r="I19" s="14"/>
      <c r="J19" s="14"/>
    </row>
    <row r="20" spans="1:10" x14ac:dyDescent="0.25">
      <c r="A20" s="9" t="s">
        <v>344</v>
      </c>
      <c r="B20" s="8"/>
      <c r="C20" s="18"/>
      <c r="D20" s="18"/>
      <c r="I20" s="14"/>
      <c r="J20" s="14"/>
    </row>
    <row r="21" spans="1:10" x14ac:dyDescent="0.25">
      <c r="A21" s="10" t="s">
        <v>46</v>
      </c>
      <c r="B21" s="8" t="s">
        <v>43</v>
      </c>
      <c r="C21" s="16">
        <v>3.5</v>
      </c>
      <c r="D21" s="16">
        <f>J21</f>
        <v>6.38</v>
      </c>
      <c r="G21" s="16">
        <v>3.5</v>
      </c>
      <c r="H21" s="16">
        <v>5.8</v>
      </c>
      <c r="I21" s="14">
        <f t="shared" si="2"/>
        <v>3.85</v>
      </c>
      <c r="J21" s="14">
        <f t="shared" si="3"/>
        <v>6.38</v>
      </c>
    </row>
    <row r="22" spans="1:10" x14ac:dyDescent="0.25">
      <c r="A22" s="8" t="s">
        <v>47</v>
      </c>
      <c r="B22" s="8" t="s">
        <v>43</v>
      </c>
      <c r="C22" s="16">
        <v>5.25</v>
      </c>
      <c r="D22" s="16">
        <f t="shared" ref="D22:D25" si="5">J22</f>
        <v>9.5150000000000006</v>
      </c>
      <c r="G22" s="16">
        <v>5.25</v>
      </c>
      <c r="H22" s="16">
        <v>8.65</v>
      </c>
      <c r="I22" s="14">
        <f t="shared" si="2"/>
        <v>5.7750000000000004</v>
      </c>
      <c r="J22" s="14">
        <f t="shared" si="3"/>
        <v>9.5150000000000006</v>
      </c>
    </row>
    <row r="23" spans="1:10" x14ac:dyDescent="0.25">
      <c r="A23" s="10" t="s">
        <v>41</v>
      </c>
      <c r="B23" s="8" t="s">
        <v>43</v>
      </c>
      <c r="C23" s="16">
        <v>7</v>
      </c>
      <c r="D23" s="16">
        <f t="shared" si="5"/>
        <v>12.705</v>
      </c>
      <c r="G23" s="16">
        <v>7</v>
      </c>
      <c r="H23" s="16">
        <v>11.55</v>
      </c>
      <c r="I23" s="14">
        <f t="shared" si="2"/>
        <v>7.7</v>
      </c>
      <c r="J23" s="14">
        <f t="shared" si="3"/>
        <v>12.705</v>
      </c>
    </row>
    <row r="24" spans="1:10" x14ac:dyDescent="0.25">
      <c r="A24" s="10" t="s">
        <v>345</v>
      </c>
      <c r="B24" s="8" t="s">
        <v>43</v>
      </c>
      <c r="C24" s="16">
        <v>3.5</v>
      </c>
      <c r="D24" s="16">
        <f t="shared" si="5"/>
        <v>6.38</v>
      </c>
      <c r="G24" s="16">
        <v>3.5</v>
      </c>
      <c r="H24" s="16">
        <v>5.8</v>
      </c>
      <c r="I24" s="14">
        <f t="shared" si="2"/>
        <v>3.85</v>
      </c>
      <c r="J24" s="14">
        <f t="shared" si="3"/>
        <v>6.38</v>
      </c>
    </row>
    <row r="25" spans="1:10" x14ac:dyDescent="0.25">
      <c r="A25" s="10" t="s">
        <v>343</v>
      </c>
      <c r="B25" s="8" t="s">
        <v>43</v>
      </c>
      <c r="C25" s="16">
        <v>7.5</v>
      </c>
      <c r="D25" s="16">
        <f t="shared" si="5"/>
        <v>13.64</v>
      </c>
      <c r="G25" s="16">
        <v>7.5</v>
      </c>
      <c r="H25" s="16">
        <v>12.4</v>
      </c>
      <c r="I25" s="14">
        <f t="shared" si="2"/>
        <v>8.25</v>
      </c>
      <c r="J25" s="14">
        <f t="shared" si="3"/>
        <v>13.64</v>
      </c>
    </row>
    <row r="26" spans="1:10" x14ac:dyDescent="0.25">
      <c r="A26" s="24"/>
      <c r="B26" s="22"/>
      <c r="C26" s="23"/>
      <c r="D26" s="23"/>
      <c r="I26" s="14"/>
      <c r="J26" s="14"/>
    </row>
    <row r="27" spans="1:10" x14ac:dyDescent="0.25">
      <c r="A27" s="10" t="s">
        <v>348</v>
      </c>
      <c r="B27" s="8" t="s">
        <v>43</v>
      </c>
      <c r="C27" s="18">
        <v>8.5</v>
      </c>
      <c r="D27" s="18">
        <f>J27</f>
        <v>15.4</v>
      </c>
      <c r="G27" s="18">
        <v>8.5</v>
      </c>
      <c r="H27" s="18">
        <v>14</v>
      </c>
      <c r="I27" s="14">
        <f t="shared" si="2"/>
        <v>9.35</v>
      </c>
      <c r="J27" s="14">
        <f t="shared" si="3"/>
        <v>15.4</v>
      </c>
    </row>
    <row r="28" spans="1:10" x14ac:dyDescent="0.25">
      <c r="A28" s="11"/>
      <c r="B28" s="8"/>
      <c r="C28" s="18"/>
      <c r="D28" s="18"/>
      <c r="I28" s="14"/>
      <c r="J28" s="14"/>
    </row>
    <row r="29" spans="1:10" x14ac:dyDescent="0.25">
      <c r="A29" s="10" t="s">
        <v>347</v>
      </c>
      <c r="B29" s="8" t="s">
        <v>43</v>
      </c>
      <c r="C29" s="16">
        <v>8</v>
      </c>
      <c r="D29" s="16">
        <f>J29</f>
        <v>14.52</v>
      </c>
      <c r="G29" s="16">
        <v>8</v>
      </c>
      <c r="H29" s="16">
        <v>13.2</v>
      </c>
      <c r="I29" s="14">
        <f t="shared" si="2"/>
        <v>8.8000000000000007</v>
      </c>
      <c r="J29" s="14">
        <f t="shared" si="3"/>
        <v>14.52</v>
      </c>
    </row>
    <row r="30" spans="1:10" x14ac:dyDescent="0.25">
      <c r="A30" s="10"/>
      <c r="B30" s="8"/>
      <c r="C30" s="18"/>
      <c r="D30" s="18"/>
      <c r="I30" s="14"/>
      <c r="J30" s="14"/>
    </row>
    <row r="31" spans="1:10" x14ac:dyDescent="0.25">
      <c r="A31" s="10" t="s">
        <v>349</v>
      </c>
      <c r="B31" s="8" t="s">
        <v>43</v>
      </c>
      <c r="C31" s="18">
        <v>3.5</v>
      </c>
      <c r="D31" s="18">
        <f>J31</f>
        <v>6.38</v>
      </c>
      <c r="G31" s="18">
        <v>3.5</v>
      </c>
      <c r="H31" s="18">
        <v>5.8</v>
      </c>
      <c r="I31" s="14">
        <f t="shared" si="2"/>
        <v>3.85</v>
      </c>
      <c r="J31" s="14">
        <f t="shared" si="3"/>
        <v>6.38</v>
      </c>
    </row>
    <row r="32" spans="1:10" ht="12" customHeight="1" x14ac:dyDescent="0.25">
      <c r="A32" s="10"/>
      <c r="B32" s="8"/>
      <c r="C32" s="18"/>
      <c r="D32" s="18"/>
      <c r="I32" s="14"/>
      <c r="J32" s="14"/>
    </row>
    <row r="33" spans="1:10" ht="12" customHeight="1" x14ac:dyDescent="0.25">
      <c r="A33" s="10"/>
      <c r="B33" s="8"/>
      <c r="C33" s="18"/>
      <c r="D33" s="18"/>
      <c r="I33" s="14"/>
      <c r="J33" s="14"/>
    </row>
    <row r="34" spans="1:10" x14ac:dyDescent="0.25">
      <c r="A34" s="8" t="s">
        <v>350</v>
      </c>
      <c r="B34" s="8" t="s">
        <v>43</v>
      </c>
      <c r="C34" s="16">
        <v>8</v>
      </c>
      <c r="D34" s="16">
        <f>J34</f>
        <v>14.52</v>
      </c>
      <c r="G34" s="16">
        <v>8</v>
      </c>
      <c r="H34" s="16">
        <v>13.2</v>
      </c>
      <c r="I34" s="14">
        <f t="shared" si="2"/>
        <v>8.8000000000000007</v>
      </c>
      <c r="J34" s="14">
        <f t="shared" si="3"/>
        <v>14.52</v>
      </c>
    </row>
    <row r="35" spans="1:10" x14ac:dyDescent="0.25">
      <c r="A35" s="8" t="s">
        <v>68</v>
      </c>
      <c r="B35" s="8" t="s">
        <v>43</v>
      </c>
      <c r="C35" s="16">
        <v>2</v>
      </c>
      <c r="D35" s="16">
        <f>J35</f>
        <v>3.63</v>
      </c>
      <c r="G35" s="16">
        <v>2</v>
      </c>
      <c r="H35" s="16">
        <v>3.3</v>
      </c>
      <c r="I35" s="14">
        <f t="shared" si="2"/>
        <v>2.2000000000000002</v>
      </c>
      <c r="J35" s="14">
        <f t="shared" si="3"/>
        <v>3.63</v>
      </c>
    </row>
    <row r="36" spans="1:10" x14ac:dyDescent="0.25">
      <c r="A36" s="10"/>
      <c r="B36" s="8"/>
      <c r="C36" s="18"/>
      <c r="D36" s="18"/>
      <c r="I36" s="14"/>
      <c r="J36" s="14"/>
    </row>
    <row r="37" spans="1:10" x14ac:dyDescent="0.25">
      <c r="A37" s="9" t="s">
        <v>52</v>
      </c>
      <c r="B37" s="8"/>
      <c r="C37" s="18"/>
      <c r="D37" s="18"/>
      <c r="I37" s="14"/>
      <c r="J37" s="14"/>
    </row>
    <row r="38" spans="1:10" x14ac:dyDescent="0.25">
      <c r="A38" s="12" t="s">
        <v>3</v>
      </c>
      <c r="B38" s="8" t="s">
        <v>4</v>
      </c>
      <c r="C38" s="18">
        <v>1.7</v>
      </c>
      <c r="D38" s="18">
        <f>J38</f>
        <v>3.0799999999999996</v>
      </c>
      <c r="G38" s="18">
        <v>1.7</v>
      </c>
      <c r="H38" s="18">
        <v>2.8</v>
      </c>
      <c r="I38" s="14">
        <f t="shared" si="2"/>
        <v>1.8699999999999999</v>
      </c>
      <c r="J38" s="14">
        <f t="shared" si="3"/>
        <v>3.0799999999999996</v>
      </c>
    </row>
    <row r="39" spans="1:10" x14ac:dyDescent="0.25">
      <c r="A39" s="12" t="s">
        <v>5</v>
      </c>
      <c r="B39" s="8" t="s">
        <v>4</v>
      </c>
      <c r="C39" s="16">
        <v>2.25</v>
      </c>
      <c r="D39" s="18">
        <f t="shared" ref="D39:D46" si="6">J39</f>
        <v>4.07</v>
      </c>
      <c r="G39" s="16">
        <v>2.25</v>
      </c>
      <c r="H39" s="16">
        <v>3.7</v>
      </c>
      <c r="I39" s="14">
        <f t="shared" si="2"/>
        <v>2.4750000000000001</v>
      </c>
      <c r="J39" s="14">
        <f t="shared" si="3"/>
        <v>4.07</v>
      </c>
    </row>
    <row r="40" spans="1:10" x14ac:dyDescent="0.25">
      <c r="A40" s="12" t="s">
        <v>6</v>
      </c>
      <c r="B40" s="8" t="s">
        <v>4</v>
      </c>
      <c r="C40" s="16">
        <v>1.7</v>
      </c>
      <c r="D40" s="18">
        <f t="shared" si="6"/>
        <v>3.0799999999999996</v>
      </c>
      <c r="G40" s="16">
        <v>1.7</v>
      </c>
      <c r="H40" s="18">
        <v>2.8</v>
      </c>
      <c r="I40" s="14">
        <f t="shared" si="2"/>
        <v>1.8699999999999999</v>
      </c>
      <c r="J40" s="14">
        <f t="shared" si="3"/>
        <v>3.0799999999999996</v>
      </c>
    </row>
    <row r="41" spans="1:10" x14ac:dyDescent="0.25">
      <c r="A41" s="12" t="s">
        <v>7</v>
      </c>
      <c r="B41" s="8" t="s">
        <v>4</v>
      </c>
      <c r="C41" s="16">
        <v>2.25</v>
      </c>
      <c r="D41" s="18">
        <f t="shared" si="6"/>
        <v>4.07</v>
      </c>
      <c r="G41" s="16">
        <v>2.25</v>
      </c>
      <c r="H41" s="16">
        <v>3.7</v>
      </c>
      <c r="I41" s="14">
        <f t="shared" si="2"/>
        <v>2.4750000000000001</v>
      </c>
      <c r="J41" s="14">
        <f t="shared" si="3"/>
        <v>4.07</v>
      </c>
    </row>
    <row r="42" spans="1:10" x14ac:dyDescent="0.25">
      <c r="A42" s="12" t="s">
        <v>8</v>
      </c>
      <c r="B42" s="8" t="s">
        <v>4</v>
      </c>
      <c r="C42" s="16">
        <v>1.7</v>
      </c>
      <c r="D42" s="18">
        <f t="shared" si="6"/>
        <v>3.0799999999999996</v>
      </c>
      <c r="G42" s="16">
        <v>1.7</v>
      </c>
      <c r="H42" s="18">
        <v>2.8</v>
      </c>
      <c r="I42" s="14">
        <f t="shared" si="2"/>
        <v>1.8699999999999999</v>
      </c>
      <c r="J42" s="14">
        <f t="shared" si="3"/>
        <v>3.0799999999999996</v>
      </c>
    </row>
    <row r="43" spans="1:10" x14ac:dyDescent="0.25">
      <c r="A43" s="12" t="s">
        <v>9</v>
      </c>
      <c r="B43" s="8" t="s">
        <v>4</v>
      </c>
      <c r="C43" s="16">
        <v>2.25</v>
      </c>
      <c r="D43" s="18">
        <f t="shared" si="6"/>
        <v>4.07</v>
      </c>
      <c r="G43" s="16">
        <v>2.25</v>
      </c>
      <c r="H43" s="16">
        <v>3.7</v>
      </c>
      <c r="I43" s="14">
        <f t="shared" si="2"/>
        <v>2.4750000000000001</v>
      </c>
      <c r="J43" s="14">
        <f t="shared" si="3"/>
        <v>4.07</v>
      </c>
    </row>
    <row r="44" spans="1:10" x14ac:dyDescent="0.25">
      <c r="A44" s="12" t="s">
        <v>23</v>
      </c>
      <c r="B44" s="8" t="s">
        <v>4</v>
      </c>
      <c r="C44" s="16">
        <v>1.7</v>
      </c>
      <c r="D44" s="18">
        <f t="shared" si="6"/>
        <v>3.0799999999999996</v>
      </c>
      <c r="G44" s="16">
        <v>1.7</v>
      </c>
      <c r="H44" s="18">
        <v>2.8</v>
      </c>
      <c r="I44" s="14">
        <f t="shared" si="2"/>
        <v>1.8699999999999999</v>
      </c>
      <c r="J44" s="14">
        <f t="shared" si="3"/>
        <v>3.0799999999999996</v>
      </c>
    </row>
    <row r="45" spans="1:10" x14ac:dyDescent="0.25">
      <c r="A45" s="12" t="s">
        <v>10</v>
      </c>
      <c r="B45" s="8" t="s">
        <v>4</v>
      </c>
      <c r="C45" s="16">
        <v>2.25</v>
      </c>
      <c r="D45" s="18">
        <f t="shared" si="6"/>
        <v>4.07</v>
      </c>
      <c r="G45" s="16">
        <v>2.25</v>
      </c>
      <c r="H45" s="16">
        <v>3.7</v>
      </c>
      <c r="I45" s="14">
        <f t="shared" si="2"/>
        <v>2.4750000000000001</v>
      </c>
      <c r="J45" s="14">
        <f t="shared" si="3"/>
        <v>4.07</v>
      </c>
    </row>
    <row r="46" spans="1:10" x14ac:dyDescent="0.25">
      <c r="A46" s="12" t="s">
        <v>351</v>
      </c>
      <c r="B46" s="8" t="s">
        <v>4</v>
      </c>
      <c r="C46" s="18">
        <v>1.1000000000000001</v>
      </c>
      <c r="D46" s="18">
        <f t="shared" si="6"/>
        <v>1.98</v>
      </c>
      <c r="G46" s="18">
        <v>1.1000000000000001</v>
      </c>
      <c r="H46" s="18">
        <v>1.8</v>
      </c>
      <c r="I46" s="14">
        <f t="shared" si="2"/>
        <v>1.2100000000000002</v>
      </c>
      <c r="J46" s="14">
        <f t="shared" si="3"/>
        <v>1.98</v>
      </c>
    </row>
    <row r="47" spans="1:10" x14ac:dyDescent="0.25">
      <c r="A47" s="12"/>
      <c r="B47" s="8"/>
      <c r="C47" s="18"/>
      <c r="D47" s="18"/>
      <c r="I47" s="14"/>
      <c r="J47" s="14"/>
    </row>
    <row r="48" spans="1:10" x14ac:dyDescent="0.25">
      <c r="A48" s="1" t="s">
        <v>12</v>
      </c>
      <c r="B48" s="5" t="s">
        <v>2</v>
      </c>
      <c r="C48" s="19"/>
      <c r="D48" s="19"/>
      <c r="I48" s="14"/>
      <c r="J48" s="14"/>
    </row>
    <row r="49" spans="1:10" x14ac:dyDescent="0.25">
      <c r="A49" s="8" t="s">
        <v>18</v>
      </c>
      <c r="B49" s="8" t="s">
        <v>11</v>
      </c>
      <c r="C49" s="18">
        <v>24.25</v>
      </c>
      <c r="D49" s="18">
        <f>J49</f>
        <v>44</v>
      </c>
      <c r="G49" s="18">
        <v>24.25</v>
      </c>
      <c r="H49" s="18">
        <v>40</v>
      </c>
      <c r="I49" s="14">
        <f t="shared" si="2"/>
        <v>26.675000000000001</v>
      </c>
      <c r="J49" s="14">
        <f t="shared" si="3"/>
        <v>44</v>
      </c>
    </row>
    <row r="50" spans="1:10" x14ac:dyDescent="0.25">
      <c r="A50" s="8" t="s">
        <v>19</v>
      </c>
      <c r="B50" s="8" t="s">
        <v>25</v>
      </c>
      <c r="C50" s="18">
        <v>80</v>
      </c>
      <c r="D50" s="18">
        <f t="shared" ref="D50:D79" si="7">J50</f>
        <v>145.19999999999999</v>
      </c>
      <c r="G50" s="18">
        <v>80</v>
      </c>
      <c r="H50" s="18">
        <v>132</v>
      </c>
      <c r="I50" s="14">
        <f t="shared" si="2"/>
        <v>88</v>
      </c>
      <c r="J50" s="14">
        <f t="shared" si="3"/>
        <v>145.19999999999999</v>
      </c>
    </row>
    <row r="51" spans="1:10" x14ac:dyDescent="0.25">
      <c r="A51" s="8" t="s">
        <v>13</v>
      </c>
      <c r="B51" s="8" t="s">
        <v>25</v>
      </c>
      <c r="C51" s="18">
        <v>80</v>
      </c>
      <c r="D51" s="18">
        <f t="shared" si="7"/>
        <v>145.19999999999999</v>
      </c>
      <c r="G51" s="18">
        <v>80</v>
      </c>
      <c r="H51" s="18">
        <v>132</v>
      </c>
      <c r="I51" s="14">
        <f t="shared" si="2"/>
        <v>88</v>
      </c>
      <c r="J51" s="14">
        <f t="shared" si="3"/>
        <v>145.19999999999999</v>
      </c>
    </row>
    <row r="52" spans="1:10" x14ac:dyDescent="0.25">
      <c r="A52" s="8" t="s">
        <v>69</v>
      </c>
      <c r="B52" s="8" t="s">
        <v>4</v>
      </c>
      <c r="C52" s="18">
        <v>7</v>
      </c>
      <c r="D52" s="18">
        <f t="shared" si="7"/>
        <v>12.705</v>
      </c>
      <c r="G52" s="18">
        <v>7</v>
      </c>
      <c r="H52" s="18">
        <v>11.55</v>
      </c>
      <c r="I52" s="14">
        <f t="shared" si="2"/>
        <v>7.7</v>
      </c>
      <c r="J52" s="14">
        <f t="shared" si="3"/>
        <v>12.705</v>
      </c>
    </row>
    <row r="53" spans="1:10" ht="22.5" customHeight="1" x14ac:dyDescent="0.25">
      <c r="A53" s="8" t="s">
        <v>14</v>
      </c>
      <c r="B53" s="8" t="s">
        <v>4</v>
      </c>
      <c r="C53" s="28">
        <v>15</v>
      </c>
      <c r="D53" s="18">
        <f t="shared" si="7"/>
        <v>27.5</v>
      </c>
      <c r="G53" s="28">
        <v>15</v>
      </c>
      <c r="H53" s="28">
        <v>25</v>
      </c>
      <c r="I53" s="14">
        <f t="shared" si="2"/>
        <v>16.5</v>
      </c>
      <c r="J53" s="14">
        <f t="shared" si="3"/>
        <v>27.5</v>
      </c>
    </row>
    <row r="54" spans="1:10" x14ac:dyDescent="0.25">
      <c r="A54" s="29" t="s">
        <v>79</v>
      </c>
      <c r="B54" s="29" t="s">
        <v>22</v>
      </c>
      <c r="C54" s="28">
        <v>23</v>
      </c>
      <c r="D54" s="18">
        <f t="shared" si="7"/>
        <v>25.3</v>
      </c>
      <c r="G54" s="28">
        <v>23</v>
      </c>
      <c r="H54" s="28">
        <v>23</v>
      </c>
      <c r="I54" s="14">
        <f t="shared" si="2"/>
        <v>25.3</v>
      </c>
      <c r="J54" s="14">
        <f t="shared" si="3"/>
        <v>25.3</v>
      </c>
    </row>
    <row r="55" spans="1:10" x14ac:dyDescent="0.25">
      <c r="A55" s="29" t="s">
        <v>80</v>
      </c>
      <c r="B55" s="29" t="s">
        <v>22</v>
      </c>
      <c r="C55" s="28">
        <v>28</v>
      </c>
      <c r="D55" s="18">
        <f t="shared" si="7"/>
        <v>30.8</v>
      </c>
      <c r="G55" s="28">
        <v>28</v>
      </c>
      <c r="H55" s="28">
        <v>28</v>
      </c>
      <c r="I55" s="14">
        <f t="shared" si="2"/>
        <v>30.8</v>
      </c>
      <c r="J55" s="14">
        <f t="shared" si="3"/>
        <v>30.8</v>
      </c>
    </row>
    <row r="56" spans="1:10" x14ac:dyDescent="0.25">
      <c r="A56" s="29" t="s">
        <v>20</v>
      </c>
      <c r="B56" s="29" t="s">
        <v>22</v>
      </c>
      <c r="C56" s="28">
        <v>15</v>
      </c>
      <c r="D56" s="18">
        <f t="shared" si="7"/>
        <v>27.225000000000001</v>
      </c>
      <c r="G56" s="28">
        <v>15</v>
      </c>
      <c r="H56" s="28">
        <v>24.75</v>
      </c>
      <c r="I56" s="14">
        <f t="shared" si="2"/>
        <v>16.5</v>
      </c>
      <c r="J56" s="14">
        <f t="shared" si="3"/>
        <v>27.225000000000001</v>
      </c>
    </row>
    <row r="57" spans="1:10" x14ac:dyDescent="0.25">
      <c r="A57" s="29" t="s">
        <v>21</v>
      </c>
      <c r="B57" s="29" t="s">
        <v>22</v>
      </c>
      <c r="C57" s="28">
        <v>5</v>
      </c>
      <c r="D57" s="18">
        <f t="shared" si="7"/>
        <v>9.0749999999999993</v>
      </c>
      <c r="G57" s="28">
        <v>5</v>
      </c>
      <c r="H57" s="28">
        <v>8.25</v>
      </c>
      <c r="I57" s="14">
        <f t="shared" si="2"/>
        <v>5.5</v>
      </c>
      <c r="J57" s="14">
        <f t="shared" si="3"/>
        <v>9.0749999999999993</v>
      </c>
    </row>
    <row r="58" spans="1:10" x14ac:dyDescent="0.25">
      <c r="A58" s="13" t="s">
        <v>70</v>
      </c>
      <c r="B58" s="2" t="s">
        <v>22</v>
      </c>
      <c r="C58" s="18">
        <v>3</v>
      </c>
      <c r="D58" s="18">
        <f t="shared" si="7"/>
        <v>5.4450000000000003</v>
      </c>
      <c r="G58" s="18">
        <v>3</v>
      </c>
      <c r="H58" s="18">
        <v>4.95</v>
      </c>
      <c r="I58" s="14">
        <f t="shared" si="2"/>
        <v>3.3</v>
      </c>
      <c r="J58" s="14">
        <f t="shared" si="3"/>
        <v>5.4450000000000003</v>
      </c>
    </row>
    <row r="59" spans="1:10" x14ac:dyDescent="0.25">
      <c r="A59" s="13" t="s">
        <v>71</v>
      </c>
      <c r="B59" s="2" t="s">
        <v>22</v>
      </c>
      <c r="C59" s="18">
        <v>4</v>
      </c>
      <c r="D59" s="18">
        <f t="shared" si="7"/>
        <v>7.26</v>
      </c>
      <c r="G59" s="18">
        <v>4</v>
      </c>
      <c r="H59" s="18">
        <v>6.6</v>
      </c>
      <c r="I59" s="14">
        <f t="shared" si="2"/>
        <v>4.4000000000000004</v>
      </c>
      <c r="J59" s="14">
        <f t="shared" si="3"/>
        <v>7.26</v>
      </c>
    </row>
    <row r="60" spans="1:10" x14ac:dyDescent="0.25">
      <c r="A60" s="13" t="s">
        <v>42</v>
      </c>
      <c r="B60" s="2" t="s">
        <v>25</v>
      </c>
      <c r="C60" s="18">
        <v>75</v>
      </c>
      <c r="D60" s="18">
        <f t="shared" si="7"/>
        <v>137.5</v>
      </c>
      <c r="G60" s="18">
        <v>75</v>
      </c>
      <c r="H60" s="18">
        <v>125</v>
      </c>
      <c r="I60" s="14">
        <f t="shared" si="2"/>
        <v>82.5</v>
      </c>
      <c r="J60" s="14">
        <f t="shared" si="3"/>
        <v>137.5</v>
      </c>
    </row>
    <row r="61" spans="1:10" x14ac:dyDescent="0.25">
      <c r="A61" s="13" t="s">
        <v>24</v>
      </c>
      <c r="B61" s="2" t="s">
        <v>25</v>
      </c>
      <c r="C61" s="18">
        <v>90</v>
      </c>
      <c r="D61" s="18">
        <f t="shared" si="7"/>
        <v>165</v>
      </c>
      <c r="G61" s="18">
        <v>90</v>
      </c>
      <c r="H61" s="18">
        <v>150</v>
      </c>
      <c r="I61" s="14">
        <f t="shared" si="2"/>
        <v>99</v>
      </c>
      <c r="J61" s="14">
        <f t="shared" si="3"/>
        <v>165</v>
      </c>
    </row>
    <row r="62" spans="1:10" x14ac:dyDescent="0.25">
      <c r="A62" s="8" t="s">
        <v>81</v>
      </c>
      <c r="B62" s="8" t="s">
        <v>25</v>
      </c>
      <c r="C62" s="18">
        <v>105</v>
      </c>
      <c r="D62" s="18">
        <f t="shared" si="7"/>
        <v>192.5</v>
      </c>
      <c r="G62" s="18">
        <v>105</v>
      </c>
      <c r="H62" s="18">
        <v>175</v>
      </c>
      <c r="I62" s="14">
        <f t="shared" si="2"/>
        <v>115.5</v>
      </c>
      <c r="J62" s="14">
        <f t="shared" si="3"/>
        <v>192.5</v>
      </c>
    </row>
    <row r="63" spans="1:10" x14ac:dyDescent="0.25">
      <c r="A63" s="8" t="s">
        <v>75</v>
      </c>
      <c r="B63" s="8" t="s">
        <v>76</v>
      </c>
      <c r="C63" s="18">
        <v>40</v>
      </c>
      <c r="D63" s="18">
        <f t="shared" si="7"/>
        <v>44</v>
      </c>
      <c r="G63" s="18">
        <v>40</v>
      </c>
      <c r="H63" s="18">
        <v>40</v>
      </c>
      <c r="I63" s="14">
        <f t="shared" si="2"/>
        <v>44</v>
      </c>
      <c r="J63" s="14">
        <f t="shared" si="3"/>
        <v>44</v>
      </c>
    </row>
    <row r="64" spans="1:10" x14ac:dyDescent="0.25">
      <c r="A64" s="8" t="s">
        <v>77</v>
      </c>
      <c r="B64" s="8" t="s">
        <v>74</v>
      </c>
      <c r="C64" s="18">
        <v>600</v>
      </c>
      <c r="D64" s="18">
        <f t="shared" si="7"/>
        <v>660</v>
      </c>
      <c r="G64" s="18">
        <v>600</v>
      </c>
      <c r="H64" s="18">
        <v>600</v>
      </c>
      <c r="I64" s="14">
        <f t="shared" si="2"/>
        <v>660</v>
      </c>
      <c r="J64" s="14">
        <f t="shared" si="3"/>
        <v>660</v>
      </c>
    </row>
    <row r="65" spans="1:10" x14ac:dyDescent="0.25">
      <c r="A65" s="8" t="s">
        <v>352</v>
      </c>
      <c r="B65" s="8" t="s">
        <v>43</v>
      </c>
      <c r="C65" s="18">
        <v>5.5</v>
      </c>
      <c r="D65" s="18">
        <f t="shared" si="7"/>
        <v>10.01</v>
      </c>
      <c r="G65" s="18">
        <v>5.5</v>
      </c>
      <c r="H65" s="18">
        <v>9.1</v>
      </c>
      <c r="I65" s="14">
        <f t="shared" si="2"/>
        <v>6.05</v>
      </c>
      <c r="J65" s="14">
        <f t="shared" si="3"/>
        <v>10.01</v>
      </c>
    </row>
    <row r="66" spans="1:10" x14ac:dyDescent="0.25">
      <c r="A66" s="11" t="s">
        <v>341</v>
      </c>
      <c r="B66" s="11" t="s">
        <v>2</v>
      </c>
      <c r="C66" s="18"/>
      <c r="D66" s="18"/>
      <c r="G66" s="18"/>
      <c r="H66" s="18"/>
      <c r="I66" s="14"/>
      <c r="J66" s="14"/>
    </row>
    <row r="67" spans="1:10" x14ac:dyDescent="0.25">
      <c r="A67" s="2" t="s">
        <v>78</v>
      </c>
      <c r="B67" s="2" t="s">
        <v>22</v>
      </c>
      <c r="C67" s="18">
        <v>3.95</v>
      </c>
      <c r="D67" s="18">
        <f t="shared" si="7"/>
        <v>7.15</v>
      </c>
      <c r="G67" s="18">
        <v>3.95</v>
      </c>
      <c r="H67" s="18">
        <v>6.5</v>
      </c>
      <c r="I67" s="14">
        <f t="shared" si="2"/>
        <v>4.3450000000000006</v>
      </c>
      <c r="J67" s="14">
        <f t="shared" si="3"/>
        <v>7.15</v>
      </c>
    </row>
    <row r="68" spans="1:10" x14ac:dyDescent="0.25">
      <c r="A68" s="10" t="s">
        <v>61</v>
      </c>
      <c r="B68" s="8" t="s">
        <v>4</v>
      </c>
      <c r="C68" s="18">
        <v>5</v>
      </c>
      <c r="D68" s="18">
        <f t="shared" si="7"/>
        <v>9.0749999999999993</v>
      </c>
      <c r="G68" s="18">
        <v>5</v>
      </c>
      <c r="H68" s="18">
        <v>8.25</v>
      </c>
      <c r="I68" s="14">
        <f t="shared" si="2"/>
        <v>5.5</v>
      </c>
      <c r="J68" s="14">
        <f t="shared" si="3"/>
        <v>9.0749999999999993</v>
      </c>
    </row>
    <row r="69" spans="1:10" x14ac:dyDescent="0.25">
      <c r="A69" s="10" t="s">
        <v>346</v>
      </c>
      <c r="B69" s="8" t="s">
        <v>4</v>
      </c>
      <c r="C69" s="16">
        <v>5</v>
      </c>
      <c r="D69" s="18">
        <f t="shared" si="7"/>
        <v>9.0749999999999993</v>
      </c>
      <c r="G69" s="16">
        <v>5</v>
      </c>
      <c r="H69" s="16">
        <v>8.25</v>
      </c>
      <c r="I69" s="14">
        <f t="shared" si="2"/>
        <v>5.5</v>
      </c>
      <c r="J69" s="14">
        <f t="shared" si="3"/>
        <v>9.0749999999999993</v>
      </c>
    </row>
    <row r="70" spans="1:10" x14ac:dyDescent="0.25">
      <c r="A70" s="10" t="s">
        <v>62</v>
      </c>
      <c r="B70" s="8" t="s">
        <v>4</v>
      </c>
      <c r="C70" s="18">
        <v>4.75</v>
      </c>
      <c r="D70" s="18">
        <f t="shared" si="7"/>
        <v>8.6349999999999998</v>
      </c>
      <c r="G70" s="18">
        <v>4.75</v>
      </c>
      <c r="H70" s="18">
        <v>7.85</v>
      </c>
      <c r="I70" s="14">
        <f t="shared" si="2"/>
        <v>5.2249999999999996</v>
      </c>
      <c r="J70" s="14">
        <f t="shared" si="3"/>
        <v>8.6349999999999998</v>
      </c>
    </row>
    <row r="71" spans="1:10" x14ac:dyDescent="0.25">
      <c r="A71" s="10" t="s">
        <v>63</v>
      </c>
      <c r="B71" s="8" t="s">
        <v>4</v>
      </c>
      <c r="C71" s="18">
        <v>4.6500000000000004</v>
      </c>
      <c r="D71" s="18">
        <f t="shared" si="7"/>
        <v>8.4150000000000009</v>
      </c>
      <c r="G71" s="18">
        <v>4.6500000000000004</v>
      </c>
      <c r="H71" s="18">
        <v>7.65</v>
      </c>
      <c r="I71" s="14">
        <f t="shared" si="2"/>
        <v>5.1150000000000002</v>
      </c>
      <c r="J71" s="14">
        <f t="shared" si="3"/>
        <v>8.4150000000000009</v>
      </c>
    </row>
    <row r="72" spans="1:10" x14ac:dyDescent="0.25">
      <c r="A72" s="10" t="s">
        <v>84</v>
      </c>
      <c r="B72" s="8" t="s">
        <v>4</v>
      </c>
      <c r="C72" s="18">
        <v>13.65</v>
      </c>
      <c r="D72" s="18">
        <f t="shared" si="7"/>
        <v>24.75</v>
      </c>
      <c r="G72" s="18">
        <v>13.65</v>
      </c>
      <c r="H72" s="18">
        <v>22.5</v>
      </c>
      <c r="I72" s="14">
        <f t="shared" ref="I72:J79" si="8">G72*10%+(G72)</f>
        <v>15.015000000000001</v>
      </c>
      <c r="J72" s="14">
        <f t="shared" si="8"/>
        <v>24.75</v>
      </c>
    </row>
    <row r="73" spans="1:10" x14ac:dyDescent="0.25">
      <c r="A73" s="10" t="s">
        <v>64</v>
      </c>
      <c r="B73" s="8" t="s">
        <v>4</v>
      </c>
      <c r="C73" s="18">
        <v>5</v>
      </c>
      <c r="D73" s="18">
        <f t="shared" si="7"/>
        <v>9.0749999999999993</v>
      </c>
      <c r="G73" s="18">
        <v>5</v>
      </c>
      <c r="H73" s="18">
        <v>8.25</v>
      </c>
      <c r="I73" s="14">
        <f t="shared" si="8"/>
        <v>5.5</v>
      </c>
      <c r="J73" s="14">
        <f t="shared" si="8"/>
        <v>9.0749999999999993</v>
      </c>
    </row>
    <row r="74" spans="1:10" x14ac:dyDescent="0.25">
      <c r="A74" s="10" t="s">
        <v>65</v>
      </c>
      <c r="B74" s="8" t="s">
        <v>4</v>
      </c>
      <c r="C74" s="18">
        <v>5.85</v>
      </c>
      <c r="D74" s="18">
        <f t="shared" si="7"/>
        <v>10.615</v>
      </c>
      <c r="G74" s="18">
        <v>5.85</v>
      </c>
      <c r="H74" s="18">
        <v>9.65</v>
      </c>
      <c r="I74" s="14">
        <f t="shared" si="8"/>
        <v>6.4349999999999996</v>
      </c>
      <c r="J74" s="14">
        <f t="shared" si="8"/>
        <v>10.615</v>
      </c>
    </row>
    <row r="75" spans="1:10" x14ac:dyDescent="0.25">
      <c r="A75" s="10" t="s">
        <v>66</v>
      </c>
      <c r="B75" s="8" t="s">
        <v>4</v>
      </c>
      <c r="C75" s="18">
        <v>5</v>
      </c>
      <c r="D75" s="18">
        <f t="shared" si="7"/>
        <v>9.0749999999999993</v>
      </c>
      <c r="G75" s="18">
        <v>5</v>
      </c>
      <c r="H75" s="18">
        <v>8.25</v>
      </c>
      <c r="I75" s="14">
        <f t="shared" si="8"/>
        <v>5.5</v>
      </c>
      <c r="J75" s="14">
        <f t="shared" si="8"/>
        <v>9.0749999999999993</v>
      </c>
    </row>
    <row r="76" spans="1:10" x14ac:dyDescent="0.25">
      <c r="A76" s="12" t="s">
        <v>72</v>
      </c>
      <c r="B76" s="8" t="s">
        <v>4</v>
      </c>
      <c r="C76" s="18">
        <v>2.5499999999999998</v>
      </c>
      <c r="D76" s="18">
        <f t="shared" si="7"/>
        <v>2.8049999999999997</v>
      </c>
      <c r="G76" s="18">
        <v>2.5499999999999998</v>
      </c>
      <c r="H76" s="18">
        <v>2.5499999999999998</v>
      </c>
      <c r="I76" s="14">
        <f t="shared" si="8"/>
        <v>2.8049999999999997</v>
      </c>
      <c r="J76" s="14">
        <f t="shared" si="8"/>
        <v>2.8049999999999997</v>
      </c>
    </row>
    <row r="77" spans="1:10" x14ac:dyDescent="0.25">
      <c r="A77" s="12" t="s">
        <v>73</v>
      </c>
      <c r="B77" s="8" t="s">
        <v>4</v>
      </c>
      <c r="C77" s="18">
        <v>7.75</v>
      </c>
      <c r="D77" s="18">
        <f t="shared" si="7"/>
        <v>8.5250000000000004</v>
      </c>
      <c r="G77" s="18">
        <v>7.75</v>
      </c>
      <c r="H77" s="18">
        <v>7.75</v>
      </c>
      <c r="I77" s="14">
        <f t="shared" si="8"/>
        <v>8.5250000000000004</v>
      </c>
      <c r="J77" s="14">
        <f t="shared" si="8"/>
        <v>8.5250000000000004</v>
      </c>
    </row>
    <row r="78" spans="1:10" x14ac:dyDescent="0.25">
      <c r="A78" s="10" t="s">
        <v>82</v>
      </c>
      <c r="B78" s="8" t="s">
        <v>43</v>
      </c>
      <c r="C78" s="18">
        <v>0.5</v>
      </c>
      <c r="D78" s="18">
        <f t="shared" si="7"/>
        <v>0.93499999999999994</v>
      </c>
      <c r="G78" s="18">
        <v>0.5</v>
      </c>
      <c r="H78" s="18">
        <v>0.85</v>
      </c>
      <c r="I78" s="14">
        <f t="shared" si="8"/>
        <v>0.55000000000000004</v>
      </c>
      <c r="J78" s="14">
        <f t="shared" si="8"/>
        <v>0.93499999999999994</v>
      </c>
    </row>
    <row r="79" spans="1:10" x14ac:dyDescent="0.25">
      <c r="A79" s="10" t="s">
        <v>83</v>
      </c>
      <c r="B79" s="8" t="s">
        <v>43</v>
      </c>
      <c r="C79" s="18">
        <v>0.85</v>
      </c>
      <c r="D79" s="18">
        <f t="shared" si="7"/>
        <v>1.5399999999999998</v>
      </c>
      <c r="G79" s="18">
        <v>0.85</v>
      </c>
      <c r="H79" s="18">
        <v>1.4</v>
      </c>
      <c r="I79" s="14">
        <f t="shared" si="8"/>
        <v>0.93499999999999994</v>
      </c>
      <c r="J79" s="14">
        <f t="shared" si="8"/>
        <v>1.5399999999999998</v>
      </c>
    </row>
  </sheetData>
  <sheetProtection algorithmName="SHA-512" hashValue="TB2A3upkJM9AiNw9L7BZqVroUy+d3GvPIkgtxSpSkahaSa2lVPzJHobH2UEjg966ybe9zAiGOyqQGBfzTDWOpg==" saltValue="Zu8MZlCQ92Q7ZYZs6vkI0w==" spinCount="100000" sheet="1" objects="1" scenarios="1" selectLockedCells="1" selectUnlockedCells="1"/>
  <mergeCells count="1">
    <mergeCell ref="C3:D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11"/>
  <sheetViews>
    <sheetView workbookViewId="0">
      <selection activeCell="B12" sqref="B12"/>
    </sheetView>
  </sheetViews>
  <sheetFormatPr defaultRowHeight="15" x14ac:dyDescent="0.25"/>
  <cols>
    <col min="1" max="1" width="12.140625" customWidth="1"/>
    <col min="2" max="2" width="81.140625" customWidth="1"/>
  </cols>
  <sheetData>
    <row r="3" spans="1:2" x14ac:dyDescent="0.25">
      <c r="A3" s="35">
        <v>45076</v>
      </c>
      <c r="B3" t="s">
        <v>475</v>
      </c>
    </row>
    <row r="4" spans="1:2" x14ac:dyDescent="0.25">
      <c r="B4" t="s">
        <v>478</v>
      </c>
    </row>
    <row r="5" spans="1:2" x14ac:dyDescent="0.25">
      <c r="B5" t="s">
        <v>479</v>
      </c>
    </row>
    <row r="6" spans="1:2" x14ac:dyDescent="0.25">
      <c r="B6" t="s">
        <v>476</v>
      </c>
    </row>
    <row r="7" spans="1:2" x14ac:dyDescent="0.25">
      <c r="B7" t="s">
        <v>477</v>
      </c>
    </row>
    <row r="9" spans="1:2" x14ac:dyDescent="0.25">
      <c r="B9" t="s">
        <v>482</v>
      </c>
    </row>
    <row r="10" spans="1:2" x14ac:dyDescent="0.25">
      <c r="B10" t="s">
        <v>483</v>
      </c>
    </row>
    <row r="11" spans="1:2" x14ac:dyDescent="0.25">
      <c r="B11" t="s">
        <v>484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8BC396127DE42BA01B5DDA8638BCE" ma:contentTypeVersion="19" ma:contentTypeDescription="Create a new document." ma:contentTypeScope="" ma:versionID="030638c1074010c7bdedc1e61a0a2501">
  <xsd:schema xmlns:xsd="http://www.w3.org/2001/XMLSchema" xmlns:xs="http://www.w3.org/2001/XMLSchema" xmlns:p="http://schemas.microsoft.com/office/2006/metadata/properties" xmlns:ns1="http://schemas.microsoft.com/sharepoint/v3" xmlns:ns2="e58f63d9-30c5-40e6-be6e-84897ac69b5c" xmlns:ns3="77708f7e-7087-46f9-9e12-5bad98e7a462" targetNamespace="http://schemas.microsoft.com/office/2006/metadata/properties" ma:root="true" ma:fieldsID="2781a7dc02a5cc243cd9963053f4d127" ns1:_="" ns2:_="" ns3:_="">
    <xsd:import namespace="http://schemas.microsoft.com/sharepoint/v3"/>
    <xsd:import namespace="e58f63d9-30c5-40e6-be6e-84897ac69b5c"/>
    <xsd:import namespace="77708f7e-7087-46f9-9e12-5bad98e7a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Accessibility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f63d9-30c5-40e6-be6e-84897ac69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cessibilityReviewed" ma:index="26" nillable="true" ma:displayName="Accessibility Reviewed" ma:default="0" ma:format="Dropdown" ma:internalName="AccessibilityReview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08f7e-7087-46f9-9e12-5bad98e7a4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e04268c-bab7-41a2-99cb-6890d2f7cf62}" ma:internalName="TaxCatchAll" ma:showField="CatchAllData" ma:web="77708f7e-7087-46f9-9e12-5bad98e7a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ccessibilityReviewed xmlns="e58f63d9-30c5-40e6-be6e-84897ac69b5c">false</AccessibilityReviewed>
    <lcf76f155ced4ddcb4097134ff3c332f xmlns="e58f63d9-30c5-40e6-be6e-84897ac69b5c">
      <Terms xmlns="http://schemas.microsoft.com/office/infopath/2007/PartnerControls"/>
    </lcf76f155ced4ddcb4097134ff3c332f>
    <TaxCatchAll xmlns="77708f7e-7087-46f9-9e12-5bad98e7a46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953CB2-DE71-455E-A45D-C5A5126A4296}"/>
</file>

<file path=customXml/itemProps2.xml><?xml version="1.0" encoding="utf-8"?>
<ds:datastoreItem xmlns:ds="http://schemas.openxmlformats.org/officeDocument/2006/customXml" ds:itemID="{354B21D0-23CA-42F6-AEE0-AA1D4D4AF9A1}"/>
</file>

<file path=customXml/itemProps3.xml><?xml version="1.0" encoding="utf-8"?>
<ds:datastoreItem xmlns:ds="http://schemas.openxmlformats.org/officeDocument/2006/customXml" ds:itemID="{2B5D08F9-5796-4585-B3B1-02BBC0B07C09}"/>
</file>

<file path=docMetadata/LabelInfo.xml><?xml version="1.0" encoding="utf-8"?>
<clbl:labelList xmlns:clbl="http://schemas.microsoft.com/office/2020/mipLabelMetadata">
  <clbl:label id="{ff854e05-a7af-4c52-b21c-a80eb3c176f1}" enabled="1" method="Standard" siteId="{5aea2f52-a2a6-4518-b93d-1cdbc60372f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Carpet</vt:lpstr>
      <vt:lpstr>Sheet1</vt:lpstr>
      <vt:lpstr>Vinyl</vt:lpstr>
      <vt:lpstr>Adhesives_Sundries  Accessories</vt:lpstr>
      <vt:lpstr>Installation</vt:lpstr>
      <vt:lpstr>Authorized Dealers</vt:lpstr>
      <vt:lpstr>Installation Costs</vt:lpstr>
      <vt:lpstr>Notes</vt:lpstr>
      <vt:lpstr>'Adhesives_Sundries  Accessories'!Print_Titles</vt:lpstr>
      <vt:lpstr>Carpet!Print_Titles</vt:lpstr>
      <vt:lpstr>'Installation Costs'!Print_Titles</vt:lpstr>
    </vt:vector>
  </TitlesOfParts>
  <Company>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ZALUCKI JR., ROBERT J.</dc:creator>
  <cp:lastModifiedBy>Rachell Byers</cp:lastModifiedBy>
  <cp:lastPrinted>2024-05-13T20:33:16Z</cp:lastPrinted>
  <dcterms:created xsi:type="dcterms:W3CDTF">2012-09-19T14:47:40Z</dcterms:created>
  <dcterms:modified xsi:type="dcterms:W3CDTF">2026-06-10T17:50:19Z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0x0101003528BC396127DE42BA01B5DDA8638BCE</vt:lpwstr>
  </property>
  <property fmtid="{D5CDD505-2E9C-101B-9397-08002B2CF9AE}" pid="3" name="MediaServiceImageTags">
    <vt:lpwstr/>
  </property>
</Properties>
</file>