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ron\אוניברסיטת חיפה\מחקר\MDBs and COVID-19\"/>
    </mc:Choice>
  </mc:AlternateContent>
  <xr:revisionPtr revIDLastSave="0" documentId="13_ncr:1_{E7191FFC-03DA-420D-AEC5-3E6D98DD4AB2}" xr6:coauthVersionLast="47" xr6:coauthVersionMax="47" xr10:uidLastSave="{00000000-0000-0000-0000-000000000000}"/>
  <bookViews>
    <workbookView xWindow="-110" yWindow="-110" windowWidth="38620" windowHeight="21100" activeTab="1" xr2:uid="{2E80BA86-93BD-4522-A107-83CCD9A4150C}"/>
  </bookViews>
  <sheets>
    <sheet name="Main" sheetId="1" r:id="rId1"/>
    <sheet name="Table" sheetId="5" r:id="rId2"/>
    <sheet name="Membership Overlap" sheetId="4" r:id="rId3"/>
    <sheet name="Graphs" sheetId="2" r:id="rId4"/>
    <sheet name="World Bank Members 1980" sheetId="3" r:id="rId5"/>
  </sheets>
  <definedNames>
    <definedName name="_xlnm._FilterDatabase" localSheetId="0" hidden="1">Main!$A$1:$AD$32</definedName>
    <definedName name="_xlnm._FilterDatabase" localSheetId="1" hidden="1">Table!$J$1:$J$26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9" i="1"/>
  <c r="R10" i="1"/>
  <c r="R11" i="1"/>
  <c r="R12" i="1"/>
  <c r="R14" i="1"/>
  <c r="R15" i="1"/>
  <c r="R16" i="1"/>
  <c r="R17" i="1"/>
  <c r="R19" i="1"/>
  <c r="R20" i="1"/>
  <c r="R21" i="1"/>
  <c r="R22" i="1"/>
  <c r="R23" i="1"/>
  <c r="R24" i="1"/>
  <c r="R25" i="1"/>
  <c r="R2" i="1"/>
  <c r="AD36" i="1"/>
  <c r="AD35" i="1"/>
  <c r="AD34" i="1"/>
  <c r="G52" i="1"/>
  <c r="F52" i="1"/>
  <c r="C52" i="1"/>
  <c r="D52" i="1"/>
  <c r="E52" i="1"/>
  <c r="B52" i="1"/>
  <c r="K39" i="1"/>
  <c r="J39" i="1"/>
  <c r="I39" i="1"/>
  <c r="T32" i="1"/>
  <c r="T31" i="1"/>
  <c r="T30" i="1"/>
  <c r="T29" i="1"/>
  <c r="T28" i="1"/>
  <c r="T27" i="1"/>
  <c r="E30" i="4"/>
  <c r="D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BG30" i="4"/>
  <c r="BH30" i="4"/>
  <c r="BI30" i="4"/>
  <c r="BJ30" i="4"/>
  <c r="BK30" i="4"/>
  <c r="BL30" i="4"/>
  <c r="BM30" i="4"/>
  <c r="BN30" i="4"/>
  <c r="BO30" i="4"/>
  <c r="BP30" i="4"/>
  <c r="BQ30" i="4"/>
  <c r="BR30" i="4"/>
  <c r="BS30" i="4"/>
  <c r="BT30" i="4"/>
  <c r="BU30" i="4"/>
  <c r="BV30" i="4"/>
  <c r="BW30" i="4"/>
  <c r="BX30" i="4"/>
  <c r="BY30" i="4"/>
  <c r="BZ30" i="4"/>
  <c r="CA30" i="4"/>
  <c r="CB30" i="4"/>
  <c r="CC30" i="4"/>
  <c r="CD30" i="4"/>
  <c r="CE30" i="4"/>
  <c r="CF30" i="4"/>
  <c r="CG30" i="4"/>
  <c r="CH30" i="4"/>
  <c r="CI30" i="4"/>
  <c r="CJ30" i="4"/>
  <c r="CK30" i="4"/>
  <c r="CL30" i="4"/>
  <c r="CM30" i="4"/>
  <c r="CN30" i="4"/>
  <c r="CO30" i="4"/>
  <c r="CP30" i="4"/>
  <c r="CQ30" i="4"/>
  <c r="CR30" i="4"/>
  <c r="CS30" i="4"/>
  <c r="CT30" i="4"/>
  <c r="CU30" i="4"/>
  <c r="CV30" i="4"/>
  <c r="CW30" i="4"/>
  <c r="CX30" i="4"/>
  <c r="CY30" i="4"/>
  <c r="CZ30" i="4"/>
  <c r="DA30" i="4"/>
  <c r="DB30" i="4"/>
  <c r="DC30" i="4"/>
  <c r="DD30" i="4"/>
  <c r="DE30" i="4"/>
  <c r="DF30" i="4"/>
  <c r="DG30" i="4"/>
  <c r="DH30" i="4"/>
  <c r="DI30" i="4"/>
  <c r="DJ30" i="4"/>
  <c r="DK30" i="4"/>
  <c r="DL30" i="4"/>
  <c r="DM30" i="4"/>
  <c r="DN30" i="4"/>
  <c r="DO30" i="4"/>
  <c r="DP30" i="4"/>
  <c r="DQ30" i="4"/>
  <c r="DR30" i="4"/>
  <c r="DS30" i="4"/>
  <c r="DT30" i="4"/>
  <c r="DU30" i="4"/>
  <c r="DV30" i="4"/>
  <c r="DW30" i="4"/>
  <c r="DX30" i="4"/>
  <c r="DY30" i="4"/>
  <c r="DZ30" i="4"/>
  <c r="EA30" i="4"/>
  <c r="EB30" i="4"/>
  <c r="EC30" i="4"/>
  <c r="ED30" i="4"/>
  <c r="EE30" i="4"/>
  <c r="EF30" i="4"/>
  <c r="EG30" i="4"/>
  <c r="EH30" i="4"/>
  <c r="EI30" i="4"/>
  <c r="EJ30" i="4"/>
  <c r="EK30" i="4"/>
  <c r="EL30" i="4"/>
  <c r="EM30" i="4"/>
  <c r="EN30" i="4"/>
  <c r="EO30" i="4"/>
  <c r="EP30" i="4"/>
  <c r="EQ30" i="4"/>
  <c r="ER30" i="4"/>
  <c r="ES30" i="4"/>
  <c r="ET30" i="4"/>
  <c r="EU30" i="4"/>
  <c r="EV30" i="4"/>
  <c r="EW30" i="4"/>
  <c r="EX30" i="4"/>
  <c r="EY30" i="4"/>
  <c r="EZ30" i="4"/>
  <c r="FA30" i="4"/>
  <c r="FB30" i="4"/>
  <c r="FC30" i="4"/>
  <c r="FD30" i="4"/>
  <c r="FE30" i="4"/>
  <c r="FF30" i="4"/>
  <c r="FG30" i="4"/>
  <c r="FH30" i="4"/>
  <c r="F30" i="4"/>
  <c r="E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BH29" i="4"/>
  <c r="BI29" i="4"/>
  <c r="BJ29" i="4"/>
  <c r="BK29" i="4"/>
  <c r="BL29" i="4"/>
  <c r="BM29" i="4"/>
  <c r="BN29" i="4"/>
  <c r="BO29" i="4"/>
  <c r="BP29" i="4"/>
  <c r="BQ29" i="4"/>
  <c r="BR29" i="4"/>
  <c r="BS29" i="4"/>
  <c r="BT29" i="4"/>
  <c r="BU29" i="4"/>
  <c r="BV29" i="4"/>
  <c r="BW29" i="4"/>
  <c r="BX29" i="4"/>
  <c r="BY29" i="4"/>
  <c r="BZ29" i="4"/>
  <c r="CA29" i="4"/>
  <c r="CB29" i="4"/>
  <c r="CC29" i="4"/>
  <c r="CD29" i="4"/>
  <c r="CE29" i="4"/>
  <c r="CF29" i="4"/>
  <c r="CG29" i="4"/>
  <c r="CH29" i="4"/>
  <c r="CI29" i="4"/>
  <c r="CJ29" i="4"/>
  <c r="CK29" i="4"/>
  <c r="CL29" i="4"/>
  <c r="CM29" i="4"/>
  <c r="CN29" i="4"/>
  <c r="CO29" i="4"/>
  <c r="CP29" i="4"/>
  <c r="CQ29" i="4"/>
  <c r="CR29" i="4"/>
  <c r="CS29" i="4"/>
  <c r="CT29" i="4"/>
  <c r="CU29" i="4"/>
  <c r="CV29" i="4"/>
  <c r="CW29" i="4"/>
  <c r="CX29" i="4"/>
  <c r="CY29" i="4"/>
  <c r="CZ29" i="4"/>
  <c r="DA29" i="4"/>
  <c r="DB29" i="4"/>
  <c r="DC29" i="4"/>
  <c r="DD29" i="4"/>
  <c r="DE29" i="4"/>
  <c r="DF29" i="4"/>
  <c r="DG29" i="4"/>
  <c r="DH29" i="4"/>
  <c r="DI29" i="4"/>
  <c r="DJ29" i="4"/>
  <c r="DK29" i="4"/>
  <c r="DL29" i="4"/>
  <c r="DM29" i="4"/>
  <c r="DN29" i="4"/>
  <c r="DO29" i="4"/>
  <c r="DP29" i="4"/>
  <c r="DQ29" i="4"/>
  <c r="DR29" i="4"/>
  <c r="DS29" i="4"/>
  <c r="DT29" i="4"/>
  <c r="DU29" i="4"/>
  <c r="DV29" i="4"/>
  <c r="DW29" i="4"/>
  <c r="DX29" i="4"/>
  <c r="DY29" i="4"/>
  <c r="DZ29" i="4"/>
  <c r="EA29" i="4"/>
  <c r="EB29" i="4"/>
  <c r="EC29" i="4"/>
  <c r="ED29" i="4"/>
  <c r="EE29" i="4"/>
  <c r="EF29" i="4"/>
  <c r="EG29" i="4"/>
  <c r="EH29" i="4"/>
  <c r="EI29" i="4"/>
  <c r="EJ29" i="4"/>
  <c r="EK29" i="4"/>
  <c r="EL29" i="4"/>
  <c r="EM29" i="4"/>
  <c r="EN29" i="4"/>
  <c r="EO29" i="4"/>
  <c r="EP29" i="4"/>
  <c r="EQ29" i="4"/>
  <c r="ER29" i="4"/>
  <c r="ES29" i="4"/>
  <c r="ET29" i="4"/>
  <c r="EU29" i="4"/>
  <c r="EV29" i="4"/>
  <c r="EW29" i="4"/>
  <c r="EX29" i="4"/>
  <c r="EY29" i="4"/>
  <c r="EZ29" i="4"/>
  <c r="FA29" i="4"/>
  <c r="FB29" i="4"/>
  <c r="FC29" i="4"/>
  <c r="FD29" i="4"/>
  <c r="FE29" i="4"/>
  <c r="FF29" i="4"/>
  <c r="FG29" i="4"/>
  <c r="FH29" i="4"/>
  <c r="F29" i="4"/>
  <c r="D29" i="4" s="1"/>
  <c r="C26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" i="4"/>
  <c r="C44" i="1"/>
  <c r="C43" i="1"/>
  <c r="L44" i="1"/>
  <c r="L43" i="1"/>
  <c r="I48" i="1"/>
  <c r="I49" i="1"/>
  <c r="G44" i="1"/>
  <c r="G43" i="1"/>
  <c r="E44" i="1"/>
  <c r="E43" i="1"/>
  <c r="I47" i="1"/>
  <c r="I44" i="1"/>
  <c r="I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tc={5B1B4C0C-872D-4290-9325-6DED7DF817AD}</author>
  </authors>
  <commentList>
    <comment ref="AC1" authorId="0" shapeId="0" xr:uid="{5B1B4C0C-872D-4290-9325-6DED7DF817AD}">
      <text>
        <t>[Threaded comment]
Your version of Excel allows you to read this threaded comment; however, any edits to it will get removed if the file is opened in a newer version of Excel. Learn more: https://go.microsoft.com/fwlink/?linkid=870924
Comment:
    1 - weak
2 - adequate
3 - strong</t>
      </text>
    </comment>
  </commentList>
</comments>
</file>

<file path=xl/sharedStrings.xml><?xml version="1.0" encoding="utf-8"?>
<sst xmlns="http://schemas.openxmlformats.org/spreadsheetml/2006/main" count="1257" uniqueCount="469">
  <si>
    <t>Name of MDB</t>
  </si>
  <si>
    <t>Asian Development Bank (ADB)</t>
  </si>
  <si>
    <t>Asian Infrastructure Investment Bank (AIIB)</t>
  </si>
  <si>
    <t>Inter-American Development Bank (IADB)</t>
  </si>
  <si>
    <t>World Bank Group (IBRD, IDA, IFC, MIGA)</t>
  </si>
  <si>
    <t>African Development Bank (AfDB)</t>
  </si>
  <si>
    <t>Afircan Export-Import Bank</t>
  </si>
  <si>
    <t>East African Development Bank</t>
  </si>
  <si>
    <t>Eurasian Development Bank</t>
  </si>
  <si>
    <t>European Bank for Reconstruction and Development (EBRD)</t>
  </si>
  <si>
    <t>Nordic Investment Bank</t>
  </si>
  <si>
    <t>Caribbean Development Bank (CAB)</t>
  </si>
  <si>
    <t>New Development Bank (NDB)</t>
  </si>
  <si>
    <t>European Investment Bank (EIB)</t>
  </si>
  <si>
    <t>Central American Bank for Economic Integration (CABEI)</t>
  </si>
  <si>
    <t>Development Bank of Latin America</t>
  </si>
  <si>
    <t>Council of Europe Development Bank</t>
  </si>
  <si>
    <t>Development Bank of the Central African States</t>
  </si>
  <si>
    <t>Islamic Development Bank</t>
  </si>
  <si>
    <t>Plata Basin Financial Development Fund</t>
  </si>
  <si>
    <t>Shelter Afrique</t>
  </si>
  <si>
    <t>West African Development Bank</t>
  </si>
  <si>
    <t>COVID-19 Policy Response</t>
  </si>
  <si>
    <t>Yes</t>
  </si>
  <si>
    <t>Type of Response</t>
  </si>
  <si>
    <t>Control</t>
  </si>
  <si>
    <t>President</t>
  </si>
  <si>
    <t>Fast Track</t>
  </si>
  <si>
    <t>No</t>
  </si>
  <si>
    <t>Investment Scale-up</t>
  </si>
  <si>
    <t>Restructuring / Repurposing</t>
  </si>
  <si>
    <t>Japanese</t>
  </si>
  <si>
    <t>Expanded Issue-scope (towards health)</t>
  </si>
  <si>
    <t>Specialized Facility</t>
  </si>
  <si>
    <t>Chinese</t>
  </si>
  <si>
    <t>EU</t>
  </si>
  <si>
    <t>US (30%)</t>
  </si>
  <si>
    <t>China (26%)</t>
  </si>
  <si>
    <t>Japan/US (30% together)</t>
  </si>
  <si>
    <t>American (US)</t>
  </si>
  <si>
    <t>Crisis Facility; Investment scale-up; Fast Track; Expanded operations; Vaccines</t>
  </si>
  <si>
    <t>US (16%)</t>
  </si>
  <si>
    <t>Arab bank for economic development in Africa</t>
  </si>
  <si>
    <t>African (50%)</t>
  </si>
  <si>
    <t>African (Nigerian)</t>
  </si>
  <si>
    <t>Global/Regional</t>
  </si>
  <si>
    <t>Regional</t>
  </si>
  <si>
    <t>Global</t>
  </si>
  <si>
    <t>Crisis Facility; Vaccines; Investment scale-up</t>
  </si>
  <si>
    <t>African (class A)</t>
  </si>
  <si>
    <t>Previous pandemic/crisis experience</t>
  </si>
  <si>
    <t>BRICS members (19.42% each)</t>
  </si>
  <si>
    <t>Brazilian</t>
  </si>
  <si>
    <t>Investment Focus / Issue-area</t>
  </si>
  <si>
    <t>China and the U.S. are members</t>
  </si>
  <si>
    <t>Date of first COVID-19 response measure</t>
  </si>
  <si>
    <t>March 2020 - Bond; April 2020 - Facility</t>
  </si>
  <si>
    <t>Financial Institutions</t>
  </si>
  <si>
    <t>Infrastructure</t>
  </si>
  <si>
    <t>Multi-Issue</t>
  </si>
  <si>
    <t>Only China</t>
  </si>
  <si>
    <t>African</t>
  </si>
  <si>
    <t>American</t>
  </si>
  <si>
    <t>African (Kenyan)</t>
  </si>
  <si>
    <t>case-by-case response</t>
  </si>
  <si>
    <t>Russian</t>
  </si>
  <si>
    <t>Infrastructure; resources and energy; machine engineering</t>
  </si>
  <si>
    <t>Special grants (9 million); and case-by-case loans</t>
  </si>
  <si>
    <t>March 2020 - Solidarity Package</t>
  </si>
  <si>
    <t>"Solidarity Package"; fast track loan restructuring</t>
  </si>
  <si>
    <t>Since October 2020 - European (French); up until then British</t>
  </si>
  <si>
    <t>European / US</t>
  </si>
  <si>
    <t>Yes (China very minor, US major)</t>
  </si>
  <si>
    <t>Region</t>
  </si>
  <si>
    <t>Asia</t>
  </si>
  <si>
    <t>America</t>
  </si>
  <si>
    <t>Africa</t>
  </si>
  <si>
    <t>Europe</t>
  </si>
  <si>
    <t>German</t>
  </si>
  <si>
    <t>European Guarantee Fund; Investment scale-up; re-purpusing; fast-track; extanded geographical scope</t>
  </si>
  <si>
    <t>Membership size (2020)</t>
  </si>
  <si>
    <t>Infrastructure, Energy and Sustainable Development</t>
  </si>
  <si>
    <t>Emergency Assistance Facility; COVID Response Bond (2$ billion)</t>
  </si>
  <si>
    <t>Nordic (Sweden 34.6%, Norway 21.5%, Denmark 21.1%)</t>
  </si>
  <si>
    <t>Denmark (until 2021)</t>
  </si>
  <si>
    <t>Productivity and Environmental Protection; Infrastructure</t>
  </si>
  <si>
    <t>Investment scale-up</t>
  </si>
  <si>
    <t>Jamaican</t>
  </si>
  <si>
    <t>Emergency Support and Preparedness Program for COVID-19</t>
  </si>
  <si>
    <t>Honduran</t>
  </si>
  <si>
    <t>economic  integration  and  balanced  economic  and  social development</t>
  </si>
  <si>
    <t>American (founding members)</t>
  </si>
  <si>
    <t>COVID-19 Response Bond; emergency credit-line (fast track)</t>
  </si>
  <si>
    <t>Colombian</t>
  </si>
  <si>
    <t>European (Italian)</t>
  </si>
  <si>
    <t>Congo</t>
  </si>
  <si>
    <t>ad-hock emergency loans</t>
  </si>
  <si>
    <t>Economic integration / multi-issue</t>
  </si>
  <si>
    <t>Saudi Arabia (23.5%)</t>
  </si>
  <si>
    <t>Saudi</t>
  </si>
  <si>
    <t xml:space="preserve">Uruguay </t>
  </si>
  <si>
    <t>Only China (through Bank of China)</t>
  </si>
  <si>
    <t>The Eastern and Southern African Trade and Development Bank (TDB)</t>
  </si>
  <si>
    <t>Real-estate</t>
  </si>
  <si>
    <t>Zimbabwe</t>
  </si>
  <si>
    <t>minor</t>
  </si>
  <si>
    <t>Togo</t>
  </si>
  <si>
    <t>Special loan package and grants</t>
  </si>
  <si>
    <t>Arab</t>
  </si>
  <si>
    <t>Mauritanian</t>
  </si>
  <si>
    <t>Sub-Regional</t>
  </si>
  <si>
    <t>COVID-19 Response</t>
  </si>
  <si>
    <t>Minor</t>
  </si>
  <si>
    <t>Investments Scale-up</t>
  </si>
  <si>
    <t>Expanded Issue-Scope</t>
  </si>
  <si>
    <t>Bonds</t>
  </si>
  <si>
    <t>Eurasia</t>
  </si>
  <si>
    <t>Economic Development</t>
  </si>
  <si>
    <t>Amount disbursed by Facility/ Bank loans in millions $</t>
  </si>
  <si>
    <t>Crisis Facility (with two other banks), fast track; emergency support</t>
  </si>
  <si>
    <t>Year of Establishment</t>
  </si>
  <si>
    <r>
      <t>Algeria</t>
    </r>
    <r>
      <rPr>
        <sz val="11"/>
        <color rgb="FF333333"/>
        <rFont val="Arial"/>
        <family val="2"/>
      </rPr>
      <t>, Sep 26, 1963</t>
    </r>
  </si>
  <si>
    <r>
      <t>Argentina</t>
    </r>
    <r>
      <rPr>
        <sz val="11"/>
        <color rgb="FF333333"/>
        <rFont val="Arial"/>
        <family val="2"/>
      </rPr>
      <t>, Sep 20, 1956</t>
    </r>
  </si>
  <si>
    <r>
      <t>Australia</t>
    </r>
    <r>
      <rPr>
        <sz val="11"/>
        <color rgb="FF333333"/>
        <rFont val="Arial"/>
        <family val="2"/>
      </rPr>
      <t>, Aug 5, 1947</t>
    </r>
  </si>
  <si>
    <r>
      <t>Austria</t>
    </r>
    <r>
      <rPr>
        <sz val="11"/>
        <color rgb="FF333333"/>
        <rFont val="Arial"/>
        <family val="2"/>
      </rPr>
      <t>, Aug 27, 1948</t>
    </r>
  </si>
  <si>
    <r>
      <t>Bahamas</t>
    </r>
    <r>
      <rPr>
        <sz val="11"/>
        <color rgb="FF333333"/>
        <rFont val="Arial"/>
        <family val="2"/>
      </rPr>
      <t>, The Aug 21, 1973</t>
    </r>
  </si>
  <si>
    <r>
      <t>Bahrain</t>
    </r>
    <r>
      <rPr>
        <sz val="11"/>
        <color rgb="FF333333"/>
        <rFont val="Arial"/>
        <family val="2"/>
      </rPr>
      <t>, Sep 15, 1972</t>
    </r>
  </si>
  <si>
    <r>
      <t>Bangladesh</t>
    </r>
    <r>
      <rPr>
        <sz val="11"/>
        <color rgb="FF333333"/>
        <rFont val="Arial"/>
        <family val="2"/>
      </rPr>
      <t>, Aug 17, 1972</t>
    </r>
  </si>
  <si>
    <r>
      <t>Barbados</t>
    </r>
    <r>
      <rPr>
        <sz val="11"/>
        <color rgb="FF333333"/>
        <rFont val="Arial"/>
        <family val="2"/>
      </rPr>
      <t>, Sep 12, 1974</t>
    </r>
  </si>
  <si>
    <r>
      <t>Belgium</t>
    </r>
    <r>
      <rPr>
        <sz val="11"/>
        <color rgb="FF333333"/>
        <rFont val="Arial"/>
        <family val="2"/>
      </rPr>
      <t>, Dec 27, 1945</t>
    </r>
  </si>
  <si>
    <r>
      <t>Benin</t>
    </r>
    <r>
      <rPr>
        <sz val="11"/>
        <color rgb="FF333333"/>
        <rFont val="Arial"/>
        <family val="2"/>
      </rPr>
      <t>, Jul 10, 1963</t>
    </r>
  </si>
  <si>
    <r>
      <t>Bolivia</t>
    </r>
    <r>
      <rPr>
        <sz val="11"/>
        <color rgb="FF333333"/>
        <rFont val="Arial"/>
        <family val="2"/>
      </rPr>
      <t>, Dec 27, 1945</t>
    </r>
  </si>
  <si>
    <r>
      <t>Botswana</t>
    </r>
    <r>
      <rPr>
        <sz val="11"/>
        <color rgb="FF333333"/>
        <rFont val="Arial"/>
        <family val="2"/>
      </rPr>
      <t>, Jul 24, 1968</t>
    </r>
  </si>
  <si>
    <r>
      <t>Brazil</t>
    </r>
    <r>
      <rPr>
        <sz val="11"/>
        <color rgb="FF333333"/>
        <rFont val="Arial"/>
        <family val="2"/>
      </rPr>
      <t>, Jan 14, 1946</t>
    </r>
  </si>
  <si>
    <r>
      <t>Burkina Faso</t>
    </r>
    <r>
      <rPr>
        <sz val="11"/>
        <color rgb="FF333333"/>
        <rFont val="Arial"/>
        <family val="2"/>
      </rPr>
      <t>, May 2, 1963</t>
    </r>
  </si>
  <si>
    <r>
      <t>Burundi</t>
    </r>
    <r>
      <rPr>
        <sz val="11"/>
        <color rgb="FF333333"/>
        <rFont val="Arial"/>
        <family val="2"/>
      </rPr>
      <t>, Sep 28, 1963</t>
    </r>
  </si>
  <si>
    <r>
      <t>Cabo Verde</t>
    </r>
    <r>
      <rPr>
        <sz val="11"/>
        <color rgb="FF333333"/>
        <rFont val="Arial"/>
        <family val="2"/>
      </rPr>
      <t>, Nov 20, 1978</t>
    </r>
  </si>
  <si>
    <r>
      <t>Cambodia</t>
    </r>
    <r>
      <rPr>
        <sz val="11"/>
        <color rgb="FF333333"/>
        <rFont val="Arial"/>
        <family val="2"/>
      </rPr>
      <t>, Jul 22, 1970</t>
    </r>
  </si>
  <si>
    <r>
      <t>Cameroon</t>
    </r>
    <r>
      <rPr>
        <sz val="11"/>
        <color rgb="FF333333"/>
        <rFont val="Arial"/>
        <family val="2"/>
      </rPr>
      <t>, Jul 10, 1963</t>
    </r>
  </si>
  <si>
    <r>
      <t>Canada</t>
    </r>
    <r>
      <rPr>
        <sz val="11"/>
        <color rgb="FF333333"/>
        <rFont val="Arial"/>
        <family val="2"/>
      </rPr>
      <t>, Dec 27, 1945</t>
    </r>
  </si>
  <si>
    <r>
      <t>Central African Republic</t>
    </r>
    <r>
      <rPr>
        <sz val="11"/>
        <color rgb="FF333333"/>
        <rFont val="Arial"/>
        <family val="2"/>
      </rPr>
      <t>, Jul 10, 1963</t>
    </r>
  </si>
  <si>
    <r>
      <t>Chad</t>
    </r>
    <r>
      <rPr>
        <sz val="11"/>
        <color rgb="FF333333"/>
        <rFont val="Arial"/>
        <family val="2"/>
      </rPr>
      <t>, Jul 10, 1963</t>
    </r>
  </si>
  <si>
    <r>
      <t>Chile</t>
    </r>
    <r>
      <rPr>
        <sz val="11"/>
        <color rgb="FF333333"/>
        <rFont val="Arial"/>
        <family val="2"/>
      </rPr>
      <t>, Dec 31, 1945</t>
    </r>
  </si>
  <si>
    <r>
      <t>China</t>
    </r>
    <r>
      <rPr>
        <sz val="11"/>
        <color rgb="FF333333"/>
        <rFont val="Arial"/>
        <family val="2"/>
      </rPr>
      <t>, Dec 27, 1945</t>
    </r>
  </si>
  <si>
    <r>
      <t>Colombia</t>
    </r>
    <r>
      <rPr>
        <sz val="11"/>
        <color rgb="FF333333"/>
        <rFont val="Arial"/>
        <family val="2"/>
      </rPr>
      <t>, Dec 24, 1946</t>
    </r>
  </si>
  <si>
    <r>
      <t>Comoros</t>
    </r>
    <r>
      <rPr>
        <sz val="11"/>
        <color rgb="FF333333"/>
        <rFont val="Arial"/>
        <family val="2"/>
      </rPr>
      <t>, Oct 28, 1976</t>
    </r>
  </si>
  <si>
    <r>
      <t>Congo, Democratic Republic of</t>
    </r>
    <r>
      <rPr>
        <sz val="11"/>
        <color rgb="FF333333"/>
        <rFont val="Arial"/>
        <family val="2"/>
      </rPr>
      <t>, Sep 28, 1963</t>
    </r>
  </si>
  <si>
    <r>
      <t>Congo, Republic of</t>
    </r>
    <r>
      <rPr>
        <sz val="11"/>
        <color rgb="FF333333"/>
        <rFont val="Arial"/>
        <family val="2"/>
      </rPr>
      <t>, Jul 10, 1963</t>
    </r>
  </si>
  <si>
    <r>
      <t>Costa Rica</t>
    </r>
    <r>
      <rPr>
        <sz val="11"/>
        <color rgb="FF333333"/>
        <rFont val="Arial"/>
        <family val="2"/>
      </rPr>
      <t>, Jan 8, 1946</t>
    </r>
  </si>
  <si>
    <r>
      <t>Cote d'Ivoire</t>
    </r>
    <r>
      <rPr>
        <sz val="11"/>
        <color rgb="FF333333"/>
        <rFont val="Arial"/>
        <family val="2"/>
      </rPr>
      <t>, Mar 11, 1963</t>
    </r>
  </si>
  <si>
    <r>
      <t>Cyprus</t>
    </r>
    <r>
      <rPr>
        <sz val="11"/>
        <color rgb="FF333333"/>
        <rFont val="Arial"/>
        <family val="2"/>
      </rPr>
      <t>, Dec 21, 1961</t>
    </r>
  </si>
  <si>
    <r>
      <t>Denmark</t>
    </r>
    <r>
      <rPr>
        <sz val="11"/>
        <color rgb="FF333333"/>
        <rFont val="Arial"/>
        <family val="2"/>
      </rPr>
      <t>, Mar 30, 1946</t>
    </r>
  </si>
  <si>
    <r>
      <t>Dominican Republic</t>
    </r>
    <r>
      <rPr>
        <sz val="11"/>
        <color rgb="FF333333"/>
        <rFont val="Arial"/>
        <family val="2"/>
      </rPr>
      <t>, Sep 18, 1961</t>
    </r>
  </si>
  <si>
    <r>
      <t>Ecuador</t>
    </r>
    <r>
      <rPr>
        <sz val="11"/>
        <color rgb="FF333333"/>
        <rFont val="Arial"/>
        <family val="2"/>
      </rPr>
      <t>, Dec 28, 1945</t>
    </r>
  </si>
  <si>
    <r>
      <t>Egypt, Arab Republic of</t>
    </r>
    <r>
      <rPr>
        <sz val="11"/>
        <color rgb="FF333333"/>
        <rFont val="Arial"/>
        <family val="2"/>
      </rPr>
      <t>, Dec 27, 1945</t>
    </r>
  </si>
  <si>
    <r>
      <t>El Salvador</t>
    </r>
    <r>
      <rPr>
        <sz val="11"/>
        <color rgb="FF333333"/>
        <rFont val="Arial"/>
        <family val="2"/>
      </rPr>
      <t>, Mar 14, 1946</t>
    </r>
  </si>
  <si>
    <r>
      <t>Equatorial Guinea</t>
    </r>
    <r>
      <rPr>
        <sz val="11"/>
        <color rgb="FF333333"/>
        <rFont val="Arial"/>
        <family val="2"/>
      </rPr>
      <t>, Jul 1, 1970</t>
    </r>
  </si>
  <si>
    <r>
      <t>Eswatini</t>
    </r>
    <r>
      <rPr>
        <sz val="11"/>
        <color rgb="FF333333"/>
        <rFont val="Arial"/>
        <family val="2"/>
      </rPr>
      <t>, Sep 22, 1969</t>
    </r>
  </si>
  <si>
    <r>
      <t>Ethiopia</t>
    </r>
    <r>
      <rPr>
        <sz val="11"/>
        <color rgb="FF333333"/>
        <rFont val="Arial"/>
        <family val="2"/>
      </rPr>
      <t>, Dec 27, 1945</t>
    </r>
  </si>
  <si>
    <r>
      <t>Fiji</t>
    </r>
    <r>
      <rPr>
        <sz val="11"/>
        <color rgb="FF333333"/>
        <rFont val="Arial"/>
        <family val="2"/>
      </rPr>
      <t>, May 28, 1971</t>
    </r>
  </si>
  <si>
    <r>
      <t>Finland</t>
    </r>
    <r>
      <rPr>
        <sz val="11"/>
        <color rgb="FF333333"/>
        <rFont val="Arial"/>
        <family val="2"/>
      </rPr>
      <t>, Jan 14, 1948</t>
    </r>
  </si>
  <si>
    <r>
      <t>France</t>
    </r>
    <r>
      <rPr>
        <sz val="11"/>
        <color rgb="FF333333"/>
        <rFont val="Arial"/>
        <family val="2"/>
      </rPr>
      <t>, Dec 27, 1945</t>
    </r>
  </si>
  <si>
    <r>
      <t>Gabon</t>
    </r>
    <r>
      <rPr>
        <sz val="11"/>
        <color rgb="FF333333"/>
        <rFont val="Arial"/>
        <family val="2"/>
      </rPr>
      <t>, Sep 10, 1963</t>
    </r>
  </si>
  <si>
    <r>
      <t>Gambia</t>
    </r>
    <r>
      <rPr>
        <sz val="11"/>
        <color rgb="FF333333"/>
        <rFont val="Arial"/>
        <family val="2"/>
      </rPr>
      <t>, The, Oct 18, 1967</t>
    </r>
  </si>
  <si>
    <r>
      <t>Germany</t>
    </r>
    <r>
      <rPr>
        <sz val="11"/>
        <color rgb="FF333333"/>
        <rFont val="Arial"/>
        <family val="2"/>
      </rPr>
      <t>, Aug 14, 1952</t>
    </r>
  </si>
  <si>
    <r>
      <t>Ghana</t>
    </r>
    <r>
      <rPr>
        <sz val="11"/>
        <color rgb="FF333333"/>
        <rFont val="Arial"/>
        <family val="2"/>
      </rPr>
      <t>, Sep 20, 1957</t>
    </r>
  </si>
  <si>
    <r>
      <t>Greece</t>
    </r>
    <r>
      <rPr>
        <sz val="11"/>
        <color rgb="FF333333"/>
        <rFont val="Arial"/>
        <family val="2"/>
      </rPr>
      <t>, Dec 27, 1945</t>
    </r>
  </si>
  <si>
    <r>
      <t>Grenada</t>
    </r>
    <r>
      <rPr>
        <sz val="11"/>
        <color rgb="FF333333"/>
        <rFont val="Arial"/>
        <family val="2"/>
      </rPr>
      <t>, Aug 27, 1975</t>
    </r>
  </si>
  <si>
    <r>
      <t>Guatemala</t>
    </r>
    <r>
      <rPr>
        <sz val="11"/>
        <color rgb="FF333333"/>
        <rFont val="Arial"/>
        <family val="2"/>
      </rPr>
      <t>, Dec 28, 1945</t>
    </r>
  </si>
  <si>
    <r>
      <t>Guinea</t>
    </r>
    <r>
      <rPr>
        <sz val="11"/>
        <color rgb="FF333333"/>
        <rFont val="Arial"/>
        <family val="2"/>
      </rPr>
      <t>, Sep 28, 1963</t>
    </r>
  </si>
  <si>
    <r>
      <t>Guinea-Bissau</t>
    </r>
    <r>
      <rPr>
        <sz val="11"/>
        <color rgb="FF333333"/>
        <rFont val="Arial"/>
        <family val="2"/>
      </rPr>
      <t>, Mar 24, 1977</t>
    </r>
  </si>
  <si>
    <r>
      <t>Guyana</t>
    </r>
    <r>
      <rPr>
        <sz val="11"/>
        <color rgb="FF333333"/>
        <rFont val="Arial"/>
        <family val="2"/>
      </rPr>
      <t>, Sep 26, 1966</t>
    </r>
  </si>
  <si>
    <r>
      <t>Haiti</t>
    </r>
    <r>
      <rPr>
        <sz val="11"/>
        <color rgb="FF333333"/>
        <rFont val="Arial"/>
        <family val="2"/>
      </rPr>
      <t>, Sep 8, 1953</t>
    </r>
  </si>
  <si>
    <r>
      <t>Iceland</t>
    </r>
    <r>
      <rPr>
        <sz val="11"/>
        <color rgb="FF333333"/>
        <rFont val="Arial"/>
        <family val="2"/>
      </rPr>
      <t>, Dec 27, 1945</t>
    </r>
  </si>
  <si>
    <r>
      <t>India</t>
    </r>
    <r>
      <rPr>
        <sz val="11"/>
        <color rgb="FF333333"/>
        <rFont val="Arial"/>
        <family val="2"/>
      </rPr>
      <t>, Dec 27, 1945</t>
    </r>
  </si>
  <si>
    <r>
      <t>Indonesia</t>
    </r>
    <r>
      <rPr>
        <sz val="11"/>
        <color rgb="FF333333"/>
        <rFont val="Arial"/>
        <family val="2"/>
      </rPr>
      <t>, Apr 13, 1967</t>
    </r>
  </si>
  <si>
    <r>
      <t>Iran, Islamic Republic of</t>
    </r>
    <r>
      <rPr>
        <sz val="11"/>
        <color rgb="FF333333"/>
        <rFont val="Arial"/>
        <family val="2"/>
      </rPr>
      <t>, Dec 29, 1945</t>
    </r>
  </si>
  <si>
    <r>
      <t>Iraq</t>
    </r>
    <r>
      <rPr>
        <sz val="11"/>
        <color rgb="FF333333"/>
        <rFont val="Arial"/>
        <family val="2"/>
      </rPr>
      <t>, Dec 27, 1945</t>
    </r>
  </si>
  <si>
    <r>
      <t>Ireland</t>
    </r>
    <r>
      <rPr>
        <sz val="11"/>
        <color rgb="FF333333"/>
        <rFont val="Arial"/>
        <family val="2"/>
      </rPr>
      <t>, Aug 8, 1957</t>
    </r>
  </si>
  <si>
    <r>
      <t>Israel</t>
    </r>
    <r>
      <rPr>
        <sz val="11"/>
        <color rgb="FF333333"/>
        <rFont val="Arial"/>
        <family val="2"/>
      </rPr>
      <t>, Jul 12, 1954</t>
    </r>
  </si>
  <si>
    <r>
      <t>Italy</t>
    </r>
    <r>
      <rPr>
        <sz val="11"/>
        <color rgb="FF333333"/>
        <rFont val="Arial"/>
        <family val="2"/>
      </rPr>
      <t>, Mar 27, 1947</t>
    </r>
  </si>
  <si>
    <r>
      <t>Jamaica</t>
    </r>
    <r>
      <rPr>
        <sz val="11"/>
        <color rgb="FF333333"/>
        <rFont val="Arial"/>
        <family val="2"/>
      </rPr>
      <t>, Feb 21, 1963</t>
    </r>
  </si>
  <si>
    <r>
      <t>Japan</t>
    </r>
    <r>
      <rPr>
        <sz val="11"/>
        <color rgb="FF333333"/>
        <rFont val="Arial"/>
        <family val="2"/>
      </rPr>
      <t>, Aug 13, 1952</t>
    </r>
  </si>
  <si>
    <r>
      <t>Jordan</t>
    </r>
    <r>
      <rPr>
        <sz val="11"/>
        <color rgb="FF333333"/>
        <rFont val="Arial"/>
        <family val="2"/>
      </rPr>
      <t>, Aug 29, 1952</t>
    </r>
  </si>
  <si>
    <r>
      <t>Kenya</t>
    </r>
    <r>
      <rPr>
        <sz val="11"/>
        <color rgb="FF333333"/>
        <rFont val="Arial"/>
        <family val="2"/>
      </rPr>
      <t>, Feb 3, 1964</t>
    </r>
  </si>
  <si>
    <r>
      <t>Korea, Republic of</t>
    </r>
    <r>
      <rPr>
        <sz val="11"/>
        <color rgb="FF333333"/>
        <rFont val="Arial"/>
        <family val="2"/>
      </rPr>
      <t>, Aug 26, 1955</t>
    </r>
  </si>
  <si>
    <r>
      <t>Kuwait</t>
    </r>
    <r>
      <rPr>
        <sz val="11"/>
        <color rgb="FF333333"/>
        <rFont val="Arial"/>
        <family val="2"/>
      </rPr>
      <t>, Sep 13, 1962</t>
    </r>
  </si>
  <si>
    <r>
      <t>Lao People's Democratic Republic</t>
    </r>
    <r>
      <rPr>
        <sz val="11"/>
        <color rgb="FF333333"/>
        <rFont val="Arial"/>
        <family val="2"/>
      </rPr>
      <t>, Jul 5, 1961</t>
    </r>
  </si>
  <si>
    <r>
      <t>Lebanon</t>
    </r>
    <r>
      <rPr>
        <sz val="11"/>
        <color rgb="FF333333"/>
        <rFont val="Arial"/>
        <family val="2"/>
      </rPr>
      <t>, Apr 14, 1947</t>
    </r>
  </si>
  <si>
    <r>
      <t>Liberia</t>
    </r>
    <r>
      <rPr>
        <sz val="11"/>
        <color rgb="FF333333"/>
        <rFont val="Arial"/>
        <family val="2"/>
      </rPr>
      <t>, Mar 28, 1962</t>
    </r>
  </si>
  <si>
    <r>
      <t>Libya</t>
    </r>
    <r>
      <rPr>
        <sz val="11"/>
        <color rgb="FF333333"/>
        <rFont val="Arial"/>
        <family val="2"/>
      </rPr>
      <t>, Sep 17, 1958</t>
    </r>
  </si>
  <si>
    <r>
      <t>Luxembourg</t>
    </r>
    <r>
      <rPr>
        <sz val="11"/>
        <color rgb="FF333333"/>
        <rFont val="Arial"/>
        <family val="2"/>
      </rPr>
      <t>, Dec 27, 1945</t>
    </r>
  </si>
  <si>
    <r>
      <t>Madagascar</t>
    </r>
    <r>
      <rPr>
        <sz val="11"/>
        <color rgb="FF333333"/>
        <rFont val="Arial"/>
        <family val="2"/>
      </rPr>
      <t>, Sep 25, 1963</t>
    </r>
  </si>
  <si>
    <r>
      <t>Malawi</t>
    </r>
    <r>
      <rPr>
        <sz val="11"/>
        <color rgb="FF333333"/>
        <rFont val="Arial"/>
        <family val="2"/>
      </rPr>
      <t>, Jul 19, 1965</t>
    </r>
  </si>
  <si>
    <r>
      <t>Malaysia</t>
    </r>
    <r>
      <rPr>
        <sz val="11"/>
        <color rgb="FF333333"/>
        <rFont val="Arial"/>
        <family val="2"/>
      </rPr>
      <t>, Mar 7, 1958</t>
    </r>
  </si>
  <si>
    <r>
      <t>Maldives</t>
    </r>
    <r>
      <rPr>
        <sz val="11"/>
        <color rgb="FF333333"/>
        <rFont val="Arial"/>
        <family val="2"/>
      </rPr>
      <t>, Jan 13, 1978</t>
    </r>
  </si>
  <si>
    <r>
      <t>Mali</t>
    </r>
    <r>
      <rPr>
        <sz val="11"/>
        <color rgb="FF333333"/>
        <rFont val="Arial"/>
        <family val="2"/>
      </rPr>
      <t>, Sep 27, 1963</t>
    </r>
  </si>
  <si>
    <r>
      <t>Mauritania</t>
    </r>
    <r>
      <rPr>
        <sz val="11"/>
        <color rgb="FF333333"/>
        <rFont val="Arial"/>
        <family val="2"/>
      </rPr>
      <t>, Sep 10, 1963</t>
    </r>
  </si>
  <si>
    <r>
      <t>Mauritius</t>
    </r>
    <r>
      <rPr>
        <sz val="11"/>
        <color rgb="FF333333"/>
        <rFont val="Arial"/>
        <family val="2"/>
      </rPr>
      <t>, Sep 23, 1968</t>
    </r>
  </si>
  <si>
    <r>
      <t>Mexico</t>
    </r>
    <r>
      <rPr>
        <sz val="11"/>
        <color rgb="FF333333"/>
        <rFont val="Arial"/>
        <family val="2"/>
      </rPr>
      <t>, Dec 31, 1945</t>
    </r>
  </si>
  <si>
    <r>
      <t>Morocco</t>
    </r>
    <r>
      <rPr>
        <sz val="11"/>
        <color rgb="FF333333"/>
        <rFont val="Arial"/>
        <family val="2"/>
      </rPr>
      <t>, Apr 25, 1958</t>
    </r>
  </si>
  <si>
    <r>
      <t>Myanmar</t>
    </r>
    <r>
      <rPr>
        <sz val="11"/>
        <color rgb="FF333333"/>
        <rFont val="Arial"/>
        <family val="2"/>
      </rPr>
      <t>, Jan 3, 1952</t>
    </r>
  </si>
  <si>
    <r>
      <t>Nepal</t>
    </r>
    <r>
      <rPr>
        <sz val="11"/>
        <color rgb="FF333333"/>
        <rFont val="Arial"/>
        <family val="2"/>
      </rPr>
      <t>, Sep 6, 1961</t>
    </r>
  </si>
  <si>
    <r>
      <t>Netherlands</t>
    </r>
    <r>
      <rPr>
        <sz val="11"/>
        <color rgb="FF333333"/>
        <rFont val="Arial"/>
        <family val="2"/>
      </rPr>
      <t>, Dec 27, 1945</t>
    </r>
  </si>
  <si>
    <r>
      <t>New Zealand</t>
    </r>
    <r>
      <rPr>
        <sz val="11"/>
        <color rgb="FF333333"/>
        <rFont val="Arial"/>
        <family val="2"/>
      </rPr>
      <t>, Aug 31, 1961</t>
    </r>
  </si>
  <si>
    <r>
      <t>Nicaragua</t>
    </r>
    <r>
      <rPr>
        <sz val="11"/>
        <color rgb="FF333333"/>
        <rFont val="Arial"/>
        <family val="2"/>
      </rPr>
      <t>, Mar 14, 1946</t>
    </r>
  </si>
  <si>
    <r>
      <t>Niger</t>
    </r>
    <r>
      <rPr>
        <sz val="11"/>
        <color rgb="FF333333"/>
        <rFont val="Arial"/>
        <family val="2"/>
      </rPr>
      <t>, Apr 24, 1963</t>
    </r>
  </si>
  <si>
    <r>
      <t>Nigeria</t>
    </r>
    <r>
      <rPr>
        <sz val="11"/>
        <color rgb="FF333333"/>
        <rFont val="Arial"/>
        <family val="2"/>
      </rPr>
      <t>, Mar 30, 1961</t>
    </r>
  </si>
  <si>
    <r>
      <t>Norway</t>
    </r>
    <r>
      <rPr>
        <sz val="11"/>
        <color rgb="FF333333"/>
        <rFont val="Arial"/>
        <family val="2"/>
      </rPr>
      <t>, Dec 27, 1945</t>
    </r>
  </si>
  <si>
    <r>
      <t>Oman</t>
    </r>
    <r>
      <rPr>
        <sz val="11"/>
        <color rgb="FF333333"/>
        <rFont val="Arial"/>
        <family val="2"/>
      </rPr>
      <t>, Dec 23, 1971</t>
    </r>
  </si>
  <si>
    <r>
      <t>Pakistan</t>
    </r>
    <r>
      <rPr>
        <sz val="11"/>
        <color rgb="FF333333"/>
        <rFont val="Arial"/>
        <family val="2"/>
      </rPr>
      <t>, Jul 11, 1950</t>
    </r>
  </si>
  <si>
    <r>
      <t>Panama</t>
    </r>
    <r>
      <rPr>
        <sz val="11"/>
        <color rgb="FF333333"/>
        <rFont val="Arial"/>
        <family val="2"/>
      </rPr>
      <t>, Mar 14, 1946</t>
    </r>
  </si>
  <si>
    <r>
      <t>Papua New Guinea</t>
    </r>
    <r>
      <rPr>
        <sz val="11"/>
        <color rgb="FF333333"/>
        <rFont val="Arial"/>
        <family val="2"/>
      </rPr>
      <t>, Oct 9, 1975</t>
    </r>
  </si>
  <si>
    <r>
      <t>Paraguay</t>
    </r>
    <r>
      <rPr>
        <sz val="11"/>
        <color rgb="FF333333"/>
        <rFont val="Arial"/>
        <family val="2"/>
      </rPr>
      <t>, Dec 28, 1945</t>
    </r>
  </si>
  <si>
    <r>
      <t>Peru</t>
    </r>
    <r>
      <rPr>
        <sz val="11"/>
        <color rgb="FF333333"/>
        <rFont val="Arial"/>
        <family val="2"/>
      </rPr>
      <t>, Dec 31, 1945</t>
    </r>
  </si>
  <si>
    <r>
      <t>Philippines</t>
    </r>
    <r>
      <rPr>
        <sz val="11"/>
        <color rgb="FF333333"/>
        <rFont val="Arial"/>
        <family val="2"/>
      </rPr>
      <t>, Dec 27, 1945</t>
    </r>
  </si>
  <si>
    <r>
      <t>Portugal</t>
    </r>
    <r>
      <rPr>
        <sz val="11"/>
        <color rgb="FF333333"/>
        <rFont val="Arial"/>
        <family val="2"/>
      </rPr>
      <t>, Mar 29, 1961</t>
    </r>
  </si>
  <si>
    <r>
      <t>Qatar</t>
    </r>
    <r>
      <rPr>
        <sz val="11"/>
        <color rgb="FF333333"/>
        <rFont val="Arial"/>
        <family val="2"/>
      </rPr>
      <t>, Sep 25, 1972</t>
    </r>
  </si>
  <si>
    <r>
      <t>Romania</t>
    </r>
    <r>
      <rPr>
        <sz val="11"/>
        <color rgb="FF333333"/>
        <rFont val="Arial"/>
        <family val="2"/>
      </rPr>
      <t>, Dec 15, 1972</t>
    </r>
  </si>
  <si>
    <r>
      <t>Rwanda</t>
    </r>
    <r>
      <rPr>
        <sz val="11"/>
        <color rgb="FF333333"/>
        <rFont val="Arial"/>
        <family val="2"/>
      </rPr>
      <t>, Sep 30, 1963</t>
    </r>
  </si>
  <si>
    <r>
      <t>Samoa</t>
    </r>
    <r>
      <rPr>
        <sz val="11"/>
        <color rgb="FF333333"/>
        <rFont val="Arial"/>
        <family val="2"/>
      </rPr>
      <t>, Jun 28, 1974</t>
    </r>
  </si>
  <si>
    <r>
      <t>Sao Tome and Principe</t>
    </r>
    <r>
      <rPr>
        <sz val="11"/>
        <color rgb="FF333333"/>
        <rFont val="Arial"/>
        <family val="2"/>
      </rPr>
      <t>, Sep 30, 1977</t>
    </r>
  </si>
  <si>
    <r>
      <t>Saudi Arabia</t>
    </r>
    <r>
      <rPr>
        <sz val="11"/>
        <color rgb="FF333333"/>
        <rFont val="Arial"/>
        <family val="2"/>
      </rPr>
      <t>, Aug 26, 1957</t>
    </r>
  </si>
  <si>
    <r>
      <t>Senegal</t>
    </r>
    <r>
      <rPr>
        <sz val="11"/>
        <color rgb="FF333333"/>
        <rFont val="Arial"/>
        <family val="2"/>
      </rPr>
      <t>, Aug 31, 1962</t>
    </r>
  </si>
  <si>
    <r>
      <t>Sierra Leone</t>
    </r>
    <r>
      <rPr>
        <sz val="11"/>
        <color rgb="FF333333"/>
        <rFont val="Arial"/>
        <family val="2"/>
      </rPr>
      <t>, Sep 10, 1962</t>
    </r>
  </si>
  <si>
    <r>
      <t>Singapore</t>
    </r>
    <r>
      <rPr>
        <sz val="11"/>
        <color rgb="FF333333"/>
        <rFont val="Arial"/>
        <family val="2"/>
      </rPr>
      <t>, Aug 3, 1966</t>
    </r>
  </si>
  <si>
    <r>
      <t>Solomon Islands</t>
    </r>
    <r>
      <rPr>
        <sz val="11"/>
        <color rgb="FF333333"/>
        <rFont val="Arial"/>
        <family val="2"/>
      </rPr>
      <t>, Sep 22, 1978</t>
    </r>
  </si>
  <si>
    <r>
      <t>Somalia</t>
    </r>
    <r>
      <rPr>
        <sz val="11"/>
        <color rgb="FF333333"/>
        <rFont val="Arial"/>
        <family val="2"/>
      </rPr>
      <t>, Aug 31, 1962</t>
    </r>
  </si>
  <si>
    <r>
      <t>South Africa</t>
    </r>
    <r>
      <rPr>
        <sz val="11"/>
        <color rgb="FF333333"/>
        <rFont val="Arial"/>
        <family val="2"/>
      </rPr>
      <t>, Dec 27, 1945</t>
    </r>
  </si>
  <si>
    <r>
      <t>Spain</t>
    </r>
    <r>
      <rPr>
        <sz val="11"/>
        <color rgb="FF333333"/>
        <rFont val="Arial"/>
        <family val="2"/>
      </rPr>
      <t>, Sep 15, 1958</t>
    </r>
  </si>
  <si>
    <r>
      <t>Sri Lanka</t>
    </r>
    <r>
      <rPr>
        <sz val="11"/>
        <color rgb="FF333333"/>
        <rFont val="Arial"/>
        <family val="2"/>
      </rPr>
      <t>, Aug 29, 1950</t>
    </r>
  </si>
  <si>
    <r>
      <t>Sudan</t>
    </r>
    <r>
      <rPr>
        <sz val="11"/>
        <color rgb="FF333333"/>
        <rFont val="Arial"/>
        <family val="2"/>
      </rPr>
      <t>, Sep 5, 1957</t>
    </r>
  </si>
  <si>
    <r>
      <t>Suriname</t>
    </r>
    <r>
      <rPr>
        <sz val="11"/>
        <color rgb="FF333333"/>
        <rFont val="Arial"/>
        <family val="2"/>
      </rPr>
      <t>, Jun 27, 1978</t>
    </r>
  </si>
  <si>
    <r>
      <t>Sweden</t>
    </r>
    <r>
      <rPr>
        <sz val="11"/>
        <color rgb="FF333333"/>
        <rFont val="Arial"/>
        <family val="2"/>
      </rPr>
      <t>, Aug 31, 1951</t>
    </r>
  </si>
  <si>
    <r>
      <t>Syrian Arab Republic</t>
    </r>
    <r>
      <rPr>
        <sz val="11"/>
        <color rgb="FF333333"/>
        <rFont val="Arial"/>
        <family val="2"/>
      </rPr>
      <t>, Apr 10, 1947</t>
    </r>
  </si>
  <si>
    <r>
      <t>Tanzania</t>
    </r>
    <r>
      <rPr>
        <sz val="11"/>
        <color rgb="FF333333"/>
        <rFont val="Arial"/>
        <family val="2"/>
      </rPr>
      <t>, Sep 10, 1962</t>
    </r>
  </si>
  <si>
    <r>
      <t>Thailand</t>
    </r>
    <r>
      <rPr>
        <sz val="11"/>
        <color rgb="FF333333"/>
        <rFont val="Arial"/>
        <family val="2"/>
      </rPr>
      <t>, May 3, 1949</t>
    </r>
  </si>
  <si>
    <r>
      <t>Togo</t>
    </r>
    <r>
      <rPr>
        <sz val="11"/>
        <color rgb="FF333333"/>
        <rFont val="Arial"/>
        <family val="2"/>
      </rPr>
      <t>, Aug 1, 1962</t>
    </r>
  </si>
  <si>
    <r>
      <t>Trinidad and Tobago</t>
    </r>
    <r>
      <rPr>
        <sz val="11"/>
        <color rgb="FF333333"/>
        <rFont val="Arial"/>
        <family val="2"/>
      </rPr>
      <t>, Sep 16, 1963</t>
    </r>
  </si>
  <si>
    <r>
      <t>Tunisia</t>
    </r>
    <r>
      <rPr>
        <sz val="11"/>
        <color rgb="FF333333"/>
        <rFont val="Arial"/>
        <family val="2"/>
      </rPr>
      <t>, Apr 14, 1958</t>
    </r>
  </si>
  <si>
    <r>
      <t>Republic of Türkiye</t>
    </r>
    <r>
      <rPr>
        <sz val="11"/>
        <color rgb="FF333333"/>
        <rFont val="Arial"/>
        <family val="2"/>
      </rPr>
      <t>, Mar 11, 1947</t>
    </r>
  </si>
  <si>
    <r>
      <t>Uganda</t>
    </r>
    <r>
      <rPr>
        <sz val="11"/>
        <color rgb="FF333333"/>
        <rFont val="Arial"/>
        <family val="2"/>
      </rPr>
      <t>, Sep 27, 1963</t>
    </r>
  </si>
  <si>
    <r>
      <t>United Arab Emirates</t>
    </r>
    <r>
      <rPr>
        <sz val="11"/>
        <color rgb="FF333333"/>
        <rFont val="Arial"/>
        <family val="2"/>
      </rPr>
      <t>, Sep 22, 1972</t>
    </r>
  </si>
  <si>
    <r>
      <t>United Kingdom</t>
    </r>
    <r>
      <rPr>
        <sz val="11"/>
        <color rgb="FF333333"/>
        <rFont val="Arial"/>
        <family val="2"/>
      </rPr>
      <t>, Dec 27, 1945</t>
    </r>
  </si>
  <si>
    <r>
      <t>United States</t>
    </r>
    <r>
      <rPr>
        <sz val="11"/>
        <color rgb="FF333333"/>
        <rFont val="Arial"/>
        <family val="2"/>
      </rPr>
      <t>, Dec 27, 1945</t>
    </r>
  </si>
  <si>
    <r>
      <t>Uruguay</t>
    </r>
    <r>
      <rPr>
        <sz val="11"/>
        <color rgb="FF333333"/>
        <rFont val="Arial"/>
        <family val="2"/>
      </rPr>
      <t>, Mar 11, 1946</t>
    </r>
  </si>
  <si>
    <r>
      <t>Venezuela, Republica Bolivariana de</t>
    </r>
    <r>
      <rPr>
        <sz val="11"/>
        <color rgb="FF333333"/>
        <rFont val="Arial"/>
        <family val="2"/>
      </rPr>
      <t>, Dec 30, 1946</t>
    </r>
  </si>
  <si>
    <r>
      <t>Vietnam</t>
    </r>
    <r>
      <rPr>
        <sz val="11"/>
        <color rgb="FF333333"/>
        <rFont val="Arial"/>
        <family val="2"/>
      </rPr>
      <t>, Sep 21, 1956</t>
    </r>
  </si>
  <si>
    <r>
      <t>Yemen, Republic of</t>
    </r>
    <r>
      <rPr>
        <sz val="11"/>
        <color rgb="FF333333"/>
        <rFont val="Arial"/>
        <family val="2"/>
      </rPr>
      <t>, Oct 3, 1969</t>
    </r>
  </si>
  <si>
    <r>
      <t>Zambia</t>
    </r>
    <r>
      <rPr>
        <sz val="11"/>
        <color rgb="FF333333"/>
        <rFont val="Arial"/>
        <family val="2"/>
      </rPr>
      <t>, Sep 23, 1965</t>
    </r>
  </si>
  <si>
    <t>Year China Joined</t>
  </si>
  <si>
    <t>Absent</t>
  </si>
  <si>
    <t>Black Sea Trade and Development Bank</t>
  </si>
  <si>
    <t>Trade and Development Bank (TDB)</t>
  </si>
  <si>
    <t>Investment scale-up; Fast Track; Expanded operations; Crisis Facility; Loan-policies restructuring</t>
  </si>
  <si>
    <t>Euro-Asian (Greece, Russia and Turkey each hold 16.5%)</t>
  </si>
  <si>
    <t>Turkish</t>
  </si>
  <si>
    <t>Credit Rating</t>
  </si>
  <si>
    <t>AAA</t>
  </si>
  <si>
    <t>BBB+</t>
  </si>
  <si>
    <t>AA+</t>
  </si>
  <si>
    <t>AA</t>
  </si>
  <si>
    <t>BBB-</t>
  </si>
  <si>
    <t>Bolivia, Dec 27, 1945</t>
  </si>
  <si>
    <t>Algeria</t>
  </si>
  <si>
    <t>Argentina</t>
  </si>
  <si>
    <t>Australia</t>
  </si>
  <si>
    <t>Austria</t>
  </si>
  <si>
    <t>Bahamas</t>
  </si>
  <si>
    <t>Bahrain</t>
  </si>
  <si>
    <t>Bangladesh</t>
  </si>
  <si>
    <t>Barbados</t>
  </si>
  <si>
    <t>Belgium</t>
  </si>
  <si>
    <t>Benin</t>
  </si>
  <si>
    <t>Botswana</t>
  </si>
  <si>
    <t>Brazil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</si>
  <si>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</si>
  <si>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</si>
  <si>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</si>
  <si>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</si>
  <si>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</si>
  <si>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</si>
  <si>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</si>
  <si>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</si>
  <si>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</si>
  <si>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</si>
  <si>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</si>
  <si>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</si>
  <si>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Congo, Democratic Republic of</t>
  </si>
  <si>
    <t>Congo, Republic of</t>
  </si>
  <si>
    <t>Costa Rica</t>
  </si>
  <si>
    <t>Cote d'Ivoire</t>
  </si>
  <si>
    <t>Cyprus</t>
  </si>
  <si>
    <t>Denmark</t>
  </si>
  <si>
    <t>Dominican Republic</t>
  </si>
  <si>
    <t>Ecuador</t>
  </si>
  <si>
    <t>El Salvador</t>
  </si>
  <si>
    <t>Egypt</t>
  </si>
  <si>
    <t>Equatorial Guinea</t>
  </si>
  <si>
    <t>Eswatini</t>
  </si>
  <si>
    <t>Ethiopia</t>
  </si>
  <si>
    <t>Fiji</t>
  </si>
  <si>
    <t>Finland</t>
  </si>
  <si>
    <t>France</t>
  </si>
  <si>
    <t>Gabon</t>
  </si>
  <si>
    <t>Gambia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</si>
  <si>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</si>
  <si>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</si>
  <si>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</si>
  <si>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</si>
  <si>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</si>
  <si>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</si>
  <si>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</si>
  <si>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</si>
  <si>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</si>
  <si>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Iceland</t>
  </si>
  <si>
    <t>India</t>
  </si>
  <si>
    <t>Indonesia</t>
  </si>
  <si>
    <t>Iran, Islamic Republic of</t>
  </si>
  <si>
    <t>Iraq</t>
  </si>
  <si>
    <t>Ireland</t>
  </si>
  <si>
    <t>Israel</t>
  </si>
  <si>
    <t>Italy</t>
  </si>
  <si>
    <t>Jamaica</t>
  </si>
  <si>
    <t>Japan</t>
  </si>
  <si>
    <t>Jordan</t>
  </si>
  <si>
    <t>Kenya</t>
  </si>
  <si>
    <t>Korea, Republic of</t>
  </si>
  <si>
    <t>Kuwait</t>
  </si>
  <si>
    <t>Lao People's Democratic Republic</t>
  </si>
  <si>
    <t>Lebanon</t>
  </si>
  <si>
    <t>Liberia</t>
  </si>
  <si>
    <t>Libya</t>
  </si>
  <si>
    <t>Luxembourg</t>
  </si>
  <si>
    <t>Madagascar</t>
  </si>
  <si>
    <t>Malawi</t>
  </si>
  <si>
    <t>Malaysia</t>
  </si>
  <si>
    <t>Maldives</t>
  </si>
  <si>
    <t>Mali</t>
  </si>
  <si>
    <t>Mauritania</t>
  </si>
  <si>
    <t>Mauritius</t>
  </si>
  <si>
    <t>Mexico</t>
  </si>
  <si>
    <t>Morocco</t>
  </si>
  <si>
    <t>Myanmar</t>
  </si>
  <si>
    <t>Netherlands</t>
  </si>
  <si>
    <t>Nepal</t>
  </si>
  <si>
    <t>New Zealand</t>
  </si>
  <si>
    <t>Nicaragua</t>
  </si>
  <si>
    <t>Niger</t>
  </si>
  <si>
    <t>Nigeria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</si>
  <si>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</si>
  <si>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</si>
  <si>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</si>
  <si>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</si>
  <si>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</si>
  <si>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</si>
  <si>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</si>
  <si>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</si>
  <si>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Portugal</t>
  </si>
  <si>
    <t>Qatar</t>
  </si>
  <si>
    <t>Romania</t>
  </si>
  <si>
    <t>Rwanda</t>
  </si>
  <si>
    <t>Samoa</t>
  </si>
  <si>
    <t>Sao Tome and Principe</t>
  </si>
  <si>
    <t>Saudi Arabia</t>
  </si>
  <si>
    <t>Senegal</t>
  </si>
  <si>
    <t>Sierra Leone</t>
  </si>
  <si>
    <t>Singapore</t>
  </si>
  <si>
    <t>Solomon Islands</t>
  </si>
  <si>
    <t>Somalia</t>
  </si>
  <si>
    <t>South Africa</t>
  </si>
  <si>
    <t>Spain</t>
  </si>
  <si>
    <t>Sri Lanka</t>
  </si>
  <si>
    <t>Sudan</t>
  </si>
  <si>
    <t>Suriname</t>
  </si>
  <si>
    <t>Sweden</t>
  </si>
  <si>
    <t>Syrian Arab Republic</t>
  </si>
  <si>
    <t>Tanzania</t>
  </si>
  <si>
    <t>Thailand</t>
  </si>
  <si>
    <t>Trinidad and Tobago</t>
  </si>
  <si>
    <t>Tunisia</t>
  </si>
  <si>
    <t>Republic of Türkiye</t>
  </si>
  <si>
    <t>Uganda</t>
  </si>
  <si>
    <t>United Arab Emirates</t>
  </si>
  <si>
    <t>United Kingdom</t>
  </si>
  <si>
    <t>United States</t>
  </si>
  <si>
    <t>Uruguay</t>
  </si>
  <si>
    <t>Venezuela, Republica Bolivariana de</t>
  </si>
  <si>
    <t>Vietnam</t>
  </si>
  <si>
    <t>Yemen, Republic of</t>
  </si>
  <si>
    <t>Zambia</t>
  </si>
  <si>
    <t>Bolivia</t>
  </si>
  <si>
    <t>Afghanistan</t>
  </si>
  <si>
    <t>Armenia</t>
  </si>
  <si>
    <t>Azerbaijan</t>
  </si>
  <si>
    <t>Bhutan</t>
  </si>
  <si>
    <t>Brunei Darussalam</t>
  </si>
  <si>
    <t>Cook Ilands</t>
  </si>
  <si>
    <t>Georgia</t>
  </si>
  <si>
    <t>Kazakstan</t>
  </si>
  <si>
    <t>Kiribati</t>
  </si>
  <si>
    <t>Kyrgyz Republic</t>
  </si>
  <si>
    <t>Switzerland</t>
  </si>
  <si>
    <t>Marshall Island</t>
  </si>
  <si>
    <t>Mongolia</t>
  </si>
  <si>
    <t>Nauru</t>
  </si>
  <si>
    <t>Niue</t>
  </si>
  <si>
    <t>Palau</t>
  </si>
  <si>
    <t>Taiwan</t>
  </si>
  <si>
    <t>Tonga</t>
  </si>
  <si>
    <t>Turkmenistan</t>
  </si>
  <si>
    <t>Uzbekistan</t>
  </si>
  <si>
    <t>Vanuatu</t>
  </si>
  <si>
    <t>Russia</t>
  </si>
  <si>
    <t>Tajikistan</t>
  </si>
  <si>
    <t>Timor-Leste</t>
  </si>
  <si>
    <t>Belarus</t>
  </si>
  <si>
    <t>Croatia</t>
  </si>
  <si>
    <t>Hungary</t>
  </si>
  <si>
    <t>Malta</t>
  </si>
  <si>
    <t>Poland</t>
  </si>
  <si>
    <t>Serbia</t>
  </si>
  <si>
    <t>Governance and Management Expertise</t>
  </si>
  <si>
    <t>Total Number of Member-states</t>
  </si>
  <si>
    <t>Overlap ADB-AIIB</t>
  </si>
  <si>
    <t>Dyadic Total Overlap</t>
  </si>
  <si>
    <t>Percentage Overlap out of Total Members</t>
  </si>
  <si>
    <t>Overlap AIIB-ADB</t>
  </si>
  <si>
    <t>A</t>
  </si>
  <si>
    <t>BB+</t>
  </si>
  <si>
    <t>B-</t>
  </si>
  <si>
    <t>European (Germany, France, Italy, UK (all 16.1%), Spain (9.7%))</t>
  </si>
  <si>
    <t>Subscribed Capital (Billions of $)</t>
  </si>
  <si>
    <t>Paid-in Capital (Billions of $)</t>
  </si>
  <si>
    <t>Reserves (Billions of $)</t>
  </si>
  <si>
    <t>International Investment Bank</t>
  </si>
  <si>
    <t>Multi-issue</t>
  </si>
  <si>
    <t>BBB</t>
  </si>
  <si>
    <t>16 (IBRD)</t>
  </si>
  <si>
    <t>27 (IBRD)</t>
  </si>
  <si>
    <t>Creditor</t>
  </si>
  <si>
    <t>Borrower</t>
  </si>
  <si>
    <t>Borrower or Creditor-led</t>
  </si>
  <si>
    <t>n/a</t>
  </si>
  <si>
    <t>Hybrid</t>
  </si>
  <si>
    <t>AA-</t>
  </si>
  <si>
    <t>Refocusing of loans</t>
  </si>
  <si>
    <t>Loan Restructuring / Repurposing</t>
  </si>
  <si>
    <t>Arab Bank for Economic Development in Africa</t>
  </si>
  <si>
    <t>Amount dedicated to COVID-19 response (billions - total in 2022)</t>
  </si>
  <si>
    <t>Percentage of COVID-related loans in 2020</t>
  </si>
  <si>
    <t>Crisis Facility; Investment scale-up; Fast Track; Vaccines; Bonds</t>
  </si>
  <si>
    <t>Crisis Facility; Extanded Scope; Investment scale-up; Fast Track; Expanded operations; Vaccines; "Panda Bonds";</t>
  </si>
  <si>
    <t>Crisis Facility; Investment re-purpusing; Fast Track; "Fight COVID-19": Social Bond;  Loan policies restructuring</t>
  </si>
  <si>
    <t>Caribbean Development Bank (CDB)</t>
  </si>
  <si>
    <t>Investment scale-up; Crisis Facility (limited); partnerships</t>
  </si>
  <si>
    <t>COVID-19 loans as % of subscribed capital</t>
  </si>
  <si>
    <t xml:space="preserve">Loan restructures </t>
  </si>
  <si>
    <t>NIB Response Bonds; Crisis Response Loans</t>
  </si>
  <si>
    <t>East African Development Bank (EADB)</t>
  </si>
  <si>
    <t>Afircan Export-Import Bank (Afreximbank)</t>
  </si>
  <si>
    <t>Eurasian Development Bank (EDB)</t>
  </si>
  <si>
    <t>Investment scale-up; bonds; repurpusing; restructuring</t>
  </si>
  <si>
    <t>investment scale-up; Response bonds; Special Program and Grants Facility</t>
  </si>
  <si>
    <t>Investment scale-up; Special Emergency and support Line</t>
  </si>
  <si>
    <t>Brunudi</t>
  </si>
  <si>
    <t>Small donation and loan restructures</t>
  </si>
  <si>
    <t>Rescheduled payments</t>
  </si>
  <si>
    <t>Expanded Issue-scope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</si>
</sst>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Arial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7F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78787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0" fillId="2" borderId="1" xfId="0" applyFill="1" applyBorder="1"/>
    <xf numFmtId="2" fontId="0" fillId="0" borderId="1" xfId="0" applyNumberFormat="1" applyBorder="1" applyAlignment="1">
      <alignment wrapText="1"/>
    </xf>
    <xf numFmtId="0" fontId="0" fillId="2" borderId="2" xfId="0" applyFill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7" fontId="0" fillId="0" borderId="2" xfId="0" applyNumberForma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/>
    </xf>
    <xf numFmtId="17" fontId="0" fillId="0" borderId="5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0" fillId="2" borderId="7" xfId="0" applyFill="1" applyBorder="1" applyAlignment="1">
      <alignment horizontal="left" wrapText="1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left" wrapText="1"/>
    </xf>
    <xf numFmtId="9" fontId="0" fillId="0" borderId="1" xfId="0" applyNumberFormat="1" applyBorder="1" applyAlignment="1">
      <alignment horizontal="left" wrapText="1"/>
    </xf>
    <xf numFmtId="16" fontId="0" fillId="0" borderId="2" xfId="0" applyNumberFormat="1" applyBorder="1" applyAlignment="1">
      <alignment horizontal="left"/>
    </xf>
    <xf numFmtId="10" fontId="0" fillId="0" borderId="1" xfId="0" applyNumberForma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shrinkToFit="1"/>
    </xf>
    <xf numFmtId="0" fontId="0" fillId="0" borderId="7" xfId="0" applyBorder="1" applyAlignment="1">
      <alignment horizontal="left" shrinkToFit="1"/>
    </xf>
    <xf numFmtId="0" fontId="0" fillId="0" borderId="0" xfId="0" applyAlignment="1">
      <alignment shrinkToFit="1"/>
    </xf>
    <xf numFmtId="0" fontId="0" fillId="0" borderId="4" xfId="0" applyBorder="1" applyAlignment="1">
      <alignment horizontal="left" shrinkToFit="1"/>
    </xf>
    <xf numFmtId="0" fontId="0" fillId="0" borderId="4" xfId="0" applyFont="1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Scope</a:t>
            </a:r>
            <a:r>
              <a:rPr lang="en-US" baseline="0"/>
              <a:t> of MDBs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CD4-49E4-A596-3AE665334B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CD4-49E4-A596-3AE665334B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CD4-49E4-A596-3AE665334B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Main!$I$38:$K$38</c:f>
              <c:strCache>
                <c:ptCount val="3"/>
                <c:pt idx="0">
                  <c:v>Global</c:v>
                </c:pt>
                <c:pt idx="1">
                  <c:v>Regional</c:v>
                </c:pt>
                <c:pt idx="2">
                  <c:v>Sub-Regional</c:v>
                </c:pt>
              </c:strCache>
            </c:strRef>
          </c:cat>
          <c:val>
            <c:numRef>
              <c:f>Main!$I$39:$K$39</c:f>
              <c:numCache>
                <c:formatCode>General</c:formatCode>
                <c:ptCount val="3"/>
                <c:pt idx="0">
                  <c:v>4</c:v>
                </c:pt>
                <c:pt idx="1">
                  <c:v>12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D4-49E4-A596-3AE665334B8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MDBs</a:t>
            </a:r>
            <a:r>
              <a:rPr lang="en-US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by Regions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Main!$Q$27:$Q$32</c:f>
              <c:strCache>
                <c:ptCount val="6"/>
                <c:pt idx="0">
                  <c:v>America</c:v>
                </c:pt>
                <c:pt idx="1">
                  <c:v>Asia</c:v>
                </c:pt>
                <c:pt idx="2">
                  <c:v>Africa</c:v>
                </c:pt>
                <c:pt idx="3">
                  <c:v>Eurasia</c:v>
                </c:pt>
                <c:pt idx="4">
                  <c:v>Europe</c:v>
                </c:pt>
                <c:pt idx="5">
                  <c:v>Global</c:v>
                </c:pt>
              </c:strCache>
            </c:strRef>
          </c:cat>
          <c:val>
            <c:numRef>
              <c:f>Main!$T$27:$T$32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8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2-43B6-9BA4-F415C44841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445871"/>
        <c:axId val="128445391"/>
      </c:barChart>
      <c:catAx>
        <c:axId val="128445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ID4096"/>
          </a:p>
        </c:txPr>
        <c:crossAx val="128445391"/>
        <c:crosses val="autoZero"/>
        <c:auto val="1"/>
        <c:lblAlgn val="ctr"/>
        <c:lblOffset val="100"/>
        <c:noMultiLvlLbl val="0"/>
      </c:catAx>
      <c:valAx>
        <c:axId val="128445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</a:t>
                </a:r>
                <a:r>
                  <a:rPr lang="en-US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of MDBs</a:t>
                </a:r>
                <a:endParaRPr lang="en-US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28445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Amount disbursed by MDBs in Response</a:t>
            </a:r>
            <a:r>
              <a:rPr lang="en-US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to the COVID-19 Crisis (millions of $)</a:t>
            </a:r>
            <a:endParaRPr lang="en-US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7772813282060673"/>
          <c:y val="2.7777803723521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Main!$Q$1</c:f>
              <c:strCache>
                <c:ptCount val="1"/>
                <c:pt idx="0">
                  <c:v>Amount disbursed by Facility/ Bank loans in millions $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675-448E-9741-9852300615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Main!$A$2:$A$26</c:f>
              <c:strCache>
                <c:ptCount val="25"/>
                <c:pt idx="0">
                  <c:v>World Bank Group (IBRD, IDA, IFC, MIGA)</c:v>
                </c:pt>
                <c:pt idx="1">
                  <c:v>Asian Development Bank (ADB)</c:v>
                </c:pt>
                <c:pt idx="2">
                  <c:v>Asian Infrastructure Investment Bank (AIIB)</c:v>
                </c:pt>
                <c:pt idx="3">
                  <c:v>Inter-American Development Bank (IADB)</c:v>
                </c:pt>
                <c:pt idx="4">
                  <c:v>African Development Bank (AfDB)</c:v>
                </c:pt>
                <c:pt idx="5">
                  <c:v>Afircan Export-Import Bank (Afreximbank)</c:v>
                </c:pt>
                <c:pt idx="6">
                  <c:v>East African Development Bank (EADB)</c:v>
                </c:pt>
                <c:pt idx="7">
                  <c:v>Eurasian Development Bank (EDB)</c:v>
                </c:pt>
                <c:pt idx="8">
                  <c:v>European Bank for Reconstruction and Development (EBRD)</c:v>
                </c:pt>
                <c:pt idx="9">
                  <c:v>European Investment Bank (EIB)</c:v>
                </c:pt>
                <c:pt idx="10">
                  <c:v>New Development Bank (NDB)</c:v>
                </c:pt>
                <c:pt idx="11">
                  <c:v>Nordic Investment Bank</c:v>
                </c:pt>
                <c:pt idx="12">
                  <c:v>Caribbean Development Bank (CDB)</c:v>
                </c:pt>
                <c:pt idx="13">
                  <c:v>Central American Bank for Economic Integration (CABEI)</c:v>
                </c:pt>
                <c:pt idx="14">
                  <c:v>Development Bank of Latin America</c:v>
                </c:pt>
                <c:pt idx="15">
                  <c:v>Council of Europe Development Bank</c:v>
                </c:pt>
                <c:pt idx="16">
                  <c:v>Development Bank of the Central African States</c:v>
                </c:pt>
                <c:pt idx="17">
                  <c:v>Islamic Development Bank</c:v>
                </c:pt>
                <c:pt idx="18">
                  <c:v>Plata Basin Financial Development Fund</c:v>
                </c:pt>
                <c:pt idx="19">
                  <c:v>The Eastern and Southern African Trade and Development Bank (TDB)</c:v>
                </c:pt>
                <c:pt idx="20">
                  <c:v>Shelter Afrique</c:v>
                </c:pt>
                <c:pt idx="21">
                  <c:v>West African Development Bank</c:v>
                </c:pt>
                <c:pt idx="22">
                  <c:v>Arab Bank for Economic Development in Africa</c:v>
                </c:pt>
                <c:pt idx="23">
                  <c:v>Black Sea Trade and Development Bank</c:v>
                </c:pt>
                <c:pt idx="24">
                  <c:v>International Investment Bank</c:v>
                </c:pt>
              </c:strCache>
            </c:strRef>
          </c:cat>
          <c:val>
            <c:numRef>
              <c:f>Main!$Q$2:$Q$26</c:f>
              <c:numCache>
                <c:formatCode>General</c:formatCode>
                <c:ptCount val="25"/>
                <c:pt idx="0">
                  <c:v>20000</c:v>
                </c:pt>
                <c:pt idx="1">
                  <c:v>29000</c:v>
                </c:pt>
                <c:pt idx="2">
                  <c:v>20000</c:v>
                </c:pt>
                <c:pt idx="3">
                  <c:v>12000</c:v>
                </c:pt>
                <c:pt idx="4">
                  <c:v>10000</c:v>
                </c:pt>
                <c:pt idx="5">
                  <c:v>3000</c:v>
                </c:pt>
                <c:pt idx="6">
                  <c:v>0</c:v>
                </c:pt>
                <c:pt idx="7">
                  <c:v>559</c:v>
                </c:pt>
                <c:pt idx="8">
                  <c:v>1000</c:v>
                </c:pt>
                <c:pt idx="9">
                  <c:v>40000</c:v>
                </c:pt>
                <c:pt idx="10">
                  <c:v>15000</c:v>
                </c:pt>
                <c:pt idx="11">
                  <c:v>0</c:v>
                </c:pt>
                <c:pt idx="12">
                  <c:v>230</c:v>
                </c:pt>
                <c:pt idx="13">
                  <c:v>2000</c:v>
                </c:pt>
                <c:pt idx="14">
                  <c:v>2500</c:v>
                </c:pt>
                <c:pt idx="15">
                  <c:v>3700</c:v>
                </c:pt>
                <c:pt idx="16">
                  <c:v>0</c:v>
                </c:pt>
                <c:pt idx="17">
                  <c:v>2300</c:v>
                </c:pt>
                <c:pt idx="18">
                  <c:v>1000</c:v>
                </c:pt>
                <c:pt idx="19">
                  <c:v>326</c:v>
                </c:pt>
                <c:pt idx="20">
                  <c:v>0.1</c:v>
                </c:pt>
                <c:pt idx="21">
                  <c:v>330</c:v>
                </c:pt>
                <c:pt idx="22">
                  <c:v>100</c:v>
                </c:pt>
                <c:pt idx="23">
                  <c:v>900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0-46C0-880B-ED6E3AC7BC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92428047"/>
        <c:axId val="419340063"/>
      </c:barChart>
      <c:catAx>
        <c:axId val="3924280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ID4096"/>
          </a:p>
        </c:txPr>
        <c:crossAx val="419340063"/>
        <c:crosses val="autoZero"/>
        <c:auto val="1"/>
        <c:lblAlgn val="ctr"/>
        <c:lblOffset val="100"/>
        <c:noMultiLvlLbl val="0"/>
      </c:catAx>
      <c:valAx>
        <c:axId val="4193400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ID4096"/>
          </a:p>
        </c:txPr>
        <c:crossAx val="392428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MDBs Responses to the COVID-19 Crisis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Main!$B$51:$G$51</c:f>
              <c:strCache>
                <c:ptCount val="6"/>
                <c:pt idx="0">
                  <c:v>COVID-19 Response</c:v>
                </c:pt>
                <c:pt idx="1">
                  <c:v>Loan Restructuring / Repurposing</c:v>
                </c:pt>
                <c:pt idx="2">
                  <c:v>Investments Scale-up</c:v>
                </c:pt>
                <c:pt idx="3">
                  <c:v>Expanded Issue-Scope</c:v>
                </c:pt>
                <c:pt idx="4">
                  <c:v>Fast Track</c:v>
                </c:pt>
                <c:pt idx="5">
                  <c:v>Specialized Facility</c:v>
                </c:pt>
              </c:strCache>
            </c:strRef>
          </c:cat>
          <c:val>
            <c:numRef>
              <c:f>Main!$B$52:$G$52</c:f>
              <c:numCache>
                <c:formatCode>General</c:formatCode>
                <c:ptCount val="6"/>
                <c:pt idx="0">
                  <c:v>21</c:v>
                </c:pt>
                <c:pt idx="1">
                  <c:v>13</c:v>
                </c:pt>
                <c:pt idx="2">
                  <c:v>16</c:v>
                </c:pt>
                <c:pt idx="3">
                  <c:v>6</c:v>
                </c:pt>
                <c:pt idx="4">
                  <c:v>14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C-4E16-9200-E137AE9820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4119503"/>
        <c:axId val="1404119983"/>
      </c:barChart>
      <c:catAx>
        <c:axId val="1404119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ID4096"/>
          </a:p>
        </c:txPr>
        <c:crossAx val="1404119983"/>
        <c:crosses val="autoZero"/>
        <c:auto val="1"/>
        <c:lblAlgn val="ctr"/>
        <c:lblOffset val="100"/>
        <c:noMultiLvlLbl val="0"/>
      </c:catAx>
      <c:valAx>
        <c:axId val="1404119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Number of MDBs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ID4096"/>
          </a:p>
        </c:txPr>
        <c:crossAx val="1404119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1</xdr:row>
      <xdr:rowOff>66675</xdr:rowOff>
    </xdr:from>
    <xdr:to>
      <xdr:col>8</xdr:col>
      <xdr:colOff>495299</xdr:colOff>
      <xdr:row>18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9131F7-A5A5-4515-94E6-E2F4CE262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38099</xdr:colOff>
      <xdr:row>2</xdr:row>
      <xdr:rowOff>104775</xdr:rowOff>
    </xdr:from>
    <xdr:to>
      <xdr:col>17</xdr:col>
      <xdr:colOff>238124</xdr:colOff>
      <xdr:row>18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15E44D-75B1-4F05-A153-38A23104C4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428625</xdr:colOff>
      <xdr:row>19</xdr:row>
      <xdr:rowOff>114298</xdr:rowOff>
    </xdr:from>
    <xdr:to>
      <xdr:col>21</xdr:col>
      <xdr:colOff>466725</xdr:colOff>
      <xdr:row>50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D4AEC1F-E76A-4383-8132-C05FDEC8FA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352424</xdr:colOff>
      <xdr:row>2</xdr:row>
      <xdr:rowOff>95249</xdr:rowOff>
    </xdr:from>
    <xdr:to>
      <xdr:col>26</xdr:col>
      <xdr:colOff>590549</xdr:colOff>
      <xdr:row>19</xdr:row>
      <xdr:rowOff>47624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9719EE0-07D3-4FB8-BDE3-F48186E81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oron Ella" id="{A8C212A6-2C98-421D-AAD7-B11466A5B7F0}" userId="e096490850d8cfb9" providerId="Windows Live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C1" dT="2023-12-04T08:12:49.23" personId="{A8C212A6-2C98-421D-AAD7-B11466A5B7F0}" id="{5B1B4C0C-872D-4290-9325-6DED7DF817AD}">
    <text>1 - weak
2 - adequate
3 - strong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C646E-9DEF-4671-8220-F7D60C2DC786}">
  <dimension ref="A1:AD52"/>
  <sheetViews>
    <sheetView topLeftCell="T1" zoomScale="130" zoomScaleNormal="130" workbookViewId="0">
      <pane ySplit="1" topLeftCell="A14" activePane="bottomLeft" state="frozen"/>
      <selection pane="bottomLeft" activeCell="AD1" sqref="AD1:AD26"/>
    </sheetView>
  </sheetViews>
  <sheetFormatPr defaultColWidth="9" defaultRowHeight="14.5" x14ac:dyDescent="0.35"/>
  <cols>
    <col min="1" max="1" width="48.1796875" style="24" bestFit="1" customWidth="1"/>
    <col min="2" max="2" width="15.453125" style="24" customWidth="1"/>
    <col min="3" max="3" width="30.81640625" style="24" customWidth="1"/>
    <col min="4" max="4" width="21" style="24" customWidth="1"/>
    <col min="5" max="5" width="18.26953125" style="24" customWidth="1"/>
    <col min="6" max="6" width="19.81640625" style="24" customWidth="1"/>
    <col min="7" max="7" width="22.453125" style="24" customWidth="1"/>
    <col min="8" max="8" width="9.1796875" style="24" bestFit="1" customWidth="1"/>
    <col min="9" max="9" width="16.1796875" style="24" customWidth="1"/>
    <col min="10" max="10" width="12.54296875" style="14" customWidth="1"/>
    <col min="11" max="11" width="23.26953125" style="14" customWidth="1"/>
    <col min="12" max="14" width="19.7265625" style="14" customWidth="1"/>
    <col min="15" max="15" width="15" style="14" customWidth="1"/>
    <col min="16" max="16" width="30" style="14" customWidth="1"/>
    <col min="17" max="19" width="37.453125" style="24" customWidth="1"/>
    <col min="20" max="20" width="23" style="24" customWidth="1"/>
    <col min="21" max="21" width="18.81640625" style="14" customWidth="1"/>
    <col min="22" max="22" width="17" style="24" customWidth="1"/>
    <col min="23" max="23" width="32.453125" style="14" bestFit="1" customWidth="1"/>
    <col min="24" max="24" width="31.453125" style="14" customWidth="1"/>
    <col min="25" max="25" width="30.54296875" style="14" customWidth="1"/>
    <col min="26" max="26" width="25.1796875" style="14" customWidth="1"/>
    <col min="27" max="27" width="23.1796875" style="14" customWidth="1"/>
    <col min="28" max="28" width="24.36328125" style="14" bestFit="1" customWidth="1"/>
    <col min="29" max="29" width="18.26953125" style="14" customWidth="1"/>
    <col min="30" max="30" width="20" style="14" customWidth="1"/>
    <col min="31" max="16384" width="9" style="14"/>
  </cols>
  <sheetData>
    <row r="1" spans="1:30" ht="43.5" x14ac:dyDescent="0.35">
      <c r="A1" s="16" t="s">
        <v>0</v>
      </c>
      <c r="B1" s="17" t="s">
        <v>22</v>
      </c>
      <c r="C1" s="17" t="s">
        <v>24</v>
      </c>
      <c r="D1" s="17" t="s">
        <v>25</v>
      </c>
      <c r="E1" s="17" t="s">
        <v>26</v>
      </c>
      <c r="F1" s="17" t="s">
        <v>29</v>
      </c>
      <c r="G1" s="17" t="s">
        <v>32</v>
      </c>
      <c r="H1" s="17" t="s">
        <v>27</v>
      </c>
      <c r="I1" s="17" t="s">
        <v>30</v>
      </c>
      <c r="J1" s="17" t="s">
        <v>33</v>
      </c>
      <c r="K1" s="17" t="s">
        <v>45</v>
      </c>
      <c r="L1" s="10" t="s">
        <v>432</v>
      </c>
      <c r="M1" s="10" t="s">
        <v>433</v>
      </c>
      <c r="N1" s="10" t="s">
        <v>434</v>
      </c>
      <c r="O1" s="10" t="s">
        <v>50</v>
      </c>
      <c r="P1" s="10" t="s">
        <v>449</v>
      </c>
      <c r="Q1" s="17" t="s">
        <v>118</v>
      </c>
      <c r="R1" s="17" t="s">
        <v>456</v>
      </c>
      <c r="S1" s="17" t="s">
        <v>450</v>
      </c>
      <c r="T1" s="17" t="s">
        <v>53</v>
      </c>
      <c r="U1" s="27" t="s">
        <v>80</v>
      </c>
      <c r="V1" s="17" t="s">
        <v>54</v>
      </c>
      <c r="W1" s="10" t="s">
        <v>55</v>
      </c>
      <c r="X1" s="17" t="s">
        <v>73</v>
      </c>
      <c r="Y1" s="27" t="s">
        <v>120</v>
      </c>
      <c r="Z1" s="17" t="s">
        <v>115</v>
      </c>
      <c r="AA1" s="10" t="s">
        <v>250</v>
      </c>
      <c r="AB1" s="17" t="s">
        <v>257</v>
      </c>
      <c r="AC1" s="27" t="s">
        <v>422</v>
      </c>
      <c r="AD1" s="27" t="s">
        <v>442</v>
      </c>
    </row>
    <row r="2" spans="1:30" ht="29" x14ac:dyDescent="0.35">
      <c r="A2" s="18" t="s">
        <v>4</v>
      </c>
      <c r="B2" s="18" t="s">
        <v>23</v>
      </c>
      <c r="C2" s="18" t="s">
        <v>451</v>
      </c>
      <c r="D2" s="18" t="s">
        <v>41</v>
      </c>
      <c r="E2" s="18" t="s">
        <v>39</v>
      </c>
      <c r="F2" s="18" t="s">
        <v>23</v>
      </c>
      <c r="G2" s="18" t="s">
        <v>28</v>
      </c>
      <c r="H2" s="18" t="s">
        <v>23</v>
      </c>
      <c r="I2" s="18" t="s">
        <v>28</v>
      </c>
      <c r="J2" s="13" t="s">
        <v>23</v>
      </c>
      <c r="K2" s="18" t="s">
        <v>47</v>
      </c>
      <c r="L2" s="11">
        <v>263</v>
      </c>
      <c r="M2" s="11" t="s">
        <v>438</v>
      </c>
      <c r="N2" s="11" t="s">
        <v>439</v>
      </c>
      <c r="O2" s="29" t="s">
        <v>23</v>
      </c>
      <c r="P2" s="29">
        <v>160</v>
      </c>
      <c r="Q2" s="18">
        <v>20000</v>
      </c>
      <c r="R2" s="18">
        <f>(L2*1000)/Q2</f>
        <v>13.15</v>
      </c>
      <c r="S2" s="30">
        <v>0.41</v>
      </c>
      <c r="T2" s="18" t="s">
        <v>59</v>
      </c>
      <c r="U2" s="23">
        <v>189</v>
      </c>
      <c r="V2" s="18" t="s">
        <v>23</v>
      </c>
      <c r="W2" s="19">
        <v>43891</v>
      </c>
      <c r="X2" s="18" t="s">
        <v>47</v>
      </c>
      <c r="Y2" s="23">
        <v>1944</v>
      </c>
      <c r="Z2" s="13" t="s">
        <v>23</v>
      </c>
      <c r="AA2" s="11">
        <v>1980</v>
      </c>
      <c r="AB2" s="13" t="s">
        <v>258</v>
      </c>
      <c r="AC2" s="23">
        <v>3</v>
      </c>
      <c r="AD2" s="23" t="s">
        <v>440</v>
      </c>
    </row>
    <row r="3" spans="1:30" ht="43.5" x14ac:dyDescent="0.35">
      <c r="A3" s="18" t="s">
        <v>1</v>
      </c>
      <c r="B3" s="18" t="s">
        <v>23</v>
      </c>
      <c r="C3" s="18" t="s">
        <v>40</v>
      </c>
      <c r="D3" s="18" t="s">
        <v>38</v>
      </c>
      <c r="E3" s="18" t="s">
        <v>31</v>
      </c>
      <c r="F3" s="18" t="s">
        <v>23</v>
      </c>
      <c r="G3" s="18" t="s">
        <v>28</v>
      </c>
      <c r="H3" s="18" t="s">
        <v>23</v>
      </c>
      <c r="I3" s="18" t="s">
        <v>23</v>
      </c>
      <c r="J3" s="18" t="s">
        <v>23</v>
      </c>
      <c r="K3" s="18" t="s">
        <v>46</v>
      </c>
      <c r="L3" s="11">
        <v>143</v>
      </c>
      <c r="M3" s="11">
        <v>7</v>
      </c>
      <c r="N3" s="11">
        <v>12</v>
      </c>
      <c r="O3" s="29" t="s">
        <v>28</v>
      </c>
      <c r="P3" s="29"/>
      <c r="Q3" s="18">
        <v>29000</v>
      </c>
      <c r="R3" s="18">
        <f t="shared" ref="R3:R25" si="0">(L3*1000)/Q3</f>
        <v>4.931034482758621</v>
      </c>
      <c r="S3" s="30">
        <v>0.51</v>
      </c>
      <c r="T3" s="18" t="s">
        <v>59</v>
      </c>
      <c r="U3" s="23">
        <v>68</v>
      </c>
      <c r="V3" s="18" t="s">
        <v>23</v>
      </c>
      <c r="W3" s="11"/>
      <c r="X3" s="18" t="s">
        <v>74</v>
      </c>
      <c r="Y3" s="23">
        <v>1966</v>
      </c>
      <c r="Z3" s="13" t="s">
        <v>28</v>
      </c>
      <c r="AA3" s="11">
        <v>1986</v>
      </c>
      <c r="AB3" s="13" t="s">
        <v>258</v>
      </c>
      <c r="AC3" s="23">
        <v>3</v>
      </c>
      <c r="AD3" s="23" t="s">
        <v>440</v>
      </c>
    </row>
    <row r="4" spans="1:30" ht="58" x14ac:dyDescent="0.35">
      <c r="A4" s="18" t="s">
        <v>2</v>
      </c>
      <c r="B4" s="18" t="s">
        <v>23</v>
      </c>
      <c r="C4" s="18" t="s">
        <v>452</v>
      </c>
      <c r="D4" s="18" t="s">
        <v>37</v>
      </c>
      <c r="E4" s="18" t="s">
        <v>34</v>
      </c>
      <c r="F4" s="18" t="s">
        <v>23</v>
      </c>
      <c r="G4" s="18" t="s">
        <v>23</v>
      </c>
      <c r="H4" s="18" t="s">
        <v>23</v>
      </c>
      <c r="I4" s="18" t="s">
        <v>28</v>
      </c>
      <c r="J4" s="13" t="s">
        <v>23</v>
      </c>
      <c r="K4" s="18" t="s">
        <v>46</v>
      </c>
      <c r="L4" s="11">
        <v>90</v>
      </c>
      <c r="M4" s="11">
        <v>18</v>
      </c>
      <c r="N4" s="11" t="s">
        <v>443</v>
      </c>
      <c r="O4" s="29" t="s">
        <v>28</v>
      </c>
      <c r="P4" s="29"/>
      <c r="Q4" s="18">
        <v>20000</v>
      </c>
      <c r="R4" s="18">
        <f t="shared" si="0"/>
        <v>4.5</v>
      </c>
      <c r="S4" s="30">
        <v>0.71</v>
      </c>
      <c r="T4" s="18" t="s">
        <v>58</v>
      </c>
      <c r="U4" s="14">
        <v>93</v>
      </c>
      <c r="V4" s="18" t="s">
        <v>60</v>
      </c>
      <c r="W4" s="31">
        <v>45750</v>
      </c>
      <c r="X4" s="18" t="s">
        <v>74</v>
      </c>
      <c r="Y4" s="23">
        <v>2015</v>
      </c>
      <c r="Z4" s="13" t="s">
        <v>23</v>
      </c>
      <c r="AA4" s="11">
        <v>2015</v>
      </c>
      <c r="AB4" s="13" t="s">
        <v>258</v>
      </c>
      <c r="AC4" s="23">
        <v>2</v>
      </c>
      <c r="AD4" s="23" t="s">
        <v>444</v>
      </c>
    </row>
    <row r="5" spans="1:30" ht="43.5" x14ac:dyDescent="0.35">
      <c r="A5" s="18" t="s">
        <v>3</v>
      </c>
      <c r="B5" s="18" t="s">
        <v>23</v>
      </c>
      <c r="C5" s="18" t="s">
        <v>254</v>
      </c>
      <c r="D5" s="18" t="s">
        <v>36</v>
      </c>
      <c r="E5" s="18" t="s">
        <v>39</v>
      </c>
      <c r="F5" s="18" t="s">
        <v>23</v>
      </c>
      <c r="G5" s="18" t="s">
        <v>23</v>
      </c>
      <c r="H5" s="18" t="s">
        <v>23</v>
      </c>
      <c r="I5" s="18" t="s">
        <v>23</v>
      </c>
      <c r="J5" s="13" t="s">
        <v>23</v>
      </c>
      <c r="K5" s="18" t="s">
        <v>46</v>
      </c>
      <c r="L5" s="11">
        <v>171</v>
      </c>
      <c r="M5" s="11">
        <v>6</v>
      </c>
      <c r="N5" s="11">
        <v>20.6</v>
      </c>
      <c r="O5" s="29" t="s">
        <v>23</v>
      </c>
      <c r="P5" s="29"/>
      <c r="Q5" s="18">
        <v>12000</v>
      </c>
      <c r="R5" s="18">
        <f t="shared" si="0"/>
        <v>14.25</v>
      </c>
      <c r="S5" s="18"/>
      <c r="T5" s="18" t="s">
        <v>59</v>
      </c>
      <c r="U5" s="23">
        <v>48</v>
      </c>
      <c r="V5" s="18" t="s">
        <v>23</v>
      </c>
      <c r="W5" s="11"/>
      <c r="X5" s="18" t="s">
        <v>75</v>
      </c>
      <c r="Y5" s="23">
        <v>1959</v>
      </c>
      <c r="Z5" s="13"/>
      <c r="AA5" s="11">
        <v>2009</v>
      </c>
      <c r="AB5" s="13" t="s">
        <v>258</v>
      </c>
      <c r="AC5" s="23">
        <v>3</v>
      </c>
      <c r="AD5" s="23" t="s">
        <v>444</v>
      </c>
    </row>
    <row r="6" spans="1:30" ht="58" x14ac:dyDescent="0.35">
      <c r="A6" s="18" t="s">
        <v>5</v>
      </c>
      <c r="B6" s="18" t="s">
        <v>23</v>
      </c>
      <c r="C6" s="18" t="s">
        <v>453</v>
      </c>
      <c r="D6" s="18" t="s">
        <v>43</v>
      </c>
      <c r="E6" s="18" t="s">
        <v>44</v>
      </c>
      <c r="F6" s="18" t="s">
        <v>28</v>
      </c>
      <c r="G6" s="18" t="s">
        <v>28</v>
      </c>
      <c r="H6" s="18" t="s">
        <v>23</v>
      </c>
      <c r="I6" s="18" t="s">
        <v>23</v>
      </c>
      <c r="J6" s="13" t="s">
        <v>23</v>
      </c>
      <c r="K6" s="18" t="s">
        <v>46</v>
      </c>
      <c r="L6" s="11">
        <v>88</v>
      </c>
      <c r="M6" s="11">
        <v>6.5</v>
      </c>
      <c r="N6" s="11">
        <v>3.7</v>
      </c>
      <c r="O6" s="29" t="s">
        <v>23</v>
      </c>
      <c r="P6" s="29"/>
      <c r="Q6" s="18">
        <v>10000</v>
      </c>
      <c r="R6" s="18">
        <f t="shared" si="0"/>
        <v>8.8000000000000007</v>
      </c>
      <c r="S6" s="30">
        <v>0.69</v>
      </c>
      <c r="T6" s="18" t="s">
        <v>59</v>
      </c>
      <c r="U6" s="23">
        <v>81</v>
      </c>
      <c r="V6" s="18" t="s">
        <v>23</v>
      </c>
      <c r="W6" s="11" t="s">
        <v>56</v>
      </c>
      <c r="X6" s="18" t="s">
        <v>76</v>
      </c>
      <c r="Y6" s="23">
        <v>1964</v>
      </c>
      <c r="Z6" s="13" t="s">
        <v>23</v>
      </c>
      <c r="AA6" s="11">
        <v>1982</v>
      </c>
      <c r="AB6" s="13" t="s">
        <v>258</v>
      </c>
      <c r="AC6" s="23">
        <v>2</v>
      </c>
      <c r="AD6" s="23" t="s">
        <v>441</v>
      </c>
    </row>
    <row r="7" spans="1:30" ht="29" x14ac:dyDescent="0.35">
      <c r="A7" s="18" t="s">
        <v>460</v>
      </c>
      <c r="B7" s="18" t="s">
        <v>23</v>
      </c>
      <c r="C7" s="18" t="s">
        <v>48</v>
      </c>
      <c r="D7" s="18" t="s">
        <v>49</v>
      </c>
      <c r="E7" s="18" t="s">
        <v>44</v>
      </c>
      <c r="F7" s="18" t="s">
        <v>23</v>
      </c>
      <c r="G7" s="18" t="s">
        <v>28</v>
      </c>
      <c r="H7" s="18" t="s">
        <v>28</v>
      </c>
      <c r="I7" s="18" t="s">
        <v>23</v>
      </c>
      <c r="J7" s="13" t="s">
        <v>23</v>
      </c>
      <c r="K7" s="18" t="s">
        <v>46</v>
      </c>
      <c r="L7" s="11">
        <v>5</v>
      </c>
      <c r="M7" s="11"/>
      <c r="N7" s="11"/>
      <c r="O7" s="11" t="s">
        <v>23</v>
      </c>
      <c r="P7" s="11"/>
      <c r="Q7" s="18">
        <v>3000</v>
      </c>
      <c r="R7" s="18">
        <f t="shared" si="0"/>
        <v>1.6666666666666667</v>
      </c>
      <c r="S7" s="30">
        <v>0.3</v>
      </c>
      <c r="T7" s="18" t="s">
        <v>57</v>
      </c>
      <c r="U7" s="23">
        <v>51</v>
      </c>
      <c r="V7" s="18" t="s">
        <v>60</v>
      </c>
      <c r="W7" s="19">
        <v>43891</v>
      </c>
      <c r="X7" s="18" t="s">
        <v>76</v>
      </c>
      <c r="Y7" s="23">
        <v>1993</v>
      </c>
      <c r="Z7" s="13"/>
      <c r="AA7" s="11">
        <v>1993</v>
      </c>
      <c r="AB7" s="13" t="s">
        <v>262</v>
      </c>
      <c r="AC7" s="23" t="s">
        <v>443</v>
      </c>
      <c r="AD7" s="23" t="s">
        <v>441</v>
      </c>
    </row>
    <row r="8" spans="1:30" x14ac:dyDescent="0.35">
      <c r="A8" s="18" t="s">
        <v>459</v>
      </c>
      <c r="B8" s="18" t="s">
        <v>112</v>
      </c>
      <c r="C8" s="18" t="s">
        <v>457</v>
      </c>
      <c r="D8" s="18" t="s">
        <v>49</v>
      </c>
      <c r="E8" s="18" t="s">
        <v>63</v>
      </c>
      <c r="F8" s="18" t="s">
        <v>28</v>
      </c>
      <c r="G8" s="18" t="s">
        <v>28</v>
      </c>
      <c r="H8" s="18" t="s">
        <v>28</v>
      </c>
      <c r="I8" s="18" t="s">
        <v>23</v>
      </c>
      <c r="J8" s="13" t="s">
        <v>28</v>
      </c>
      <c r="K8" s="18" t="s">
        <v>110</v>
      </c>
      <c r="L8" s="11">
        <v>0.8</v>
      </c>
      <c r="M8" s="11">
        <v>0.2</v>
      </c>
      <c r="N8" s="11">
        <v>0.05</v>
      </c>
      <c r="O8" s="11" t="s">
        <v>28</v>
      </c>
      <c r="P8" s="11">
        <v>0</v>
      </c>
      <c r="Q8" s="18">
        <v>0</v>
      </c>
      <c r="R8" s="18">
        <v>0</v>
      </c>
      <c r="S8" s="18">
        <v>0</v>
      </c>
      <c r="T8" s="18" t="s">
        <v>59</v>
      </c>
      <c r="U8" s="23">
        <v>13</v>
      </c>
      <c r="V8" s="18" t="s">
        <v>28</v>
      </c>
      <c r="W8" s="11" t="s">
        <v>64</v>
      </c>
      <c r="X8" s="18" t="s">
        <v>76</v>
      </c>
      <c r="Y8" s="23">
        <v>1967</v>
      </c>
      <c r="Z8" s="13" t="s">
        <v>28</v>
      </c>
      <c r="AA8" s="11" t="s">
        <v>251</v>
      </c>
      <c r="AB8" s="13" t="s">
        <v>262</v>
      </c>
      <c r="AC8" s="23" t="s">
        <v>443</v>
      </c>
      <c r="AD8" s="23" t="s">
        <v>441</v>
      </c>
    </row>
    <row r="9" spans="1:30" ht="43.5" x14ac:dyDescent="0.35">
      <c r="A9" s="18" t="s">
        <v>461</v>
      </c>
      <c r="B9" s="18" t="s">
        <v>23</v>
      </c>
      <c r="C9" s="18" t="s">
        <v>67</v>
      </c>
      <c r="D9" s="18" t="s">
        <v>65</v>
      </c>
      <c r="E9" s="18" t="s">
        <v>65</v>
      </c>
      <c r="F9" s="18" t="s">
        <v>28</v>
      </c>
      <c r="G9" s="18" t="s">
        <v>28</v>
      </c>
      <c r="H9" s="18" t="s">
        <v>28</v>
      </c>
      <c r="I9" s="18" t="s">
        <v>28</v>
      </c>
      <c r="J9" s="13" t="s">
        <v>28</v>
      </c>
      <c r="K9" s="18" t="s">
        <v>46</v>
      </c>
      <c r="L9" s="11">
        <v>7</v>
      </c>
      <c r="M9" s="11">
        <v>1.5</v>
      </c>
      <c r="N9" s="11">
        <v>0.15</v>
      </c>
      <c r="O9" s="11" t="s">
        <v>28</v>
      </c>
      <c r="P9" s="11"/>
      <c r="Q9" s="18">
        <v>559</v>
      </c>
      <c r="R9" s="18">
        <f t="shared" si="0"/>
        <v>12.522361359570661</v>
      </c>
      <c r="S9" s="18"/>
      <c r="T9" s="18" t="s">
        <v>66</v>
      </c>
      <c r="U9" s="23">
        <v>6</v>
      </c>
      <c r="V9" s="18" t="s">
        <v>28</v>
      </c>
      <c r="W9" s="11" t="s">
        <v>64</v>
      </c>
      <c r="X9" s="18" t="s">
        <v>116</v>
      </c>
      <c r="Y9" s="23">
        <v>2006</v>
      </c>
      <c r="Z9" s="13" t="s">
        <v>28</v>
      </c>
      <c r="AA9" s="11" t="s">
        <v>251</v>
      </c>
      <c r="AB9" s="13" t="s">
        <v>259</v>
      </c>
      <c r="AC9" s="23">
        <v>1</v>
      </c>
      <c r="AD9" s="23" t="s">
        <v>441</v>
      </c>
    </row>
    <row r="10" spans="1:30" ht="43.5" x14ac:dyDescent="0.35">
      <c r="A10" s="18" t="s">
        <v>9</v>
      </c>
      <c r="B10" s="18" t="s">
        <v>23</v>
      </c>
      <c r="C10" s="18" t="s">
        <v>69</v>
      </c>
      <c r="D10" s="18" t="s">
        <v>71</v>
      </c>
      <c r="E10" s="18" t="s">
        <v>70</v>
      </c>
      <c r="F10" s="18" t="s">
        <v>23</v>
      </c>
      <c r="G10" s="18" t="s">
        <v>28</v>
      </c>
      <c r="H10" s="18" t="s">
        <v>23</v>
      </c>
      <c r="I10" s="18" t="s">
        <v>23</v>
      </c>
      <c r="J10" s="13" t="s">
        <v>28</v>
      </c>
      <c r="K10" s="18" t="s">
        <v>46</v>
      </c>
      <c r="L10" s="11">
        <v>33</v>
      </c>
      <c r="M10" s="11">
        <v>7</v>
      </c>
      <c r="N10" s="11">
        <v>10</v>
      </c>
      <c r="O10" s="11" t="s">
        <v>28</v>
      </c>
      <c r="P10" s="11"/>
      <c r="Q10" s="18">
        <v>1000</v>
      </c>
      <c r="R10" s="18">
        <f t="shared" si="0"/>
        <v>33</v>
      </c>
      <c r="S10" s="18"/>
      <c r="T10" s="18" t="s">
        <v>59</v>
      </c>
      <c r="U10" s="23">
        <v>71</v>
      </c>
      <c r="V10" s="18" t="s">
        <v>72</v>
      </c>
      <c r="W10" s="11" t="s">
        <v>68</v>
      </c>
      <c r="X10" s="18" t="s">
        <v>77</v>
      </c>
      <c r="Y10" s="23">
        <v>1991</v>
      </c>
      <c r="Z10" s="13" t="s">
        <v>28</v>
      </c>
      <c r="AA10" s="11">
        <v>2016</v>
      </c>
      <c r="AB10" s="13" t="s">
        <v>258</v>
      </c>
      <c r="AC10" s="23">
        <v>3</v>
      </c>
      <c r="AD10" s="23" t="s">
        <v>440</v>
      </c>
    </row>
    <row r="11" spans="1:30" ht="58" x14ac:dyDescent="0.35">
      <c r="A11" s="18" t="s">
        <v>13</v>
      </c>
      <c r="B11" s="18" t="s">
        <v>23</v>
      </c>
      <c r="C11" s="18" t="s">
        <v>79</v>
      </c>
      <c r="D11" s="18" t="s">
        <v>431</v>
      </c>
      <c r="E11" s="18" t="s">
        <v>78</v>
      </c>
      <c r="F11" s="18" t="s">
        <v>23</v>
      </c>
      <c r="G11" s="18" t="s">
        <v>28</v>
      </c>
      <c r="H11" s="18" t="s">
        <v>23</v>
      </c>
      <c r="I11" s="18" t="s">
        <v>23</v>
      </c>
      <c r="J11" s="13" t="s">
        <v>23</v>
      </c>
      <c r="K11" s="18" t="s">
        <v>46</v>
      </c>
      <c r="L11" s="11">
        <v>256</v>
      </c>
      <c r="M11" s="11">
        <v>23</v>
      </c>
      <c r="N11" s="11">
        <v>44</v>
      </c>
      <c r="O11" s="11" t="s">
        <v>23</v>
      </c>
      <c r="P11" s="11"/>
      <c r="Q11" s="18">
        <v>40000</v>
      </c>
      <c r="R11" s="18">
        <f t="shared" si="0"/>
        <v>6.4</v>
      </c>
      <c r="S11" s="18"/>
      <c r="T11" s="18" t="s">
        <v>59</v>
      </c>
      <c r="U11" s="23">
        <v>27</v>
      </c>
      <c r="V11" s="18" t="s">
        <v>28</v>
      </c>
      <c r="W11" s="19">
        <v>43922</v>
      </c>
      <c r="X11" s="18" t="s">
        <v>77</v>
      </c>
      <c r="Y11" s="23">
        <v>1958</v>
      </c>
      <c r="Z11" s="13" t="s">
        <v>28</v>
      </c>
      <c r="AA11" s="11" t="s">
        <v>251</v>
      </c>
      <c r="AB11" s="13" t="s">
        <v>258</v>
      </c>
      <c r="AC11" s="23">
        <v>3</v>
      </c>
      <c r="AD11" s="23" t="s">
        <v>441</v>
      </c>
    </row>
    <row r="12" spans="1:30" ht="29" x14ac:dyDescent="0.35">
      <c r="A12" s="18" t="s">
        <v>12</v>
      </c>
      <c r="B12" s="18" t="s">
        <v>23</v>
      </c>
      <c r="C12" s="18" t="s">
        <v>82</v>
      </c>
      <c r="D12" s="18" t="s">
        <v>51</v>
      </c>
      <c r="E12" s="18" t="s">
        <v>52</v>
      </c>
      <c r="F12" s="18" t="s">
        <v>23</v>
      </c>
      <c r="G12" s="18" t="s">
        <v>23</v>
      </c>
      <c r="H12" s="18" t="s">
        <v>23</v>
      </c>
      <c r="I12" s="18" t="s">
        <v>28</v>
      </c>
      <c r="J12" s="13" t="s">
        <v>23</v>
      </c>
      <c r="K12" s="18" t="s">
        <v>47</v>
      </c>
      <c r="L12" s="11">
        <v>50</v>
      </c>
      <c r="M12" s="11">
        <v>10</v>
      </c>
      <c r="N12" s="11">
        <v>-0.39</v>
      </c>
      <c r="O12" s="11" t="s">
        <v>28</v>
      </c>
      <c r="P12" s="11"/>
      <c r="Q12" s="18">
        <v>15000</v>
      </c>
      <c r="R12" s="18">
        <f t="shared" si="0"/>
        <v>3.3333333333333335</v>
      </c>
      <c r="S12" s="30">
        <v>0.25</v>
      </c>
      <c r="T12" s="18" t="s">
        <v>81</v>
      </c>
      <c r="U12" s="23">
        <v>5</v>
      </c>
      <c r="V12" s="18" t="s">
        <v>60</v>
      </c>
      <c r="W12" s="19">
        <v>43922</v>
      </c>
      <c r="X12" s="18" t="s">
        <v>47</v>
      </c>
      <c r="Y12" s="23">
        <v>2014</v>
      </c>
      <c r="Z12" s="13" t="s">
        <v>23</v>
      </c>
      <c r="AA12" s="11">
        <v>2014</v>
      </c>
      <c r="AB12" s="13" t="s">
        <v>260</v>
      </c>
      <c r="AC12" s="23">
        <v>2</v>
      </c>
      <c r="AD12" s="23" t="s">
        <v>441</v>
      </c>
    </row>
    <row r="13" spans="1:30" ht="43.5" x14ac:dyDescent="0.35">
      <c r="A13" s="18" t="s">
        <v>10</v>
      </c>
      <c r="B13" s="18" t="s">
        <v>23</v>
      </c>
      <c r="C13" s="18" t="s">
        <v>458</v>
      </c>
      <c r="D13" s="18" t="s">
        <v>83</v>
      </c>
      <c r="E13" s="18" t="s">
        <v>84</v>
      </c>
      <c r="F13" s="18" t="s">
        <v>23</v>
      </c>
      <c r="G13" s="18" t="s">
        <v>23</v>
      </c>
      <c r="H13" s="18" t="s">
        <v>28</v>
      </c>
      <c r="I13" s="18" t="s">
        <v>28</v>
      </c>
      <c r="J13" s="13" t="s">
        <v>28</v>
      </c>
      <c r="K13" s="18" t="s">
        <v>110</v>
      </c>
      <c r="L13" s="11">
        <v>8.3000000000000007</v>
      </c>
      <c r="M13" s="11"/>
      <c r="N13" s="11"/>
      <c r="O13" s="11" t="s">
        <v>28</v>
      </c>
      <c r="P13" s="11"/>
      <c r="Q13" s="18">
        <v>0</v>
      </c>
      <c r="R13" s="18">
        <v>0</v>
      </c>
      <c r="S13" s="18"/>
      <c r="T13" s="18" t="s">
        <v>85</v>
      </c>
      <c r="U13" s="23">
        <v>8</v>
      </c>
      <c r="V13" s="18" t="s">
        <v>28</v>
      </c>
      <c r="W13" s="19">
        <v>43891</v>
      </c>
      <c r="X13" s="18" t="s">
        <v>77</v>
      </c>
      <c r="Y13" s="23">
        <v>1975</v>
      </c>
      <c r="Z13" s="13" t="s">
        <v>23</v>
      </c>
      <c r="AA13" s="11" t="s">
        <v>251</v>
      </c>
      <c r="AB13" s="13" t="s">
        <v>258</v>
      </c>
      <c r="AC13" s="23">
        <v>3</v>
      </c>
      <c r="AD13" s="23" t="s">
        <v>441</v>
      </c>
    </row>
    <row r="14" spans="1:30" x14ac:dyDescent="0.35">
      <c r="A14" s="18" t="s">
        <v>454</v>
      </c>
      <c r="B14" s="18" t="s">
        <v>23</v>
      </c>
      <c r="C14" s="18" t="s">
        <v>86</v>
      </c>
      <c r="D14" s="18" t="s">
        <v>62</v>
      </c>
      <c r="E14" s="18" t="s">
        <v>87</v>
      </c>
      <c r="F14" s="18" t="s">
        <v>23</v>
      </c>
      <c r="G14" s="18" t="s">
        <v>28</v>
      </c>
      <c r="H14" s="18" t="s">
        <v>28</v>
      </c>
      <c r="I14" s="18" t="s">
        <v>28</v>
      </c>
      <c r="J14" s="13" t="s">
        <v>28</v>
      </c>
      <c r="K14" s="18" t="s">
        <v>110</v>
      </c>
      <c r="L14" s="11">
        <v>1.4</v>
      </c>
      <c r="M14" s="11">
        <v>0.4</v>
      </c>
      <c r="N14" s="11">
        <v>0.5</v>
      </c>
      <c r="O14" s="11" t="s">
        <v>23</v>
      </c>
      <c r="P14" s="11"/>
      <c r="Q14" s="18">
        <v>230</v>
      </c>
      <c r="R14" s="18">
        <f t="shared" si="0"/>
        <v>6.0869565217391308</v>
      </c>
      <c r="S14" s="32">
        <v>0.28599999999999998</v>
      </c>
      <c r="T14" s="18" t="s">
        <v>59</v>
      </c>
      <c r="U14" s="23">
        <v>28</v>
      </c>
      <c r="V14" s="18" t="s">
        <v>60</v>
      </c>
      <c r="W14" s="19">
        <v>43922</v>
      </c>
      <c r="X14" s="18" t="s">
        <v>75</v>
      </c>
      <c r="Y14" s="23">
        <v>1969</v>
      </c>
      <c r="Z14" s="13"/>
      <c r="AA14" s="11">
        <v>1998</v>
      </c>
      <c r="AB14" s="13" t="s">
        <v>260</v>
      </c>
      <c r="AC14" s="23">
        <v>2</v>
      </c>
      <c r="AD14" s="23" t="s">
        <v>441</v>
      </c>
    </row>
    <row r="15" spans="1:30" ht="43.5" x14ac:dyDescent="0.35">
      <c r="A15" s="18" t="s">
        <v>14</v>
      </c>
      <c r="B15" s="18" t="s">
        <v>23</v>
      </c>
      <c r="C15" s="18" t="s">
        <v>88</v>
      </c>
      <c r="D15" s="18" t="s">
        <v>91</v>
      </c>
      <c r="E15" s="18" t="s">
        <v>89</v>
      </c>
      <c r="F15" s="18" t="s">
        <v>23</v>
      </c>
      <c r="G15" s="18" t="s">
        <v>23</v>
      </c>
      <c r="H15" s="18" t="s">
        <v>23</v>
      </c>
      <c r="I15" s="18" t="s">
        <v>28</v>
      </c>
      <c r="J15" s="13" t="s">
        <v>28</v>
      </c>
      <c r="K15" s="18" t="s">
        <v>46</v>
      </c>
      <c r="L15" s="11">
        <v>7</v>
      </c>
      <c r="M15" s="11">
        <v>1</v>
      </c>
      <c r="N15" s="11">
        <v>1.6</v>
      </c>
      <c r="O15" s="11" t="s">
        <v>28</v>
      </c>
      <c r="P15" s="11"/>
      <c r="Q15" s="18">
        <v>2000</v>
      </c>
      <c r="R15" s="18">
        <f t="shared" si="0"/>
        <v>3.5</v>
      </c>
      <c r="S15" s="18"/>
      <c r="T15" s="18" t="s">
        <v>90</v>
      </c>
      <c r="U15" s="23">
        <v>15</v>
      </c>
      <c r="V15" s="18" t="s">
        <v>28</v>
      </c>
      <c r="W15" s="19">
        <v>43891</v>
      </c>
      <c r="X15" s="18" t="s">
        <v>75</v>
      </c>
      <c r="Y15" s="23">
        <v>1960</v>
      </c>
      <c r="Z15" s="13" t="s">
        <v>28</v>
      </c>
      <c r="AA15" s="11" t="s">
        <v>251</v>
      </c>
      <c r="AB15" s="13" t="s">
        <v>261</v>
      </c>
      <c r="AC15" s="23">
        <v>2</v>
      </c>
      <c r="AD15" s="23" t="s">
        <v>441</v>
      </c>
    </row>
    <row r="16" spans="1:30" ht="29" x14ac:dyDescent="0.35">
      <c r="A16" s="18" t="s">
        <v>15</v>
      </c>
      <c r="B16" s="18" t="s">
        <v>23</v>
      </c>
      <c r="C16" s="18" t="s">
        <v>92</v>
      </c>
      <c r="D16" s="18" t="s">
        <v>62</v>
      </c>
      <c r="E16" s="18" t="s">
        <v>93</v>
      </c>
      <c r="F16" s="18" t="s">
        <v>28</v>
      </c>
      <c r="G16" s="18" t="s">
        <v>23</v>
      </c>
      <c r="H16" s="18" t="s">
        <v>23</v>
      </c>
      <c r="I16" s="18" t="s">
        <v>28</v>
      </c>
      <c r="J16" s="13" t="s">
        <v>28</v>
      </c>
      <c r="K16" s="18" t="s">
        <v>46</v>
      </c>
      <c r="L16" s="11">
        <v>8</v>
      </c>
      <c r="M16" s="11">
        <v>2.6</v>
      </c>
      <c r="N16" s="11"/>
      <c r="O16" s="11" t="s">
        <v>28</v>
      </c>
      <c r="P16" s="11"/>
      <c r="Q16" s="18">
        <v>2500</v>
      </c>
      <c r="R16" s="18">
        <f t="shared" si="0"/>
        <v>3.2</v>
      </c>
      <c r="S16" s="18"/>
      <c r="T16" s="18" t="s">
        <v>59</v>
      </c>
      <c r="U16" s="23">
        <v>19</v>
      </c>
      <c r="V16" s="18" t="s">
        <v>28</v>
      </c>
      <c r="W16" s="19">
        <v>43891</v>
      </c>
      <c r="X16" s="18" t="s">
        <v>75</v>
      </c>
      <c r="Y16" s="23">
        <v>1968</v>
      </c>
      <c r="Z16" s="13" t="s">
        <v>23</v>
      </c>
      <c r="AA16" s="11" t="s">
        <v>251</v>
      </c>
      <c r="AB16" s="13" t="s">
        <v>445</v>
      </c>
      <c r="AC16" s="23" t="s">
        <v>443</v>
      </c>
      <c r="AD16" s="23" t="s">
        <v>441</v>
      </c>
    </row>
    <row r="17" spans="1:30" ht="29" x14ac:dyDescent="0.35">
      <c r="A17" s="18" t="s">
        <v>16</v>
      </c>
      <c r="B17" s="18" t="s">
        <v>23</v>
      </c>
      <c r="C17" s="18" t="s">
        <v>462</v>
      </c>
      <c r="D17" s="18" t="s">
        <v>35</v>
      </c>
      <c r="E17" s="18" t="s">
        <v>94</v>
      </c>
      <c r="F17" s="18" t="s">
        <v>23</v>
      </c>
      <c r="G17" s="18" t="s">
        <v>28</v>
      </c>
      <c r="H17" s="18" t="s">
        <v>23</v>
      </c>
      <c r="I17" s="18" t="s">
        <v>23</v>
      </c>
      <c r="J17" s="13" t="s">
        <v>28</v>
      </c>
      <c r="K17" s="18" t="s">
        <v>46</v>
      </c>
      <c r="L17" s="11"/>
      <c r="M17" s="11"/>
      <c r="N17" s="11"/>
      <c r="O17" s="11" t="s">
        <v>28</v>
      </c>
      <c r="P17" s="11"/>
      <c r="Q17" s="18">
        <v>3700</v>
      </c>
      <c r="R17" s="18">
        <f t="shared" si="0"/>
        <v>0</v>
      </c>
      <c r="S17" s="18"/>
      <c r="T17" s="18" t="s">
        <v>59</v>
      </c>
      <c r="U17" s="23">
        <v>42</v>
      </c>
      <c r="V17" s="18" t="s">
        <v>28</v>
      </c>
      <c r="W17" s="19">
        <v>43891</v>
      </c>
      <c r="X17" s="18" t="s">
        <v>77</v>
      </c>
      <c r="Y17" s="23">
        <v>1956</v>
      </c>
      <c r="Z17" s="13" t="s">
        <v>23</v>
      </c>
      <c r="AA17" s="11" t="s">
        <v>251</v>
      </c>
      <c r="AB17" s="13" t="s">
        <v>258</v>
      </c>
      <c r="AC17" s="23">
        <v>3</v>
      </c>
      <c r="AD17" s="23" t="s">
        <v>441</v>
      </c>
    </row>
    <row r="18" spans="1:30" ht="29" x14ac:dyDescent="0.35">
      <c r="A18" s="18" t="s">
        <v>17</v>
      </c>
      <c r="B18" s="18" t="s">
        <v>23</v>
      </c>
      <c r="C18" s="18" t="s">
        <v>96</v>
      </c>
      <c r="D18" s="18" t="s">
        <v>61</v>
      </c>
      <c r="E18" s="18" t="s">
        <v>95</v>
      </c>
      <c r="F18" s="18" t="s">
        <v>28</v>
      </c>
      <c r="G18" s="18" t="s">
        <v>28</v>
      </c>
      <c r="H18" s="18" t="s">
        <v>28</v>
      </c>
      <c r="I18" s="18" t="s">
        <v>28</v>
      </c>
      <c r="J18" s="13" t="s">
        <v>28</v>
      </c>
      <c r="K18" s="18" t="s">
        <v>110</v>
      </c>
      <c r="L18" s="11">
        <v>1.5</v>
      </c>
      <c r="M18" s="11">
        <v>0.11</v>
      </c>
      <c r="N18" s="11"/>
      <c r="O18" s="11" t="s">
        <v>23</v>
      </c>
      <c r="P18" s="11"/>
      <c r="Q18" s="18">
        <v>0</v>
      </c>
      <c r="R18" s="18">
        <v>0</v>
      </c>
      <c r="S18" s="18"/>
      <c r="T18" s="18" t="s">
        <v>97</v>
      </c>
      <c r="U18" s="23">
        <v>9</v>
      </c>
      <c r="V18" s="18" t="s">
        <v>28</v>
      </c>
      <c r="W18" s="11" t="s">
        <v>64</v>
      </c>
      <c r="X18" s="18" t="s">
        <v>76</v>
      </c>
      <c r="Y18" s="23">
        <v>1975</v>
      </c>
      <c r="Z18" s="13" t="s">
        <v>28</v>
      </c>
      <c r="AA18" s="11" t="s">
        <v>251</v>
      </c>
      <c r="AB18" s="13" t="s">
        <v>443</v>
      </c>
      <c r="AC18" s="23" t="s">
        <v>443</v>
      </c>
      <c r="AD18" s="23" t="s">
        <v>441</v>
      </c>
    </row>
    <row r="19" spans="1:30" ht="43.5" x14ac:dyDescent="0.35">
      <c r="A19" s="18" t="s">
        <v>18</v>
      </c>
      <c r="B19" s="18" t="s">
        <v>23</v>
      </c>
      <c r="C19" s="18" t="s">
        <v>463</v>
      </c>
      <c r="D19" s="18" t="s">
        <v>98</v>
      </c>
      <c r="E19" s="18" t="s">
        <v>99</v>
      </c>
      <c r="F19" s="18" t="s">
        <v>23</v>
      </c>
      <c r="G19" s="18" t="s">
        <v>28</v>
      </c>
      <c r="H19" s="18" t="s">
        <v>23</v>
      </c>
      <c r="I19" s="18" t="s">
        <v>23</v>
      </c>
      <c r="J19" s="13" t="s">
        <v>23</v>
      </c>
      <c r="K19" s="18" t="s">
        <v>47</v>
      </c>
      <c r="L19" s="11">
        <v>67</v>
      </c>
      <c r="M19" s="11">
        <v>7</v>
      </c>
      <c r="N19" s="11">
        <v>3.8</v>
      </c>
      <c r="O19" s="11" t="s">
        <v>23</v>
      </c>
      <c r="P19" s="11"/>
      <c r="Q19" s="18">
        <v>2300</v>
      </c>
      <c r="R19" s="18">
        <f t="shared" si="0"/>
        <v>29.130434782608695</v>
      </c>
      <c r="S19" s="18"/>
      <c r="T19" s="18" t="s">
        <v>59</v>
      </c>
      <c r="U19" s="23">
        <v>57</v>
      </c>
      <c r="V19" s="18" t="s">
        <v>28</v>
      </c>
      <c r="W19" s="19">
        <v>43891</v>
      </c>
      <c r="X19" s="13" t="s">
        <v>47</v>
      </c>
      <c r="Y19" s="23">
        <v>1975</v>
      </c>
      <c r="Z19" s="13" t="s">
        <v>23</v>
      </c>
      <c r="AA19" s="11" t="s">
        <v>251</v>
      </c>
      <c r="AB19" s="13" t="s">
        <v>258</v>
      </c>
      <c r="AC19" s="23">
        <v>2</v>
      </c>
      <c r="AD19" s="23" t="s">
        <v>441</v>
      </c>
    </row>
    <row r="20" spans="1:30" ht="29" x14ac:dyDescent="0.35">
      <c r="A20" s="18" t="s">
        <v>19</v>
      </c>
      <c r="B20" s="18" t="s">
        <v>23</v>
      </c>
      <c r="C20" s="18" t="s">
        <v>464</v>
      </c>
      <c r="D20" s="18" t="s">
        <v>62</v>
      </c>
      <c r="E20" s="18" t="s">
        <v>100</v>
      </c>
      <c r="F20" s="18" t="s">
        <v>23</v>
      </c>
      <c r="G20" s="18" t="s">
        <v>28</v>
      </c>
      <c r="H20" s="18" t="s">
        <v>23</v>
      </c>
      <c r="I20" s="18" t="s">
        <v>23</v>
      </c>
      <c r="J20" s="13" t="s">
        <v>28</v>
      </c>
      <c r="K20" s="18" t="s">
        <v>110</v>
      </c>
      <c r="L20" s="11">
        <v>3.3</v>
      </c>
      <c r="M20" s="11"/>
      <c r="N20" s="11"/>
      <c r="O20" s="11" t="s">
        <v>28</v>
      </c>
      <c r="P20" s="11"/>
      <c r="Q20" s="18">
        <v>1000</v>
      </c>
      <c r="R20" s="18">
        <f t="shared" si="0"/>
        <v>3.3</v>
      </c>
      <c r="S20" s="18"/>
      <c r="T20" s="18" t="s">
        <v>97</v>
      </c>
      <c r="U20" s="23">
        <v>5</v>
      </c>
      <c r="V20" s="18" t="s">
        <v>28</v>
      </c>
      <c r="W20" s="19">
        <v>43891</v>
      </c>
      <c r="X20" s="13" t="s">
        <v>75</v>
      </c>
      <c r="Y20" s="23">
        <v>1974</v>
      </c>
      <c r="Z20" s="13" t="s">
        <v>28</v>
      </c>
      <c r="AA20" s="11" t="s">
        <v>251</v>
      </c>
      <c r="AB20" s="13" t="s">
        <v>428</v>
      </c>
      <c r="AC20" s="23" t="s">
        <v>443</v>
      </c>
      <c r="AD20" s="23" t="s">
        <v>441</v>
      </c>
    </row>
    <row r="21" spans="1:30" ht="43.5" x14ac:dyDescent="0.35">
      <c r="A21" s="18" t="s">
        <v>102</v>
      </c>
      <c r="B21" s="18" t="s">
        <v>23</v>
      </c>
      <c r="C21" s="18" t="s">
        <v>455</v>
      </c>
      <c r="D21" s="18" t="s">
        <v>61</v>
      </c>
      <c r="E21" s="18" t="s">
        <v>465</v>
      </c>
      <c r="F21" s="18" t="s">
        <v>23</v>
      </c>
      <c r="G21" s="18" t="s">
        <v>28</v>
      </c>
      <c r="H21" s="18" t="s">
        <v>28</v>
      </c>
      <c r="I21" s="18" t="s">
        <v>23</v>
      </c>
      <c r="J21" s="13" t="s">
        <v>28</v>
      </c>
      <c r="K21" s="18" t="s">
        <v>110</v>
      </c>
      <c r="L21" s="11">
        <v>8.4499999999999993</v>
      </c>
      <c r="M21" s="11"/>
      <c r="N21" s="11"/>
      <c r="O21" s="11" t="s">
        <v>23</v>
      </c>
      <c r="P21" s="11"/>
      <c r="Q21" s="18">
        <v>326</v>
      </c>
      <c r="R21" s="18">
        <f t="shared" si="0"/>
        <v>25.920245398773005</v>
      </c>
      <c r="S21" s="18"/>
      <c r="T21" s="18" t="s">
        <v>59</v>
      </c>
      <c r="U21" s="23">
        <v>23</v>
      </c>
      <c r="V21" s="18" t="s">
        <v>101</v>
      </c>
      <c r="W21" s="19">
        <v>43891</v>
      </c>
      <c r="X21" s="13" t="s">
        <v>76</v>
      </c>
      <c r="Y21" s="23">
        <v>1985</v>
      </c>
      <c r="Z21" s="13" t="s">
        <v>28</v>
      </c>
      <c r="AA21" s="11">
        <v>2000</v>
      </c>
      <c r="AB21" s="13" t="s">
        <v>429</v>
      </c>
      <c r="AC21" s="23" t="s">
        <v>443</v>
      </c>
      <c r="AD21" s="23" t="s">
        <v>441</v>
      </c>
    </row>
    <row r="22" spans="1:30" ht="29" x14ac:dyDescent="0.35">
      <c r="A22" s="18" t="s">
        <v>20</v>
      </c>
      <c r="B22" s="18" t="s">
        <v>105</v>
      </c>
      <c r="C22" s="18" t="s">
        <v>466</v>
      </c>
      <c r="D22" s="18" t="s">
        <v>61</v>
      </c>
      <c r="E22" s="18" t="s">
        <v>104</v>
      </c>
      <c r="F22" s="18" t="s">
        <v>28</v>
      </c>
      <c r="G22" s="18" t="s">
        <v>28</v>
      </c>
      <c r="H22" s="18" t="s">
        <v>28</v>
      </c>
      <c r="I22" s="18" t="s">
        <v>23</v>
      </c>
      <c r="J22" s="13" t="s">
        <v>28</v>
      </c>
      <c r="K22" s="18" t="s">
        <v>46</v>
      </c>
      <c r="L22" s="11"/>
      <c r="M22" s="11"/>
      <c r="N22" s="11"/>
      <c r="O22" s="11" t="s">
        <v>28</v>
      </c>
      <c r="P22" s="11"/>
      <c r="Q22" s="18">
        <v>0.1</v>
      </c>
      <c r="R22" s="18">
        <f t="shared" si="0"/>
        <v>0</v>
      </c>
      <c r="S22" s="18"/>
      <c r="T22" s="18" t="s">
        <v>103</v>
      </c>
      <c r="U22" s="23">
        <v>44</v>
      </c>
      <c r="V22" s="18" t="s">
        <v>28</v>
      </c>
      <c r="W22" s="11" t="s">
        <v>64</v>
      </c>
      <c r="X22" s="13" t="s">
        <v>76</v>
      </c>
      <c r="Y22" s="23">
        <v>1982</v>
      </c>
      <c r="Z22" s="13" t="s">
        <v>28</v>
      </c>
      <c r="AA22" s="11" t="s">
        <v>251</v>
      </c>
      <c r="AB22" s="13" t="s">
        <v>430</v>
      </c>
      <c r="AC22" s="23" t="s">
        <v>443</v>
      </c>
      <c r="AD22" s="23" t="s">
        <v>441</v>
      </c>
    </row>
    <row r="23" spans="1:30" ht="43.5" x14ac:dyDescent="0.35">
      <c r="A23" s="18" t="s">
        <v>21</v>
      </c>
      <c r="B23" s="18" t="s">
        <v>23</v>
      </c>
      <c r="C23" s="18" t="s">
        <v>107</v>
      </c>
      <c r="D23" s="18" t="s">
        <v>61</v>
      </c>
      <c r="E23" s="18" t="s">
        <v>106</v>
      </c>
      <c r="F23" s="18" t="s">
        <v>23</v>
      </c>
      <c r="G23" s="18" t="s">
        <v>28</v>
      </c>
      <c r="H23" s="18" t="s">
        <v>28</v>
      </c>
      <c r="I23" s="18" t="s">
        <v>28</v>
      </c>
      <c r="J23" s="13" t="s">
        <v>28</v>
      </c>
      <c r="K23" s="18" t="s">
        <v>110</v>
      </c>
      <c r="L23" s="11">
        <v>2.2999999999999998</v>
      </c>
      <c r="M23" s="15">
        <v>0.43</v>
      </c>
      <c r="N23" s="15">
        <v>0.72</v>
      </c>
      <c r="O23" s="15" t="s">
        <v>28</v>
      </c>
      <c r="P23" s="15"/>
      <c r="Q23" s="18">
        <v>330</v>
      </c>
      <c r="R23" s="18">
        <f t="shared" si="0"/>
        <v>6.9696969696969697</v>
      </c>
      <c r="S23" s="18"/>
      <c r="T23" s="18" t="s">
        <v>59</v>
      </c>
      <c r="U23" s="23">
        <v>8</v>
      </c>
      <c r="V23" s="18" t="s">
        <v>101</v>
      </c>
      <c r="W23" s="19">
        <v>43891</v>
      </c>
      <c r="X23" s="13" t="s">
        <v>76</v>
      </c>
      <c r="Y23" s="23">
        <v>1973</v>
      </c>
      <c r="Z23" s="13" t="s">
        <v>28</v>
      </c>
      <c r="AA23" s="11">
        <v>2004</v>
      </c>
      <c r="AB23" s="13" t="s">
        <v>259</v>
      </c>
      <c r="AC23" s="23" t="s">
        <v>443</v>
      </c>
      <c r="AD23" s="23" t="s">
        <v>441</v>
      </c>
    </row>
    <row r="24" spans="1:30" ht="43.5" x14ac:dyDescent="0.35">
      <c r="A24" s="20" t="s">
        <v>448</v>
      </c>
      <c r="B24" s="20" t="s">
        <v>23</v>
      </c>
      <c r="C24" s="20" t="s">
        <v>119</v>
      </c>
      <c r="D24" s="20" t="s">
        <v>108</v>
      </c>
      <c r="E24" s="20" t="s">
        <v>109</v>
      </c>
      <c r="F24" s="20" t="s">
        <v>28</v>
      </c>
      <c r="G24" s="20" t="s">
        <v>28</v>
      </c>
      <c r="H24" s="20" t="s">
        <v>23</v>
      </c>
      <c r="I24" s="20" t="s">
        <v>28</v>
      </c>
      <c r="J24" s="21" t="s">
        <v>23</v>
      </c>
      <c r="K24" s="20" t="s">
        <v>110</v>
      </c>
      <c r="L24" s="12">
        <v>3.8</v>
      </c>
      <c r="M24" s="12" t="s">
        <v>443</v>
      </c>
      <c r="N24" s="12">
        <v>0.5</v>
      </c>
      <c r="O24" s="12" t="s">
        <v>28</v>
      </c>
      <c r="P24" s="12"/>
      <c r="Q24" s="18">
        <v>100</v>
      </c>
      <c r="R24" s="18">
        <f t="shared" si="0"/>
        <v>38</v>
      </c>
      <c r="S24" s="18"/>
      <c r="T24" s="18" t="s">
        <v>117</v>
      </c>
      <c r="U24" s="28">
        <v>18</v>
      </c>
      <c r="V24" s="20" t="s">
        <v>28</v>
      </c>
      <c r="W24" s="22">
        <v>43891</v>
      </c>
      <c r="X24" s="13" t="s">
        <v>76</v>
      </c>
      <c r="Y24" s="28">
        <v>1975</v>
      </c>
      <c r="Z24" s="21" t="s">
        <v>28</v>
      </c>
      <c r="AA24" s="12" t="s">
        <v>251</v>
      </c>
      <c r="AB24" s="13" t="s">
        <v>258</v>
      </c>
      <c r="AC24" s="23">
        <v>2</v>
      </c>
      <c r="AD24" s="23" t="s">
        <v>440</v>
      </c>
    </row>
    <row r="25" spans="1:30" s="13" customFormat="1" ht="43.5" x14ac:dyDescent="0.35">
      <c r="A25" s="18" t="s">
        <v>252</v>
      </c>
      <c r="B25" s="18" t="s">
        <v>105</v>
      </c>
      <c r="C25" s="18" t="s">
        <v>446</v>
      </c>
      <c r="D25" s="18" t="s">
        <v>255</v>
      </c>
      <c r="E25" s="18" t="s">
        <v>256</v>
      </c>
      <c r="F25" s="18" t="s">
        <v>28</v>
      </c>
      <c r="G25" s="18" t="s">
        <v>28</v>
      </c>
      <c r="H25" s="18" t="s">
        <v>28</v>
      </c>
      <c r="I25" s="18" t="s">
        <v>23</v>
      </c>
      <c r="J25" s="13" t="s">
        <v>28</v>
      </c>
      <c r="K25" s="18" t="s">
        <v>110</v>
      </c>
      <c r="L25" s="13">
        <v>4.8</v>
      </c>
      <c r="M25" s="13">
        <v>0.7</v>
      </c>
      <c r="N25" s="13">
        <v>0.05</v>
      </c>
      <c r="O25" s="11" t="s">
        <v>23</v>
      </c>
      <c r="P25" s="11"/>
      <c r="Q25" s="18">
        <v>900</v>
      </c>
      <c r="R25" s="18">
        <f t="shared" si="0"/>
        <v>5.333333333333333</v>
      </c>
      <c r="S25" s="18"/>
      <c r="T25" s="18" t="s">
        <v>59</v>
      </c>
      <c r="U25" s="23">
        <v>11</v>
      </c>
      <c r="V25" s="18" t="s">
        <v>28</v>
      </c>
      <c r="W25" s="31">
        <v>45740</v>
      </c>
      <c r="X25" s="13" t="s">
        <v>116</v>
      </c>
      <c r="Y25" s="23">
        <v>1999</v>
      </c>
      <c r="Z25" s="13" t="s">
        <v>28</v>
      </c>
      <c r="AA25" s="11" t="s">
        <v>251</v>
      </c>
      <c r="AB25" s="13" t="s">
        <v>259</v>
      </c>
      <c r="AC25" s="23">
        <v>2</v>
      </c>
      <c r="AD25" s="23" t="s">
        <v>441</v>
      </c>
    </row>
    <row r="26" spans="1:30" s="13" customFormat="1" x14ac:dyDescent="0.35">
      <c r="A26" s="18" t="s">
        <v>435</v>
      </c>
      <c r="B26" s="18" t="s">
        <v>105</v>
      </c>
      <c r="C26" s="18" t="s">
        <v>467</v>
      </c>
      <c r="D26" s="18" t="s">
        <v>413</v>
      </c>
      <c r="E26" s="18" t="s">
        <v>65</v>
      </c>
      <c r="F26" s="18" t="s">
        <v>28</v>
      </c>
      <c r="G26" s="18" t="s">
        <v>28</v>
      </c>
      <c r="H26" s="18" t="s">
        <v>28</v>
      </c>
      <c r="I26" s="18" t="s">
        <v>28</v>
      </c>
      <c r="J26" s="13" t="s">
        <v>28</v>
      </c>
      <c r="K26" s="13" t="s">
        <v>47</v>
      </c>
      <c r="L26" s="13">
        <v>1.44</v>
      </c>
      <c r="M26" s="13">
        <v>0.35</v>
      </c>
      <c r="N26" s="13">
        <v>0.09</v>
      </c>
      <c r="O26" s="11" t="s">
        <v>28</v>
      </c>
      <c r="P26" s="11"/>
      <c r="Q26" s="18">
        <v>0</v>
      </c>
      <c r="R26" s="18">
        <v>0</v>
      </c>
      <c r="S26" s="18"/>
      <c r="T26" s="18" t="s">
        <v>436</v>
      </c>
      <c r="U26" s="23">
        <v>4</v>
      </c>
      <c r="V26" s="18" t="s">
        <v>28</v>
      </c>
      <c r="W26" s="11" t="s">
        <v>443</v>
      </c>
      <c r="X26" s="13" t="s">
        <v>47</v>
      </c>
      <c r="Y26" s="23">
        <v>1970</v>
      </c>
      <c r="Z26" s="13" t="s">
        <v>28</v>
      </c>
      <c r="AA26" s="11" t="s">
        <v>251</v>
      </c>
      <c r="AB26" s="13" t="s">
        <v>437</v>
      </c>
      <c r="AC26" s="23" t="s">
        <v>443</v>
      </c>
      <c r="AD26" s="23" t="s">
        <v>441</v>
      </c>
    </row>
    <row r="27" spans="1:30" x14ac:dyDescent="0.35">
      <c r="Q27" s="24" t="s">
        <v>75</v>
      </c>
      <c r="T27" s="24">
        <f>COUNTIF(X2:X26,"America")</f>
        <v>5</v>
      </c>
    </row>
    <row r="28" spans="1:30" x14ac:dyDescent="0.35">
      <c r="Q28" s="24" t="s">
        <v>74</v>
      </c>
      <c r="T28" s="24">
        <f>COUNTIF(X2:X26,"Asia")</f>
        <v>2</v>
      </c>
    </row>
    <row r="29" spans="1:30" x14ac:dyDescent="0.35">
      <c r="Q29" s="24" t="s">
        <v>76</v>
      </c>
      <c r="T29" s="24">
        <f>COUNTIF(X2:X26,"Africa")</f>
        <v>8</v>
      </c>
    </row>
    <row r="30" spans="1:30" x14ac:dyDescent="0.35">
      <c r="Q30" s="24" t="s">
        <v>116</v>
      </c>
      <c r="T30" s="24">
        <f>COUNTIF(X2:X26,"Eurasia")</f>
        <v>2</v>
      </c>
    </row>
    <row r="31" spans="1:30" x14ac:dyDescent="0.35">
      <c r="Q31" s="24" t="s">
        <v>77</v>
      </c>
      <c r="T31" s="24">
        <f>COUNTIF(X2:X26,"Europe")</f>
        <v>4</v>
      </c>
    </row>
    <row r="32" spans="1:30" x14ac:dyDescent="0.35">
      <c r="Q32" s="24" t="s">
        <v>47</v>
      </c>
      <c r="T32" s="24">
        <f>COUNTIF(X2:X26,"Global")</f>
        <v>4</v>
      </c>
    </row>
    <row r="34" spans="2:30" x14ac:dyDescent="0.35">
      <c r="AC34" s="14" t="s">
        <v>441</v>
      </c>
      <c r="AD34" s="14">
        <f>COUNTIF(AD2:AD26, "Borrower")</f>
        <v>19</v>
      </c>
    </row>
    <row r="35" spans="2:30" x14ac:dyDescent="0.35">
      <c r="AC35" s="14" t="s">
        <v>440</v>
      </c>
      <c r="AD35" s="14">
        <f>COUNTIF(AD2:AD26, "Creditor")</f>
        <v>4</v>
      </c>
    </row>
    <row r="36" spans="2:30" x14ac:dyDescent="0.35">
      <c r="AC36" s="14" t="s">
        <v>444</v>
      </c>
      <c r="AD36" s="14">
        <f>COUNTIF(AD2:AD26, "Hybrid")</f>
        <v>2</v>
      </c>
    </row>
    <row r="38" spans="2:30" x14ac:dyDescent="0.35">
      <c r="I38" s="25" t="s">
        <v>47</v>
      </c>
      <c r="J38" s="26" t="s">
        <v>46</v>
      </c>
      <c r="K38" s="26" t="s">
        <v>110</v>
      </c>
    </row>
    <row r="39" spans="2:30" x14ac:dyDescent="0.35">
      <c r="I39" s="18">
        <f>COUNTIF(K2:K26,"Global")</f>
        <v>4</v>
      </c>
      <c r="J39" s="13">
        <f>COUNTIF(K2:K26,"Regional")</f>
        <v>12</v>
      </c>
      <c r="K39" s="13">
        <f>COUNTIF(K2:K26,"Sub-Regional")</f>
        <v>9</v>
      </c>
    </row>
    <row r="42" spans="2:30" ht="29" x14ac:dyDescent="0.35">
      <c r="B42" s="18"/>
      <c r="C42" s="18" t="s">
        <v>30</v>
      </c>
      <c r="D42" s="18"/>
      <c r="E42" s="18" t="s">
        <v>113</v>
      </c>
      <c r="F42" s="18"/>
      <c r="G42" s="18" t="s">
        <v>114</v>
      </c>
      <c r="H42" s="18"/>
      <c r="I42" s="18" t="s">
        <v>27</v>
      </c>
      <c r="K42" s="13"/>
      <c r="L42" s="13" t="s">
        <v>33</v>
      </c>
    </row>
    <row r="43" spans="2:30" x14ac:dyDescent="0.35">
      <c r="B43" s="18" t="s">
        <v>23</v>
      </c>
      <c r="C43" s="18">
        <f>COUNTIF(I3:I24,"Yes")</f>
        <v>12</v>
      </c>
      <c r="D43" s="18" t="s">
        <v>23</v>
      </c>
      <c r="E43" s="18">
        <f>COUNTIF(F3:F24,"Yes")</f>
        <v>15</v>
      </c>
      <c r="F43" s="18" t="s">
        <v>23</v>
      </c>
      <c r="G43" s="18">
        <f>COUNTIF(G3:G24,"Yes")</f>
        <v>6</v>
      </c>
      <c r="H43" s="18" t="s">
        <v>23</v>
      </c>
      <c r="I43" s="18">
        <f>COUNTIF(H3:H24,"Yes")</f>
        <v>13</v>
      </c>
      <c r="K43" s="13" t="s">
        <v>23</v>
      </c>
      <c r="L43" s="13">
        <f>COUNTIF(J3:J24,"Yes")</f>
        <v>9</v>
      </c>
    </row>
    <row r="44" spans="2:30" x14ac:dyDescent="0.35">
      <c r="B44" s="18" t="s">
        <v>28</v>
      </c>
      <c r="C44" s="18">
        <f>COUNTIF(I3:I24,"No")</f>
        <v>10</v>
      </c>
      <c r="D44" s="18" t="s">
        <v>28</v>
      </c>
      <c r="E44" s="18">
        <f>COUNTIF(F3:F24,"No")</f>
        <v>7</v>
      </c>
      <c r="F44" s="18" t="s">
        <v>28</v>
      </c>
      <c r="G44" s="18">
        <f>COUNTIF(G3:G24,"No")</f>
        <v>16</v>
      </c>
      <c r="H44" s="18" t="s">
        <v>28</v>
      </c>
      <c r="I44" s="18">
        <f>COUNTIF(H3:H24,"No")</f>
        <v>9</v>
      </c>
      <c r="K44" s="13" t="s">
        <v>28</v>
      </c>
      <c r="L44" s="13">
        <f>COUNTIF(J3:J24,"No")</f>
        <v>13</v>
      </c>
    </row>
    <row r="46" spans="2:30" ht="29" x14ac:dyDescent="0.35">
      <c r="H46" s="18"/>
      <c r="I46" s="18" t="s">
        <v>111</v>
      </c>
    </row>
    <row r="47" spans="2:30" x14ac:dyDescent="0.35">
      <c r="H47" s="18" t="s">
        <v>23</v>
      </c>
      <c r="I47" s="18">
        <f>COUNTIF(B3:B24,"Yes")</f>
        <v>20</v>
      </c>
    </row>
    <row r="48" spans="2:30" x14ac:dyDescent="0.35">
      <c r="H48" s="18" t="s">
        <v>28</v>
      </c>
      <c r="I48" s="18">
        <f>COUNTIF(B3:B24,"No")</f>
        <v>0</v>
      </c>
    </row>
    <row r="49" spans="2:9" x14ac:dyDescent="0.35">
      <c r="H49" s="18" t="s">
        <v>112</v>
      </c>
      <c r="I49" s="18">
        <f>COUNTIF(B3:B24,"minor")</f>
        <v>2</v>
      </c>
    </row>
    <row r="51" spans="2:9" ht="29" x14ac:dyDescent="0.35">
      <c r="B51" s="18" t="s">
        <v>111</v>
      </c>
      <c r="C51" s="18" t="s">
        <v>447</v>
      </c>
      <c r="D51" s="18" t="s">
        <v>113</v>
      </c>
      <c r="E51" s="18" t="s">
        <v>114</v>
      </c>
      <c r="F51" s="18" t="s">
        <v>27</v>
      </c>
      <c r="G51" s="13" t="s">
        <v>33</v>
      </c>
    </row>
    <row r="52" spans="2:9" x14ac:dyDescent="0.35">
      <c r="B52" s="18">
        <f>COUNTIF(B2:B26,"Yes")</f>
        <v>21</v>
      </c>
      <c r="C52" s="18">
        <f>COUNTIF(I2:I26,"Yes")</f>
        <v>13</v>
      </c>
      <c r="D52" s="18">
        <f>COUNTIF(F2:F26,"Yes")</f>
        <v>16</v>
      </c>
      <c r="E52" s="18">
        <f>COUNTIF(G2:G26,"Yes")</f>
        <v>6</v>
      </c>
      <c r="F52" s="18">
        <f>COUNTIF(H2:H26,"Yes")</f>
        <v>14</v>
      </c>
      <c r="G52" s="18">
        <f>COUNTIF(J2:J26,"Yes")</f>
        <v>10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37D2D-3D36-45D5-A5F0-B2F60FF73341}">
  <dimension ref="A1:J26"/>
  <sheetViews>
    <sheetView tabSelected="1" zoomScale="160" zoomScaleNormal="160" workbookViewId="0">
      <selection activeCell="A17" sqref="A17"/>
    </sheetView>
  </sheetViews>
  <sheetFormatPr defaultRowHeight="14.5" x14ac:dyDescent="0.35"/>
  <cols>
    <col min="1" max="1" width="51.81640625" customWidth="1"/>
    <col min="2" max="2" width="12.54296875" customWidth="1"/>
    <col min="3" max="3" width="16" customWidth="1"/>
    <col min="4" max="4" width="12.453125" customWidth="1"/>
    <col min="5" max="5" width="18.6328125" customWidth="1"/>
    <col min="6" max="6" width="13.36328125" customWidth="1"/>
    <col min="7" max="7" width="12.453125" customWidth="1"/>
    <col min="8" max="8" width="13.81640625" customWidth="1"/>
    <col min="9" max="9" width="9.08984375" customWidth="1"/>
    <col min="10" max="10" width="12.7265625" customWidth="1"/>
  </cols>
  <sheetData>
    <row r="1" spans="1:10" ht="43.5" x14ac:dyDescent="0.35">
      <c r="A1" s="35" t="s">
        <v>0</v>
      </c>
      <c r="B1" s="35" t="s">
        <v>257</v>
      </c>
      <c r="C1" s="35" t="s">
        <v>22</v>
      </c>
      <c r="D1" s="35" t="s">
        <v>29</v>
      </c>
      <c r="E1" s="35" t="s">
        <v>468</v>
      </c>
      <c r="F1" s="35" t="s">
        <v>27</v>
      </c>
      <c r="G1" s="35" t="s">
        <v>30</v>
      </c>
      <c r="H1" s="35" t="s">
        <v>33</v>
      </c>
      <c r="I1" s="35" t="s">
        <v>73</v>
      </c>
      <c r="J1" s="36" t="s">
        <v>442</v>
      </c>
    </row>
    <row r="2" spans="1:10" x14ac:dyDescent="0.35">
      <c r="A2" s="18" t="s">
        <v>5</v>
      </c>
      <c r="B2" s="13" t="s">
        <v>258</v>
      </c>
      <c r="C2" s="18" t="s">
        <v>23</v>
      </c>
      <c r="D2" s="18" t="s">
        <v>28</v>
      </c>
      <c r="E2" s="18" t="s">
        <v>28</v>
      </c>
      <c r="F2" s="18" t="s">
        <v>23</v>
      </c>
      <c r="G2" s="18" t="s">
        <v>23</v>
      </c>
      <c r="H2" s="13" t="s">
        <v>23</v>
      </c>
      <c r="I2" s="18" t="s">
        <v>76</v>
      </c>
      <c r="J2" s="23" t="s">
        <v>441</v>
      </c>
    </row>
    <row r="3" spans="1:10" x14ac:dyDescent="0.35">
      <c r="A3" s="18" t="s">
        <v>13</v>
      </c>
      <c r="B3" s="13" t="s">
        <v>258</v>
      </c>
      <c r="C3" s="18" t="s">
        <v>23</v>
      </c>
      <c r="D3" s="18" t="s">
        <v>23</v>
      </c>
      <c r="E3" s="18" t="s">
        <v>28</v>
      </c>
      <c r="F3" s="18" t="s">
        <v>23</v>
      </c>
      <c r="G3" s="18" t="s">
        <v>23</v>
      </c>
      <c r="H3" s="13" t="s">
        <v>23</v>
      </c>
      <c r="I3" s="18" t="s">
        <v>77</v>
      </c>
      <c r="J3" s="23" t="s">
        <v>441</v>
      </c>
    </row>
    <row r="4" spans="1:10" x14ac:dyDescent="0.35">
      <c r="A4" s="18" t="s">
        <v>10</v>
      </c>
      <c r="B4" s="13" t="s">
        <v>258</v>
      </c>
      <c r="C4" s="18" t="s">
        <v>23</v>
      </c>
      <c r="D4" s="18" t="s">
        <v>23</v>
      </c>
      <c r="E4" s="18" t="s">
        <v>23</v>
      </c>
      <c r="F4" s="18" t="s">
        <v>28</v>
      </c>
      <c r="G4" s="18" t="s">
        <v>28</v>
      </c>
      <c r="H4" s="13" t="s">
        <v>28</v>
      </c>
      <c r="I4" s="18" t="s">
        <v>77</v>
      </c>
      <c r="J4" s="23" t="s">
        <v>441</v>
      </c>
    </row>
    <row r="5" spans="1:10" x14ac:dyDescent="0.35">
      <c r="A5" s="18" t="s">
        <v>16</v>
      </c>
      <c r="B5" s="13" t="s">
        <v>258</v>
      </c>
      <c r="C5" s="18" t="s">
        <v>23</v>
      </c>
      <c r="D5" s="18" t="s">
        <v>23</v>
      </c>
      <c r="E5" s="18" t="s">
        <v>28</v>
      </c>
      <c r="F5" s="18" t="s">
        <v>23</v>
      </c>
      <c r="G5" s="18" t="s">
        <v>23</v>
      </c>
      <c r="H5" s="13" t="s">
        <v>28</v>
      </c>
      <c r="I5" s="18" t="s">
        <v>77</v>
      </c>
      <c r="J5" s="23" t="s">
        <v>441</v>
      </c>
    </row>
    <row r="6" spans="1:10" x14ac:dyDescent="0.35">
      <c r="A6" s="18" t="s">
        <v>18</v>
      </c>
      <c r="B6" s="13" t="s">
        <v>258</v>
      </c>
      <c r="C6" s="18" t="s">
        <v>23</v>
      </c>
      <c r="D6" s="18" t="s">
        <v>23</v>
      </c>
      <c r="E6" s="18" t="s">
        <v>28</v>
      </c>
      <c r="F6" s="18" t="s">
        <v>23</v>
      </c>
      <c r="G6" s="18" t="s">
        <v>23</v>
      </c>
      <c r="H6" s="13" t="s">
        <v>23</v>
      </c>
      <c r="I6" s="13" t="s">
        <v>47</v>
      </c>
      <c r="J6" s="23" t="s">
        <v>441</v>
      </c>
    </row>
    <row r="7" spans="1:10" x14ac:dyDescent="0.35">
      <c r="A7" s="18" t="s">
        <v>4</v>
      </c>
      <c r="B7" s="13" t="s">
        <v>258</v>
      </c>
      <c r="C7" s="18" t="s">
        <v>23</v>
      </c>
      <c r="D7" s="18" t="s">
        <v>23</v>
      </c>
      <c r="E7" s="18" t="s">
        <v>28</v>
      </c>
      <c r="F7" s="18" t="s">
        <v>23</v>
      </c>
      <c r="G7" s="18" t="s">
        <v>28</v>
      </c>
      <c r="H7" s="13" t="s">
        <v>23</v>
      </c>
      <c r="I7" s="18" t="s">
        <v>47</v>
      </c>
      <c r="J7" s="23" t="s">
        <v>440</v>
      </c>
    </row>
    <row r="8" spans="1:10" x14ac:dyDescent="0.35">
      <c r="A8" s="18" t="s">
        <v>1</v>
      </c>
      <c r="B8" s="13" t="s">
        <v>258</v>
      </c>
      <c r="C8" s="18" t="s">
        <v>23</v>
      </c>
      <c r="D8" s="18" t="s">
        <v>23</v>
      </c>
      <c r="E8" s="18" t="s">
        <v>28</v>
      </c>
      <c r="F8" s="18" t="s">
        <v>23</v>
      </c>
      <c r="G8" s="18" t="s">
        <v>23</v>
      </c>
      <c r="H8" s="18" t="s">
        <v>23</v>
      </c>
      <c r="I8" s="18" t="s">
        <v>74</v>
      </c>
      <c r="J8" s="23" t="s">
        <v>440</v>
      </c>
    </row>
    <row r="9" spans="1:10" s="39" customFormat="1" x14ac:dyDescent="0.35">
      <c r="A9" s="37" t="s">
        <v>9</v>
      </c>
      <c r="B9" s="37" t="s">
        <v>258</v>
      </c>
      <c r="C9" s="37" t="s">
        <v>23</v>
      </c>
      <c r="D9" s="37" t="s">
        <v>23</v>
      </c>
      <c r="E9" s="37" t="s">
        <v>28</v>
      </c>
      <c r="F9" s="37" t="s">
        <v>23</v>
      </c>
      <c r="G9" s="37" t="s">
        <v>23</v>
      </c>
      <c r="H9" s="37" t="s">
        <v>28</v>
      </c>
      <c r="I9" s="37" t="s">
        <v>77</v>
      </c>
      <c r="J9" s="38" t="s">
        <v>440</v>
      </c>
    </row>
    <row r="10" spans="1:10" x14ac:dyDescent="0.35">
      <c r="A10" s="18" t="s">
        <v>448</v>
      </c>
      <c r="B10" s="13" t="s">
        <v>258</v>
      </c>
      <c r="C10" s="18" t="s">
        <v>23</v>
      </c>
      <c r="D10" s="18" t="s">
        <v>28</v>
      </c>
      <c r="E10" s="18" t="s">
        <v>28</v>
      </c>
      <c r="F10" s="18" t="s">
        <v>23</v>
      </c>
      <c r="G10" s="18" t="s">
        <v>28</v>
      </c>
      <c r="H10" s="13" t="s">
        <v>23</v>
      </c>
      <c r="I10" s="13" t="s">
        <v>76</v>
      </c>
      <c r="J10" s="23" t="s">
        <v>440</v>
      </c>
    </row>
    <row r="11" spans="1:10" x14ac:dyDescent="0.35">
      <c r="A11" s="18" t="s">
        <v>2</v>
      </c>
      <c r="B11" s="13" t="s">
        <v>258</v>
      </c>
      <c r="C11" s="18" t="s">
        <v>23</v>
      </c>
      <c r="D11" s="18" t="s">
        <v>23</v>
      </c>
      <c r="E11" s="18" t="s">
        <v>23</v>
      </c>
      <c r="F11" s="18" t="s">
        <v>23</v>
      </c>
      <c r="G11" s="18" t="s">
        <v>28</v>
      </c>
      <c r="H11" s="13" t="s">
        <v>23</v>
      </c>
      <c r="I11" s="18" t="s">
        <v>74</v>
      </c>
      <c r="J11" s="23" t="s">
        <v>444</v>
      </c>
    </row>
    <row r="12" spans="1:10" x14ac:dyDescent="0.35">
      <c r="A12" s="18" t="s">
        <v>3</v>
      </c>
      <c r="B12" s="13" t="s">
        <v>258</v>
      </c>
      <c r="C12" s="18" t="s">
        <v>23</v>
      </c>
      <c r="D12" s="18" t="s">
        <v>23</v>
      </c>
      <c r="E12" s="18" t="s">
        <v>23</v>
      </c>
      <c r="F12" s="18" t="s">
        <v>23</v>
      </c>
      <c r="G12" s="18" t="s">
        <v>23</v>
      </c>
      <c r="H12" s="13" t="s">
        <v>23</v>
      </c>
      <c r="I12" s="18" t="s">
        <v>75</v>
      </c>
      <c r="J12" s="23" t="s">
        <v>444</v>
      </c>
    </row>
    <row r="13" spans="1:10" x14ac:dyDescent="0.35">
      <c r="A13" s="18" t="s">
        <v>12</v>
      </c>
      <c r="B13" s="13" t="s">
        <v>260</v>
      </c>
      <c r="C13" s="18" t="s">
        <v>23</v>
      </c>
      <c r="D13" s="18" t="s">
        <v>23</v>
      </c>
      <c r="E13" s="18" t="s">
        <v>23</v>
      </c>
      <c r="F13" s="18" t="s">
        <v>23</v>
      </c>
      <c r="G13" s="18" t="s">
        <v>28</v>
      </c>
      <c r="H13" s="13" t="s">
        <v>23</v>
      </c>
      <c r="I13" s="18" t="s">
        <v>47</v>
      </c>
      <c r="J13" s="23" t="s">
        <v>441</v>
      </c>
    </row>
    <row r="14" spans="1:10" x14ac:dyDescent="0.35">
      <c r="A14" s="18" t="s">
        <v>454</v>
      </c>
      <c r="B14" s="13" t="s">
        <v>260</v>
      </c>
      <c r="C14" s="18" t="s">
        <v>23</v>
      </c>
      <c r="D14" s="18" t="s">
        <v>23</v>
      </c>
      <c r="E14" s="18" t="s">
        <v>28</v>
      </c>
      <c r="F14" s="18" t="s">
        <v>28</v>
      </c>
      <c r="G14" s="18" t="s">
        <v>28</v>
      </c>
      <c r="H14" s="13" t="s">
        <v>28</v>
      </c>
      <c r="I14" s="18" t="s">
        <v>75</v>
      </c>
      <c r="J14" s="23" t="s">
        <v>441</v>
      </c>
    </row>
    <row r="15" spans="1:10" x14ac:dyDescent="0.35">
      <c r="A15" s="18" t="s">
        <v>14</v>
      </c>
      <c r="B15" s="13" t="s">
        <v>261</v>
      </c>
      <c r="C15" s="18" t="s">
        <v>23</v>
      </c>
      <c r="D15" s="18" t="s">
        <v>23</v>
      </c>
      <c r="E15" s="18" t="s">
        <v>23</v>
      </c>
      <c r="F15" s="18" t="s">
        <v>23</v>
      </c>
      <c r="G15" s="18" t="s">
        <v>28</v>
      </c>
      <c r="H15" s="13" t="s">
        <v>28</v>
      </c>
      <c r="I15" s="18" t="s">
        <v>75</v>
      </c>
      <c r="J15" s="23" t="s">
        <v>441</v>
      </c>
    </row>
    <row r="16" spans="1:10" x14ac:dyDescent="0.35">
      <c r="A16" s="18" t="s">
        <v>15</v>
      </c>
      <c r="B16" s="13" t="s">
        <v>445</v>
      </c>
      <c r="C16" s="18" t="s">
        <v>23</v>
      </c>
      <c r="D16" s="18" t="s">
        <v>28</v>
      </c>
      <c r="E16" s="18" t="s">
        <v>23</v>
      </c>
      <c r="F16" s="18" t="s">
        <v>23</v>
      </c>
      <c r="G16" s="18" t="s">
        <v>28</v>
      </c>
      <c r="H16" s="13" t="s">
        <v>28</v>
      </c>
      <c r="I16" s="18" t="s">
        <v>75</v>
      </c>
      <c r="J16" s="23" t="s">
        <v>441</v>
      </c>
    </row>
    <row r="17" spans="1:10" x14ac:dyDescent="0.35">
      <c r="A17" s="18" t="s">
        <v>19</v>
      </c>
      <c r="B17" s="13" t="s">
        <v>428</v>
      </c>
      <c r="C17" s="18" t="s">
        <v>23</v>
      </c>
      <c r="D17" s="18" t="s">
        <v>23</v>
      </c>
      <c r="E17" s="18" t="s">
        <v>28</v>
      </c>
      <c r="F17" s="18" t="s">
        <v>23</v>
      </c>
      <c r="G17" s="18" t="s">
        <v>23</v>
      </c>
      <c r="H17" s="13" t="s">
        <v>28</v>
      </c>
      <c r="I17" s="13" t="s">
        <v>75</v>
      </c>
      <c r="J17" s="23" t="s">
        <v>441</v>
      </c>
    </row>
    <row r="18" spans="1:10" x14ac:dyDescent="0.35">
      <c r="A18" s="18" t="s">
        <v>461</v>
      </c>
      <c r="B18" s="13" t="s">
        <v>259</v>
      </c>
      <c r="C18" s="18" t="s">
        <v>23</v>
      </c>
      <c r="D18" s="18" t="s">
        <v>28</v>
      </c>
      <c r="E18" s="18" t="s">
        <v>28</v>
      </c>
      <c r="F18" s="18" t="s">
        <v>28</v>
      </c>
      <c r="G18" s="18" t="s">
        <v>28</v>
      </c>
      <c r="H18" s="13" t="s">
        <v>28</v>
      </c>
      <c r="I18" s="18" t="s">
        <v>116</v>
      </c>
      <c r="J18" s="23" t="s">
        <v>441</v>
      </c>
    </row>
    <row r="19" spans="1:10" x14ac:dyDescent="0.35">
      <c r="A19" s="18" t="s">
        <v>21</v>
      </c>
      <c r="B19" s="13" t="s">
        <v>259</v>
      </c>
      <c r="C19" s="18" t="s">
        <v>23</v>
      </c>
      <c r="D19" s="18" t="s">
        <v>23</v>
      </c>
      <c r="E19" s="18" t="s">
        <v>28</v>
      </c>
      <c r="F19" s="18" t="s">
        <v>28</v>
      </c>
      <c r="G19" s="18" t="s">
        <v>28</v>
      </c>
      <c r="H19" s="13" t="s">
        <v>28</v>
      </c>
      <c r="I19" s="13" t="s">
        <v>76</v>
      </c>
      <c r="J19" s="23" t="s">
        <v>441</v>
      </c>
    </row>
    <row r="20" spans="1:10" x14ac:dyDescent="0.35">
      <c r="A20" s="18" t="s">
        <v>252</v>
      </c>
      <c r="B20" s="13" t="s">
        <v>259</v>
      </c>
      <c r="C20" s="18" t="s">
        <v>105</v>
      </c>
      <c r="D20" s="18" t="s">
        <v>28</v>
      </c>
      <c r="E20" s="18" t="s">
        <v>28</v>
      </c>
      <c r="F20" s="18" t="s">
        <v>28</v>
      </c>
      <c r="G20" s="18" t="s">
        <v>23</v>
      </c>
      <c r="H20" s="13" t="s">
        <v>28</v>
      </c>
      <c r="I20" s="13" t="s">
        <v>116</v>
      </c>
      <c r="J20" s="23" t="s">
        <v>441</v>
      </c>
    </row>
    <row r="21" spans="1:10" x14ac:dyDescent="0.35">
      <c r="A21" s="18" t="s">
        <v>435</v>
      </c>
      <c r="B21" s="13" t="s">
        <v>437</v>
      </c>
      <c r="C21" s="34" t="s">
        <v>105</v>
      </c>
      <c r="D21" s="18" t="s">
        <v>28</v>
      </c>
      <c r="E21" s="18" t="s">
        <v>28</v>
      </c>
      <c r="F21" s="18" t="s">
        <v>28</v>
      </c>
      <c r="G21" s="18" t="s">
        <v>28</v>
      </c>
      <c r="H21" s="13" t="s">
        <v>28</v>
      </c>
      <c r="I21" s="13" t="s">
        <v>47</v>
      </c>
      <c r="J21" s="23" t="s">
        <v>441</v>
      </c>
    </row>
    <row r="22" spans="1:10" x14ac:dyDescent="0.35">
      <c r="A22" s="18" t="s">
        <v>460</v>
      </c>
      <c r="B22" s="13" t="s">
        <v>262</v>
      </c>
      <c r="C22" s="18" t="s">
        <v>23</v>
      </c>
      <c r="D22" s="18" t="s">
        <v>23</v>
      </c>
      <c r="E22" s="18" t="s">
        <v>28</v>
      </c>
      <c r="F22" s="18" t="s">
        <v>28</v>
      </c>
      <c r="G22" s="18" t="s">
        <v>23</v>
      </c>
      <c r="H22" s="13" t="s">
        <v>23</v>
      </c>
      <c r="I22" s="18" t="s">
        <v>76</v>
      </c>
      <c r="J22" s="23" t="s">
        <v>441</v>
      </c>
    </row>
    <row r="23" spans="1:10" x14ac:dyDescent="0.35">
      <c r="A23" s="18" t="s">
        <v>459</v>
      </c>
      <c r="B23" s="13" t="s">
        <v>262</v>
      </c>
      <c r="C23" s="18" t="s">
        <v>112</v>
      </c>
      <c r="D23" s="18" t="s">
        <v>28</v>
      </c>
      <c r="E23" s="18" t="s">
        <v>28</v>
      </c>
      <c r="F23" s="18" t="s">
        <v>28</v>
      </c>
      <c r="G23" s="18" t="s">
        <v>23</v>
      </c>
      <c r="H23" s="13" t="s">
        <v>28</v>
      </c>
      <c r="I23" s="18" t="s">
        <v>76</v>
      </c>
      <c r="J23" s="23" t="s">
        <v>441</v>
      </c>
    </row>
    <row r="24" spans="1:10" s="39" customFormat="1" x14ac:dyDescent="0.35">
      <c r="A24" s="41" t="s">
        <v>102</v>
      </c>
      <c r="B24" s="37" t="s">
        <v>429</v>
      </c>
      <c r="C24" s="40" t="s">
        <v>23</v>
      </c>
      <c r="D24" s="40" t="s">
        <v>23</v>
      </c>
      <c r="E24" s="40" t="s">
        <v>28</v>
      </c>
      <c r="F24" s="40" t="s">
        <v>28</v>
      </c>
      <c r="G24" s="40" t="s">
        <v>23</v>
      </c>
      <c r="H24" s="40" t="s">
        <v>28</v>
      </c>
      <c r="I24" s="37" t="s">
        <v>76</v>
      </c>
      <c r="J24" s="38" t="s">
        <v>441</v>
      </c>
    </row>
    <row r="25" spans="1:10" x14ac:dyDescent="0.35">
      <c r="A25" s="18" t="s">
        <v>20</v>
      </c>
      <c r="B25" s="13" t="s">
        <v>430</v>
      </c>
      <c r="C25" s="18" t="s">
        <v>105</v>
      </c>
      <c r="D25" s="18" t="s">
        <v>28</v>
      </c>
      <c r="E25" s="18" t="s">
        <v>28</v>
      </c>
      <c r="F25" s="18" t="s">
        <v>28</v>
      </c>
      <c r="G25" s="18" t="s">
        <v>23</v>
      </c>
      <c r="H25" s="13" t="s">
        <v>28</v>
      </c>
      <c r="I25" s="13" t="s">
        <v>76</v>
      </c>
      <c r="J25" s="23" t="s">
        <v>441</v>
      </c>
    </row>
    <row r="26" spans="1:10" x14ac:dyDescent="0.35">
      <c r="A26" s="18" t="s">
        <v>17</v>
      </c>
      <c r="B26" s="13" t="s">
        <v>443</v>
      </c>
      <c r="C26" s="33" t="s">
        <v>23</v>
      </c>
      <c r="D26" s="18" t="s">
        <v>28</v>
      </c>
      <c r="E26" s="18" t="s">
        <v>28</v>
      </c>
      <c r="F26" s="18" t="s">
        <v>28</v>
      </c>
      <c r="G26" s="18" t="s">
        <v>28</v>
      </c>
      <c r="H26" s="13" t="s">
        <v>28</v>
      </c>
      <c r="I26" s="18" t="s">
        <v>76</v>
      </c>
      <c r="J26" s="23" t="s">
        <v>441</v>
      </c>
    </row>
  </sheetData>
  <sortState xmlns:xlrd2="http://schemas.microsoft.com/office/spreadsheetml/2017/richdata2" ref="A2:K27">
    <sortCondition ref="J2:J27" customList="AAA,AA+,AA,AA-,A,BBB+,BBB,BBB-,BB+,BB,BB-,B+,B,B-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60A0F-1B19-4742-AF8A-B4501E36F63C}">
  <dimension ref="A1:FH30"/>
  <sheetViews>
    <sheetView workbookViewId="0">
      <selection activeCell="D31" sqref="D31"/>
    </sheetView>
  </sheetViews>
  <sheetFormatPr defaultRowHeight="14.5" x14ac:dyDescent="0.35"/>
  <cols>
    <col min="1" max="1" width="48.1796875" style="3" bestFit="1" customWidth="1"/>
    <col min="2" max="4" width="15.453125" style="3" customWidth="1"/>
    <col min="5" max="5" width="19.26953125" style="3" customWidth="1"/>
    <col min="6" max="6" width="10.1796875" style="3" bestFit="1" customWidth="1"/>
    <col min="7" max="7" width="6.26953125" style="1" bestFit="1" customWidth="1"/>
    <col min="8" max="10" width="9" style="1"/>
    <col min="11" max="11" width="6.26953125" style="1" bestFit="1" customWidth="1"/>
    <col min="12" max="12" width="9" style="1" bestFit="1" customWidth="1"/>
    <col min="13" max="13" width="9" style="1"/>
    <col min="14" max="14" width="6.81640625" style="1" bestFit="1" customWidth="1"/>
    <col min="15" max="15" width="9.7265625" style="1" bestFit="1" customWidth="1"/>
    <col min="16" max="17" width="9" style="1"/>
    <col min="18" max="18" width="7.1796875" style="1" bestFit="1" customWidth="1"/>
    <col min="19" max="19" width="5.1796875" style="1" bestFit="1" customWidth="1"/>
    <col min="20" max="20" width="6.453125" style="1" bestFit="1" customWidth="1"/>
    <col min="21" max="21" width="15.54296875" style="1" bestFit="1" customWidth="1"/>
    <col min="22" max="22" width="6" style="1" bestFit="1" customWidth="1"/>
    <col min="23" max="23" width="9" style="1"/>
    <col min="24" max="24" width="5" style="1" bestFit="1" customWidth="1"/>
    <col min="25" max="25" width="10.7265625" style="1" bestFit="1" customWidth="1"/>
    <col min="26" max="26" width="7" style="1" bestFit="1" customWidth="1"/>
    <col min="27" max="27" width="9.7265625" style="1" bestFit="1" customWidth="1"/>
    <col min="28" max="29" width="9" style="1"/>
    <col min="30" max="30" width="6.54296875" style="1" bestFit="1" customWidth="1"/>
    <col min="31" max="31" width="19.81640625" style="1" bestFit="1" customWidth="1"/>
    <col min="32" max="32" width="4.7265625" style="1" bestFit="1" customWidth="1"/>
    <col min="33" max="33" width="4.54296875" style="1" bestFit="1" customWidth="1"/>
    <col min="34" max="34" width="5.1796875" style="1" bestFit="1" customWidth="1"/>
    <col min="35" max="35" width="8.1796875" style="1" bestFit="1" customWidth="1"/>
    <col min="36" max="36" width="9" style="1"/>
    <col min="37" max="37" width="25.1796875" style="1" bestFit="1" customWidth="1"/>
    <col min="38" max="38" width="15.453125" style="1" bestFit="1" customWidth="1"/>
    <col min="39" max="39" width="15.453125" style="1" customWidth="1"/>
    <col min="40" max="40" width="9" style="1"/>
    <col min="41" max="41" width="10.54296875" style="1" bestFit="1" customWidth="1"/>
    <col min="42" max="42" width="10.54296875" style="1" customWidth="1"/>
    <col min="43" max="43" width="6" style="1" bestFit="1" customWidth="1"/>
    <col min="44" max="44" width="7.81640625" style="1" bestFit="1" customWidth="1"/>
    <col min="45" max="45" width="16.453125" style="1" bestFit="1" customWidth="1"/>
    <col min="46" max="46" width="7" style="1" bestFit="1" customWidth="1"/>
    <col min="47" max="47" width="5.1796875" style="1" bestFit="1" customWidth="1"/>
    <col min="48" max="48" width="9.26953125" style="1" bestFit="1" customWidth="1"/>
    <col min="49" max="49" width="14.81640625" style="1" bestFit="1" customWidth="1"/>
    <col min="50" max="50" width="7.26953125" style="1" bestFit="1" customWidth="1"/>
    <col min="51" max="51" width="7.1796875" style="1" bestFit="1" customWidth="1"/>
    <col min="52" max="52" width="3" style="1" bestFit="1" customWidth="1"/>
    <col min="53" max="53" width="6.453125" style="1" bestFit="1" customWidth="1"/>
    <col min="54" max="54" width="6" style="1" bestFit="1" customWidth="1"/>
    <col min="55" max="55" width="5.81640625" style="1" bestFit="1" customWidth="1"/>
    <col min="56" max="56" width="6.81640625" style="1" bestFit="1" customWidth="1"/>
    <col min="57" max="57" width="6.81640625" style="1" customWidth="1"/>
    <col min="58" max="58" width="7.81640625" style="1" bestFit="1" customWidth="1"/>
    <col min="59" max="59" width="5.81640625" style="1" bestFit="1" customWidth="1"/>
    <col min="60" max="60" width="6.1796875" style="1" bestFit="1" customWidth="1"/>
    <col min="61" max="61" width="7.453125" style="1" bestFit="1" customWidth="1"/>
    <col min="62" max="62" width="9.26953125" style="1" bestFit="1" customWidth="1"/>
    <col min="63" max="63" width="6.26953125" style="1" bestFit="1" customWidth="1"/>
    <col min="64" max="64" width="11.81640625" style="1" bestFit="1" customWidth="1"/>
    <col min="65" max="65" width="6.7265625" style="1" bestFit="1" customWidth="1"/>
    <col min="66" max="66" width="4.453125" style="1" bestFit="1" customWidth="1"/>
    <col min="67" max="67" width="7.26953125" style="1" bestFit="1" customWidth="1"/>
    <col min="68" max="68" width="6.26953125" style="1" bestFit="1" customWidth="1"/>
    <col min="69" max="69" width="4.54296875" style="1" bestFit="1" customWidth="1"/>
    <col min="70" max="70" width="8.26953125" style="1" bestFit="1" customWidth="1"/>
    <col min="71" max="71" width="19.54296875" style="1" bestFit="1" customWidth="1"/>
    <col min="72" max="72" width="3.81640625" style="1" bestFit="1" customWidth="1"/>
    <col min="73" max="73" width="6.1796875" style="1" bestFit="1" customWidth="1"/>
    <col min="74" max="74" width="5" style="1" bestFit="1" customWidth="1"/>
    <col min="75" max="75" width="4.1796875" style="1" bestFit="1" customWidth="1"/>
    <col min="76" max="76" width="7" style="1" bestFit="1" customWidth="1"/>
    <col min="77" max="77" width="5.1796875" style="1" bestFit="1" customWidth="1"/>
    <col min="78" max="78" width="6" style="1" bestFit="1" customWidth="1"/>
    <col min="79" max="79" width="8.54296875" style="1" bestFit="1" customWidth="1"/>
    <col min="80" max="80" width="5.453125" style="1" bestFit="1" customWidth="1"/>
    <col min="81" max="81" width="6.453125" style="1" bestFit="1" customWidth="1"/>
    <col min="82" max="82" width="15" style="1" bestFit="1" customWidth="1"/>
    <col min="83" max="83" width="6.1796875" style="1" bestFit="1" customWidth="1"/>
    <col min="84" max="84" width="13" style="1" bestFit="1" customWidth="1"/>
    <col min="85" max="85" width="27.26953125" style="1" bestFit="1" customWidth="1"/>
    <col min="86" max="86" width="7.453125" style="1" bestFit="1" customWidth="1"/>
    <col min="87" max="87" width="6" style="1" bestFit="1" customWidth="1"/>
    <col min="88" max="88" width="4.81640625" style="1" bestFit="1" customWidth="1"/>
    <col min="89" max="89" width="10.453125" style="1" bestFit="1" customWidth="1"/>
    <col min="90" max="90" width="10.26953125" style="1" bestFit="1" customWidth="1"/>
    <col min="91" max="91" width="6.54296875" style="1" bestFit="1" customWidth="1"/>
    <col min="92" max="92" width="7.7265625" style="1" bestFit="1" customWidth="1"/>
    <col min="93" max="93" width="7.81640625" style="1" bestFit="1" customWidth="1"/>
    <col min="94" max="94" width="4.26953125" style="1" bestFit="1" customWidth="1"/>
    <col min="95" max="95" width="5.453125" style="1" bestFit="1" customWidth="1"/>
    <col min="96" max="96" width="12.7265625" style="1" bestFit="1" customWidth="1"/>
    <col min="97" max="97" width="9.453125" style="1" bestFit="1" customWidth="1"/>
    <col min="98" max="98" width="8.26953125" style="1" bestFit="1" customWidth="1"/>
    <col min="99" max="99" width="6.453125" style="1" bestFit="1" customWidth="1"/>
    <col min="100" max="100" width="8.1796875" style="1" bestFit="1" customWidth="1"/>
    <col min="101" max="101" width="7.7265625" style="1" bestFit="1" customWidth="1"/>
    <col min="102" max="102" width="8.26953125" style="1" bestFit="1" customWidth="1"/>
    <col min="103" max="103" width="8.26953125" style="1" customWidth="1"/>
    <col min="104" max="104" width="5.26953125" style="1" bestFit="1" customWidth="1"/>
    <col min="105" max="105" width="10.26953125" style="1" bestFit="1" customWidth="1"/>
    <col min="106" max="106" width="11" style="1" bestFit="1" customWidth="1"/>
    <col min="107" max="107" width="8.7265625" style="1" bestFit="1" customWidth="1"/>
    <col min="108" max="108" width="5" style="1" bestFit="1" customWidth="1"/>
    <col min="109" max="109" width="6.453125" style="1" bestFit="1" customWidth="1"/>
    <col min="110" max="110" width="4.453125" style="1" bestFit="1" customWidth="1"/>
    <col min="111" max="111" width="6.81640625" style="1" bestFit="1" customWidth="1"/>
    <col min="112" max="112" width="5.453125" style="1" bestFit="1" customWidth="1"/>
    <col min="113" max="113" width="7.26953125" style="1" bestFit="1" customWidth="1"/>
    <col min="114" max="114" width="7.26953125" style="1" customWidth="1"/>
    <col min="115" max="115" width="7" style="1" bestFit="1" customWidth="1"/>
    <col min="116" max="116" width="15.7265625" style="1" bestFit="1" customWidth="1"/>
    <col min="117" max="117" width="8" style="1" bestFit="1" customWidth="1"/>
    <col min="118" max="118" width="4.26953125" style="1" bestFit="1" customWidth="1"/>
    <col min="119" max="119" width="9.26953125" style="1" bestFit="1" customWidth="1"/>
    <col min="120" max="120" width="6.1796875" style="1" bestFit="1" customWidth="1"/>
    <col min="121" max="121" width="7.453125" style="1" bestFit="1" customWidth="1"/>
    <col min="122" max="122" width="5.26953125" style="1" bestFit="1" customWidth="1"/>
    <col min="123" max="123" width="7.7265625" style="1" bestFit="1" customWidth="1"/>
    <col min="124" max="124" width="7.7265625" style="1" customWidth="1"/>
    <col min="125" max="125" width="7" style="1" bestFit="1" customWidth="1"/>
    <col min="126" max="126" width="6" style="1" bestFit="1" customWidth="1"/>
    <col min="127" max="127" width="18.7265625" style="1" bestFit="1" customWidth="1"/>
    <col min="128" max="128" width="10.54296875" style="1" bestFit="1" customWidth="1"/>
    <col min="129" max="129" width="6.81640625" style="1" bestFit="1" customWidth="1"/>
    <col min="130" max="130" width="6.81640625" style="1" customWidth="1"/>
    <col min="131" max="131" width="10.453125" style="1" bestFit="1" customWidth="1"/>
    <col min="132" max="132" width="8.54296875" style="1" bestFit="1" customWidth="1"/>
    <col min="133" max="133" width="13.453125" style="1" bestFit="1" customWidth="1"/>
    <col min="134" max="134" width="7" style="1" bestFit="1" customWidth="1"/>
    <col min="135" max="135" width="10.26953125" style="1" bestFit="1" customWidth="1"/>
    <col min="136" max="136" width="5" style="1" bestFit="1" customWidth="1"/>
    <col min="137" max="137" width="7.7265625" style="1" bestFit="1" customWidth="1"/>
    <col min="138" max="138" width="5.54296875" style="1" bestFit="1" customWidth="1"/>
    <col min="139" max="139" width="8.1796875" style="1" bestFit="1" customWidth="1"/>
    <col min="140" max="140" width="6.81640625" style="1" bestFit="1" customWidth="1"/>
    <col min="141" max="141" width="9.81640625" style="1" bestFit="1" customWidth="1"/>
    <col min="142" max="142" width="17" style="1" bestFit="1" customWidth="1"/>
    <col min="143" max="144" width="17" style="1" customWidth="1"/>
    <col min="145" max="145" width="7.7265625" style="1" bestFit="1" customWidth="1"/>
    <col min="146" max="146" width="7.453125" style="1" bestFit="1" customWidth="1"/>
    <col min="147" max="147" width="10" style="1" bestFit="1" customWidth="1"/>
    <col min="148" max="148" width="4.54296875" style="1" bestFit="1" customWidth="1"/>
    <col min="149" max="149" width="5.54296875" style="1" bestFit="1" customWidth="1"/>
    <col min="150" max="150" width="17" style="1" bestFit="1" customWidth="1"/>
    <col min="151" max="151" width="6.26953125" style="1" bestFit="1" customWidth="1"/>
    <col min="152" max="152" width="15.81640625" style="1" bestFit="1" customWidth="1"/>
    <col min="153" max="153" width="11.453125" style="1" bestFit="1" customWidth="1"/>
    <col min="154" max="154" width="6.81640625" style="1" bestFit="1" customWidth="1"/>
    <col min="155" max="155" width="17.7265625" style="1" bestFit="1" customWidth="1"/>
    <col min="156" max="156" width="13.54296875" style="1" bestFit="1" customWidth="1"/>
    <col min="157" max="157" width="11.26953125" style="1" bestFit="1" customWidth="1"/>
    <col min="158" max="158" width="7.453125" style="1" bestFit="1" customWidth="1"/>
    <col min="159" max="159" width="9.26953125" style="1" bestFit="1" customWidth="1"/>
    <col min="160" max="160" width="9.26953125" style="1" customWidth="1"/>
    <col min="161" max="161" width="29.26953125" style="1" bestFit="1" customWidth="1"/>
    <col min="162" max="162" width="7.26953125" style="1" bestFit="1" customWidth="1"/>
    <col min="163" max="163" width="15.81640625" style="1" bestFit="1" customWidth="1"/>
    <col min="164" max="164" width="6.54296875" style="1" bestFit="1" customWidth="1"/>
  </cols>
  <sheetData>
    <row r="1" spans="1:164" ht="29" x14ac:dyDescent="0.35">
      <c r="A1" s="4" t="s">
        <v>0</v>
      </c>
      <c r="B1" s="2" t="s">
        <v>22</v>
      </c>
      <c r="C1" s="2" t="s">
        <v>423</v>
      </c>
      <c r="D1" s="2" t="s">
        <v>425</v>
      </c>
      <c r="E1" s="2" t="s">
        <v>426</v>
      </c>
      <c r="F1" s="2" t="s">
        <v>392</v>
      </c>
      <c r="G1" s="8" t="s">
        <v>264</v>
      </c>
      <c r="H1" s="8" t="s">
        <v>265</v>
      </c>
      <c r="I1" s="8" t="s">
        <v>393</v>
      </c>
      <c r="J1" s="8" t="s">
        <v>266</v>
      </c>
      <c r="K1" s="8" t="s">
        <v>267</v>
      </c>
      <c r="L1" s="8" t="s">
        <v>394</v>
      </c>
      <c r="M1" s="8" t="s">
        <v>268</v>
      </c>
      <c r="N1" s="8" t="s">
        <v>269</v>
      </c>
      <c r="O1" s="8" t="s">
        <v>270</v>
      </c>
      <c r="P1" s="8" t="s">
        <v>271</v>
      </c>
      <c r="Q1" s="8" t="s">
        <v>416</v>
      </c>
      <c r="R1" s="8" t="s">
        <v>272</v>
      </c>
      <c r="S1" s="8" t="s">
        <v>273</v>
      </c>
      <c r="T1" s="8" t="s">
        <v>395</v>
      </c>
      <c r="U1" s="8" t="s">
        <v>396</v>
      </c>
      <c r="V1" s="8" t="s">
        <v>391</v>
      </c>
      <c r="W1" s="8" t="s">
        <v>274</v>
      </c>
      <c r="X1" s="8" t="s">
        <v>275</v>
      </c>
      <c r="Y1" s="8" t="s">
        <v>276</v>
      </c>
      <c r="Z1" s="8" t="s">
        <v>277</v>
      </c>
      <c r="AA1" s="8" t="s">
        <v>278</v>
      </c>
      <c r="AB1" s="8" t="s">
        <v>279</v>
      </c>
      <c r="AC1" s="8" t="s">
        <v>280</v>
      </c>
      <c r="AD1" s="8" t="s">
        <v>281</v>
      </c>
      <c r="AE1" s="8" t="s">
        <v>282</v>
      </c>
      <c r="AF1" s="8" t="s">
        <v>283</v>
      </c>
      <c r="AG1" s="8" t="s">
        <v>284</v>
      </c>
      <c r="AH1" s="8" t="s">
        <v>285</v>
      </c>
      <c r="AI1" s="8" t="s">
        <v>286</v>
      </c>
      <c r="AJ1" s="8" t="s">
        <v>287</v>
      </c>
      <c r="AK1" s="8" t="s">
        <v>288</v>
      </c>
      <c r="AL1" s="8" t="s">
        <v>289</v>
      </c>
      <c r="AM1" s="8" t="s">
        <v>397</v>
      </c>
      <c r="AN1" s="8" t="s">
        <v>290</v>
      </c>
      <c r="AO1" s="8" t="s">
        <v>291</v>
      </c>
      <c r="AP1" s="8" t="s">
        <v>417</v>
      </c>
      <c r="AQ1" s="8" t="s">
        <v>292</v>
      </c>
      <c r="AR1" s="8" t="s">
        <v>293</v>
      </c>
      <c r="AS1" s="8" t="s">
        <v>294</v>
      </c>
      <c r="AT1" s="8" t="s">
        <v>295</v>
      </c>
      <c r="AU1" s="8" t="s">
        <v>297</v>
      </c>
      <c r="AV1" s="8" t="s">
        <v>296</v>
      </c>
      <c r="AW1" s="8" t="s">
        <v>298</v>
      </c>
      <c r="AX1" s="8" t="s">
        <v>299</v>
      </c>
      <c r="AY1" s="8" t="s">
        <v>300</v>
      </c>
      <c r="AZ1" s="8" t="s">
        <v>301</v>
      </c>
      <c r="BA1" s="8" t="s">
        <v>302</v>
      </c>
      <c r="BB1" s="8" t="s">
        <v>303</v>
      </c>
      <c r="BC1" s="8" t="s">
        <v>304</v>
      </c>
      <c r="BD1" s="8" t="s">
        <v>305</v>
      </c>
      <c r="BE1" s="8" t="s">
        <v>398</v>
      </c>
      <c r="BF1" s="8" t="s">
        <v>306</v>
      </c>
      <c r="BG1" s="8" t="s">
        <v>307</v>
      </c>
      <c r="BH1" s="8" t="s">
        <v>308</v>
      </c>
      <c r="BI1" s="8" t="s">
        <v>309</v>
      </c>
      <c r="BJ1" s="8" t="s">
        <v>310</v>
      </c>
      <c r="BK1" s="8" t="s">
        <v>311</v>
      </c>
      <c r="BL1" s="8" t="s">
        <v>312</v>
      </c>
      <c r="BM1" s="8" t="s">
        <v>313</v>
      </c>
      <c r="BN1" s="8" t="s">
        <v>314</v>
      </c>
      <c r="BO1" s="8" t="s">
        <v>418</v>
      </c>
      <c r="BP1" s="8" t="s">
        <v>315</v>
      </c>
      <c r="BQ1" s="8" t="s">
        <v>316</v>
      </c>
      <c r="BR1" s="8" t="s">
        <v>317</v>
      </c>
      <c r="BS1" s="8" t="s">
        <v>318</v>
      </c>
      <c r="BT1" s="8" t="s">
        <v>319</v>
      </c>
      <c r="BU1" s="8" t="s">
        <v>320</v>
      </c>
      <c r="BV1" s="8" t="s">
        <v>321</v>
      </c>
      <c r="BW1" s="8" t="s">
        <v>322</v>
      </c>
      <c r="BX1" s="8" t="s">
        <v>323</v>
      </c>
      <c r="BY1" s="8" t="s">
        <v>324</v>
      </c>
      <c r="BZ1" s="8" t="s">
        <v>325</v>
      </c>
      <c r="CA1" s="8" t="s">
        <v>399</v>
      </c>
      <c r="CB1" s="8" t="s">
        <v>326</v>
      </c>
      <c r="CC1" s="8" t="s">
        <v>400</v>
      </c>
      <c r="CD1" s="8" t="s">
        <v>327</v>
      </c>
      <c r="CE1" s="8" t="s">
        <v>328</v>
      </c>
      <c r="CF1" s="8" t="s">
        <v>401</v>
      </c>
      <c r="CG1" s="8" t="s">
        <v>329</v>
      </c>
      <c r="CH1" s="8" t="s">
        <v>330</v>
      </c>
      <c r="CI1" s="8" t="s">
        <v>331</v>
      </c>
      <c r="CJ1" s="8" t="s">
        <v>332</v>
      </c>
      <c r="CK1" s="8" t="s">
        <v>333</v>
      </c>
      <c r="CL1" s="8" t="s">
        <v>334</v>
      </c>
      <c r="CM1" s="8" t="s">
        <v>335</v>
      </c>
      <c r="CN1" s="8" t="s">
        <v>336</v>
      </c>
      <c r="CO1" s="8" t="s">
        <v>337</v>
      </c>
      <c r="CP1" s="8" t="s">
        <v>338</v>
      </c>
      <c r="CQ1" s="8" t="s">
        <v>419</v>
      </c>
      <c r="CR1" s="8" t="s">
        <v>403</v>
      </c>
      <c r="CS1" s="8" t="s">
        <v>339</v>
      </c>
      <c r="CT1" s="8" t="s">
        <v>340</v>
      </c>
      <c r="CU1" s="8" t="s">
        <v>341</v>
      </c>
      <c r="CV1" s="8" t="s">
        <v>404</v>
      </c>
      <c r="CW1" s="8" t="s">
        <v>342</v>
      </c>
      <c r="CX1" s="8" t="s">
        <v>343</v>
      </c>
      <c r="CY1" s="8" t="s">
        <v>405</v>
      </c>
      <c r="CZ1" s="8" t="s">
        <v>345</v>
      </c>
      <c r="DA1" s="8" t="s">
        <v>344</v>
      </c>
      <c r="DB1" s="8" t="s">
        <v>346</v>
      </c>
      <c r="DC1" s="8" t="s">
        <v>347</v>
      </c>
      <c r="DD1" s="8" t="s">
        <v>348</v>
      </c>
      <c r="DE1" s="8" t="s">
        <v>349</v>
      </c>
      <c r="DF1" s="8" t="s">
        <v>406</v>
      </c>
      <c r="DG1" s="8" t="s">
        <v>350</v>
      </c>
      <c r="DH1" s="8" t="s">
        <v>351</v>
      </c>
      <c r="DI1" s="8" t="s">
        <v>352</v>
      </c>
      <c r="DJ1" s="8" t="s">
        <v>407</v>
      </c>
      <c r="DK1" s="8" t="s">
        <v>353</v>
      </c>
      <c r="DL1" s="8" t="s">
        <v>354</v>
      </c>
      <c r="DM1" s="8" t="s">
        <v>355</v>
      </c>
      <c r="DN1" s="8" t="s">
        <v>356</v>
      </c>
      <c r="DO1" s="8" t="s">
        <v>357</v>
      </c>
      <c r="DP1" s="8" t="s">
        <v>420</v>
      </c>
      <c r="DQ1" s="8" t="s">
        <v>358</v>
      </c>
      <c r="DR1" s="8" t="s">
        <v>359</v>
      </c>
      <c r="DS1" s="8" t="s">
        <v>360</v>
      </c>
      <c r="DT1" s="8" t="s">
        <v>413</v>
      </c>
      <c r="DU1" s="8" t="s">
        <v>361</v>
      </c>
      <c r="DV1" s="8" t="s">
        <v>362</v>
      </c>
      <c r="DW1" s="8" t="s">
        <v>363</v>
      </c>
      <c r="DX1" s="8" t="s">
        <v>364</v>
      </c>
      <c r="DY1" s="8" t="s">
        <v>365</v>
      </c>
      <c r="DZ1" s="8" t="s">
        <v>421</v>
      </c>
      <c r="EA1" s="8" t="s">
        <v>366</v>
      </c>
      <c r="EB1" s="8" t="s">
        <v>367</v>
      </c>
      <c r="EC1" s="8" t="s">
        <v>368</v>
      </c>
      <c r="ED1" s="8" t="s">
        <v>369</v>
      </c>
      <c r="EE1" s="8" t="s">
        <v>370</v>
      </c>
      <c r="EF1" s="8" t="s">
        <v>371</v>
      </c>
      <c r="EG1" s="8" t="s">
        <v>372</v>
      </c>
      <c r="EH1" s="8" t="s">
        <v>373</v>
      </c>
      <c r="EI1" s="8" t="s">
        <v>374</v>
      </c>
      <c r="EJ1" s="8" t="s">
        <v>375</v>
      </c>
      <c r="EK1" s="8" t="s">
        <v>402</v>
      </c>
      <c r="EL1" s="8" t="s">
        <v>376</v>
      </c>
      <c r="EM1" s="8" t="s">
        <v>408</v>
      </c>
      <c r="EN1" s="8" t="s">
        <v>414</v>
      </c>
      <c r="EO1" s="8" t="s">
        <v>377</v>
      </c>
      <c r="EP1" s="8" t="s">
        <v>378</v>
      </c>
      <c r="EQ1" s="8" t="s">
        <v>415</v>
      </c>
      <c r="ER1" s="8" t="s">
        <v>106</v>
      </c>
      <c r="ES1" s="8" t="s">
        <v>409</v>
      </c>
      <c r="ET1" s="8" t="s">
        <v>379</v>
      </c>
      <c r="EU1" s="8" t="s">
        <v>380</v>
      </c>
      <c r="EV1" s="8" t="s">
        <v>381</v>
      </c>
      <c r="EW1" s="8" t="s">
        <v>410</v>
      </c>
      <c r="EX1" s="8" t="s">
        <v>382</v>
      </c>
      <c r="EY1" s="8" t="s">
        <v>383</v>
      </c>
      <c r="EZ1" s="8" t="s">
        <v>384</v>
      </c>
      <c r="FA1" s="8" t="s">
        <v>385</v>
      </c>
      <c r="FB1" s="8" t="s">
        <v>386</v>
      </c>
      <c r="FC1" s="8" t="s">
        <v>411</v>
      </c>
      <c r="FD1" s="8" t="s">
        <v>412</v>
      </c>
      <c r="FE1" s="8" t="s">
        <v>387</v>
      </c>
      <c r="FF1" s="8" t="s">
        <v>388</v>
      </c>
      <c r="FG1" s="8" t="s">
        <v>389</v>
      </c>
      <c r="FH1" s="8" t="s">
        <v>390</v>
      </c>
    </row>
    <row r="2" spans="1:164" x14ac:dyDescent="0.35">
      <c r="A2" s="3" t="s">
        <v>4</v>
      </c>
      <c r="B2" s="3">
        <v>1</v>
      </c>
      <c r="C2" s="3">
        <f>SUM(F2:FH2)</f>
        <v>129</v>
      </c>
      <c r="F2" s="3">
        <v>0</v>
      </c>
      <c r="G2" s="1">
        <v>1</v>
      </c>
      <c r="H2" s="1">
        <v>1</v>
      </c>
      <c r="I2" s="3">
        <v>0</v>
      </c>
      <c r="J2" s="1">
        <v>1</v>
      </c>
      <c r="K2" s="1">
        <v>1</v>
      </c>
      <c r="L2" s="1">
        <v>0</v>
      </c>
      <c r="M2" s="1">
        <v>1</v>
      </c>
      <c r="N2" s="1">
        <v>1</v>
      </c>
      <c r="O2" s="1">
        <v>1</v>
      </c>
      <c r="P2" s="1">
        <v>1</v>
      </c>
      <c r="Q2" s="1">
        <v>0</v>
      </c>
      <c r="R2" s="1">
        <v>1</v>
      </c>
      <c r="S2" s="1">
        <v>1</v>
      </c>
      <c r="T2" s="1">
        <v>0</v>
      </c>
      <c r="U2" s="1">
        <v>0</v>
      </c>
      <c r="V2" s="1">
        <v>1</v>
      </c>
      <c r="W2" s="1">
        <v>1</v>
      </c>
      <c r="X2" s="1">
        <v>1</v>
      </c>
      <c r="Y2" s="1">
        <v>1</v>
      </c>
      <c r="Z2" s="1">
        <v>1</v>
      </c>
      <c r="AA2" s="1">
        <v>1</v>
      </c>
      <c r="AB2" s="1">
        <v>1</v>
      </c>
      <c r="AC2" s="1">
        <v>1</v>
      </c>
      <c r="AD2" s="1">
        <v>1</v>
      </c>
      <c r="AE2" s="1">
        <v>1</v>
      </c>
      <c r="AF2" s="1">
        <v>1</v>
      </c>
      <c r="AG2" s="1">
        <v>1</v>
      </c>
      <c r="AH2" s="1">
        <v>1</v>
      </c>
      <c r="AI2" s="1">
        <v>1</v>
      </c>
      <c r="AJ2" s="1">
        <v>1</v>
      </c>
      <c r="AK2" s="1">
        <v>1</v>
      </c>
      <c r="AL2" s="1">
        <v>1</v>
      </c>
      <c r="AM2" s="1">
        <v>0</v>
      </c>
      <c r="AN2" s="1">
        <v>1</v>
      </c>
      <c r="AO2" s="1">
        <v>1</v>
      </c>
      <c r="AP2" s="1">
        <v>0</v>
      </c>
      <c r="AQ2" s="1">
        <v>1</v>
      </c>
      <c r="AR2" s="1">
        <v>1</v>
      </c>
      <c r="AS2" s="1">
        <v>1</v>
      </c>
      <c r="AT2" s="1">
        <v>1</v>
      </c>
      <c r="AU2" s="1">
        <v>1</v>
      </c>
      <c r="AV2" s="1">
        <v>1</v>
      </c>
      <c r="AW2" s="1">
        <v>1</v>
      </c>
      <c r="AX2" s="1">
        <v>1</v>
      </c>
      <c r="AY2" s="1">
        <v>1</v>
      </c>
      <c r="AZ2" s="1">
        <v>1</v>
      </c>
      <c r="BA2" s="1">
        <v>1</v>
      </c>
      <c r="BB2" s="1">
        <v>1</v>
      </c>
      <c r="BC2" s="1">
        <v>1</v>
      </c>
      <c r="BD2" s="1">
        <v>1</v>
      </c>
      <c r="BE2" s="1">
        <v>0</v>
      </c>
      <c r="BF2" s="1">
        <v>1</v>
      </c>
      <c r="BG2" s="1">
        <v>1</v>
      </c>
      <c r="BH2" s="1">
        <v>1</v>
      </c>
      <c r="BI2" s="1">
        <v>1</v>
      </c>
      <c r="BJ2" s="1">
        <v>1</v>
      </c>
      <c r="BK2" s="1">
        <v>1</v>
      </c>
      <c r="BL2" s="1">
        <v>1</v>
      </c>
      <c r="BM2" s="1">
        <v>1</v>
      </c>
      <c r="BN2" s="1">
        <v>1</v>
      </c>
      <c r="BO2" s="1">
        <v>0</v>
      </c>
      <c r="BP2" s="1">
        <v>1</v>
      </c>
      <c r="BQ2" s="1">
        <v>1</v>
      </c>
      <c r="BR2" s="1">
        <v>1</v>
      </c>
      <c r="BS2" s="1">
        <v>1</v>
      </c>
      <c r="BT2" s="1">
        <v>1</v>
      </c>
      <c r="BU2" s="1">
        <v>1</v>
      </c>
      <c r="BV2" s="1">
        <v>1</v>
      </c>
      <c r="BW2" s="1">
        <v>1</v>
      </c>
      <c r="BX2" s="1">
        <v>1</v>
      </c>
      <c r="BY2" s="1">
        <v>1</v>
      </c>
      <c r="BZ2" s="1">
        <v>1</v>
      </c>
      <c r="CA2" s="1">
        <v>0</v>
      </c>
      <c r="CB2" s="1">
        <v>1</v>
      </c>
      <c r="CC2" s="1">
        <v>0</v>
      </c>
      <c r="CD2" s="1">
        <v>1</v>
      </c>
      <c r="CE2" s="1">
        <v>1</v>
      </c>
      <c r="CF2" s="1">
        <v>0</v>
      </c>
      <c r="CG2" s="1">
        <v>1</v>
      </c>
      <c r="CH2" s="1">
        <v>1</v>
      </c>
      <c r="CI2" s="1">
        <v>1</v>
      </c>
      <c r="CJ2" s="1">
        <v>1</v>
      </c>
      <c r="CK2" s="1">
        <v>1</v>
      </c>
      <c r="CL2" s="1">
        <v>1</v>
      </c>
      <c r="CM2" s="1">
        <v>1</v>
      </c>
      <c r="CN2" s="1">
        <v>1</v>
      </c>
      <c r="CO2" s="1">
        <v>1</v>
      </c>
      <c r="CP2" s="1">
        <v>1</v>
      </c>
      <c r="CQ2" s="1">
        <v>0</v>
      </c>
      <c r="CR2" s="1">
        <v>0</v>
      </c>
      <c r="CS2" s="1">
        <v>1</v>
      </c>
      <c r="CT2" s="1">
        <v>1</v>
      </c>
      <c r="CU2" s="1">
        <v>1</v>
      </c>
      <c r="CV2" s="1">
        <v>0</v>
      </c>
      <c r="CW2" s="1">
        <v>1</v>
      </c>
      <c r="CX2" s="1">
        <v>1</v>
      </c>
      <c r="CY2" s="1">
        <v>0</v>
      </c>
      <c r="CZ2" s="1">
        <v>1</v>
      </c>
      <c r="DA2" s="1">
        <v>1</v>
      </c>
      <c r="DB2" s="1">
        <v>1</v>
      </c>
      <c r="DC2" s="1">
        <v>1</v>
      </c>
      <c r="DD2" s="1">
        <v>1</v>
      </c>
      <c r="DE2" s="1">
        <v>1</v>
      </c>
      <c r="DF2" s="1">
        <v>0</v>
      </c>
      <c r="DG2" s="1">
        <v>1</v>
      </c>
      <c r="DH2" s="1">
        <v>1</v>
      </c>
      <c r="DI2" s="1">
        <v>1</v>
      </c>
      <c r="DJ2" s="1">
        <v>0</v>
      </c>
      <c r="DK2" s="1">
        <v>1</v>
      </c>
      <c r="DL2" s="1">
        <v>1</v>
      </c>
      <c r="DM2" s="1">
        <v>1</v>
      </c>
      <c r="DN2" s="1">
        <v>1</v>
      </c>
      <c r="DO2" s="1">
        <v>1</v>
      </c>
      <c r="DP2" s="1">
        <v>0</v>
      </c>
      <c r="DQ2" s="1">
        <v>1</v>
      </c>
      <c r="DR2" s="1">
        <v>1</v>
      </c>
      <c r="DS2" s="1">
        <v>1</v>
      </c>
      <c r="DT2" s="1">
        <v>0</v>
      </c>
      <c r="DU2" s="1">
        <v>1</v>
      </c>
      <c r="DV2" s="1">
        <v>1</v>
      </c>
      <c r="DW2" s="1">
        <v>1</v>
      </c>
      <c r="DX2" s="1">
        <v>1</v>
      </c>
      <c r="DY2" s="1">
        <v>1</v>
      </c>
      <c r="DZ2" s="1">
        <v>0</v>
      </c>
      <c r="EA2" s="1">
        <v>1</v>
      </c>
      <c r="EB2" s="1">
        <v>1</v>
      </c>
      <c r="EC2" s="1">
        <v>1</v>
      </c>
      <c r="ED2" s="1">
        <v>1</v>
      </c>
      <c r="EE2" s="1">
        <v>1</v>
      </c>
      <c r="EF2" s="1">
        <v>1</v>
      </c>
      <c r="EG2" s="1">
        <v>1</v>
      </c>
      <c r="EH2" s="1">
        <v>1</v>
      </c>
      <c r="EI2" s="1">
        <v>1</v>
      </c>
      <c r="EJ2" s="1">
        <v>1</v>
      </c>
      <c r="EK2" s="1">
        <v>0</v>
      </c>
      <c r="EL2" s="1">
        <v>1</v>
      </c>
      <c r="EM2" s="1">
        <v>0</v>
      </c>
      <c r="EN2" s="1">
        <v>0</v>
      </c>
      <c r="EO2" s="1">
        <v>1</v>
      </c>
      <c r="EP2" s="1">
        <v>1</v>
      </c>
      <c r="EQ2" s="1">
        <v>0</v>
      </c>
      <c r="ER2" s="1">
        <v>1</v>
      </c>
      <c r="ES2" s="1">
        <v>0</v>
      </c>
      <c r="ET2" s="1">
        <v>1</v>
      </c>
      <c r="EU2" s="1">
        <v>1</v>
      </c>
      <c r="EV2" s="1">
        <v>1</v>
      </c>
      <c r="EW2" s="1">
        <v>0</v>
      </c>
      <c r="EX2" s="1">
        <v>1</v>
      </c>
      <c r="EY2" s="1">
        <v>1</v>
      </c>
      <c r="EZ2" s="1">
        <v>1</v>
      </c>
      <c r="FA2" s="1">
        <v>1</v>
      </c>
      <c r="FB2" s="1">
        <v>1</v>
      </c>
      <c r="FC2" s="1">
        <v>0</v>
      </c>
      <c r="FD2" s="1">
        <v>0</v>
      </c>
      <c r="FE2" s="1">
        <v>1</v>
      </c>
      <c r="FF2" s="1">
        <v>1</v>
      </c>
      <c r="FG2" s="1">
        <v>1</v>
      </c>
      <c r="FH2" s="1">
        <v>1</v>
      </c>
    </row>
    <row r="3" spans="1:164" x14ac:dyDescent="0.35">
      <c r="A3" s="3" t="s">
        <v>1</v>
      </c>
      <c r="B3" s="3">
        <v>1</v>
      </c>
      <c r="C3" s="3">
        <f t="shared" ref="C3:C26" si="0">SUM(F3:FH3)</f>
        <v>59</v>
      </c>
      <c r="F3" s="3">
        <v>1</v>
      </c>
      <c r="G3" s="1">
        <v>0</v>
      </c>
      <c r="H3" s="1">
        <v>0</v>
      </c>
      <c r="I3" s="3">
        <v>1</v>
      </c>
      <c r="J3" s="1">
        <v>1</v>
      </c>
      <c r="K3" s="1">
        <v>1</v>
      </c>
      <c r="L3" s="1">
        <v>1</v>
      </c>
      <c r="M3" s="1">
        <v>0</v>
      </c>
      <c r="N3" s="1">
        <v>0</v>
      </c>
      <c r="O3" s="1">
        <v>1</v>
      </c>
      <c r="P3" s="1">
        <v>0</v>
      </c>
      <c r="Q3" s="1">
        <v>0</v>
      </c>
      <c r="R3" s="1">
        <v>1</v>
      </c>
      <c r="S3" s="1">
        <v>0</v>
      </c>
      <c r="T3" s="1">
        <v>1</v>
      </c>
      <c r="U3" s="1">
        <v>1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1</v>
      </c>
      <c r="AC3" s="1">
        <v>0</v>
      </c>
      <c r="AD3" s="1">
        <v>1</v>
      </c>
      <c r="AE3" s="1">
        <v>0</v>
      </c>
      <c r="AF3" s="1">
        <v>0</v>
      </c>
      <c r="AG3" s="1">
        <v>0</v>
      </c>
      <c r="AH3" s="1">
        <v>1</v>
      </c>
      <c r="AI3" s="1">
        <v>0</v>
      </c>
      <c r="AJ3" s="1">
        <v>0</v>
      </c>
      <c r="AK3" s="1">
        <v>0</v>
      </c>
      <c r="AL3" s="1">
        <v>0</v>
      </c>
      <c r="AM3" s="1">
        <v>1</v>
      </c>
      <c r="AN3" s="1">
        <v>0</v>
      </c>
      <c r="AO3" s="1">
        <v>0</v>
      </c>
      <c r="AP3" s="1">
        <v>0</v>
      </c>
      <c r="AQ3" s="1">
        <v>0</v>
      </c>
      <c r="AR3" s="1">
        <v>1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1</v>
      </c>
      <c r="BA3" s="1">
        <v>1</v>
      </c>
      <c r="BB3" s="1">
        <v>1</v>
      </c>
      <c r="BC3" s="1">
        <v>0</v>
      </c>
      <c r="BD3" s="1">
        <v>0</v>
      </c>
      <c r="BE3" s="1">
        <v>1</v>
      </c>
      <c r="BF3" s="1">
        <v>1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1</v>
      </c>
      <c r="BR3" s="1">
        <v>1</v>
      </c>
      <c r="BS3" s="1">
        <v>0</v>
      </c>
      <c r="BT3" s="1">
        <v>0</v>
      </c>
      <c r="BU3" s="1">
        <v>1</v>
      </c>
      <c r="BV3" s="1">
        <v>0</v>
      </c>
      <c r="BW3" s="1">
        <v>1</v>
      </c>
      <c r="BX3" s="1">
        <v>0</v>
      </c>
      <c r="BY3" s="1">
        <v>1</v>
      </c>
      <c r="BZ3" s="1">
        <v>0</v>
      </c>
      <c r="CA3" s="1">
        <v>1</v>
      </c>
      <c r="CB3" s="1">
        <v>0</v>
      </c>
      <c r="CC3" s="1">
        <v>1</v>
      </c>
      <c r="CD3" s="1">
        <v>1</v>
      </c>
      <c r="CE3" s="1">
        <v>0</v>
      </c>
      <c r="CF3" s="1">
        <v>1</v>
      </c>
      <c r="CG3" s="1">
        <v>1</v>
      </c>
      <c r="CH3" s="1">
        <v>0</v>
      </c>
      <c r="CI3" s="1">
        <v>0</v>
      </c>
      <c r="CJ3" s="1">
        <v>0</v>
      </c>
      <c r="CK3" s="1">
        <v>1</v>
      </c>
      <c r="CL3" s="1">
        <v>0</v>
      </c>
      <c r="CM3" s="1">
        <v>0</v>
      </c>
      <c r="CN3" s="1">
        <v>1</v>
      </c>
      <c r="CO3" s="1">
        <v>1</v>
      </c>
      <c r="CP3" s="1">
        <v>0</v>
      </c>
      <c r="CQ3" s="1">
        <v>0</v>
      </c>
      <c r="CR3" s="1">
        <v>1</v>
      </c>
      <c r="CS3" s="1">
        <v>0</v>
      </c>
      <c r="CT3" s="1">
        <v>0</v>
      </c>
      <c r="CU3" s="1">
        <v>0</v>
      </c>
      <c r="CV3" s="1">
        <v>1</v>
      </c>
      <c r="CW3" s="1">
        <v>0</v>
      </c>
      <c r="CX3" s="1">
        <v>1</v>
      </c>
      <c r="CY3" s="1">
        <v>1</v>
      </c>
      <c r="CZ3" s="1">
        <v>1</v>
      </c>
      <c r="DA3" s="1">
        <v>0</v>
      </c>
      <c r="DB3" s="1">
        <v>1</v>
      </c>
      <c r="DC3" s="1">
        <v>0</v>
      </c>
      <c r="DD3" s="1">
        <v>0</v>
      </c>
      <c r="DE3" s="1">
        <v>0</v>
      </c>
      <c r="DF3" s="1">
        <v>1</v>
      </c>
      <c r="DG3" s="1">
        <v>1</v>
      </c>
      <c r="DH3" s="1">
        <v>0</v>
      </c>
      <c r="DI3" s="1">
        <v>1</v>
      </c>
      <c r="DJ3" s="1">
        <v>1</v>
      </c>
      <c r="DK3" s="1">
        <v>0</v>
      </c>
      <c r="DL3" s="1">
        <v>1</v>
      </c>
      <c r="DM3" s="1">
        <v>0</v>
      </c>
      <c r="DN3" s="1">
        <v>0</v>
      </c>
      <c r="DO3" s="1">
        <v>1</v>
      </c>
      <c r="DP3" s="1">
        <v>0</v>
      </c>
      <c r="DQ3" s="1">
        <v>0</v>
      </c>
      <c r="DR3" s="1">
        <v>0</v>
      </c>
      <c r="DS3" s="1">
        <v>0</v>
      </c>
      <c r="DT3" s="1">
        <v>0</v>
      </c>
      <c r="DU3" s="1">
        <v>0</v>
      </c>
      <c r="DV3" s="1">
        <v>1</v>
      </c>
      <c r="DW3" s="1">
        <v>0</v>
      </c>
      <c r="DX3" s="1">
        <v>0</v>
      </c>
      <c r="DY3" s="1">
        <v>0</v>
      </c>
      <c r="DZ3" s="1">
        <v>0</v>
      </c>
      <c r="EA3" s="1">
        <v>0</v>
      </c>
      <c r="EB3" s="1">
        <v>1</v>
      </c>
      <c r="EC3" s="1">
        <v>1</v>
      </c>
      <c r="ED3" s="1">
        <v>0</v>
      </c>
      <c r="EE3" s="1">
        <v>0</v>
      </c>
      <c r="EF3" s="1">
        <v>1</v>
      </c>
      <c r="EG3" s="1">
        <v>1</v>
      </c>
      <c r="EH3" s="1">
        <v>0</v>
      </c>
      <c r="EI3" s="1">
        <v>0</v>
      </c>
      <c r="EJ3" s="1">
        <v>1</v>
      </c>
      <c r="EK3" s="1">
        <v>1</v>
      </c>
      <c r="EL3" s="1">
        <v>0</v>
      </c>
      <c r="EM3" s="1">
        <v>1</v>
      </c>
      <c r="EN3" s="1">
        <v>0</v>
      </c>
      <c r="EO3" s="1">
        <v>0</v>
      </c>
      <c r="EP3" s="1">
        <v>1</v>
      </c>
      <c r="EQ3" s="1">
        <v>0</v>
      </c>
      <c r="ER3" s="1">
        <v>0</v>
      </c>
      <c r="ES3" s="1">
        <v>1</v>
      </c>
      <c r="ET3" s="1">
        <v>0</v>
      </c>
      <c r="EU3" s="1">
        <v>0</v>
      </c>
      <c r="EV3" s="1">
        <v>1</v>
      </c>
      <c r="EW3" s="1">
        <v>1</v>
      </c>
      <c r="EX3" s="1">
        <v>0</v>
      </c>
      <c r="EY3" s="1">
        <v>0</v>
      </c>
      <c r="EZ3" s="1">
        <v>0</v>
      </c>
      <c r="FA3" s="1">
        <v>0</v>
      </c>
      <c r="FB3" s="1">
        <v>0</v>
      </c>
      <c r="FC3" s="1">
        <v>1</v>
      </c>
      <c r="FD3" s="1">
        <v>1</v>
      </c>
      <c r="FE3" s="1">
        <v>0</v>
      </c>
      <c r="FF3" s="1">
        <v>1</v>
      </c>
      <c r="FG3" s="1">
        <v>0</v>
      </c>
      <c r="FH3" s="1">
        <v>0</v>
      </c>
    </row>
    <row r="4" spans="1:164" x14ac:dyDescent="0.35">
      <c r="A4" s="3" t="s">
        <v>2</v>
      </c>
      <c r="B4" s="3">
        <v>1</v>
      </c>
      <c r="C4" s="3">
        <f t="shared" si="0"/>
        <v>91</v>
      </c>
      <c r="F4" s="3">
        <v>1</v>
      </c>
      <c r="G4" s="1">
        <v>1</v>
      </c>
      <c r="H4" s="3">
        <v>1</v>
      </c>
      <c r="I4" s="3">
        <v>0</v>
      </c>
      <c r="J4" s="1">
        <v>1</v>
      </c>
      <c r="K4" s="3">
        <v>1</v>
      </c>
      <c r="L4" s="1">
        <v>1</v>
      </c>
      <c r="M4" s="3">
        <v>0</v>
      </c>
      <c r="N4" s="1">
        <v>1</v>
      </c>
      <c r="O4" s="1">
        <v>1</v>
      </c>
      <c r="P4" s="1">
        <v>0</v>
      </c>
      <c r="Q4" s="1">
        <v>1</v>
      </c>
      <c r="R4" s="1">
        <v>1</v>
      </c>
      <c r="S4" s="1">
        <v>1</v>
      </c>
      <c r="T4" s="1">
        <v>0</v>
      </c>
      <c r="U4" s="1">
        <v>1</v>
      </c>
      <c r="V4" s="1">
        <v>0</v>
      </c>
      <c r="W4" s="1">
        <v>0</v>
      </c>
      <c r="X4" s="1">
        <v>1</v>
      </c>
      <c r="Y4" s="1">
        <v>0</v>
      </c>
      <c r="Z4" s="1">
        <v>0</v>
      </c>
      <c r="AA4" s="1">
        <v>0</v>
      </c>
      <c r="AB4" s="1">
        <v>1</v>
      </c>
      <c r="AC4" s="1">
        <v>0</v>
      </c>
      <c r="AD4" s="1">
        <v>1</v>
      </c>
      <c r="AE4" s="1">
        <v>0</v>
      </c>
      <c r="AF4" s="1">
        <v>0</v>
      </c>
      <c r="AG4" s="1">
        <v>1</v>
      </c>
      <c r="AH4" s="1">
        <v>1</v>
      </c>
      <c r="AI4" s="1">
        <v>0</v>
      </c>
      <c r="AJ4" s="1">
        <v>0</v>
      </c>
      <c r="AK4" s="1">
        <v>0</v>
      </c>
      <c r="AL4" s="1">
        <v>0</v>
      </c>
      <c r="AM4" s="1">
        <v>1</v>
      </c>
      <c r="AN4" s="1">
        <v>0</v>
      </c>
      <c r="AO4" s="1">
        <v>1</v>
      </c>
      <c r="AP4" s="1">
        <v>1</v>
      </c>
      <c r="AQ4" s="1">
        <v>1</v>
      </c>
      <c r="AR4" s="1">
        <v>1</v>
      </c>
      <c r="AS4" s="1">
        <v>0</v>
      </c>
      <c r="AT4" s="1">
        <v>1</v>
      </c>
      <c r="AU4" s="1">
        <v>1</v>
      </c>
      <c r="AV4" s="1">
        <v>0</v>
      </c>
      <c r="AW4" s="1">
        <v>0</v>
      </c>
      <c r="AX4" s="1">
        <v>0</v>
      </c>
      <c r="AY4" s="1">
        <v>1</v>
      </c>
      <c r="AZ4" s="1">
        <v>1</v>
      </c>
      <c r="BA4" s="1">
        <v>1</v>
      </c>
      <c r="BB4" s="1">
        <v>1</v>
      </c>
      <c r="BC4" s="1">
        <v>0</v>
      </c>
      <c r="BD4" s="1">
        <v>0</v>
      </c>
      <c r="BE4" s="1">
        <v>1</v>
      </c>
      <c r="BF4" s="1">
        <v>1</v>
      </c>
      <c r="BG4" s="1">
        <v>1</v>
      </c>
      <c r="BH4" s="1">
        <v>1</v>
      </c>
      <c r="BI4" s="1">
        <v>0</v>
      </c>
      <c r="BJ4" s="1">
        <v>0</v>
      </c>
      <c r="BK4" s="1">
        <v>1</v>
      </c>
      <c r="BL4" s="1">
        <v>0</v>
      </c>
      <c r="BM4" s="1">
        <v>0</v>
      </c>
      <c r="BN4" s="1">
        <v>0</v>
      </c>
      <c r="BO4" s="1">
        <v>1</v>
      </c>
      <c r="BP4" s="1">
        <v>1</v>
      </c>
      <c r="BQ4" s="1">
        <v>1</v>
      </c>
      <c r="BR4" s="1">
        <v>0</v>
      </c>
      <c r="BS4" s="1">
        <v>1</v>
      </c>
      <c r="BT4" s="1">
        <v>1</v>
      </c>
      <c r="BU4" s="1">
        <v>1</v>
      </c>
      <c r="BV4" s="1">
        <v>1</v>
      </c>
      <c r="BW4" s="1">
        <v>1</v>
      </c>
      <c r="BX4" s="1">
        <v>0</v>
      </c>
      <c r="BY4" s="1">
        <v>0</v>
      </c>
      <c r="BZ4" s="1">
        <v>1</v>
      </c>
      <c r="CA4" s="1">
        <v>1</v>
      </c>
      <c r="CB4" s="1">
        <v>0</v>
      </c>
      <c r="CC4" s="1">
        <v>0</v>
      </c>
      <c r="CD4" s="1">
        <v>1</v>
      </c>
      <c r="CE4" s="1">
        <v>0</v>
      </c>
      <c r="CF4" s="1">
        <v>1</v>
      </c>
      <c r="CG4" s="1">
        <v>1</v>
      </c>
      <c r="CH4" s="1">
        <v>0</v>
      </c>
      <c r="CI4" s="1">
        <v>1</v>
      </c>
      <c r="CJ4" s="1">
        <v>1</v>
      </c>
      <c r="CK4" s="1">
        <v>1</v>
      </c>
      <c r="CL4" s="1">
        <v>1</v>
      </c>
      <c r="CM4" s="1">
        <v>0</v>
      </c>
      <c r="CN4" s="1">
        <v>1</v>
      </c>
      <c r="CO4" s="1">
        <v>1</v>
      </c>
      <c r="CP4" s="1">
        <v>0</v>
      </c>
      <c r="CQ4" s="1">
        <v>1</v>
      </c>
      <c r="CR4" s="1">
        <v>0</v>
      </c>
      <c r="CS4" s="1">
        <v>0</v>
      </c>
      <c r="CT4" s="1">
        <v>0</v>
      </c>
      <c r="CU4" s="1">
        <v>0</v>
      </c>
      <c r="CV4" s="1">
        <v>1</v>
      </c>
      <c r="CW4" s="1">
        <v>1</v>
      </c>
      <c r="CX4" s="1">
        <v>1</v>
      </c>
      <c r="CY4" s="1">
        <v>0</v>
      </c>
      <c r="CZ4" s="1">
        <v>1</v>
      </c>
      <c r="DA4" s="1">
        <v>1</v>
      </c>
      <c r="DB4" s="1">
        <v>1</v>
      </c>
      <c r="DC4" s="1">
        <v>0</v>
      </c>
      <c r="DD4" s="1">
        <v>0</v>
      </c>
      <c r="DE4" s="1">
        <v>0</v>
      </c>
      <c r="DF4" s="1">
        <v>0</v>
      </c>
      <c r="DG4" s="1">
        <v>1</v>
      </c>
      <c r="DH4" s="1">
        <v>1</v>
      </c>
      <c r="DI4" s="1">
        <v>1</v>
      </c>
      <c r="DJ4" s="1">
        <v>0</v>
      </c>
      <c r="DK4" s="1">
        <v>0</v>
      </c>
      <c r="DL4" s="1">
        <v>0</v>
      </c>
      <c r="DM4" s="1">
        <v>0</v>
      </c>
      <c r="DN4" s="1">
        <v>1</v>
      </c>
      <c r="DO4" s="1">
        <v>1</v>
      </c>
      <c r="DP4" s="1">
        <v>1</v>
      </c>
      <c r="DQ4" s="1">
        <v>1</v>
      </c>
      <c r="DR4" s="1">
        <v>1</v>
      </c>
      <c r="DS4" s="1">
        <v>1</v>
      </c>
      <c r="DT4" s="1">
        <v>1</v>
      </c>
      <c r="DU4" s="1">
        <v>1</v>
      </c>
      <c r="DV4" s="1">
        <v>1</v>
      </c>
      <c r="DW4" s="1">
        <v>0</v>
      </c>
      <c r="DX4" s="1">
        <v>1</v>
      </c>
      <c r="DY4" s="1">
        <v>0</v>
      </c>
      <c r="DZ4" s="1">
        <v>1</v>
      </c>
      <c r="EA4" s="1">
        <v>0</v>
      </c>
      <c r="EB4" s="1">
        <v>1</v>
      </c>
      <c r="EC4" s="1">
        <v>0</v>
      </c>
      <c r="ED4" s="1">
        <v>0</v>
      </c>
      <c r="EE4" s="1">
        <v>0</v>
      </c>
      <c r="EF4" s="1">
        <v>1</v>
      </c>
      <c r="EG4" s="1">
        <v>1</v>
      </c>
      <c r="EH4" s="1">
        <v>1</v>
      </c>
      <c r="EI4" s="1">
        <v>0</v>
      </c>
      <c r="EJ4" s="1">
        <v>1</v>
      </c>
      <c r="EK4" s="1">
        <v>1</v>
      </c>
      <c r="EL4" s="1">
        <v>0</v>
      </c>
      <c r="EM4" s="1">
        <v>0</v>
      </c>
      <c r="EN4" s="1">
        <v>1</v>
      </c>
      <c r="EO4" s="1">
        <v>0</v>
      </c>
      <c r="EP4" s="1">
        <v>1</v>
      </c>
      <c r="EQ4" s="1">
        <v>1</v>
      </c>
      <c r="ER4" s="1">
        <v>0</v>
      </c>
      <c r="ES4" s="1">
        <v>1</v>
      </c>
      <c r="ET4" s="1">
        <v>0</v>
      </c>
      <c r="EU4" s="1">
        <v>1</v>
      </c>
      <c r="EV4" s="1">
        <v>1</v>
      </c>
      <c r="EW4" s="1">
        <v>0</v>
      </c>
      <c r="EX4" s="1">
        <v>0</v>
      </c>
      <c r="EY4" s="1">
        <v>1</v>
      </c>
      <c r="EZ4" s="1">
        <v>1</v>
      </c>
      <c r="FA4" s="1">
        <v>0</v>
      </c>
      <c r="FB4" s="1">
        <v>1</v>
      </c>
      <c r="FC4" s="1">
        <v>1</v>
      </c>
      <c r="FD4" s="1">
        <v>1</v>
      </c>
      <c r="FE4" s="1">
        <v>0</v>
      </c>
      <c r="FF4" s="1">
        <v>1</v>
      </c>
      <c r="FG4" s="1">
        <v>0</v>
      </c>
      <c r="FH4" s="1">
        <v>0</v>
      </c>
    </row>
    <row r="5" spans="1:164" x14ac:dyDescent="0.35">
      <c r="A5" s="3" t="s">
        <v>3</v>
      </c>
      <c r="B5" s="3">
        <v>1</v>
      </c>
      <c r="C5" s="3">
        <f t="shared" si="0"/>
        <v>0</v>
      </c>
    </row>
    <row r="6" spans="1:164" x14ac:dyDescent="0.35">
      <c r="A6" s="3" t="s">
        <v>5</v>
      </c>
      <c r="B6" s="3">
        <v>1</v>
      </c>
      <c r="C6" s="3">
        <f t="shared" si="0"/>
        <v>0</v>
      </c>
    </row>
    <row r="7" spans="1:164" x14ac:dyDescent="0.35">
      <c r="A7" s="3" t="s">
        <v>6</v>
      </c>
      <c r="B7" s="3">
        <v>1</v>
      </c>
      <c r="C7" s="3">
        <f t="shared" si="0"/>
        <v>0</v>
      </c>
    </row>
    <row r="8" spans="1:164" x14ac:dyDescent="0.35">
      <c r="A8" s="3" t="s">
        <v>7</v>
      </c>
      <c r="B8" s="3">
        <v>1</v>
      </c>
      <c r="C8" s="3">
        <f t="shared" si="0"/>
        <v>0</v>
      </c>
    </row>
    <row r="9" spans="1:164" x14ac:dyDescent="0.35">
      <c r="A9" s="3" t="s">
        <v>8</v>
      </c>
      <c r="B9" s="3">
        <v>1</v>
      </c>
      <c r="C9" s="3">
        <f t="shared" si="0"/>
        <v>6</v>
      </c>
      <c r="F9" s="3">
        <v>0</v>
      </c>
      <c r="G9" s="1">
        <v>0</v>
      </c>
      <c r="H9" s="3">
        <v>0</v>
      </c>
      <c r="I9" s="1">
        <v>1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1">
        <v>1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0</v>
      </c>
      <c r="BI9" s="3">
        <v>0</v>
      </c>
      <c r="BJ9" s="3">
        <v>0</v>
      </c>
      <c r="BK9" s="3">
        <v>0</v>
      </c>
      <c r="BL9" s="3">
        <v>0</v>
      </c>
      <c r="BM9" s="3">
        <v>0</v>
      </c>
      <c r="BN9" s="3">
        <v>0</v>
      </c>
      <c r="BO9" s="3">
        <v>0</v>
      </c>
      <c r="BP9" s="3">
        <v>0</v>
      </c>
      <c r="BQ9" s="3">
        <v>0</v>
      </c>
      <c r="BR9" s="3">
        <v>0</v>
      </c>
      <c r="BS9" s="3">
        <v>0</v>
      </c>
      <c r="BT9" s="3">
        <v>0</v>
      </c>
      <c r="BU9" s="3">
        <v>0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1">
        <v>1</v>
      </c>
      <c r="CB9" s="3">
        <v>0</v>
      </c>
      <c r="CC9" s="3">
        <v>0</v>
      </c>
      <c r="CD9" s="3">
        <v>0</v>
      </c>
      <c r="CE9" s="3">
        <v>0</v>
      </c>
      <c r="CF9" s="1">
        <v>1</v>
      </c>
      <c r="CG9" s="3">
        <v>0</v>
      </c>
      <c r="CH9" s="3">
        <v>0</v>
      </c>
      <c r="CI9" s="3">
        <v>0</v>
      </c>
      <c r="CJ9" s="3">
        <v>0</v>
      </c>
      <c r="CK9" s="3">
        <v>0</v>
      </c>
      <c r="CL9" s="3">
        <v>0</v>
      </c>
      <c r="CM9" s="3">
        <v>0</v>
      </c>
      <c r="CN9" s="3">
        <v>0</v>
      </c>
      <c r="CO9" s="3">
        <v>0</v>
      </c>
      <c r="CP9" s="3">
        <v>0</v>
      </c>
      <c r="CQ9" s="3">
        <v>0</v>
      </c>
      <c r="CR9" s="3">
        <v>0</v>
      </c>
      <c r="CS9" s="3">
        <v>0</v>
      </c>
      <c r="CT9" s="3">
        <v>0</v>
      </c>
      <c r="CU9" s="3">
        <v>0</v>
      </c>
      <c r="CV9" s="3">
        <v>0</v>
      </c>
      <c r="CW9" s="3">
        <v>0</v>
      </c>
      <c r="CX9" s="3">
        <v>0</v>
      </c>
      <c r="CY9" s="3">
        <v>0</v>
      </c>
      <c r="CZ9" s="3">
        <v>0</v>
      </c>
      <c r="DA9" s="3">
        <v>0</v>
      </c>
      <c r="DB9" s="3">
        <v>0</v>
      </c>
      <c r="DC9" s="3">
        <v>0</v>
      </c>
      <c r="DD9" s="3">
        <v>0</v>
      </c>
      <c r="DE9" s="3">
        <v>0</v>
      </c>
      <c r="DF9" s="3">
        <v>0</v>
      </c>
      <c r="DG9" s="3">
        <v>0</v>
      </c>
      <c r="DH9" s="3">
        <v>0</v>
      </c>
      <c r="DI9" s="3">
        <v>0</v>
      </c>
      <c r="DJ9" s="3">
        <v>0</v>
      </c>
      <c r="DK9" s="3">
        <v>0</v>
      </c>
      <c r="DL9" s="3">
        <v>0</v>
      </c>
      <c r="DM9" s="3">
        <v>0</v>
      </c>
      <c r="DN9" s="3">
        <v>0</v>
      </c>
      <c r="DO9" s="3">
        <v>0</v>
      </c>
      <c r="DP9" s="3">
        <v>0</v>
      </c>
      <c r="DQ9" s="3">
        <v>0</v>
      </c>
      <c r="DR9" s="3">
        <v>0</v>
      </c>
      <c r="DS9" s="3">
        <v>0</v>
      </c>
      <c r="DT9" s="1">
        <v>1</v>
      </c>
      <c r="DU9" s="3">
        <v>0</v>
      </c>
      <c r="DV9" s="3">
        <v>0</v>
      </c>
      <c r="DW9" s="3">
        <v>0</v>
      </c>
      <c r="DX9" s="3">
        <v>0</v>
      </c>
      <c r="DY9" s="3">
        <v>0</v>
      </c>
      <c r="DZ9" s="3">
        <v>0</v>
      </c>
      <c r="EA9" s="3">
        <v>0</v>
      </c>
      <c r="EB9" s="3">
        <v>0</v>
      </c>
      <c r="EC9" s="3">
        <v>0</v>
      </c>
      <c r="ED9" s="3">
        <v>0</v>
      </c>
      <c r="EE9" s="3">
        <v>0</v>
      </c>
      <c r="EF9" s="3">
        <v>0</v>
      </c>
      <c r="EG9" s="3">
        <v>0</v>
      </c>
      <c r="EH9" s="3">
        <v>0</v>
      </c>
      <c r="EI9" s="3">
        <v>0</v>
      </c>
      <c r="EJ9" s="3">
        <v>0</v>
      </c>
      <c r="EK9" s="3">
        <v>0</v>
      </c>
      <c r="EL9" s="3">
        <v>0</v>
      </c>
      <c r="EM9" s="3">
        <v>0</v>
      </c>
      <c r="EN9" s="1">
        <v>1</v>
      </c>
      <c r="EO9" s="3">
        <v>0</v>
      </c>
      <c r="EP9" s="3">
        <v>0</v>
      </c>
      <c r="EQ9" s="3">
        <v>0</v>
      </c>
      <c r="ER9" s="3">
        <v>0</v>
      </c>
      <c r="ES9" s="3">
        <v>0</v>
      </c>
      <c r="ET9" s="3">
        <v>0</v>
      </c>
      <c r="EU9" s="3">
        <v>0</v>
      </c>
      <c r="EV9" s="3">
        <v>0</v>
      </c>
      <c r="EW9" s="3">
        <v>0</v>
      </c>
      <c r="EX9" s="3">
        <v>0</v>
      </c>
      <c r="EY9" s="3">
        <v>0</v>
      </c>
      <c r="EZ9" s="3">
        <v>0</v>
      </c>
      <c r="FA9" s="3">
        <v>0</v>
      </c>
      <c r="FB9" s="3">
        <v>0</v>
      </c>
      <c r="FC9" s="3">
        <v>0</v>
      </c>
      <c r="FD9" s="3">
        <v>0</v>
      </c>
      <c r="FE9" s="3">
        <v>0</v>
      </c>
      <c r="FF9" s="3">
        <v>0</v>
      </c>
      <c r="FG9" s="3">
        <v>0</v>
      </c>
      <c r="FH9" s="3">
        <v>0</v>
      </c>
    </row>
    <row r="10" spans="1:164" ht="29" x14ac:dyDescent="0.35">
      <c r="A10" s="3" t="s">
        <v>9</v>
      </c>
      <c r="B10" s="3">
        <v>1</v>
      </c>
      <c r="C10" s="3">
        <f t="shared" si="0"/>
        <v>0</v>
      </c>
    </row>
    <row r="11" spans="1:164" x14ac:dyDescent="0.35">
      <c r="A11" s="3" t="s">
        <v>13</v>
      </c>
      <c r="B11" s="3">
        <v>1</v>
      </c>
      <c r="C11" s="3">
        <f t="shared" si="0"/>
        <v>0</v>
      </c>
    </row>
    <row r="12" spans="1:164" x14ac:dyDescent="0.35">
      <c r="A12" s="3" t="s">
        <v>12</v>
      </c>
      <c r="B12" s="3">
        <v>1</v>
      </c>
      <c r="C12" s="3">
        <f t="shared" si="0"/>
        <v>0</v>
      </c>
    </row>
    <row r="13" spans="1:164" x14ac:dyDescent="0.35">
      <c r="A13" s="3" t="s">
        <v>10</v>
      </c>
      <c r="B13" s="3">
        <v>1</v>
      </c>
      <c r="C13" s="3">
        <f t="shared" si="0"/>
        <v>0</v>
      </c>
    </row>
    <row r="14" spans="1:164" x14ac:dyDescent="0.35">
      <c r="A14" s="3" t="s">
        <v>11</v>
      </c>
      <c r="B14" s="3">
        <v>1</v>
      </c>
      <c r="C14" s="3">
        <f t="shared" si="0"/>
        <v>0</v>
      </c>
    </row>
    <row r="15" spans="1:164" x14ac:dyDescent="0.35">
      <c r="A15" s="3" t="s">
        <v>14</v>
      </c>
      <c r="B15" s="3">
        <v>1</v>
      </c>
      <c r="C15" s="3">
        <f t="shared" si="0"/>
        <v>0</v>
      </c>
    </row>
    <row r="16" spans="1:164" x14ac:dyDescent="0.35">
      <c r="A16" s="3" t="s">
        <v>15</v>
      </c>
      <c r="B16" s="3">
        <v>1</v>
      </c>
      <c r="C16" s="3">
        <f t="shared" si="0"/>
        <v>0</v>
      </c>
    </row>
    <row r="17" spans="1:164" x14ac:dyDescent="0.35">
      <c r="A17" s="3" t="s">
        <v>16</v>
      </c>
      <c r="B17" s="3">
        <v>1</v>
      </c>
      <c r="C17" s="3">
        <f t="shared" si="0"/>
        <v>0</v>
      </c>
    </row>
    <row r="18" spans="1:164" x14ac:dyDescent="0.35">
      <c r="A18" s="3" t="s">
        <v>17</v>
      </c>
      <c r="B18" s="3">
        <v>1</v>
      </c>
      <c r="C18" s="3">
        <f t="shared" si="0"/>
        <v>0</v>
      </c>
    </row>
    <row r="19" spans="1:164" x14ac:dyDescent="0.35">
      <c r="A19" s="3" t="s">
        <v>18</v>
      </c>
      <c r="B19" s="3">
        <v>1</v>
      </c>
      <c r="C19" s="3">
        <f t="shared" si="0"/>
        <v>0</v>
      </c>
    </row>
    <row r="20" spans="1:164" x14ac:dyDescent="0.35">
      <c r="A20" s="3" t="s">
        <v>19</v>
      </c>
      <c r="B20" s="3">
        <v>1</v>
      </c>
      <c r="C20" s="3">
        <f t="shared" si="0"/>
        <v>0</v>
      </c>
    </row>
    <row r="21" spans="1:164" ht="29" x14ac:dyDescent="0.35">
      <c r="A21" s="3" t="s">
        <v>102</v>
      </c>
      <c r="B21" s="3">
        <v>1</v>
      </c>
      <c r="C21" s="3">
        <f t="shared" si="0"/>
        <v>0</v>
      </c>
    </row>
    <row r="22" spans="1:164" x14ac:dyDescent="0.35">
      <c r="A22" s="3" t="s">
        <v>20</v>
      </c>
      <c r="B22" s="3">
        <v>0</v>
      </c>
      <c r="C22" s="3">
        <f t="shared" si="0"/>
        <v>0</v>
      </c>
    </row>
    <row r="23" spans="1:164" x14ac:dyDescent="0.35">
      <c r="A23" s="3" t="s">
        <v>21</v>
      </c>
      <c r="B23" s="3">
        <v>1</v>
      </c>
      <c r="C23" s="3">
        <f t="shared" si="0"/>
        <v>0</v>
      </c>
    </row>
    <row r="24" spans="1:164" x14ac:dyDescent="0.35">
      <c r="A24" s="3" t="s">
        <v>42</v>
      </c>
      <c r="B24" s="3">
        <v>1</v>
      </c>
      <c r="C24" s="3">
        <f t="shared" si="0"/>
        <v>0</v>
      </c>
    </row>
    <row r="25" spans="1:164" x14ac:dyDescent="0.35">
      <c r="A25" s="3" t="s">
        <v>252</v>
      </c>
      <c r="C25" s="3">
        <f t="shared" si="0"/>
        <v>0</v>
      </c>
    </row>
    <row r="26" spans="1:164" x14ac:dyDescent="0.35">
      <c r="A26" s="3" t="s">
        <v>253</v>
      </c>
      <c r="C26" s="3">
        <f t="shared" si="0"/>
        <v>0</v>
      </c>
    </row>
    <row r="29" spans="1:164" x14ac:dyDescent="0.35">
      <c r="A29" s="3" t="s">
        <v>424</v>
      </c>
      <c r="D29" s="3">
        <f>SUM(F29:FH29)</f>
        <v>46</v>
      </c>
      <c r="E29" s="9">
        <f>D29/C3</f>
        <v>0.77966101694915257</v>
      </c>
      <c r="F29" s="3">
        <f>IF(F3+F4=2,1,0)</f>
        <v>1</v>
      </c>
      <c r="G29" s="3">
        <f t="shared" ref="G29:BR29" si="1">IF(G3+G4=2,1,0)</f>
        <v>0</v>
      </c>
      <c r="H29" s="3">
        <f t="shared" si="1"/>
        <v>0</v>
      </c>
      <c r="I29" s="3">
        <f t="shared" si="1"/>
        <v>0</v>
      </c>
      <c r="J29" s="3">
        <f t="shared" si="1"/>
        <v>1</v>
      </c>
      <c r="K29" s="3">
        <f t="shared" si="1"/>
        <v>1</v>
      </c>
      <c r="L29" s="3">
        <f t="shared" si="1"/>
        <v>1</v>
      </c>
      <c r="M29" s="3">
        <f t="shared" si="1"/>
        <v>0</v>
      </c>
      <c r="N29" s="3">
        <f t="shared" si="1"/>
        <v>0</v>
      </c>
      <c r="O29" s="3">
        <f t="shared" si="1"/>
        <v>1</v>
      </c>
      <c r="P29" s="3">
        <f t="shared" si="1"/>
        <v>0</v>
      </c>
      <c r="Q29" s="3">
        <f t="shared" si="1"/>
        <v>0</v>
      </c>
      <c r="R29" s="3">
        <f t="shared" si="1"/>
        <v>1</v>
      </c>
      <c r="S29" s="3">
        <f t="shared" si="1"/>
        <v>0</v>
      </c>
      <c r="T29" s="3">
        <f t="shared" si="1"/>
        <v>0</v>
      </c>
      <c r="U29" s="3">
        <f t="shared" si="1"/>
        <v>1</v>
      </c>
      <c r="V29" s="3">
        <f t="shared" si="1"/>
        <v>0</v>
      </c>
      <c r="W29" s="3">
        <f t="shared" si="1"/>
        <v>0</v>
      </c>
      <c r="X29" s="3">
        <f t="shared" si="1"/>
        <v>0</v>
      </c>
      <c r="Y29" s="3">
        <f t="shared" si="1"/>
        <v>0</v>
      </c>
      <c r="Z29" s="3">
        <f t="shared" si="1"/>
        <v>0</v>
      </c>
      <c r="AA29" s="3">
        <f t="shared" si="1"/>
        <v>0</v>
      </c>
      <c r="AB29" s="3">
        <f t="shared" si="1"/>
        <v>1</v>
      </c>
      <c r="AC29" s="3">
        <f t="shared" si="1"/>
        <v>0</v>
      </c>
      <c r="AD29" s="3">
        <f t="shared" si="1"/>
        <v>1</v>
      </c>
      <c r="AE29" s="3">
        <f t="shared" si="1"/>
        <v>0</v>
      </c>
      <c r="AF29" s="3">
        <f t="shared" si="1"/>
        <v>0</v>
      </c>
      <c r="AG29" s="3">
        <f t="shared" si="1"/>
        <v>0</v>
      </c>
      <c r="AH29" s="3">
        <f t="shared" si="1"/>
        <v>1</v>
      </c>
      <c r="AI29" s="3">
        <f t="shared" si="1"/>
        <v>0</v>
      </c>
      <c r="AJ29" s="3">
        <f t="shared" si="1"/>
        <v>0</v>
      </c>
      <c r="AK29" s="3">
        <f t="shared" si="1"/>
        <v>0</v>
      </c>
      <c r="AL29" s="3">
        <f t="shared" si="1"/>
        <v>0</v>
      </c>
      <c r="AM29" s="3">
        <f t="shared" si="1"/>
        <v>1</v>
      </c>
      <c r="AN29" s="3">
        <f t="shared" si="1"/>
        <v>0</v>
      </c>
      <c r="AO29" s="3">
        <f t="shared" si="1"/>
        <v>0</v>
      </c>
      <c r="AP29" s="3">
        <f t="shared" si="1"/>
        <v>0</v>
      </c>
      <c r="AQ29" s="3">
        <f t="shared" si="1"/>
        <v>0</v>
      </c>
      <c r="AR29" s="3">
        <f t="shared" si="1"/>
        <v>1</v>
      </c>
      <c r="AS29" s="3">
        <f t="shared" si="1"/>
        <v>0</v>
      </c>
      <c r="AT29" s="3">
        <f t="shared" si="1"/>
        <v>0</v>
      </c>
      <c r="AU29" s="3">
        <f t="shared" si="1"/>
        <v>0</v>
      </c>
      <c r="AV29" s="3">
        <f t="shared" si="1"/>
        <v>0</v>
      </c>
      <c r="AW29" s="3">
        <f t="shared" si="1"/>
        <v>0</v>
      </c>
      <c r="AX29" s="3">
        <f t="shared" si="1"/>
        <v>0</v>
      </c>
      <c r="AY29" s="3">
        <f t="shared" si="1"/>
        <v>0</v>
      </c>
      <c r="AZ29" s="3">
        <f t="shared" si="1"/>
        <v>1</v>
      </c>
      <c r="BA29" s="3">
        <f t="shared" si="1"/>
        <v>1</v>
      </c>
      <c r="BB29" s="3">
        <f t="shared" si="1"/>
        <v>1</v>
      </c>
      <c r="BC29" s="3">
        <f t="shared" si="1"/>
        <v>0</v>
      </c>
      <c r="BD29" s="3">
        <f t="shared" si="1"/>
        <v>0</v>
      </c>
      <c r="BE29" s="3">
        <f t="shared" si="1"/>
        <v>1</v>
      </c>
      <c r="BF29" s="3">
        <f t="shared" si="1"/>
        <v>1</v>
      </c>
      <c r="BG29" s="3">
        <f t="shared" si="1"/>
        <v>0</v>
      </c>
      <c r="BH29" s="3">
        <f t="shared" si="1"/>
        <v>0</v>
      </c>
      <c r="BI29" s="3">
        <f t="shared" si="1"/>
        <v>0</v>
      </c>
      <c r="BJ29" s="3">
        <f t="shared" si="1"/>
        <v>0</v>
      </c>
      <c r="BK29" s="3">
        <f t="shared" si="1"/>
        <v>0</v>
      </c>
      <c r="BL29" s="3">
        <f t="shared" si="1"/>
        <v>0</v>
      </c>
      <c r="BM29" s="3">
        <f t="shared" si="1"/>
        <v>0</v>
      </c>
      <c r="BN29" s="3">
        <f t="shared" si="1"/>
        <v>0</v>
      </c>
      <c r="BO29" s="3">
        <f t="shared" si="1"/>
        <v>0</v>
      </c>
      <c r="BP29" s="3">
        <f t="shared" si="1"/>
        <v>0</v>
      </c>
      <c r="BQ29" s="3">
        <f t="shared" si="1"/>
        <v>1</v>
      </c>
      <c r="BR29" s="3">
        <f t="shared" si="1"/>
        <v>0</v>
      </c>
      <c r="BS29" s="3">
        <f t="shared" ref="BS29:ED29" si="2">IF(BS3+BS4=2,1,0)</f>
        <v>0</v>
      </c>
      <c r="BT29" s="3">
        <f t="shared" si="2"/>
        <v>0</v>
      </c>
      <c r="BU29" s="3">
        <f t="shared" si="2"/>
        <v>1</v>
      </c>
      <c r="BV29" s="3">
        <f t="shared" si="2"/>
        <v>0</v>
      </c>
      <c r="BW29" s="3">
        <f t="shared" si="2"/>
        <v>1</v>
      </c>
      <c r="BX29" s="3">
        <f t="shared" si="2"/>
        <v>0</v>
      </c>
      <c r="BY29" s="3">
        <f t="shared" si="2"/>
        <v>0</v>
      </c>
      <c r="BZ29" s="3">
        <f t="shared" si="2"/>
        <v>0</v>
      </c>
      <c r="CA29" s="3">
        <f t="shared" si="2"/>
        <v>1</v>
      </c>
      <c r="CB29" s="3">
        <f t="shared" si="2"/>
        <v>0</v>
      </c>
      <c r="CC29" s="3">
        <f t="shared" si="2"/>
        <v>0</v>
      </c>
      <c r="CD29" s="3">
        <f t="shared" si="2"/>
        <v>1</v>
      </c>
      <c r="CE29" s="3">
        <f t="shared" si="2"/>
        <v>0</v>
      </c>
      <c r="CF29" s="3">
        <f t="shared" si="2"/>
        <v>1</v>
      </c>
      <c r="CG29" s="3">
        <f t="shared" si="2"/>
        <v>1</v>
      </c>
      <c r="CH29" s="3">
        <f t="shared" si="2"/>
        <v>0</v>
      </c>
      <c r="CI29" s="3">
        <f t="shared" si="2"/>
        <v>0</v>
      </c>
      <c r="CJ29" s="3">
        <f t="shared" si="2"/>
        <v>0</v>
      </c>
      <c r="CK29" s="3">
        <f t="shared" si="2"/>
        <v>1</v>
      </c>
      <c r="CL29" s="3">
        <f t="shared" si="2"/>
        <v>0</v>
      </c>
      <c r="CM29" s="3">
        <f t="shared" si="2"/>
        <v>0</v>
      </c>
      <c r="CN29" s="3">
        <f t="shared" si="2"/>
        <v>1</v>
      </c>
      <c r="CO29" s="3">
        <f t="shared" si="2"/>
        <v>1</v>
      </c>
      <c r="CP29" s="3">
        <f t="shared" si="2"/>
        <v>0</v>
      </c>
      <c r="CQ29" s="3">
        <f t="shared" si="2"/>
        <v>0</v>
      </c>
      <c r="CR29" s="3">
        <f t="shared" si="2"/>
        <v>0</v>
      </c>
      <c r="CS29" s="3">
        <f t="shared" si="2"/>
        <v>0</v>
      </c>
      <c r="CT29" s="3">
        <f t="shared" si="2"/>
        <v>0</v>
      </c>
      <c r="CU29" s="3">
        <f t="shared" si="2"/>
        <v>0</v>
      </c>
      <c r="CV29" s="3">
        <f t="shared" si="2"/>
        <v>1</v>
      </c>
      <c r="CW29" s="3">
        <f t="shared" si="2"/>
        <v>0</v>
      </c>
      <c r="CX29" s="3">
        <f t="shared" si="2"/>
        <v>1</v>
      </c>
      <c r="CY29" s="3">
        <f t="shared" si="2"/>
        <v>0</v>
      </c>
      <c r="CZ29" s="3">
        <f t="shared" si="2"/>
        <v>1</v>
      </c>
      <c r="DA29" s="3">
        <f t="shared" si="2"/>
        <v>0</v>
      </c>
      <c r="DB29" s="3">
        <f t="shared" si="2"/>
        <v>1</v>
      </c>
      <c r="DC29" s="3">
        <f t="shared" si="2"/>
        <v>0</v>
      </c>
      <c r="DD29" s="3">
        <f t="shared" si="2"/>
        <v>0</v>
      </c>
      <c r="DE29" s="3">
        <f t="shared" si="2"/>
        <v>0</v>
      </c>
      <c r="DF29" s="3">
        <f t="shared" si="2"/>
        <v>0</v>
      </c>
      <c r="DG29" s="3">
        <f t="shared" si="2"/>
        <v>1</v>
      </c>
      <c r="DH29" s="3">
        <f t="shared" si="2"/>
        <v>0</v>
      </c>
      <c r="DI29" s="3">
        <f t="shared" si="2"/>
        <v>1</v>
      </c>
      <c r="DJ29" s="3">
        <f t="shared" si="2"/>
        <v>0</v>
      </c>
      <c r="DK29" s="3">
        <f t="shared" si="2"/>
        <v>0</v>
      </c>
      <c r="DL29" s="3">
        <f t="shared" si="2"/>
        <v>0</v>
      </c>
      <c r="DM29" s="3">
        <f t="shared" si="2"/>
        <v>0</v>
      </c>
      <c r="DN29" s="3">
        <f t="shared" si="2"/>
        <v>0</v>
      </c>
      <c r="DO29" s="3">
        <f t="shared" si="2"/>
        <v>1</v>
      </c>
      <c r="DP29" s="3">
        <f t="shared" si="2"/>
        <v>0</v>
      </c>
      <c r="DQ29" s="3">
        <f t="shared" si="2"/>
        <v>0</v>
      </c>
      <c r="DR29" s="3">
        <f t="shared" si="2"/>
        <v>0</v>
      </c>
      <c r="DS29" s="3">
        <f t="shared" si="2"/>
        <v>0</v>
      </c>
      <c r="DT29" s="3">
        <f t="shared" si="2"/>
        <v>0</v>
      </c>
      <c r="DU29" s="3">
        <f t="shared" si="2"/>
        <v>0</v>
      </c>
      <c r="DV29" s="3">
        <f t="shared" si="2"/>
        <v>1</v>
      </c>
      <c r="DW29" s="3">
        <f t="shared" si="2"/>
        <v>0</v>
      </c>
      <c r="DX29" s="3">
        <f t="shared" si="2"/>
        <v>0</v>
      </c>
      <c r="DY29" s="3">
        <f t="shared" si="2"/>
        <v>0</v>
      </c>
      <c r="DZ29" s="3">
        <f t="shared" si="2"/>
        <v>0</v>
      </c>
      <c r="EA29" s="3">
        <f t="shared" si="2"/>
        <v>0</v>
      </c>
      <c r="EB29" s="3">
        <f t="shared" si="2"/>
        <v>1</v>
      </c>
      <c r="EC29" s="3">
        <f t="shared" si="2"/>
        <v>0</v>
      </c>
      <c r="ED29" s="3">
        <f t="shared" si="2"/>
        <v>0</v>
      </c>
      <c r="EE29" s="3">
        <f t="shared" ref="EE29:FH29" si="3">IF(EE3+EE4=2,1,0)</f>
        <v>0</v>
      </c>
      <c r="EF29" s="3">
        <f t="shared" si="3"/>
        <v>1</v>
      </c>
      <c r="EG29" s="3">
        <f t="shared" si="3"/>
        <v>1</v>
      </c>
      <c r="EH29" s="3">
        <f t="shared" si="3"/>
        <v>0</v>
      </c>
      <c r="EI29" s="3">
        <f t="shared" si="3"/>
        <v>0</v>
      </c>
      <c r="EJ29" s="3">
        <f t="shared" si="3"/>
        <v>1</v>
      </c>
      <c r="EK29" s="3">
        <f t="shared" si="3"/>
        <v>1</v>
      </c>
      <c r="EL29" s="3">
        <f t="shared" si="3"/>
        <v>0</v>
      </c>
      <c r="EM29" s="3">
        <f t="shared" si="3"/>
        <v>0</v>
      </c>
      <c r="EN29" s="3">
        <f t="shared" si="3"/>
        <v>0</v>
      </c>
      <c r="EO29" s="3">
        <f t="shared" si="3"/>
        <v>0</v>
      </c>
      <c r="EP29" s="3">
        <f t="shared" si="3"/>
        <v>1</v>
      </c>
      <c r="EQ29" s="3">
        <f t="shared" si="3"/>
        <v>0</v>
      </c>
      <c r="ER29" s="3">
        <f t="shared" si="3"/>
        <v>0</v>
      </c>
      <c r="ES29" s="3">
        <f t="shared" si="3"/>
        <v>1</v>
      </c>
      <c r="ET29" s="3">
        <f t="shared" si="3"/>
        <v>0</v>
      </c>
      <c r="EU29" s="3">
        <f t="shared" si="3"/>
        <v>0</v>
      </c>
      <c r="EV29" s="3">
        <f t="shared" si="3"/>
        <v>1</v>
      </c>
      <c r="EW29" s="3">
        <f t="shared" si="3"/>
        <v>0</v>
      </c>
      <c r="EX29" s="3">
        <f t="shared" si="3"/>
        <v>0</v>
      </c>
      <c r="EY29" s="3">
        <f t="shared" si="3"/>
        <v>0</v>
      </c>
      <c r="EZ29" s="3">
        <f t="shared" si="3"/>
        <v>0</v>
      </c>
      <c r="FA29" s="3">
        <f t="shared" si="3"/>
        <v>0</v>
      </c>
      <c r="FB29" s="3">
        <f t="shared" si="3"/>
        <v>0</v>
      </c>
      <c r="FC29" s="3">
        <f t="shared" si="3"/>
        <v>1</v>
      </c>
      <c r="FD29" s="3">
        <f t="shared" si="3"/>
        <v>1</v>
      </c>
      <c r="FE29" s="3">
        <f t="shared" si="3"/>
        <v>0</v>
      </c>
      <c r="FF29" s="3">
        <f t="shared" si="3"/>
        <v>1</v>
      </c>
      <c r="FG29" s="3">
        <f t="shared" si="3"/>
        <v>0</v>
      </c>
      <c r="FH29" s="3">
        <f t="shared" si="3"/>
        <v>0</v>
      </c>
    </row>
    <row r="30" spans="1:164" x14ac:dyDescent="0.35">
      <c r="A30" s="3" t="s">
        <v>427</v>
      </c>
      <c r="D30" s="3">
        <f>SUM(F30:FH30)</f>
        <v>46</v>
      </c>
      <c r="E30" s="9">
        <f>D30/C4</f>
        <v>0.50549450549450547</v>
      </c>
      <c r="F30" s="3">
        <f>IF(F3+F4=2,1,0)</f>
        <v>1</v>
      </c>
      <c r="G30" s="3">
        <f t="shared" ref="G30:BR30" si="4">IF(G3+G4=2,1,0)</f>
        <v>0</v>
      </c>
      <c r="H30" s="3">
        <f t="shared" si="4"/>
        <v>0</v>
      </c>
      <c r="I30" s="3">
        <f t="shared" si="4"/>
        <v>0</v>
      </c>
      <c r="J30" s="3">
        <f t="shared" si="4"/>
        <v>1</v>
      </c>
      <c r="K30" s="3">
        <f t="shared" si="4"/>
        <v>1</v>
      </c>
      <c r="L30" s="3">
        <f t="shared" si="4"/>
        <v>1</v>
      </c>
      <c r="M30" s="3">
        <f t="shared" si="4"/>
        <v>0</v>
      </c>
      <c r="N30" s="3">
        <f t="shared" si="4"/>
        <v>0</v>
      </c>
      <c r="O30" s="3">
        <f t="shared" si="4"/>
        <v>1</v>
      </c>
      <c r="P30" s="3">
        <f t="shared" si="4"/>
        <v>0</v>
      </c>
      <c r="Q30" s="3">
        <f t="shared" si="4"/>
        <v>0</v>
      </c>
      <c r="R30" s="3">
        <f t="shared" si="4"/>
        <v>1</v>
      </c>
      <c r="S30" s="3">
        <f t="shared" si="4"/>
        <v>0</v>
      </c>
      <c r="T30" s="3">
        <f t="shared" si="4"/>
        <v>0</v>
      </c>
      <c r="U30" s="3">
        <f t="shared" si="4"/>
        <v>1</v>
      </c>
      <c r="V30" s="3">
        <f t="shared" si="4"/>
        <v>0</v>
      </c>
      <c r="W30" s="3">
        <f t="shared" si="4"/>
        <v>0</v>
      </c>
      <c r="X30" s="3">
        <f t="shared" si="4"/>
        <v>0</v>
      </c>
      <c r="Y30" s="3">
        <f t="shared" si="4"/>
        <v>0</v>
      </c>
      <c r="Z30" s="3">
        <f t="shared" si="4"/>
        <v>0</v>
      </c>
      <c r="AA30" s="3">
        <f t="shared" si="4"/>
        <v>0</v>
      </c>
      <c r="AB30" s="3">
        <f t="shared" si="4"/>
        <v>1</v>
      </c>
      <c r="AC30" s="3">
        <f t="shared" si="4"/>
        <v>0</v>
      </c>
      <c r="AD30" s="3">
        <f t="shared" si="4"/>
        <v>1</v>
      </c>
      <c r="AE30" s="3">
        <f t="shared" si="4"/>
        <v>0</v>
      </c>
      <c r="AF30" s="3">
        <f t="shared" si="4"/>
        <v>0</v>
      </c>
      <c r="AG30" s="3">
        <f t="shared" si="4"/>
        <v>0</v>
      </c>
      <c r="AH30" s="3">
        <f t="shared" si="4"/>
        <v>1</v>
      </c>
      <c r="AI30" s="3">
        <f t="shared" si="4"/>
        <v>0</v>
      </c>
      <c r="AJ30" s="3">
        <f t="shared" si="4"/>
        <v>0</v>
      </c>
      <c r="AK30" s="3">
        <f t="shared" si="4"/>
        <v>0</v>
      </c>
      <c r="AL30" s="3">
        <f t="shared" si="4"/>
        <v>0</v>
      </c>
      <c r="AM30" s="3">
        <f t="shared" si="4"/>
        <v>1</v>
      </c>
      <c r="AN30" s="3">
        <f t="shared" si="4"/>
        <v>0</v>
      </c>
      <c r="AO30" s="3">
        <f t="shared" si="4"/>
        <v>0</v>
      </c>
      <c r="AP30" s="3">
        <f t="shared" si="4"/>
        <v>0</v>
      </c>
      <c r="AQ30" s="3">
        <f t="shared" si="4"/>
        <v>0</v>
      </c>
      <c r="AR30" s="3">
        <f t="shared" si="4"/>
        <v>1</v>
      </c>
      <c r="AS30" s="3">
        <f t="shared" si="4"/>
        <v>0</v>
      </c>
      <c r="AT30" s="3">
        <f t="shared" si="4"/>
        <v>0</v>
      </c>
      <c r="AU30" s="3">
        <f t="shared" si="4"/>
        <v>0</v>
      </c>
      <c r="AV30" s="3">
        <f t="shared" si="4"/>
        <v>0</v>
      </c>
      <c r="AW30" s="3">
        <f t="shared" si="4"/>
        <v>0</v>
      </c>
      <c r="AX30" s="3">
        <f t="shared" si="4"/>
        <v>0</v>
      </c>
      <c r="AY30" s="3">
        <f t="shared" si="4"/>
        <v>0</v>
      </c>
      <c r="AZ30" s="3">
        <f t="shared" si="4"/>
        <v>1</v>
      </c>
      <c r="BA30" s="3">
        <f t="shared" si="4"/>
        <v>1</v>
      </c>
      <c r="BB30" s="3">
        <f t="shared" si="4"/>
        <v>1</v>
      </c>
      <c r="BC30" s="3">
        <f t="shared" si="4"/>
        <v>0</v>
      </c>
      <c r="BD30" s="3">
        <f t="shared" si="4"/>
        <v>0</v>
      </c>
      <c r="BE30" s="3">
        <f t="shared" si="4"/>
        <v>1</v>
      </c>
      <c r="BF30" s="3">
        <f t="shared" si="4"/>
        <v>1</v>
      </c>
      <c r="BG30" s="3">
        <f t="shared" si="4"/>
        <v>0</v>
      </c>
      <c r="BH30" s="3">
        <f t="shared" si="4"/>
        <v>0</v>
      </c>
      <c r="BI30" s="3">
        <f t="shared" si="4"/>
        <v>0</v>
      </c>
      <c r="BJ30" s="3">
        <f t="shared" si="4"/>
        <v>0</v>
      </c>
      <c r="BK30" s="3">
        <f t="shared" si="4"/>
        <v>0</v>
      </c>
      <c r="BL30" s="3">
        <f t="shared" si="4"/>
        <v>0</v>
      </c>
      <c r="BM30" s="3">
        <f t="shared" si="4"/>
        <v>0</v>
      </c>
      <c r="BN30" s="3">
        <f t="shared" si="4"/>
        <v>0</v>
      </c>
      <c r="BO30" s="3">
        <f t="shared" si="4"/>
        <v>0</v>
      </c>
      <c r="BP30" s="3">
        <f t="shared" si="4"/>
        <v>0</v>
      </c>
      <c r="BQ30" s="3">
        <f t="shared" si="4"/>
        <v>1</v>
      </c>
      <c r="BR30" s="3">
        <f t="shared" si="4"/>
        <v>0</v>
      </c>
      <c r="BS30" s="3">
        <f t="shared" ref="BS30:ED30" si="5">IF(BS3+BS4=2,1,0)</f>
        <v>0</v>
      </c>
      <c r="BT30" s="3">
        <f t="shared" si="5"/>
        <v>0</v>
      </c>
      <c r="BU30" s="3">
        <f t="shared" si="5"/>
        <v>1</v>
      </c>
      <c r="BV30" s="3">
        <f t="shared" si="5"/>
        <v>0</v>
      </c>
      <c r="BW30" s="3">
        <f t="shared" si="5"/>
        <v>1</v>
      </c>
      <c r="BX30" s="3">
        <f t="shared" si="5"/>
        <v>0</v>
      </c>
      <c r="BY30" s="3">
        <f t="shared" si="5"/>
        <v>0</v>
      </c>
      <c r="BZ30" s="3">
        <f t="shared" si="5"/>
        <v>0</v>
      </c>
      <c r="CA30" s="3">
        <f t="shared" si="5"/>
        <v>1</v>
      </c>
      <c r="CB30" s="3">
        <f t="shared" si="5"/>
        <v>0</v>
      </c>
      <c r="CC30" s="3">
        <f t="shared" si="5"/>
        <v>0</v>
      </c>
      <c r="CD30" s="3">
        <f t="shared" si="5"/>
        <v>1</v>
      </c>
      <c r="CE30" s="3">
        <f t="shared" si="5"/>
        <v>0</v>
      </c>
      <c r="CF30" s="3">
        <f t="shared" si="5"/>
        <v>1</v>
      </c>
      <c r="CG30" s="3">
        <f t="shared" si="5"/>
        <v>1</v>
      </c>
      <c r="CH30" s="3">
        <f t="shared" si="5"/>
        <v>0</v>
      </c>
      <c r="CI30" s="3">
        <f t="shared" si="5"/>
        <v>0</v>
      </c>
      <c r="CJ30" s="3">
        <f t="shared" si="5"/>
        <v>0</v>
      </c>
      <c r="CK30" s="3">
        <f t="shared" si="5"/>
        <v>1</v>
      </c>
      <c r="CL30" s="3">
        <f t="shared" si="5"/>
        <v>0</v>
      </c>
      <c r="CM30" s="3">
        <f t="shared" si="5"/>
        <v>0</v>
      </c>
      <c r="CN30" s="3">
        <f t="shared" si="5"/>
        <v>1</v>
      </c>
      <c r="CO30" s="3">
        <f t="shared" si="5"/>
        <v>1</v>
      </c>
      <c r="CP30" s="3">
        <f t="shared" si="5"/>
        <v>0</v>
      </c>
      <c r="CQ30" s="3">
        <f t="shared" si="5"/>
        <v>0</v>
      </c>
      <c r="CR30" s="3">
        <f t="shared" si="5"/>
        <v>0</v>
      </c>
      <c r="CS30" s="3">
        <f t="shared" si="5"/>
        <v>0</v>
      </c>
      <c r="CT30" s="3">
        <f t="shared" si="5"/>
        <v>0</v>
      </c>
      <c r="CU30" s="3">
        <f t="shared" si="5"/>
        <v>0</v>
      </c>
      <c r="CV30" s="3">
        <f t="shared" si="5"/>
        <v>1</v>
      </c>
      <c r="CW30" s="3">
        <f t="shared" si="5"/>
        <v>0</v>
      </c>
      <c r="CX30" s="3">
        <f t="shared" si="5"/>
        <v>1</v>
      </c>
      <c r="CY30" s="3">
        <f t="shared" si="5"/>
        <v>0</v>
      </c>
      <c r="CZ30" s="3">
        <f t="shared" si="5"/>
        <v>1</v>
      </c>
      <c r="DA30" s="3">
        <f t="shared" si="5"/>
        <v>0</v>
      </c>
      <c r="DB30" s="3">
        <f t="shared" si="5"/>
        <v>1</v>
      </c>
      <c r="DC30" s="3">
        <f t="shared" si="5"/>
        <v>0</v>
      </c>
      <c r="DD30" s="3">
        <f t="shared" si="5"/>
        <v>0</v>
      </c>
      <c r="DE30" s="3">
        <f t="shared" si="5"/>
        <v>0</v>
      </c>
      <c r="DF30" s="3">
        <f t="shared" si="5"/>
        <v>0</v>
      </c>
      <c r="DG30" s="3">
        <f t="shared" si="5"/>
        <v>1</v>
      </c>
      <c r="DH30" s="3">
        <f t="shared" si="5"/>
        <v>0</v>
      </c>
      <c r="DI30" s="3">
        <f t="shared" si="5"/>
        <v>1</v>
      </c>
      <c r="DJ30" s="3">
        <f t="shared" si="5"/>
        <v>0</v>
      </c>
      <c r="DK30" s="3">
        <f t="shared" si="5"/>
        <v>0</v>
      </c>
      <c r="DL30" s="3">
        <f t="shared" si="5"/>
        <v>0</v>
      </c>
      <c r="DM30" s="3">
        <f t="shared" si="5"/>
        <v>0</v>
      </c>
      <c r="DN30" s="3">
        <f t="shared" si="5"/>
        <v>0</v>
      </c>
      <c r="DO30" s="3">
        <f t="shared" si="5"/>
        <v>1</v>
      </c>
      <c r="DP30" s="3">
        <f t="shared" si="5"/>
        <v>0</v>
      </c>
      <c r="DQ30" s="3">
        <f t="shared" si="5"/>
        <v>0</v>
      </c>
      <c r="DR30" s="3">
        <f t="shared" si="5"/>
        <v>0</v>
      </c>
      <c r="DS30" s="3">
        <f t="shared" si="5"/>
        <v>0</v>
      </c>
      <c r="DT30" s="3">
        <f t="shared" si="5"/>
        <v>0</v>
      </c>
      <c r="DU30" s="3">
        <f t="shared" si="5"/>
        <v>0</v>
      </c>
      <c r="DV30" s="3">
        <f t="shared" si="5"/>
        <v>1</v>
      </c>
      <c r="DW30" s="3">
        <f t="shared" si="5"/>
        <v>0</v>
      </c>
      <c r="DX30" s="3">
        <f t="shared" si="5"/>
        <v>0</v>
      </c>
      <c r="DY30" s="3">
        <f t="shared" si="5"/>
        <v>0</v>
      </c>
      <c r="DZ30" s="3">
        <f t="shared" si="5"/>
        <v>0</v>
      </c>
      <c r="EA30" s="3">
        <f t="shared" si="5"/>
        <v>0</v>
      </c>
      <c r="EB30" s="3">
        <f t="shared" si="5"/>
        <v>1</v>
      </c>
      <c r="EC30" s="3">
        <f t="shared" si="5"/>
        <v>0</v>
      </c>
      <c r="ED30" s="3">
        <f t="shared" si="5"/>
        <v>0</v>
      </c>
      <c r="EE30" s="3">
        <f t="shared" ref="EE30:FH30" si="6">IF(EE3+EE4=2,1,0)</f>
        <v>0</v>
      </c>
      <c r="EF30" s="3">
        <f t="shared" si="6"/>
        <v>1</v>
      </c>
      <c r="EG30" s="3">
        <f t="shared" si="6"/>
        <v>1</v>
      </c>
      <c r="EH30" s="3">
        <f t="shared" si="6"/>
        <v>0</v>
      </c>
      <c r="EI30" s="3">
        <f t="shared" si="6"/>
        <v>0</v>
      </c>
      <c r="EJ30" s="3">
        <f t="shared" si="6"/>
        <v>1</v>
      </c>
      <c r="EK30" s="3">
        <f t="shared" si="6"/>
        <v>1</v>
      </c>
      <c r="EL30" s="3">
        <f t="shared" si="6"/>
        <v>0</v>
      </c>
      <c r="EM30" s="3">
        <f t="shared" si="6"/>
        <v>0</v>
      </c>
      <c r="EN30" s="3">
        <f t="shared" si="6"/>
        <v>0</v>
      </c>
      <c r="EO30" s="3">
        <f t="shared" si="6"/>
        <v>0</v>
      </c>
      <c r="EP30" s="3">
        <f t="shared" si="6"/>
        <v>1</v>
      </c>
      <c r="EQ30" s="3">
        <f t="shared" si="6"/>
        <v>0</v>
      </c>
      <c r="ER30" s="3">
        <f t="shared" si="6"/>
        <v>0</v>
      </c>
      <c r="ES30" s="3">
        <f t="shared" si="6"/>
        <v>1</v>
      </c>
      <c r="ET30" s="3">
        <f t="shared" si="6"/>
        <v>0</v>
      </c>
      <c r="EU30" s="3">
        <f t="shared" si="6"/>
        <v>0</v>
      </c>
      <c r="EV30" s="3">
        <f t="shared" si="6"/>
        <v>1</v>
      </c>
      <c r="EW30" s="3">
        <f t="shared" si="6"/>
        <v>0</v>
      </c>
      <c r="EX30" s="3">
        <f t="shared" si="6"/>
        <v>0</v>
      </c>
      <c r="EY30" s="3">
        <f t="shared" si="6"/>
        <v>0</v>
      </c>
      <c r="EZ30" s="3">
        <f t="shared" si="6"/>
        <v>0</v>
      </c>
      <c r="FA30" s="3">
        <f t="shared" si="6"/>
        <v>0</v>
      </c>
      <c r="FB30" s="3">
        <f t="shared" si="6"/>
        <v>0</v>
      </c>
      <c r="FC30" s="3">
        <f t="shared" si="6"/>
        <v>1</v>
      </c>
      <c r="FD30" s="3">
        <f t="shared" si="6"/>
        <v>1</v>
      </c>
      <c r="FE30" s="3">
        <f t="shared" si="6"/>
        <v>0</v>
      </c>
      <c r="FF30" s="3">
        <f t="shared" si="6"/>
        <v>1</v>
      </c>
      <c r="FG30" s="3">
        <f t="shared" si="6"/>
        <v>0</v>
      </c>
      <c r="FH30" s="3">
        <f t="shared" si="6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4FF2-D67D-41EF-80AA-40585F8FE170}">
  <dimension ref="A1"/>
  <sheetViews>
    <sheetView workbookViewId="0">
      <selection activeCell="AC21" sqref="AC21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D2051-A30E-4CAC-8837-A785FA5C393A}">
  <dimension ref="A1:B226"/>
  <sheetViews>
    <sheetView topLeftCell="A97" workbookViewId="0">
      <selection activeCell="B97" sqref="B97:B226"/>
    </sheetView>
  </sheetViews>
  <sheetFormatPr defaultRowHeight="14.5" x14ac:dyDescent="0.35"/>
  <cols>
    <col min="1" max="1" width="33.54296875" customWidth="1"/>
    <col min="2" max="2" width="30.1796875" customWidth="1"/>
  </cols>
  <sheetData>
    <row r="1" spans="1:1" x14ac:dyDescent="0.35">
      <c r="A1" s="7" t="s">
        <v>121</v>
      </c>
    </row>
    <row r="2" spans="1:1" x14ac:dyDescent="0.35">
      <c r="A2" s="6" t="s">
        <v>122</v>
      </c>
    </row>
    <row r="3" spans="1:1" x14ac:dyDescent="0.35">
      <c r="A3" s="6" t="s">
        <v>123</v>
      </c>
    </row>
    <row r="4" spans="1:1" x14ac:dyDescent="0.35">
      <c r="A4" s="7" t="s">
        <v>124</v>
      </c>
    </row>
    <row r="5" spans="1:1" x14ac:dyDescent="0.35">
      <c r="A5" s="7" t="s">
        <v>125</v>
      </c>
    </row>
    <row r="6" spans="1:1" x14ac:dyDescent="0.35">
      <c r="A6" s="6" t="s">
        <v>126</v>
      </c>
    </row>
    <row r="7" spans="1:1" x14ac:dyDescent="0.35">
      <c r="A7" s="7" t="s">
        <v>127</v>
      </c>
    </row>
    <row r="8" spans="1:1" x14ac:dyDescent="0.35">
      <c r="A8" s="6" t="s">
        <v>128</v>
      </c>
    </row>
    <row r="9" spans="1:1" x14ac:dyDescent="0.35">
      <c r="A9" s="6" t="s">
        <v>129</v>
      </c>
    </row>
    <row r="10" spans="1:1" x14ac:dyDescent="0.35">
      <c r="A10" s="6" t="s">
        <v>130</v>
      </c>
    </row>
    <row r="11" spans="1:1" x14ac:dyDescent="0.35">
      <c r="A11" s="6" t="s">
        <v>131</v>
      </c>
    </row>
    <row r="12" spans="1:1" x14ac:dyDescent="0.35">
      <c r="A12" s="6" t="s">
        <v>132</v>
      </c>
    </row>
    <row r="13" spans="1:1" x14ac:dyDescent="0.35">
      <c r="A13" s="7" t="s">
        <v>133</v>
      </c>
    </row>
    <row r="14" spans="1:1" x14ac:dyDescent="0.35">
      <c r="A14" s="6" t="s">
        <v>134</v>
      </c>
    </row>
    <row r="15" spans="1:1" x14ac:dyDescent="0.35">
      <c r="A15" s="7" t="s">
        <v>135</v>
      </c>
    </row>
    <row r="16" spans="1:1" x14ac:dyDescent="0.35">
      <c r="A16" s="6" t="s">
        <v>136</v>
      </c>
    </row>
    <row r="17" spans="1:1" x14ac:dyDescent="0.35">
      <c r="A17" s="7" t="s">
        <v>137</v>
      </c>
    </row>
    <row r="18" spans="1:1" x14ac:dyDescent="0.35">
      <c r="A18" s="6" t="s">
        <v>138</v>
      </c>
    </row>
    <row r="19" spans="1:1" x14ac:dyDescent="0.35">
      <c r="A19" s="7" t="s">
        <v>139</v>
      </c>
    </row>
    <row r="20" spans="1:1" ht="28" x14ac:dyDescent="0.35">
      <c r="A20" s="6" t="s">
        <v>140</v>
      </c>
    </row>
    <row r="21" spans="1:1" x14ac:dyDescent="0.35">
      <c r="A21" s="7" t="s">
        <v>141</v>
      </c>
    </row>
    <row r="22" spans="1:1" x14ac:dyDescent="0.35">
      <c r="A22" s="6" t="s">
        <v>142</v>
      </c>
    </row>
    <row r="23" spans="1:1" x14ac:dyDescent="0.35">
      <c r="A23" s="7" t="s">
        <v>143</v>
      </c>
    </row>
    <row r="24" spans="1:1" x14ac:dyDescent="0.35">
      <c r="A24" s="6" t="s">
        <v>144</v>
      </c>
    </row>
    <row r="25" spans="1:1" x14ac:dyDescent="0.35">
      <c r="A25" s="7" t="s">
        <v>145</v>
      </c>
    </row>
    <row r="26" spans="1:1" ht="28" x14ac:dyDescent="0.35">
      <c r="A26" s="6" t="s">
        <v>146</v>
      </c>
    </row>
    <row r="27" spans="1:1" x14ac:dyDescent="0.35">
      <c r="A27" s="7" t="s">
        <v>147</v>
      </c>
    </row>
    <row r="28" spans="1:1" x14ac:dyDescent="0.35">
      <c r="A28" s="6" t="s">
        <v>148</v>
      </c>
    </row>
    <row r="29" spans="1:1" x14ac:dyDescent="0.35">
      <c r="A29" s="7" t="s">
        <v>149</v>
      </c>
    </row>
    <row r="30" spans="1:1" x14ac:dyDescent="0.35">
      <c r="A30" s="7" t="s">
        <v>150</v>
      </c>
    </row>
    <row r="31" spans="1:1" x14ac:dyDescent="0.35">
      <c r="A31" s="7" t="s">
        <v>151</v>
      </c>
    </row>
    <row r="32" spans="1:1" x14ac:dyDescent="0.35">
      <c r="A32" s="6" t="s">
        <v>152</v>
      </c>
    </row>
    <row r="33" spans="1:1" x14ac:dyDescent="0.35">
      <c r="A33" s="7" t="s">
        <v>153</v>
      </c>
    </row>
    <row r="34" spans="1:1" ht="28" x14ac:dyDescent="0.35">
      <c r="A34" s="6" t="s">
        <v>154</v>
      </c>
    </row>
    <row r="35" spans="1:1" x14ac:dyDescent="0.35">
      <c r="A35" s="7" t="s">
        <v>155</v>
      </c>
    </row>
    <row r="36" spans="1:1" x14ac:dyDescent="0.35">
      <c r="A36" s="6" t="s">
        <v>156</v>
      </c>
    </row>
    <row r="37" spans="1:1" x14ac:dyDescent="0.35">
      <c r="A37" s="7" t="s">
        <v>157</v>
      </c>
    </row>
    <row r="38" spans="1:1" x14ac:dyDescent="0.35">
      <c r="A38" s="6" t="s">
        <v>158</v>
      </c>
    </row>
    <row r="39" spans="1:1" x14ac:dyDescent="0.35">
      <c r="A39" s="7" t="s">
        <v>159</v>
      </c>
    </row>
    <row r="40" spans="1:1" x14ac:dyDescent="0.35">
      <c r="A40" s="6" t="s">
        <v>160</v>
      </c>
    </row>
    <row r="41" spans="1:1" x14ac:dyDescent="0.35">
      <c r="A41" s="7" t="s">
        <v>161</v>
      </c>
    </row>
    <row r="42" spans="1:1" x14ac:dyDescent="0.35">
      <c r="A42" s="6" t="s">
        <v>162</v>
      </c>
    </row>
    <row r="43" spans="1:1" x14ac:dyDescent="0.35">
      <c r="A43" s="7" t="s">
        <v>163</v>
      </c>
    </row>
    <row r="44" spans="1:1" x14ac:dyDescent="0.35">
      <c r="A44" s="7" t="s">
        <v>164</v>
      </c>
    </row>
    <row r="45" spans="1:1" x14ac:dyDescent="0.35">
      <c r="A45" s="6" t="s">
        <v>165</v>
      </c>
    </row>
    <row r="46" spans="1:1" x14ac:dyDescent="0.35">
      <c r="A46" s="7" t="s">
        <v>166</v>
      </c>
    </row>
    <row r="47" spans="1:1" x14ac:dyDescent="0.35">
      <c r="A47" s="6" t="s">
        <v>167</v>
      </c>
    </row>
    <row r="48" spans="1:1" x14ac:dyDescent="0.35">
      <c r="A48" s="7" t="s">
        <v>168</v>
      </c>
    </row>
    <row r="49" spans="1:1" x14ac:dyDescent="0.35">
      <c r="A49" s="6" t="s">
        <v>169</v>
      </c>
    </row>
    <row r="50" spans="1:1" x14ac:dyDescent="0.35">
      <c r="A50" s="7" t="s">
        <v>170</v>
      </c>
    </row>
    <row r="51" spans="1:1" x14ac:dyDescent="0.35">
      <c r="A51" s="6" t="s">
        <v>171</v>
      </c>
    </row>
    <row r="52" spans="1:1" x14ac:dyDescent="0.35">
      <c r="A52" s="7" t="s">
        <v>172</v>
      </c>
    </row>
    <row r="53" spans="1:1" x14ac:dyDescent="0.35">
      <c r="A53" s="7"/>
    </row>
    <row r="54" spans="1:1" x14ac:dyDescent="0.35">
      <c r="A54" s="6" t="s">
        <v>173</v>
      </c>
    </row>
    <row r="55" spans="1:1" x14ac:dyDescent="0.35">
      <c r="A55" s="7" t="s">
        <v>174</v>
      </c>
    </row>
    <row r="56" spans="1:1" x14ac:dyDescent="0.35">
      <c r="A56" s="6" t="s">
        <v>175</v>
      </c>
    </row>
    <row r="57" spans="1:1" ht="28" x14ac:dyDescent="0.35">
      <c r="A57" s="7" t="s">
        <v>176</v>
      </c>
    </row>
    <row r="58" spans="1:1" x14ac:dyDescent="0.35">
      <c r="A58" s="6" t="s">
        <v>177</v>
      </c>
    </row>
    <row r="59" spans="1:1" x14ac:dyDescent="0.35">
      <c r="A59" s="7" t="s">
        <v>178</v>
      </c>
    </row>
    <row r="60" spans="1:1" x14ac:dyDescent="0.35">
      <c r="A60" s="6" t="s">
        <v>179</v>
      </c>
    </row>
    <row r="61" spans="1:1" x14ac:dyDescent="0.35">
      <c r="A61" s="7" t="s">
        <v>180</v>
      </c>
    </row>
    <row r="62" spans="1:1" x14ac:dyDescent="0.35">
      <c r="A62" s="6" t="s">
        <v>181</v>
      </c>
    </row>
    <row r="63" spans="1:1" x14ac:dyDescent="0.35">
      <c r="A63" s="7" t="s">
        <v>182</v>
      </c>
    </row>
    <row r="64" spans="1:1" x14ac:dyDescent="0.35">
      <c r="A64" s="6" t="s">
        <v>183</v>
      </c>
    </row>
    <row r="65" spans="1:2" x14ac:dyDescent="0.35">
      <c r="A65" s="6" t="s">
        <v>184</v>
      </c>
    </row>
    <row r="66" spans="1:2" x14ac:dyDescent="0.35">
      <c r="A66" s="6" t="s">
        <v>185</v>
      </c>
    </row>
    <row r="67" spans="1:2" x14ac:dyDescent="0.35">
      <c r="A67" s="6" t="s">
        <v>186</v>
      </c>
    </row>
    <row r="68" spans="1:2" ht="28" x14ac:dyDescent="0.35">
      <c r="A68" s="6" t="s">
        <v>187</v>
      </c>
    </row>
    <row r="69" spans="1:2" ht="15" thickBot="1" x14ac:dyDescent="0.4">
      <c r="A69" s="6" t="s">
        <v>188</v>
      </c>
      <c r="B69" s="6"/>
    </row>
    <row r="70" spans="1:2" x14ac:dyDescent="0.35">
      <c r="A70" s="5" t="s">
        <v>189</v>
      </c>
    </row>
    <row r="71" spans="1:2" x14ac:dyDescent="0.35">
      <c r="A71" s="6" t="s">
        <v>190</v>
      </c>
    </row>
    <row r="72" spans="1:2" x14ac:dyDescent="0.35">
      <c r="A72" s="6" t="s">
        <v>191</v>
      </c>
    </row>
    <row r="73" spans="1:2" x14ac:dyDescent="0.35">
      <c r="A73" s="7" t="s">
        <v>192</v>
      </c>
    </row>
    <row r="74" spans="1:2" x14ac:dyDescent="0.35">
      <c r="A74" s="6" t="s">
        <v>193</v>
      </c>
    </row>
    <row r="75" spans="1:2" x14ac:dyDescent="0.35">
      <c r="A75" s="7" t="s">
        <v>194</v>
      </c>
    </row>
    <row r="76" spans="1:2" x14ac:dyDescent="0.35">
      <c r="A76" s="6" t="s">
        <v>195</v>
      </c>
    </row>
    <row r="77" spans="1:2" x14ac:dyDescent="0.35">
      <c r="A77" s="7" t="s">
        <v>196</v>
      </c>
    </row>
    <row r="78" spans="1:2" x14ac:dyDescent="0.35">
      <c r="A78" s="6" t="s">
        <v>197</v>
      </c>
    </row>
    <row r="79" spans="1:2" x14ac:dyDescent="0.35">
      <c r="A79" s="7" t="s">
        <v>198</v>
      </c>
    </row>
    <row r="80" spans="1:2" x14ac:dyDescent="0.35">
      <c r="A80" s="6" t="s">
        <v>199</v>
      </c>
    </row>
    <row r="81" spans="1:1" x14ac:dyDescent="0.35">
      <c r="A81" s="7" t="s">
        <v>200</v>
      </c>
    </row>
    <row r="82" spans="1:1" x14ac:dyDescent="0.35">
      <c r="A82" s="7" t="s">
        <v>201</v>
      </c>
    </row>
    <row r="83" spans="1:1" x14ac:dyDescent="0.35">
      <c r="A83" s="6" t="s">
        <v>202</v>
      </c>
    </row>
    <row r="84" spans="1:1" x14ac:dyDescent="0.35">
      <c r="A84" s="7" t="s">
        <v>203</v>
      </c>
    </row>
    <row r="85" spans="1:1" x14ac:dyDescent="0.35">
      <c r="A85" s="6" t="s">
        <v>204</v>
      </c>
    </row>
    <row r="86" spans="1:1" x14ac:dyDescent="0.35">
      <c r="A86" s="7" t="s">
        <v>205</v>
      </c>
    </row>
    <row r="87" spans="1:1" x14ac:dyDescent="0.35">
      <c r="A87" s="6" t="s">
        <v>206</v>
      </c>
    </row>
    <row r="88" spans="1:1" x14ac:dyDescent="0.35">
      <c r="A88" s="7" t="s">
        <v>207</v>
      </c>
    </row>
    <row r="89" spans="1:1" x14ac:dyDescent="0.35">
      <c r="A89" s="7" t="s">
        <v>208</v>
      </c>
    </row>
    <row r="90" spans="1:1" x14ac:dyDescent="0.35">
      <c r="A90" s="6" t="s">
        <v>209</v>
      </c>
    </row>
    <row r="91" spans="1:1" x14ac:dyDescent="0.35">
      <c r="A91" s="7" t="s">
        <v>210</v>
      </c>
    </row>
    <row r="92" spans="1:1" x14ac:dyDescent="0.35">
      <c r="A92" s="7" t="s">
        <v>211</v>
      </c>
    </row>
    <row r="93" spans="1:1" x14ac:dyDescent="0.35">
      <c r="A93" s="6" t="s">
        <v>212</v>
      </c>
    </row>
    <row r="94" spans="1:1" x14ac:dyDescent="0.35">
      <c r="A94" s="7" t="s">
        <v>213</v>
      </c>
    </row>
    <row r="95" spans="1:1" x14ac:dyDescent="0.35">
      <c r="A95" s="6" t="s">
        <v>214</v>
      </c>
    </row>
    <row r="96" spans="1:1" x14ac:dyDescent="0.35">
      <c r="A96" s="7" t="s">
        <v>215</v>
      </c>
    </row>
    <row r="97" spans="1:2" x14ac:dyDescent="0.35">
      <c r="A97" s="7" t="s">
        <v>216</v>
      </c>
      <c r="B97" t="s">
        <v>264</v>
      </c>
    </row>
    <row r="98" spans="1:2" x14ac:dyDescent="0.35">
      <c r="A98" s="6" t="s">
        <v>217</v>
      </c>
      <c r="B98" t="s">
        <v>265</v>
      </c>
    </row>
    <row r="99" spans="1:2" x14ac:dyDescent="0.35">
      <c r="A99" s="7" t="s">
        <v>218</v>
      </c>
      <c r="B99" t="s">
        <v>266</v>
      </c>
    </row>
    <row r="100" spans="1:2" x14ac:dyDescent="0.35">
      <c r="A100" s="7" t="s">
        <v>219</v>
      </c>
      <c r="B100" t="s">
        <v>267</v>
      </c>
    </row>
    <row r="101" spans="1:2" x14ac:dyDescent="0.35">
      <c r="A101" s="6" t="s">
        <v>220</v>
      </c>
      <c r="B101" t="s">
        <v>268</v>
      </c>
    </row>
    <row r="102" spans="1:2" ht="28" x14ac:dyDescent="0.35">
      <c r="A102" s="6" t="s">
        <v>221</v>
      </c>
      <c r="B102" t="s">
        <v>269</v>
      </c>
    </row>
    <row r="103" spans="1:2" x14ac:dyDescent="0.35">
      <c r="A103" s="7" t="s">
        <v>222</v>
      </c>
      <c r="B103" t="s">
        <v>270</v>
      </c>
    </row>
    <row r="104" spans="1:2" x14ac:dyDescent="0.35">
      <c r="A104" s="6" t="s">
        <v>223</v>
      </c>
      <c r="B104" t="s">
        <v>271</v>
      </c>
    </row>
    <row r="105" spans="1:2" x14ac:dyDescent="0.35">
      <c r="A105" s="7" t="s">
        <v>224</v>
      </c>
      <c r="B105" t="s">
        <v>272</v>
      </c>
    </row>
    <row r="106" spans="1:2" x14ac:dyDescent="0.35">
      <c r="A106" s="6" t="s">
        <v>225</v>
      </c>
      <c r="B106" t="s">
        <v>273</v>
      </c>
    </row>
    <row r="107" spans="1:2" x14ac:dyDescent="0.35">
      <c r="A107" s="7" t="s">
        <v>226</v>
      </c>
      <c r="B107" t="s">
        <v>263</v>
      </c>
    </row>
    <row r="108" spans="1:2" x14ac:dyDescent="0.35">
      <c r="A108" s="6" t="s">
        <v>227</v>
      </c>
      <c r="B108" t="s">
        <v>274</v>
      </c>
    </row>
    <row r="109" spans="1:2" x14ac:dyDescent="0.35">
      <c r="A109" s="7" t="s">
        <v>228</v>
      </c>
      <c r="B109" t="s">
        <v>275</v>
      </c>
    </row>
    <row r="110" spans="1:2" x14ac:dyDescent="0.35">
      <c r="A110" s="7" t="s">
        <v>229</v>
      </c>
      <c r="B110" t="s">
        <v>276</v>
      </c>
    </row>
    <row r="111" spans="1:2" x14ac:dyDescent="0.35">
      <c r="A111" s="6" t="s">
        <v>230</v>
      </c>
      <c r="B111" t="s">
        <v>277</v>
      </c>
    </row>
    <row r="112" spans="1:2" x14ac:dyDescent="0.35">
      <c r="A112" s="6" t="s">
        <v>231</v>
      </c>
      <c r="B112" t="s">
        <v>278</v>
      </c>
    </row>
    <row r="113" spans="1:2" x14ac:dyDescent="0.35">
      <c r="A113" s="7" t="s">
        <v>232</v>
      </c>
      <c r="B113" t="s">
        <v>279</v>
      </c>
    </row>
    <row r="114" spans="1:2" x14ac:dyDescent="0.35">
      <c r="A114" s="6" t="s">
        <v>233</v>
      </c>
      <c r="B114" t="s">
        <v>280</v>
      </c>
    </row>
    <row r="115" spans="1:2" x14ac:dyDescent="0.35">
      <c r="A115" s="6" t="s">
        <v>234</v>
      </c>
      <c r="B115" t="s">
        <v>281</v>
      </c>
    </row>
    <row r="116" spans="1:2" x14ac:dyDescent="0.35">
      <c r="A116" s="6" t="s">
        <v>235</v>
      </c>
      <c r="B116" t="s">
        <v>282</v>
      </c>
    </row>
    <row r="117" spans="1:2" x14ac:dyDescent="0.35">
      <c r="A117" s="7" t="s">
        <v>236</v>
      </c>
      <c r="B117" t="s">
        <v>283</v>
      </c>
    </row>
    <row r="118" spans="1:2" x14ac:dyDescent="0.35">
      <c r="A118" s="7" t="s">
        <v>237</v>
      </c>
      <c r="B118" t="s">
        <v>284</v>
      </c>
    </row>
    <row r="119" spans="1:2" x14ac:dyDescent="0.35">
      <c r="A119" s="7" t="s">
        <v>238</v>
      </c>
      <c r="B119" t="s">
        <v>285</v>
      </c>
    </row>
    <row r="120" spans="1:2" x14ac:dyDescent="0.35">
      <c r="A120" s="6" t="s">
        <v>239</v>
      </c>
      <c r="B120" t="s">
        <v>286</v>
      </c>
    </row>
    <row r="121" spans="1:2" x14ac:dyDescent="0.35">
      <c r="A121" s="7" t="s">
        <v>240</v>
      </c>
      <c r="B121" t="s">
        <v>287</v>
      </c>
    </row>
    <row r="122" spans="1:2" x14ac:dyDescent="0.35">
      <c r="A122" s="6" t="s">
        <v>241</v>
      </c>
      <c r="B122" t="s">
        <v>288</v>
      </c>
    </row>
    <row r="123" spans="1:2" ht="28" x14ac:dyDescent="0.35">
      <c r="A123" s="6" t="s">
        <v>242</v>
      </c>
      <c r="B123" t="s">
        <v>289</v>
      </c>
    </row>
    <row r="124" spans="1:2" x14ac:dyDescent="0.35">
      <c r="A124" s="7" t="s">
        <v>243</v>
      </c>
      <c r="B124" t="s">
        <v>290</v>
      </c>
    </row>
    <row r="125" spans="1:2" x14ac:dyDescent="0.35">
      <c r="A125" s="6" t="s">
        <v>244</v>
      </c>
      <c r="B125" t="s">
        <v>291</v>
      </c>
    </row>
    <row r="126" spans="1:2" x14ac:dyDescent="0.35">
      <c r="A126" s="7" t="s">
        <v>245</v>
      </c>
      <c r="B126" t="s">
        <v>292</v>
      </c>
    </row>
    <row r="127" spans="1:2" ht="28" x14ac:dyDescent="0.35">
      <c r="A127" s="6" t="s">
        <v>246</v>
      </c>
      <c r="B127" t="s">
        <v>293</v>
      </c>
    </row>
    <row r="128" spans="1:2" x14ac:dyDescent="0.35">
      <c r="A128" s="7" t="s">
        <v>247</v>
      </c>
      <c r="B128" t="s">
        <v>294</v>
      </c>
    </row>
    <row r="129" spans="1:2" x14ac:dyDescent="0.35">
      <c r="A129" s="6" t="s">
        <v>248</v>
      </c>
      <c r="B129" t="s">
        <v>295</v>
      </c>
    </row>
    <row r="130" spans="1:2" x14ac:dyDescent="0.35">
      <c r="A130" s="7" t="s">
        <v>249</v>
      </c>
      <c r="B130" t="s">
        <v>297</v>
      </c>
    </row>
    <row r="131" spans="1:2" x14ac:dyDescent="0.35">
      <c r="B131" t="s">
        <v>296</v>
      </c>
    </row>
    <row r="132" spans="1:2" x14ac:dyDescent="0.35">
      <c r="B132" t="s">
        <v>298</v>
      </c>
    </row>
    <row r="133" spans="1:2" x14ac:dyDescent="0.35">
      <c r="B133" t="s">
        <v>299</v>
      </c>
    </row>
    <row r="134" spans="1:2" x14ac:dyDescent="0.35">
      <c r="B134" t="s">
        <v>300</v>
      </c>
    </row>
    <row r="135" spans="1:2" x14ac:dyDescent="0.35">
      <c r="B135" t="s">
        <v>301</v>
      </c>
    </row>
    <row r="136" spans="1:2" x14ac:dyDescent="0.35">
      <c r="B136" t="s">
        <v>302</v>
      </c>
    </row>
    <row r="137" spans="1:2" x14ac:dyDescent="0.35">
      <c r="B137" t="s">
        <v>303</v>
      </c>
    </row>
    <row r="138" spans="1:2" x14ac:dyDescent="0.35">
      <c r="B138" t="s">
        <v>304</v>
      </c>
    </row>
    <row r="139" spans="1:2" x14ac:dyDescent="0.35">
      <c r="B139" t="s">
        <v>305</v>
      </c>
    </row>
    <row r="140" spans="1:2" x14ac:dyDescent="0.35">
      <c r="B140" t="s">
        <v>306</v>
      </c>
    </row>
    <row r="141" spans="1:2" x14ac:dyDescent="0.35">
      <c r="B141" t="s">
        <v>307</v>
      </c>
    </row>
    <row r="142" spans="1:2" x14ac:dyDescent="0.35">
      <c r="B142" t="s">
        <v>308</v>
      </c>
    </row>
    <row r="143" spans="1:2" x14ac:dyDescent="0.35">
      <c r="B143" t="s">
        <v>309</v>
      </c>
    </row>
    <row r="144" spans="1:2" x14ac:dyDescent="0.35">
      <c r="B144" t="s">
        <v>310</v>
      </c>
    </row>
    <row r="145" spans="2:2" x14ac:dyDescent="0.35">
      <c r="B145" t="s">
        <v>311</v>
      </c>
    </row>
    <row r="146" spans="2:2" x14ac:dyDescent="0.35">
      <c r="B146" t="s">
        <v>312</v>
      </c>
    </row>
    <row r="147" spans="2:2" x14ac:dyDescent="0.35">
      <c r="B147" t="s">
        <v>313</v>
      </c>
    </row>
    <row r="148" spans="2:2" x14ac:dyDescent="0.35">
      <c r="B148" t="s">
        <v>314</v>
      </c>
    </row>
    <row r="150" spans="2:2" x14ac:dyDescent="0.35">
      <c r="B150" t="s">
        <v>315</v>
      </c>
    </row>
    <row r="151" spans="2:2" x14ac:dyDescent="0.35">
      <c r="B151" t="s">
        <v>316</v>
      </c>
    </row>
    <row r="152" spans="2:2" x14ac:dyDescent="0.35">
      <c r="B152" t="s">
        <v>317</v>
      </c>
    </row>
    <row r="153" spans="2:2" x14ac:dyDescent="0.35">
      <c r="B153" t="s">
        <v>318</v>
      </c>
    </row>
    <row r="154" spans="2:2" x14ac:dyDescent="0.35">
      <c r="B154" t="s">
        <v>319</v>
      </c>
    </row>
    <row r="155" spans="2:2" x14ac:dyDescent="0.35">
      <c r="B155" t="s">
        <v>320</v>
      </c>
    </row>
    <row r="156" spans="2:2" x14ac:dyDescent="0.35">
      <c r="B156" t="s">
        <v>321</v>
      </c>
    </row>
    <row r="157" spans="2:2" x14ac:dyDescent="0.35">
      <c r="B157" t="s">
        <v>322</v>
      </c>
    </row>
    <row r="158" spans="2:2" x14ac:dyDescent="0.35">
      <c r="B158" t="s">
        <v>323</v>
      </c>
    </row>
    <row r="159" spans="2:2" x14ac:dyDescent="0.35">
      <c r="B159" t="s">
        <v>324</v>
      </c>
    </row>
    <row r="160" spans="2:2" x14ac:dyDescent="0.35">
      <c r="B160" t="s">
        <v>325</v>
      </c>
    </row>
    <row r="161" spans="2:2" x14ac:dyDescent="0.35">
      <c r="B161" t="s">
        <v>326</v>
      </c>
    </row>
    <row r="162" spans="2:2" x14ac:dyDescent="0.35">
      <c r="B162" t="s">
        <v>327</v>
      </c>
    </row>
    <row r="163" spans="2:2" x14ac:dyDescent="0.35">
      <c r="B163" t="s">
        <v>328</v>
      </c>
    </row>
    <row r="164" spans="2:2" x14ac:dyDescent="0.35">
      <c r="B164" t="s">
        <v>329</v>
      </c>
    </row>
    <row r="165" spans="2:2" x14ac:dyDescent="0.35">
      <c r="B165" t="s">
        <v>330</v>
      </c>
    </row>
    <row r="166" spans="2:2" x14ac:dyDescent="0.35">
      <c r="B166" t="s">
        <v>331</v>
      </c>
    </row>
    <row r="167" spans="2:2" x14ac:dyDescent="0.35">
      <c r="B167" t="s">
        <v>332</v>
      </c>
    </row>
    <row r="168" spans="2:2" x14ac:dyDescent="0.35">
      <c r="B168" t="s">
        <v>333</v>
      </c>
    </row>
    <row r="169" spans="2:2" x14ac:dyDescent="0.35">
      <c r="B169" t="s">
        <v>334</v>
      </c>
    </row>
    <row r="170" spans="2:2" x14ac:dyDescent="0.35">
      <c r="B170" t="s">
        <v>335</v>
      </c>
    </row>
    <row r="171" spans="2:2" x14ac:dyDescent="0.35">
      <c r="B171" t="s">
        <v>336</v>
      </c>
    </row>
    <row r="172" spans="2:2" x14ac:dyDescent="0.35">
      <c r="B172" t="s">
        <v>337</v>
      </c>
    </row>
    <row r="173" spans="2:2" x14ac:dyDescent="0.35">
      <c r="B173" t="s">
        <v>338</v>
      </c>
    </row>
    <row r="174" spans="2:2" x14ac:dyDescent="0.35">
      <c r="B174" t="s">
        <v>339</v>
      </c>
    </row>
    <row r="175" spans="2:2" x14ac:dyDescent="0.35">
      <c r="B175" t="s">
        <v>340</v>
      </c>
    </row>
    <row r="176" spans="2:2" x14ac:dyDescent="0.35">
      <c r="B176" t="s">
        <v>341</v>
      </c>
    </row>
    <row r="177" spans="2:2" x14ac:dyDescent="0.35">
      <c r="B177" t="s">
        <v>342</v>
      </c>
    </row>
    <row r="178" spans="2:2" x14ac:dyDescent="0.35">
      <c r="B178" t="s">
        <v>343</v>
      </c>
    </row>
    <row r="179" spans="2:2" x14ac:dyDescent="0.35">
      <c r="B179" t="s">
        <v>345</v>
      </c>
    </row>
    <row r="180" spans="2:2" x14ac:dyDescent="0.35">
      <c r="B180" t="s">
        <v>344</v>
      </c>
    </row>
    <row r="181" spans="2:2" x14ac:dyDescent="0.35">
      <c r="B181" t="s">
        <v>346</v>
      </c>
    </row>
    <row r="182" spans="2:2" x14ac:dyDescent="0.35">
      <c r="B182" t="s">
        <v>347</v>
      </c>
    </row>
    <row r="183" spans="2:2" x14ac:dyDescent="0.35">
      <c r="B183" t="s">
        <v>348</v>
      </c>
    </row>
    <row r="184" spans="2:2" x14ac:dyDescent="0.35">
      <c r="B184" t="s">
        <v>349</v>
      </c>
    </row>
    <row r="185" spans="2:2" x14ac:dyDescent="0.35">
      <c r="B185" t="s">
        <v>350</v>
      </c>
    </row>
    <row r="186" spans="2:2" x14ac:dyDescent="0.35">
      <c r="B186" t="s">
        <v>351</v>
      </c>
    </row>
    <row r="187" spans="2:2" x14ac:dyDescent="0.35">
      <c r="B187" t="s">
        <v>352</v>
      </c>
    </row>
    <row r="188" spans="2:2" x14ac:dyDescent="0.35">
      <c r="B188" t="s">
        <v>353</v>
      </c>
    </row>
    <row r="189" spans="2:2" x14ac:dyDescent="0.35">
      <c r="B189" t="s">
        <v>354</v>
      </c>
    </row>
    <row r="190" spans="2:2" x14ac:dyDescent="0.35">
      <c r="B190" t="s">
        <v>355</v>
      </c>
    </row>
    <row r="191" spans="2:2" x14ac:dyDescent="0.35">
      <c r="B191" t="s">
        <v>356</v>
      </c>
    </row>
    <row r="192" spans="2:2" x14ac:dyDescent="0.35">
      <c r="B192" t="s">
        <v>357</v>
      </c>
    </row>
    <row r="193" spans="2:2" x14ac:dyDescent="0.35">
      <c r="B193" t="s">
        <v>358</v>
      </c>
    </row>
    <row r="194" spans="2:2" x14ac:dyDescent="0.35">
      <c r="B194" t="s">
        <v>359</v>
      </c>
    </row>
    <row r="195" spans="2:2" x14ac:dyDescent="0.35">
      <c r="B195" t="s">
        <v>360</v>
      </c>
    </row>
    <row r="196" spans="2:2" x14ac:dyDescent="0.35">
      <c r="B196" t="s">
        <v>361</v>
      </c>
    </row>
    <row r="197" spans="2:2" x14ac:dyDescent="0.35">
      <c r="B197" t="s">
        <v>362</v>
      </c>
    </row>
    <row r="198" spans="2:2" x14ac:dyDescent="0.35">
      <c r="B198" t="s">
        <v>363</v>
      </c>
    </row>
    <row r="199" spans="2:2" x14ac:dyDescent="0.35">
      <c r="B199" t="s">
        <v>364</v>
      </c>
    </row>
    <row r="200" spans="2:2" x14ac:dyDescent="0.35">
      <c r="B200" t="s">
        <v>365</v>
      </c>
    </row>
    <row r="201" spans="2:2" x14ac:dyDescent="0.35">
      <c r="B201" t="s">
        <v>366</v>
      </c>
    </row>
    <row r="202" spans="2:2" x14ac:dyDescent="0.35">
      <c r="B202" t="s">
        <v>367</v>
      </c>
    </row>
    <row r="203" spans="2:2" x14ac:dyDescent="0.35">
      <c r="B203" t="s">
        <v>368</v>
      </c>
    </row>
    <row r="204" spans="2:2" x14ac:dyDescent="0.35">
      <c r="B204" t="s">
        <v>369</v>
      </c>
    </row>
    <row r="205" spans="2:2" x14ac:dyDescent="0.35">
      <c r="B205" t="s">
        <v>370</v>
      </c>
    </row>
    <row r="206" spans="2:2" x14ac:dyDescent="0.35">
      <c r="B206" t="s">
        <v>371</v>
      </c>
    </row>
    <row r="207" spans="2:2" x14ac:dyDescent="0.35">
      <c r="B207" t="s">
        <v>372</v>
      </c>
    </row>
    <row r="208" spans="2:2" x14ac:dyDescent="0.35">
      <c r="B208" t="s">
        <v>373</v>
      </c>
    </row>
    <row r="209" spans="2:2" x14ac:dyDescent="0.35">
      <c r="B209" t="s">
        <v>374</v>
      </c>
    </row>
    <row r="210" spans="2:2" x14ac:dyDescent="0.35">
      <c r="B210" t="s">
        <v>375</v>
      </c>
    </row>
    <row r="211" spans="2:2" x14ac:dyDescent="0.35">
      <c r="B211" t="s">
        <v>376</v>
      </c>
    </row>
    <row r="212" spans="2:2" x14ac:dyDescent="0.35">
      <c r="B212" t="s">
        <v>377</v>
      </c>
    </row>
    <row r="213" spans="2:2" x14ac:dyDescent="0.35">
      <c r="B213" t="s">
        <v>378</v>
      </c>
    </row>
    <row r="214" spans="2:2" x14ac:dyDescent="0.35">
      <c r="B214" t="s">
        <v>106</v>
      </c>
    </row>
    <row r="215" spans="2:2" x14ac:dyDescent="0.35">
      <c r="B215" t="s">
        <v>379</v>
      </c>
    </row>
    <row r="216" spans="2:2" x14ac:dyDescent="0.35">
      <c r="B216" t="s">
        <v>380</v>
      </c>
    </row>
    <row r="217" spans="2:2" x14ac:dyDescent="0.35">
      <c r="B217" t="s">
        <v>381</v>
      </c>
    </row>
    <row r="218" spans="2:2" x14ac:dyDescent="0.35">
      <c r="B218" t="s">
        <v>382</v>
      </c>
    </row>
    <row r="219" spans="2:2" x14ac:dyDescent="0.35">
      <c r="B219" t="s">
        <v>383</v>
      </c>
    </row>
    <row r="220" spans="2:2" x14ac:dyDescent="0.35">
      <c r="B220" t="s">
        <v>384</v>
      </c>
    </row>
    <row r="221" spans="2:2" x14ac:dyDescent="0.35">
      <c r="B221" t="s">
        <v>385</v>
      </c>
    </row>
    <row r="222" spans="2:2" x14ac:dyDescent="0.35">
      <c r="B222" t="s">
        <v>386</v>
      </c>
    </row>
    <row r="223" spans="2:2" x14ac:dyDescent="0.35">
      <c r="B223" t="s">
        <v>387</v>
      </c>
    </row>
    <row r="224" spans="2:2" x14ac:dyDescent="0.35">
      <c r="B224" t="s">
        <v>388</v>
      </c>
    </row>
    <row r="225" spans="2:2" x14ac:dyDescent="0.35">
      <c r="B225" t="s">
        <v>389</v>
      </c>
    </row>
    <row r="226" spans="2:2" x14ac:dyDescent="0.35">
      <c r="B226" t="s">
        <v>390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Main</vt:lpstr>
      <vt:lpstr>Table</vt:lpstr>
      <vt:lpstr>Membership Overlap</vt:lpstr>
      <vt:lpstr>Graphs</vt:lpstr>
      <vt:lpstr>World Bank Members 1980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Doron Ella</dc:creator>
  <cp:lastModifiedBy>Doron Ella</cp:lastModifiedBy>
  <dcterms:created xsi:type="dcterms:W3CDTF">2022-02-23T13:13:02Z</dcterms:created>
  <dcterms:modified xsi:type="dcterms:W3CDTF">2025-03-11T12:19:37Z</dcterms:modified>
</cp:coreProperties>
</file>