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FamilyHullihen\Desktop\Products\"/>
    </mc:Choice>
  </mc:AlternateContent>
  <xr:revisionPtr revIDLastSave="0" documentId="13_ncr:1_{0783E988-6364-4931-A409-52AE844A3E37}" xr6:coauthVersionLast="47" xr6:coauthVersionMax="47" xr10:uidLastSave="{00000000-0000-0000-0000-000000000000}"/>
  <bookViews>
    <workbookView xWindow="-120" yWindow="-120" windowWidth="75930" windowHeight="21840" tabRatio="842" xr2:uid="{20002D05-AF4D-4604-B176-8FA71688099F}"/>
  </bookViews>
  <sheets>
    <sheet name="Dashboard" sheetId="7" r:id="rId1"/>
    <sheet name="Pivots" sheetId="6" r:id="rId2"/>
    <sheet name="Purchase Order" sheetId="1" r:id="rId3"/>
  </sheets>
  <calcPr calcId="191029" iterate="1"/>
  <pivotCaches>
    <pivotCache cacheId="3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3" i="1" l="1"/>
  <c r="N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B2" i="1" a="1"/>
  <c r="B2" i="1" s="1"/>
  <c r="H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<sst xmlns="http://schemas.openxmlformats.org/spreadsheetml/2006/main" count="311" uniqueCount="68">
  <si>
    <t>Inv ID</t>
  </si>
  <si>
    <t>Item ID</t>
  </si>
  <si>
    <t>Description</t>
  </si>
  <si>
    <t>Cost</t>
  </si>
  <si>
    <t>Qty</t>
  </si>
  <si>
    <t>Rec Date</t>
  </si>
  <si>
    <t>Invoice Number</t>
  </si>
  <si>
    <t>Dept</t>
  </si>
  <si>
    <t>Approved by</t>
  </si>
  <si>
    <t>Date Req'd</t>
  </si>
  <si>
    <t>Lead Time (Days)</t>
  </si>
  <si>
    <t>DNA Kit</t>
  </si>
  <si>
    <t>JM</t>
  </si>
  <si>
    <t>PO Number</t>
  </si>
  <si>
    <t>Purchase By</t>
  </si>
  <si>
    <t>Act Pur Date</t>
  </si>
  <si>
    <t>54698-89</t>
  </si>
  <si>
    <t>R&amp;D</t>
  </si>
  <si>
    <t>Class</t>
  </si>
  <si>
    <t>Supplies</t>
  </si>
  <si>
    <t>Total</t>
  </si>
  <si>
    <t>LO</t>
  </si>
  <si>
    <t>54d25</t>
  </si>
  <si>
    <t>521r3</t>
  </si>
  <si>
    <t>542187r</t>
  </si>
  <si>
    <t>5434687454ttt</t>
  </si>
  <si>
    <t>548751d</t>
  </si>
  <si>
    <t>789541s</t>
  </si>
  <si>
    <t>54584874r</t>
  </si>
  <si>
    <t>DNA Test Kit</t>
  </si>
  <si>
    <t>Gloves</t>
  </si>
  <si>
    <t>Pipettes</t>
  </si>
  <si>
    <t>Centrifuge</t>
  </si>
  <si>
    <t>Trays</t>
  </si>
  <si>
    <t>TFI</t>
  </si>
  <si>
    <t>Frozen Emb</t>
  </si>
  <si>
    <t>DNA Sample</t>
  </si>
  <si>
    <t>Consult</t>
  </si>
  <si>
    <t>Sticky mat</t>
  </si>
  <si>
    <t>Freezer</t>
  </si>
  <si>
    <t>Thermometer</t>
  </si>
  <si>
    <t>Coats</t>
  </si>
  <si>
    <t>Enzymes</t>
  </si>
  <si>
    <t>LOF</t>
  </si>
  <si>
    <t>Fridge</t>
  </si>
  <si>
    <t>FT</t>
  </si>
  <si>
    <t>65265-98</t>
  </si>
  <si>
    <t>12541-rr1</t>
  </si>
  <si>
    <t>25415-56</t>
  </si>
  <si>
    <t>Production</t>
  </si>
  <si>
    <t>Ops</t>
  </si>
  <si>
    <t>Brochures</t>
  </si>
  <si>
    <t>Equipment</t>
  </si>
  <si>
    <t>Marketing</t>
  </si>
  <si>
    <t>Sales</t>
  </si>
  <si>
    <t>Collateral</t>
  </si>
  <si>
    <t>Event</t>
  </si>
  <si>
    <t>Cap Equip</t>
  </si>
  <si>
    <t>Consultants</t>
  </si>
  <si>
    <t>Pay</t>
  </si>
  <si>
    <t>Net 30</t>
  </si>
  <si>
    <t>Net 10</t>
  </si>
  <si>
    <t>Net 45</t>
  </si>
  <si>
    <t>Row Labels</t>
  </si>
  <si>
    <t>Grand Total</t>
  </si>
  <si>
    <t>Sum of Total</t>
  </si>
  <si>
    <t>n/a</t>
  </si>
  <si>
    <t>Purchase Order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</si>
</sst>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000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44" fontId="0" fillId="0" borderId="0" xfId="2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 applyAlignment="1">
      <alignment horizontal="center" wrapText="1"/>
    </xf>
    <xf numFmtId="44" fontId="2" fillId="2" borderId="0" xfId="2" applyFont="1" applyFill="1" applyAlignment="1">
      <alignment horizontal="center" wrapText="1"/>
    </xf>
    <xf numFmtId="14" fontId="2" fillId="2" borderId="0" xfId="0" applyNumberFormat="1" applyFont="1" applyFill="1" applyAlignment="1">
      <alignment horizontal="center" wrapText="1"/>
    </xf>
    <xf numFmtId="165" fontId="2" fillId="2" borderId="0" xfId="0" applyNumberFormat="1" applyFont="1" applyFill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3" borderId="0" xfId="0" applyFill="1"/>
    <xf numFmtId="1" fontId="0" fillId="0" borderId="0" xfId="0" applyNumberFormat="1" applyAlignment="1">
      <alignment horizontal="right" vertical="center"/>
    </xf>
    <xf numFmtId="1" fontId="0" fillId="0" borderId="0" xfId="1" applyNumberFormat="1" applyFont="1" applyAlignment="1">
      <alignment horizontal="right" vertical="center"/>
    </xf>
    <xf numFmtId="0" fontId="3" fillId="4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[XecuteTheVision Purchase Order Dashboard.xlsx]Pivots!PivotTable9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Department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dk1">
                  <a:lumMod val="75000"/>
                  <a:lumOff val="25000"/>
                </a:schemeClr>
              </a:solidFill>
            </a:ln>
            <a:effectLst/>
          </c:spPr>
        </c:marker>
        <c:dLbl>
          <c:idx val="0"/>
          <c:numFmt formatCode="&quot;$&quot;#,##0" sourceLinked="0"/>
          <c:spPr>
            <a:solidFill>
              <a:srgbClr val="156082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70203724534434"/>
          <c:y val="0.1860125786163522"/>
          <c:w val="0.82748843894513191"/>
          <c:h val="0.7334842767295597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Pivots!$B$3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numFmt formatCode="&quot;$&quot;#,##0" sourceLinked="0"/>
            <c:spPr>
              <a:solidFill>
                <a:srgbClr val="156082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Pivots!$A$4:$A$9</c:f>
              <c:strCache>
                <c:ptCount val="5"/>
                <c:pt idx="0">
                  <c:v>Marketing</c:v>
                </c:pt>
                <c:pt idx="1">
                  <c:v>Ops</c:v>
                </c:pt>
                <c:pt idx="2">
                  <c:v>Production</c:v>
                </c:pt>
                <c:pt idx="3">
                  <c:v>R&amp;D</c:v>
                </c:pt>
                <c:pt idx="4">
                  <c:v>Sales</c:v>
                </c:pt>
              </c:strCache>
            </c:strRef>
          </c:cat>
          <c:val>
            <c:numRef>
              <c:f>Pivots!$B$4:$B$9</c:f>
              <c:numCache>
                <c:formatCode>General</c:formatCode>
                <c:ptCount val="5"/>
                <c:pt idx="0">
                  <c:v>10500</c:v>
                </c:pt>
                <c:pt idx="1">
                  <c:v>50102</c:v>
                </c:pt>
                <c:pt idx="2">
                  <c:v>173310</c:v>
                </c:pt>
                <c:pt idx="3">
                  <c:v>11301</c:v>
                </c:pt>
                <c:pt idx="4">
                  <c:v>28000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B-4324-949A-FC229DBC74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672321864"/>
        <c:axId val="674614744"/>
        <c:axId val="0"/>
      </c:bar3DChart>
      <c:catAx>
        <c:axId val="672321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614744"/>
        <c:crosses val="autoZero"/>
        <c:auto val="1"/>
        <c:lblAlgn val="ctr"/>
        <c:lblOffset val="100"/>
        <c:noMultiLvlLbl val="0"/>
      </c:catAx>
      <c:valAx>
        <c:axId val="67461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2321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[XecuteTheVision Purchase Order Dashboard.xlsx]Pivots!PivotTable10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Class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circle"/>
          <c:size val="6"/>
          <c:spPr>
            <a:solidFill>
              <a:schemeClr val="accent1"/>
            </a:solidFill>
            <a:ln w="9525">
              <a:solidFill>
                <a:schemeClr val="dk1">
                  <a:lumMod val="75000"/>
                  <a:lumOff val="25000"/>
                </a:schemeClr>
              </a:solidFill>
            </a:ln>
            <a:effectLst/>
          </c:spPr>
        </c:marker>
        <c:dLbl>
          <c:idx val="0"/>
          <c:numFmt formatCode="&quot;$&quot;#,##0" sourceLinked="0"/>
          <c:spPr>
            <a:solidFill>
              <a:srgbClr val="156082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Pivots!$B$15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numFmt formatCode="&quot;$&quot;#,##0" sourceLinked="0"/>
            <c:spPr>
              <a:solidFill>
                <a:srgbClr val="156082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Pivots!$A$16:$A$19</c:f>
              <c:strCache>
                <c:ptCount val="3"/>
                <c:pt idx="0">
                  <c:v>Cap Equip</c:v>
                </c:pt>
                <c:pt idx="1">
                  <c:v>Consultants</c:v>
                </c:pt>
                <c:pt idx="2">
                  <c:v>Supplies</c:v>
                </c:pt>
              </c:strCache>
            </c:strRef>
          </c:cat>
          <c:val>
            <c:numRef>
              <c:f>Pivots!$B$16:$B$19</c:f>
              <c:numCache>
                <c:formatCode>General</c:formatCode>
                <c:ptCount val="3"/>
                <c:pt idx="0">
                  <c:v>50500</c:v>
                </c:pt>
                <c:pt idx="1">
                  <c:v>87500</c:v>
                </c:pt>
                <c:pt idx="2">
                  <c:v>135213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A-458F-B28F-26470F9224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929244456"/>
        <c:axId val="929241216"/>
        <c:axId val="0"/>
      </c:bar3DChart>
      <c:catAx>
        <c:axId val="92924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241216"/>
        <c:crosses val="autoZero"/>
        <c:auto val="1"/>
        <c:lblAlgn val="ctr"/>
        <c:lblOffset val="100"/>
        <c:noMultiLvlLbl val="0"/>
      </c:catAx>
      <c:valAx>
        <c:axId val="929241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29244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[XecuteTheVision Purchase Order Dashboard.xlsx]Pivots!PivotTable9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Department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Pivots!$B$3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Pivots!$A$4:$A$9</c:f>
              <c:strCache>
                <c:ptCount val="5"/>
                <c:pt idx="0">
                  <c:v>Marketing</c:v>
                </c:pt>
                <c:pt idx="1">
                  <c:v>Ops</c:v>
                </c:pt>
                <c:pt idx="2">
                  <c:v>Production</c:v>
                </c:pt>
                <c:pt idx="3">
                  <c:v>R&amp;D</c:v>
                </c:pt>
                <c:pt idx="4">
                  <c:v>Sales</c:v>
                </c:pt>
              </c:strCache>
            </c:strRef>
          </c:cat>
          <c:val>
            <c:numRef>
              <c:f>Pivots!$B$4:$B$9</c:f>
              <c:numCache>
                <c:formatCode>General</c:formatCode>
                <c:ptCount val="5"/>
                <c:pt idx="0">
                  <c:v>10500</c:v>
                </c:pt>
                <c:pt idx="1">
                  <c:v>50102</c:v>
                </c:pt>
                <c:pt idx="2">
                  <c:v>173310</c:v>
                </c:pt>
                <c:pt idx="3">
                  <c:v>11301</c:v>
                </c:pt>
                <c:pt idx="4">
                  <c:v>28000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8-4CB9-8B6E-173E8D2D8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321864"/>
        <c:axId val="674614744"/>
        <c:axId val="0"/>
      </c:bar3DChart>
      <c:catAx>
        <c:axId val="672321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614744"/>
        <c:crosses val="autoZero"/>
        <c:auto val="1"/>
        <c:lblAlgn val="ctr"/>
        <c:lblOffset val="100"/>
        <c:noMultiLvlLbl val="0"/>
      </c:catAx>
      <c:valAx>
        <c:axId val="674614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321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[XecuteTheVision Purchase Order Dashboard.xlsx]Pivots!PivotTable10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Class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Pivots!$B$15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Pivots!$A$16:$A$19</c:f>
              <c:strCache>
                <c:ptCount val="3"/>
                <c:pt idx="0">
                  <c:v>Cap Equip</c:v>
                </c:pt>
                <c:pt idx="1">
                  <c:v>Consultants</c:v>
                </c:pt>
                <c:pt idx="2">
                  <c:v>Supplies</c:v>
                </c:pt>
              </c:strCache>
            </c:strRef>
          </c:cat>
          <c:val>
            <c:numRef>
              <c:f>Pivots!$B$16:$B$19</c:f>
              <c:numCache>
                <c:formatCode>General</c:formatCode>
                <c:ptCount val="3"/>
                <c:pt idx="0">
                  <c:v>50500</c:v>
                </c:pt>
                <c:pt idx="1">
                  <c:v>87500</c:v>
                </c:pt>
                <c:pt idx="2">
                  <c:v>135213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D-4660-9D94-A40D6162F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9244456"/>
        <c:axId val="929241216"/>
        <c:axId val="0"/>
      </c:bar3DChart>
      <c:catAx>
        <c:axId val="92924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241216"/>
        <c:crosses val="autoZero"/>
        <c:auto val="1"/>
        <c:lblAlgn val="ctr"/>
        <c:lblOffset val="100"/>
        <c:noMultiLvlLbl val="0"/>
      </c:catAx>
      <c:valAx>
        <c:axId val="92924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244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8</xdr:row>
      <xdr:rowOff>85724</xdr:rowOff>
    </xdr:from>
    <xdr:to>
      <xdr:col>8</xdr:col>
      <xdr:colOff>314325</xdr:colOff>
      <xdr:row>21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8C0052-600A-46A7-81EE-AF093D636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22</xdr:row>
      <xdr:rowOff>100012</xdr:rowOff>
    </xdr:from>
    <xdr:to>
      <xdr:col>8</xdr:col>
      <xdr:colOff>304800</xdr:colOff>
      <xdr:row>36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B8ABE9-EA30-4C0F-916C-2D541C8F3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2</xdr:row>
      <xdr:rowOff>66675</xdr:rowOff>
    </xdr:from>
    <xdr:to>
      <xdr:col>4</xdr:col>
      <xdr:colOff>209550</xdr:colOff>
      <xdr:row>7</xdr:row>
      <xdr:rowOff>152400</xdr:rowOff>
    </xdr:to>
    <xdr:sp macro="" textlink="'Purchase Order'!N53">
      <xdr:nvSpPr>
        <xdr:cNvPr id="6" name="Rectangle: Rounded Corners 5">
          <a:extLst>
            <a:ext uri="{FF2B5EF4-FFF2-40B4-BE49-F238E27FC236}">
              <a16:creationId xmlns:a16="http://schemas.microsoft.com/office/drawing/2014/main" id="{DCAA866F-2245-5192-F038-B68CB2208301}"/>
            </a:ext>
          </a:extLst>
        </xdr:cNvPr>
        <xdr:cNvSpPr/>
      </xdr:nvSpPr>
      <xdr:spPr>
        <a:xfrm>
          <a:off x="762000" y="619125"/>
          <a:ext cx="1885950" cy="103822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fld id="{C4ACAD86-94C6-4EDA-8471-1E655C3D9587}" type="TxLink">
            <a:rPr lang="en-US" sz="3600" b="1" i="0" u="none" strike="noStrike">
              <a:solidFill>
                <a:schemeClr val="bg1"/>
              </a:solidFill>
              <a:latin typeface="Aptos Narrow"/>
            </a:rPr>
            <a:pPr algn="r"/>
            <a:t>18</a:t>
          </a:fld>
          <a:endParaRPr lang="en-US" sz="36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390525</xdr:colOff>
      <xdr:row>2</xdr:row>
      <xdr:rowOff>76200</xdr:rowOff>
    </xdr:from>
    <xdr:to>
      <xdr:col>7</xdr:col>
      <xdr:colOff>447675</xdr:colOff>
      <xdr:row>7</xdr:row>
      <xdr:rowOff>161925</xdr:rowOff>
    </xdr:to>
    <xdr:sp macro="" textlink="'Purchase Order'!N52">
      <xdr:nvSpPr>
        <xdr:cNvPr id="7" name="Rectangle: Rounded Corners 6">
          <a:extLst>
            <a:ext uri="{FF2B5EF4-FFF2-40B4-BE49-F238E27FC236}">
              <a16:creationId xmlns:a16="http://schemas.microsoft.com/office/drawing/2014/main" id="{630C0799-B767-4EE4-98BA-857F0F9AD5E6}"/>
            </a:ext>
          </a:extLst>
        </xdr:cNvPr>
        <xdr:cNvSpPr/>
      </xdr:nvSpPr>
      <xdr:spPr>
        <a:xfrm>
          <a:off x="2828925" y="628650"/>
          <a:ext cx="1885950" cy="103822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fld id="{7D09C312-F0C9-4C40-A22A-469B9579F89B}" type="TxLink">
            <a:rPr lang="en-US" sz="3600" b="1" i="0" u="none" strike="noStrike">
              <a:solidFill>
                <a:schemeClr val="bg1"/>
              </a:solidFill>
              <a:latin typeface="Aptos Narrow"/>
            </a:rPr>
            <a:pPr algn="r"/>
            <a:t>50</a:t>
          </a:fld>
          <a:endParaRPr lang="en-US" sz="36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19050</xdr:colOff>
      <xdr:row>2</xdr:row>
      <xdr:rowOff>171450</xdr:rowOff>
    </xdr:from>
    <xdr:to>
      <xdr:col>3</xdr:col>
      <xdr:colOff>19050</xdr:colOff>
      <xdr:row>7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D7022996-3240-F6AB-6F84-44EDC49CF2BF}"/>
            </a:ext>
          </a:extLst>
        </xdr:cNvPr>
        <xdr:cNvCxnSpPr/>
      </xdr:nvCxnSpPr>
      <xdr:spPr>
        <a:xfrm>
          <a:off x="1847850" y="723900"/>
          <a:ext cx="0" cy="78105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3</xdr:row>
      <xdr:rowOff>0</xdr:rowOff>
    </xdr:from>
    <xdr:to>
      <xdr:col>6</xdr:col>
      <xdr:colOff>266700</xdr:colOff>
      <xdr:row>7</xdr:row>
      <xdr:rowOff>19050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230ABC4C-CB0F-40E2-8405-6CDF684278A4}"/>
            </a:ext>
          </a:extLst>
        </xdr:cNvPr>
        <xdr:cNvCxnSpPr/>
      </xdr:nvCxnSpPr>
      <xdr:spPr>
        <a:xfrm>
          <a:off x="3924300" y="742950"/>
          <a:ext cx="0" cy="78105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3</xdr:row>
      <xdr:rowOff>9525</xdr:rowOff>
    </xdr:from>
    <xdr:to>
      <xdr:col>2</xdr:col>
      <xdr:colOff>485775</xdr:colOff>
      <xdr:row>6</xdr:row>
      <xdr:rowOff>171450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C59D0FB-AAAC-59DF-3F43-01C6B5285505}"/>
            </a:ext>
          </a:extLst>
        </xdr:cNvPr>
        <xdr:cNvSpPr txBox="1"/>
      </xdr:nvSpPr>
      <xdr:spPr>
        <a:xfrm>
          <a:off x="914400" y="752475"/>
          <a:ext cx="790575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Not Received</a:t>
          </a:r>
        </a:p>
      </xdr:txBody>
    </xdr:sp>
    <xdr:clientData/>
  </xdr:twoCellAnchor>
  <xdr:twoCellAnchor>
    <xdr:from>
      <xdr:col>4</xdr:col>
      <xdr:colOff>561975</xdr:colOff>
      <xdr:row>3</xdr:row>
      <xdr:rowOff>9525</xdr:rowOff>
    </xdr:from>
    <xdr:to>
      <xdr:col>6</xdr:col>
      <xdr:colOff>133350</xdr:colOff>
      <xdr:row>6</xdr:row>
      <xdr:rowOff>171450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24E8634-7BDC-4FC2-B5D7-3F28F5F8DF7D}"/>
            </a:ext>
          </a:extLst>
        </xdr:cNvPr>
        <xdr:cNvSpPr txBox="1"/>
      </xdr:nvSpPr>
      <xdr:spPr>
        <a:xfrm>
          <a:off x="3000375" y="752475"/>
          <a:ext cx="790575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Total</a:t>
          </a:r>
        </a:p>
        <a:p>
          <a:pPr algn="ctr"/>
          <a:r>
            <a:rPr lang="en-US" sz="1200" b="1">
              <a:solidFill>
                <a:schemeClr val="bg1"/>
              </a:solidFill>
            </a:rPr>
            <a:t>PO's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128587</xdr:rowOff>
    </xdr:from>
    <xdr:to>
      <xdr:col>8</xdr:col>
      <xdr:colOff>66675</xdr:colOff>
      <xdr:row>12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397811-AD2E-453C-94DC-E61CB8533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581025</xdr:colOff>
      <xdr:row>13</xdr:row>
      <xdr:rowOff>28574</xdr:rowOff>
    </xdr:from>
    <xdr:to>
      <xdr:col>8</xdr:col>
      <xdr:colOff>95250</xdr:colOff>
      <xdr:row>25</xdr:row>
      <xdr:rowOff>138111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6DCE28-EDA5-42AC-6CDD-61F7EA34E3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mily Hullihen" refreshedDate="45557.655357638891" createdVersion="8" refreshedVersion="8" minRefreshableVersion="3" recordCount="50" xr:uid="{F5FA4BE0-A9A3-42B5-98E3-205F575934A4}">
  <cacheSource type="worksheet">
    <worksheetSource ref="B1:R51" sheet="Purchase Order"/>
  </cacheSource>
  <cacheFields count="17">
    <cacheField name="PO Number" numFmtId="165">
      <sharedItems containsSemiMixedTypes="0" containsString="0" containsNumber="1" containsInteger="1" minValue="1" maxValue="50"/>
    </cacheField>
    <cacheField name="Inv ID" numFmtId="1">
      <sharedItems containsSemiMixedTypes="0" containsString="0" containsNumber="1" minValue="2158" maxValue="10850.1"/>
    </cacheField>
    <cacheField name="Item ID" numFmtId="0">
      <sharedItems containsMixedTypes="1" containsNumber="1" containsInteger="1" minValue="85" maxValue="8543151"/>
    </cacheField>
    <cacheField name="Description" numFmtId="0">
      <sharedItems/>
    </cacheField>
    <cacheField name="Cost" numFmtId="44">
      <sharedItems containsSemiMixedTypes="0" containsString="0" containsNumber="1" containsInteger="1" minValue="35" maxValue="25000"/>
    </cacheField>
    <cacheField name="Qty" numFmtId="0">
      <sharedItems containsSemiMixedTypes="0" containsString="0" containsNumber="1" containsInteger="1" minValue="1" maxValue="31"/>
    </cacheField>
    <cacheField name="Total" numFmtId="44">
      <sharedItems containsSemiMixedTypes="0" containsString="0" containsNumber="1" containsInteger="1" minValue="50" maxValue="80500"/>
    </cacheField>
    <cacheField name="Approved by" numFmtId="0">
      <sharedItems/>
    </cacheField>
    <cacheField name="Date Req'd" numFmtId="14">
      <sharedItems containsSemiMixedTypes="0" containsNonDate="0" containsDate="1" containsString="0" minDate="2024-10-05T00:00:00" maxDate="2024-11-01T00:00:00"/>
    </cacheField>
    <cacheField name="Purchase By" numFmtId="14">
      <sharedItems containsSemiMixedTypes="0" containsNonDate="0" containsDate="1" containsString="0" minDate="2024-08-26T00:00:00" maxDate="2024-10-31T00:00:00"/>
    </cacheField>
    <cacheField name="Lead Time (Days)" numFmtId="0">
      <sharedItems containsSemiMixedTypes="0" containsString="0" containsNumber="1" containsInteger="1" minValue="1" maxValue="48"/>
    </cacheField>
    <cacheField name="Act Pur Date" numFmtId="14">
      <sharedItems containsNonDate="0" containsDate="1" containsString="0" containsBlank="1" minDate="2024-09-14T00:00:00" maxDate="2024-11-06T00:00:00"/>
    </cacheField>
    <cacheField name="Rec Date" numFmtId="14">
      <sharedItems containsDate="1" containsMixedTypes="1" minDate="2024-10-04T00:00:00" maxDate="2024-10-31T00:00:00"/>
    </cacheField>
    <cacheField name="Invoice Number" numFmtId="0">
      <sharedItems containsBlank="1" containsMixedTypes="1" containsNumber="1" minValue="542" maxValue="277477.7"/>
    </cacheField>
    <cacheField name="Pay" numFmtId="0">
      <sharedItems/>
    </cacheField>
    <cacheField name="Dept" numFmtId="0">
      <sharedItems count="5">
        <s v="R&amp;D"/>
        <s v="Production"/>
        <s v="Ops"/>
        <s v="Marketing"/>
        <s v="Sales"/>
      </sharedItems>
    </cacheField>
    <cacheField name="Class" numFmtId="0">
      <sharedItems count="3">
        <s v="Supplies"/>
        <s v="Cap Equip"/>
        <s v="Consultant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n v="1"/>
    <n v="2562"/>
    <n v="5496632"/>
    <s v="DNA Kit"/>
    <n v="545"/>
    <n v="2"/>
    <n v="1090"/>
    <s v="JM"/>
    <d v="2024-10-05T00:00:00"/>
    <d v="2024-09-20T00:00:00"/>
    <n v="15"/>
    <d v="2024-09-18T00:00:00"/>
    <d v="2024-10-04T00:00:00"/>
    <s v="54698-89"/>
    <s v="Net 30"/>
    <x v="0"/>
    <x v="0"/>
  </r>
  <r>
    <n v="2"/>
    <n v="2165"/>
    <n v="4651"/>
    <s v="DNA Test Kit"/>
    <n v="550"/>
    <n v="2"/>
    <n v="1100"/>
    <s v="LO"/>
    <d v="2024-10-05T00:00:00"/>
    <d v="2024-09-23T00:00:00"/>
    <n v="12"/>
    <d v="2024-11-05T00:00:00"/>
    <d v="2024-10-06T00:00:00"/>
    <s v="65265-98"/>
    <s v="Net 10"/>
    <x v="1"/>
    <x v="0"/>
  </r>
  <r>
    <n v="3"/>
    <n v="5462"/>
    <n v="5462"/>
    <s v="Gloves"/>
    <n v="35"/>
    <n v="5"/>
    <n v="175"/>
    <s v="JM"/>
    <d v="2024-10-05T00:00:00"/>
    <d v="2024-09-30T00:00:00"/>
    <n v="5"/>
    <d v="2024-09-19T00:00:00"/>
    <d v="2024-10-08T00:00:00"/>
    <n v="12542"/>
    <s v="Net 30"/>
    <x v="1"/>
    <x v="0"/>
  </r>
  <r>
    <n v="4"/>
    <n v="4562"/>
    <n v="548"/>
    <s v="Pipettes"/>
    <n v="100"/>
    <n v="1"/>
    <n v="100"/>
    <s v="JM"/>
    <d v="2024-10-05T00:00:00"/>
    <d v="2024-10-01T00:00:00"/>
    <n v="4"/>
    <d v="2024-09-18T00:00:00"/>
    <d v="2024-10-09T00:00:00"/>
    <s v="12541-rr1"/>
    <s v="Net 30"/>
    <x v="1"/>
    <x v="0"/>
  </r>
  <r>
    <n v="5"/>
    <n v="2158"/>
    <n v="78634"/>
    <s v="Centrifuge"/>
    <n v="3000"/>
    <n v="4"/>
    <n v="12000"/>
    <s v="JM"/>
    <d v="2024-10-05T00:00:00"/>
    <d v="2024-09-27T00:00:00"/>
    <n v="8"/>
    <d v="2024-09-18T00:00:00"/>
    <d v="2024-10-04T00:00:00"/>
    <s v="25415-56"/>
    <s v="Net 30"/>
    <x v="1"/>
    <x v="1"/>
  </r>
  <r>
    <n v="6"/>
    <n v="3858.5"/>
    <n v="945"/>
    <s v="Pipettes"/>
    <n v="105"/>
    <n v="2"/>
    <n v="210"/>
    <s v="JM"/>
    <d v="2024-10-05T00:00:00"/>
    <d v="2024-09-19T00:00:00"/>
    <n v="16"/>
    <d v="2024-09-19T00:00:00"/>
    <d v="2024-10-05T00:00:00"/>
    <n v="45125"/>
    <s v="Net 30"/>
    <x v="1"/>
    <x v="0"/>
  </r>
  <r>
    <n v="7"/>
    <n v="4017.4"/>
    <n v="526"/>
    <s v="Trays"/>
    <n v="325"/>
    <n v="31"/>
    <n v="10075"/>
    <s v="JM"/>
    <d v="2024-10-05T00:00:00"/>
    <d v="2024-09-30T00:00:00"/>
    <n v="5"/>
    <d v="2024-09-20T00:00:00"/>
    <d v="2024-10-04T00:00:00"/>
    <n v="2564"/>
    <s v="Net 30"/>
    <x v="1"/>
    <x v="0"/>
  </r>
  <r>
    <n v="8"/>
    <n v="4176.3"/>
    <n v="5487"/>
    <s v="TFI"/>
    <n v="15000"/>
    <n v="2"/>
    <n v="30000"/>
    <s v="JM"/>
    <d v="2024-10-05T00:00:00"/>
    <d v="2024-09-27T00:00:00"/>
    <n v="8"/>
    <d v="2024-09-20T00:00:00"/>
    <d v="2024-10-06T00:00:00"/>
    <n v="3265"/>
    <s v="Net 30"/>
    <x v="1"/>
    <x v="0"/>
  </r>
  <r>
    <n v="9"/>
    <n v="4335.2"/>
    <n v="230563"/>
    <s v="Frozen Emb"/>
    <n v="950"/>
    <n v="3"/>
    <n v="2850"/>
    <s v="LO"/>
    <d v="2024-10-08T00:00:00"/>
    <d v="2024-10-04T00:00:00"/>
    <n v="4"/>
    <d v="2024-09-20T00:00:00"/>
    <d v="2024-10-08T00:00:00"/>
    <n v="1254"/>
    <s v="Net 30"/>
    <x v="1"/>
    <x v="0"/>
  </r>
  <r>
    <n v="10"/>
    <n v="4494.1000000000004"/>
    <n v="95406"/>
    <s v="DNA Sample"/>
    <n v="550"/>
    <n v="5"/>
    <n v="2750"/>
    <s v="FT"/>
    <d v="2024-10-05T00:00:00"/>
    <d v="2024-10-03T00:00:00"/>
    <n v="2"/>
    <d v="2024-09-20T00:00:00"/>
    <d v="2024-10-09T00:00:00"/>
    <n v="85400"/>
    <s v="Net 30"/>
    <x v="1"/>
    <x v="0"/>
  </r>
  <r>
    <n v="11"/>
    <n v="4653"/>
    <n v="85206"/>
    <s v="Consult"/>
    <n v="3500"/>
    <n v="23"/>
    <n v="80500"/>
    <s v="FT"/>
    <d v="2024-10-05T00:00:00"/>
    <d v="2024-09-30T00:00:00"/>
    <n v="5"/>
    <d v="2024-09-20T00:00:00"/>
    <d v="2024-10-04T00:00:00"/>
    <n v="45810"/>
    <s v="Net 30"/>
    <x v="1"/>
    <x v="2"/>
  </r>
  <r>
    <n v="12"/>
    <n v="4811.8999999999996"/>
    <n v="95410"/>
    <s v="Sticky mat"/>
    <n v="125"/>
    <n v="1"/>
    <n v="125"/>
    <s v="FT"/>
    <d v="2024-10-05T00:00:00"/>
    <d v="2024-10-03T00:00:00"/>
    <n v="2"/>
    <d v="2024-09-20T00:00:00"/>
    <d v="2024-10-05T00:00:00"/>
    <n v="24589"/>
    <s v="Net 30"/>
    <x v="1"/>
    <x v="0"/>
  </r>
  <r>
    <n v="13"/>
    <n v="4970.8"/>
    <n v="85"/>
    <s v="Freezer"/>
    <n v="4000"/>
    <n v="1"/>
    <n v="4000"/>
    <s v="FT"/>
    <d v="2024-10-05T00:00:00"/>
    <d v="2024-10-03T00:00:00"/>
    <n v="2"/>
    <d v="2024-09-20T00:00:00"/>
    <d v="2024-10-04T00:00:00"/>
    <n v="125480"/>
    <s v="Net 30"/>
    <x v="1"/>
    <x v="1"/>
  </r>
  <r>
    <n v="14"/>
    <n v="5129.7"/>
    <n v="751190"/>
    <s v="Thermometer"/>
    <n v="50"/>
    <n v="2"/>
    <n v="100"/>
    <s v="FT"/>
    <d v="2024-10-10T00:00:00"/>
    <d v="2024-10-07T00:00:00"/>
    <n v="3"/>
    <d v="2024-09-20T00:00:00"/>
    <d v="2024-10-06T00:00:00"/>
    <n v="125470"/>
    <s v="Net 30"/>
    <x v="0"/>
    <x v="0"/>
  </r>
  <r>
    <n v="15"/>
    <n v="5288.6"/>
    <s v="54d25"/>
    <s v="Coats"/>
    <n v="250"/>
    <n v="5"/>
    <n v="1250"/>
    <s v="LO"/>
    <d v="2024-10-10T00:00:00"/>
    <d v="2024-10-05T00:00:00"/>
    <n v="5"/>
    <d v="2024-09-21T00:00:00"/>
    <d v="2024-10-08T00:00:00"/>
    <n v="84592"/>
    <s v="Net 30"/>
    <x v="0"/>
    <x v="0"/>
  </r>
  <r>
    <n v="16"/>
    <n v="5447.5"/>
    <s v="521r3"/>
    <s v="DNA Kit"/>
    <n v="352"/>
    <n v="1"/>
    <n v="352"/>
    <s v="LO"/>
    <d v="2024-10-10T00:00:00"/>
    <d v="2024-10-05T00:00:00"/>
    <n v="5"/>
    <d v="2024-09-21T00:00:00"/>
    <d v="2024-10-09T00:00:00"/>
    <n v="134721.70000000001"/>
    <s v="Net 30"/>
    <x v="0"/>
    <x v="0"/>
  </r>
  <r>
    <n v="17"/>
    <n v="5606.4"/>
    <n v="7845"/>
    <s v="DNA Test Kit"/>
    <n v="354"/>
    <n v="1"/>
    <n v="354"/>
    <s v="JM"/>
    <d v="2024-10-10T00:00:00"/>
    <d v="2024-10-08T00:00:00"/>
    <n v="2"/>
    <d v="2024-09-22T00:00:00"/>
    <d v="2024-10-04T00:00:00"/>
    <n v="152566.20000000001"/>
    <s v="Net 30"/>
    <x v="0"/>
    <x v="0"/>
  </r>
  <r>
    <n v="18"/>
    <n v="5765.3"/>
    <n v="8545"/>
    <s v="Gloves"/>
    <n v="36"/>
    <n v="2"/>
    <n v="72"/>
    <s v="LO"/>
    <d v="2024-10-10T00:00:00"/>
    <d v="2024-08-26T00:00:00"/>
    <n v="45"/>
    <d v="2024-09-21T00:00:00"/>
    <d v="2024-10-05T00:00:00"/>
    <n v="170410.7"/>
    <s v="Net 30"/>
    <x v="0"/>
    <x v="0"/>
  </r>
  <r>
    <n v="19"/>
    <n v="5924.2"/>
    <n v="656"/>
    <s v="Pipettes"/>
    <n v="105"/>
    <n v="1"/>
    <n v="105"/>
    <s v="JM"/>
    <d v="2024-10-10T00:00:00"/>
    <d v="2024-10-02T00:00:00"/>
    <n v="8"/>
    <d v="2024-09-21T00:00:00"/>
    <d v="2024-10-10T00:00:00"/>
    <n v="188255.2"/>
    <s v="Net 30"/>
    <x v="0"/>
    <x v="0"/>
  </r>
  <r>
    <n v="20"/>
    <n v="6083.1"/>
    <n v="8543151"/>
    <s v="Centrifuge"/>
    <n v="3000"/>
    <n v="1"/>
    <n v="3000"/>
    <s v="JM"/>
    <d v="2024-10-10T00:00:00"/>
    <d v="2024-10-08T00:00:00"/>
    <n v="2"/>
    <d v="2024-09-22T00:00:00"/>
    <d v="2024-10-11T00:00:00"/>
    <n v="206099.7"/>
    <s v="Net 30"/>
    <x v="0"/>
    <x v="1"/>
  </r>
  <r>
    <n v="21"/>
    <n v="6242"/>
    <n v="124"/>
    <s v="Pipettes"/>
    <n v="110"/>
    <n v="2"/>
    <n v="220"/>
    <s v="JM"/>
    <d v="2024-10-10T00:00:00"/>
    <d v="2024-10-06T00:00:00"/>
    <n v="4"/>
    <d v="2024-09-21T00:00:00"/>
    <d v="2024-10-12T00:00:00"/>
    <n v="223944.2"/>
    <s v="Net 30"/>
    <x v="0"/>
    <x v="0"/>
  </r>
  <r>
    <n v="22"/>
    <n v="6400.9"/>
    <s v="542187r"/>
    <s v="Trays"/>
    <n v="50"/>
    <n v="5"/>
    <n v="250"/>
    <s v="JM"/>
    <d v="2024-10-18T00:00:00"/>
    <d v="2024-10-16T00:00:00"/>
    <n v="2"/>
    <d v="2024-09-21T00:00:00"/>
    <d v="2024-10-10T00:00:00"/>
    <n v="241788.7"/>
    <s v="Net 30"/>
    <x v="1"/>
    <x v="0"/>
  </r>
  <r>
    <n v="23"/>
    <n v="6559.8"/>
    <s v="5434687454ttt"/>
    <s v="TFI"/>
    <n v="15000"/>
    <n v="2"/>
    <n v="30000"/>
    <s v="JM"/>
    <d v="2024-10-10T00:00:00"/>
    <d v="2024-10-05T00:00:00"/>
    <n v="5"/>
    <d v="2024-09-22T00:00:00"/>
    <d v="2024-10-11T00:00:00"/>
    <n v="259633.2"/>
    <s v="Net 30"/>
    <x v="2"/>
    <x v="0"/>
  </r>
  <r>
    <n v="24"/>
    <n v="6718.7"/>
    <s v="548751d"/>
    <s v="Frozen Emb"/>
    <n v="950"/>
    <n v="2"/>
    <n v="1900"/>
    <s v="JM"/>
    <d v="2024-10-10T00:00:00"/>
    <d v="2024-09-19T00:00:00"/>
    <n v="21"/>
    <d v="2024-09-25T00:00:00"/>
    <d v="2024-10-12T00:00:00"/>
    <n v="277477.7"/>
    <s v="Net 30"/>
    <x v="2"/>
    <x v="0"/>
  </r>
  <r>
    <n v="25"/>
    <n v="6877.6"/>
    <n v="415484"/>
    <s v="DNA Sample"/>
    <n v="550"/>
    <n v="1"/>
    <n v="550"/>
    <s v="LO"/>
    <d v="2024-10-10T00:00:00"/>
    <d v="2024-10-05T00:00:00"/>
    <n v="5"/>
    <m/>
    <s v="n/a"/>
    <m/>
    <s v="Net 30"/>
    <x v="2"/>
    <x v="0"/>
  </r>
  <r>
    <n v="26"/>
    <n v="7036.5"/>
    <n v="8796"/>
    <s v="Consult"/>
    <n v="3500"/>
    <n v="1"/>
    <n v="3500"/>
    <s v="FT"/>
    <d v="2024-10-15T00:00:00"/>
    <d v="2024-10-10T00:00:00"/>
    <n v="5"/>
    <m/>
    <s v="n/a"/>
    <m/>
    <s v="Net 30"/>
    <x v="2"/>
    <x v="0"/>
  </r>
  <r>
    <n v="27"/>
    <n v="7195.4"/>
    <n v="54857"/>
    <s v="Sticky mat"/>
    <n v="125"/>
    <n v="2"/>
    <n v="250"/>
    <s v="FT"/>
    <d v="2024-10-15T00:00:00"/>
    <d v="2024-10-11T00:00:00"/>
    <n v="4"/>
    <m/>
    <s v="n/a"/>
    <m/>
    <s v="Net 45"/>
    <x v="2"/>
    <x v="0"/>
  </r>
  <r>
    <n v="28"/>
    <n v="7354.3"/>
    <n v="68751"/>
    <s v="Freezer"/>
    <n v="4000"/>
    <n v="1"/>
    <n v="4000"/>
    <s v="FT"/>
    <d v="2024-10-27T00:00:00"/>
    <d v="2024-10-25T00:00:00"/>
    <n v="2"/>
    <d v="2024-09-14T00:00:00"/>
    <d v="2024-10-15T00:00:00"/>
    <n v="542"/>
    <s v="Net 30"/>
    <x v="2"/>
    <x v="1"/>
  </r>
  <r>
    <n v="29"/>
    <n v="7513.2"/>
    <n v="5125"/>
    <s v="Thermometer"/>
    <n v="50"/>
    <n v="2"/>
    <n v="100"/>
    <s v="FT"/>
    <d v="2024-10-28T00:00:00"/>
    <d v="2024-10-25T00:00:00"/>
    <n v="3"/>
    <d v="2024-09-15T00:00:00"/>
    <d v="2024-10-12T00:00:00"/>
    <n v="3265"/>
    <s v="Net 30"/>
    <x v="2"/>
    <x v="0"/>
  </r>
  <r>
    <n v="30"/>
    <n v="7672.1"/>
    <n v="41547"/>
    <s v="Coats"/>
    <n v="250"/>
    <n v="1"/>
    <n v="250"/>
    <s v="FT"/>
    <d v="2024-10-28T00:00:00"/>
    <d v="2024-10-23T00:00:00"/>
    <n v="5"/>
    <m/>
    <s v="n/a"/>
    <m/>
    <s v="Net 30"/>
    <x v="2"/>
    <x v="0"/>
  </r>
  <r>
    <n v="31"/>
    <n v="7831"/>
    <n v="512544"/>
    <s v="DNA Kit"/>
    <n v="352"/>
    <n v="1"/>
    <n v="352"/>
    <s v="LO"/>
    <d v="2024-10-27T00:00:00"/>
    <d v="2024-09-09T00:00:00"/>
    <n v="48"/>
    <m/>
    <s v="n/a"/>
    <m/>
    <s v="Net 30"/>
    <x v="2"/>
    <x v="0"/>
  </r>
  <r>
    <n v="32"/>
    <n v="7989.9"/>
    <n v="12548"/>
    <s v="DNA Test Kit"/>
    <n v="354"/>
    <n v="2"/>
    <n v="708"/>
    <s v="LO"/>
    <d v="2024-10-28T00:00:00"/>
    <d v="2024-10-27T00:00:00"/>
    <n v="1"/>
    <m/>
    <s v="n/a"/>
    <m/>
    <s v="Net 30"/>
    <x v="0"/>
    <x v="0"/>
  </r>
  <r>
    <n v="33"/>
    <n v="8148.8"/>
    <n v="2234"/>
    <s v="Brochures"/>
    <n v="7000"/>
    <n v="1"/>
    <n v="7000"/>
    <s v="JM"/>
    <d v="2024-10-28T00:00:00"/>
    <d v="2024-10-26T00:00:00"/>
    <n v="2"/>
    <m/>
    <s v="n/a"/>
    <m/>
    <s v="Net 30"/>
    <x v="3"/>
    <x v="0"/>
  </r>
  <r>
    <n v="34"/>
    <n v="8307.7000000000007"/>
    <n v="21548"/>
    <s v="Equipment"/>
    <n v="25000"/>
    <n v="1"/>
    <n v="25000"/>
    <s v="LO"/>
    <d v="2024-10-27T00:00:00"/>
    <d v="2024-10-22T00:00:00"/>
    <n v="5"/>
    <m/>
    <s v="n/a"/>
    <m/>
    <s v="Net 30"/>
    <x v="4"/>
    <x v="1"/>
  </r>
  <r>
    <n v="35"/>
    <n v="8466.6"/>
    <n v="2154"/>
    <s v="Collateral"/>
    <n v="3500"/>
    <n v="1"/>
    <n v="3500"/>
    <s v="JM"/>
    <d v="2024-10-28T00:00:00"/>
    <d v="2024-10-24T00:00:00"/>
    <n v="4"/>
    <m/>
    <s v="n/a"/>
    <m/>
    <s v="Net 30"/>
    <x v="3"/>
    <x v="0"/>
  </r>
  <r>
    <n v="36"/>
    <n v="8625.5"/>
    <n v="512125"/>
    <s v="Event"/>
    <n v="3000"/>
    <n v="1"/>
    <n v="3000"/>
    <s v="JM"/>
    <d v="2024-10-28T00:00:00"/>
    <d v="2024-10-25T00:00:00"/>
    <n v="3"/>
    <m/>
    <s v="n/a"/>
    <m/>
    <s v="Net 30"/>
    <x v="4"/>
    <x v="0"/>
  </r>
  <r>
    <n v="37"/>
    <n v="8784.4"/>
    <n v="8745"/>
    <s v="Trays"/>
    <n v="50"/>
    <n v="1"/>
    <n v="50"/>
    <s v="JM"/>
    <d v="2024-10-27T00:00:00"/>
    <d v="2024-10-24T00:00:00"/>
    <n v="3"/>
    <m/>
    <s v="n/a"/>
    <m/>
    <s v="Net 30"/>
    <x v="2"/>
    <x v="0"/>
  </r>
  <r>
    <n v="38"/>
    <n v="8943.2999999999993"/>
    <s v="789541s"/>
    <s v="LOF"/>
    <n v="13000"/>
    <n v="2"/>
    <n v="26000"/>
    <s v="JM"/>
    <d v="2024-10-28T00:00:00"/>
    <d v="2024-10-26T00:00:00"/>
    <n v="2"/>
    <m/>
    <s v="n/a"/>
    <m/>
    <s v="Net 30"/>
    <x v="1"/>
    <x v="0"/>
  </r>
  <r>
    <n v="39"/>
    <n v="9102.2000000000007"/>
    <n v="518754"/>
    <s v="Frozen Emb"/>
    <n v="950"/>
    <n v="1"/>
    <n v="950"/>
    <s v="JM"/>
    <d v="2024-10-28T00:00:00"/>
    <d v="2024-10-23T00:00:00"/>
    <n v="5"/>
    <m/>
    <s v="n/a"/>
    <m/>
    <s v="Net 30"/>
    <x v="2"/>
    <x v="0"/>
  </r>
  <r>
    <n v="40"/>
    <n v="9261.1"/>
    <n v="54444"/>
    <s v="DNA Sample"/>
    <n v="550"/>
    <n v="1"/>
    <n v="550"/>
    <s v="JM"/>
    <d v="2024-10-31T00:00:00"/>
    <d v="2024-10-29T00:00:00"/>
    <n v="2"/>
    <d v="2024-09-15T00:00:00"/>
    <d v="2024-10-20T00:00:00"/>
    <n v="5461"/>
    <s v="Net 30"/>
    <x v="1"/>
    <x v="0"/>
  </r>
  <r>
    <n v="41"/>
    <n v="9420"/>
    <s v="54584874r"/>
    <s v="Consult"/>
    <n v="3500"/>
    <n v="2"/>
    <n v="7000"/>
    <s v="LO"/>
    <d v="2024-10-31T00:00:00"/>
    <d v="2024-09-26T00:00:00"/>
    <n v="35"/>
    <d v="2024-10-20T00:00:00"/>
    <d v="2024-10-30T00:00:00"/>
    <n v="2154"/>
    <s v="Net 30"/>
    <x v="2"/>
    <x v="2"/>
  </r>
  <r>
    <n v="42"/>
    <n v="9578.9"/>
    <n v="54634"/>
    <s v="Sticky mat"/>
    <n v="125"/>
    <n v="1"/>
    <n v="125"/>
    <s v="FT"/>
    <d v="2024-10-31T00:00:00"/>
    <d v="2024-10-26T00:00:00"/>
    <n v="5"/>
    <d v="2024-10-25T00:00:00"/>
    <d v="2024-10-25T00:00:00"/>
    <n v="2154"/>
    <s v="Net 30"/>
    <x v="1"/>
    <x v="0"/>
  </r>
  <r>
    <n v="43"/>
    <n v="9737.7999999999993"/>
    <n v="7877"/>
    <s v="Fridge"/>
    <n v="2500"/>
    <n v="1"/>
    <n v="2500"/>
    <s v="FT"/>
    <d v="2024-10-31T00:00:00"/>
    <d v="2024-10-29T00:00:00"/>
    <n v="2"/>
    <d v="2024-10-10T00:00:00"/>
    <d v="2024-10-16T00:00:00"/>
    <n v="8542"/>
    <s v="Net 30"/>
    <x v="1"/>
    <x v="1"/>
  </r>
  <r>
    <n v="44"/>
    <n v="9896.7000000000007"/>
    <n v="78744"/>
    <s v="Thermometer"/>
    <n v="50"/>
    <n v="1"/>
    <n v="50"/>
    <s v="FT"/>
    <d v="2024-10-31T00:00:00"/>
    <d v="2024-10-30T00:00:00"/>
    <n v="1"/>
    <d v="2024-10-12T00:00:00"/>
    <d v="2024-10-14T00:00:00"/>
    <n v="5471"/>
    <s v="Net 30"/>
    <x v="2"/>
    <x v="0"/>
  </r>
  <r>
    <n v="45"/>
    <n v="10055.6"/>
    <n v="87454"/>
    <s v="Coats"/>
    <n v="250"/>
    <n v="1"/>
    <n v="250"/>
    <s v="FT"/>
    <d v="2024-10-31T00:00:00"/>
    <d v="2024-10-29T00:00:00"/>
    <n v="2"/>
    <d v="2024-10-01T00:00:00"/>
    <d v="2024-10-17T00:00:00"/>
    <n v="2154"/>
    <s v="Net 30"/>
    <x v="2"/>
    <x v="0"/>
  </r>
  <r>
    <n v="46"/>
    <n v="10214.5"/>
    <n v="97544"/>
    <s v="Enzymes"/>
    <n v="450"/>
    <n v="2"/>
    <n v="900"/>
    <s v="FT"/>
    <d v="2024-10-31T00:00:00"/>
    <d v="2024-10-28T00:00:00"/>
    <n v="3"/>
    <m/>
    <s v="n/a"/>
    <m/>
    <s v="Net 30"/>
    <x v="2"/>
    <x v="0"/>
  </r>
  <r>
    <n v="47"/>
    <n v="10373.4"/>
    <n v="2187"/>
    <s v="Enzymes"/>
    <n v="450"/>
    <n v="1"/>
    <n v="450"/>
    <s v="LO"/>
    <d v="2024-10-31T00:00:00"/>
    <d v="2024-10-27T00:00:00"/>
    <n v="4"/>
    <m/>
    <s v="n/a"/>
    <m/>
    <s v="Net 30"/>
    <x v="0"/>
    <x v="0"/>
  </r>
  <r>
    <n v="48"/>
    <n v="10532.3"/>
    <n v="54121"/>
    <s v="Enzymes"/>
    <n v="450"/>
    <n v="2"/>
    <n v="900"/>
    <s v="LO"/>
    <d v="2024-10-31T00:00:00"/>
    <d v="2024-10-29T00:00:00"/>
    <n v="2"/>
    <m/>
    <s v="n/a"/>
    <m/>
    <s v="Net 30"/>
    <x v="0"/>
    <x v="0"/>
  </r>
  <r>
    <n v="49"/>
    <n v="10691.2"/>
    <n v="87541"/>
    <s v="Enzymes"/>
    <n v="450"/>
    <n v="5"/>
    <n v="2250"/>
    <s v="JM"/>
    <d v="2024-10-31T00:00:00"/>
    <d v="2024-10-26T00:00:00"/>
    <n v="5"/>
    <m/>
    <s v="n/a"/>
    <m/>
    <s v="Net 30"/>
    <x v="0"/>
    <x v="0"/>
  </r>
  <r>
    <n v="50"/>
    <n v="10850.1"/>
    <n v="64521"/>
    <s v="Enzymes"/>
    <n v="450"/>
    <n v="1"/>
    <n v="450"/>
    <s v="LO"/>
    <d v="2024-10-31T00:00:00"/>
    <d v="2024-10-29T00:00:00"/>
    <n v="2"/>
    <m/>
    <s v="n/a"/>
    <m/>
    <s v="Net 3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457422-2EA8-47E6-9196-11B21503620D}" name="PivotTable10" cacheId="3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6">
  <location ref="A15:B19" firstHeaderRow="1" firstDataRow="1" firstDataCol="1"/>
  <pivotFields count="17">
    <pivotField numFmtId="165" showAll="0"/>
    <pivotField numFmtId="1" showAll="0"/>
    <pivotField showAll="0"/>
    <pivotField showAll="0"/>
    <pivotField numFmtId="44" showAll="0"/>
    <pivotField showAll="0"/>
    <pivotField dataField="1" numFmtId="44" showAll="0"/>
    <pivotField showAll="0"/>
    <pivotField numFmtId="14" showAll="0"/>
    <pivotField numFmtId="14" showAll="0"/>
    <pivotField showAll="0"/>
    <pivotField showAll="0"/>
    <pivotField showAll="0"/>
    <pivotField showAll="0"/>
    <pivotField showAll="0"/>
    <pivotField showAll="0">
      <items count="6">
        <item x="3"/>
        <item x="2"/>
        <item x="1"/>
        <item x="0"/>
        <item x="4"/>
        <item t="default"/>
      </items>
    </pivotField>
    <pivotField axis="axisRow" showAll="0">
      <items count="4">
        <item x="1"/>
        <item x="2"/>
        <item x="0"/>
        <item t="default"/>
      </items>
    </pivotField>
  </pivotFields>
  <rowFields count="1">
    <field x="16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Total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11552D-D4B5-46A8-9695-E42F084A0CB5}" name="PivotTable9" cacheId="3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7">
  <location ref="A3:B9" firstHeaderRow="1" firstDataRow="1" firstDataCol="1"/>
  <pivotFields count="17">
    <pivotField numFmtId="165" showAll="0"/>
    <pivotField numFmtId="1" showAll="0"/>
    <pivotField showAll="0"/>
    <pivotField showAll="0"/>
    <pivotField numFmtId="44" showAll="0"/>
    <pivotField showAll="0"/>
    <pivotField dataField="1" numFmtId="44" showAll="0"/>
    <pivotField showAll="0"/>
    <pivotField numFmtId="14" showAll="0"/>
    <pivotField numFmtId="14" showAll="0"/>
    <pivotField showAll="0"/>
    <pivotField showAll="0"/>
    <pivotField showAll="0"/>
    <pivotField showAll="0"/>
    <pivotField showAll="0"/>
    <pivotField axis="axisRow" showAll="0">
      <items count="6">
        <item x="3"/>
        <item x="2"/>
        <item x="1"/>
        <item x="0"/>
        <item x="4"/>
        <item t="default"/>
      </items>
    </pivotField>
    <pivotField showAll="0"/>
  </pivotFields>
  <rowFields count="1">
    <field x="15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Total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575B2-56D7-4962-9AA2-61DF016DA2F1}">
  <dimension ref="A1:I39"/>
  <sheetViews>
    <sheetView showGridLines="0" tabSelected="1" workbookViewId="0">
      <selection activeCell="AF21" sqref="AF21"/>
    </sheetView>
  </sheetViews>
  <sheetFormatPr defaultRowHeight="15" x14ac:dyDescent="0.25"/>
  <sheetData>
    <row r="1" spans="1:9" ht="36" x14ac:dyDescent="0.55000000000000004">
      <c r="A1" s="17" t="s">
        <v>67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9" x14ac:dyDescent="0.25">
      <c r="A3" s="14"/>
      <c r="B3" s="14"/>
      <c r="C3" s="14"/>
      <c r="D3" s="14"/>
      <c r="E3" s="14"/>
      <c r="F3" s="14"/>
      <c r="G3" s="14"/>
      <c r="H3" s="14"/>
      <c r="I3" s="14"/>
    </row>
    <row r="4" spans="1:9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9" x14ac:dyDescent="0.25">
      <c r="A5" s="14"/>
      <c r="B5" s="14"/>
      <c r="C5" s="14"/>
      <c r="D5" s="14"/>
      <c r="E5" s="14"/>
      <c r="F5" s="14"/>
      <c r="G5" s="14"/>
      <c r="H5" s="14"/>
      <c r="I5" s="14"/>
    </row>
    <row r="6" spans="1:9" x14ac:dyDescent="0.25">
      <c r="A6" s="14"/>
      <c r="B6" s="14"/>
      <c r="C6" s="14"/>
      <c r="D6" s="14"/>
      <c r="E6" s="14"/>
      <c r="F6" s="14"/>
      <c r="G6" s="14"/>
      <c r="H6" s="14"/>
      <c r="I6" s="14"/>
    </row>
    <row r="7" spans="1:9" x14ac:dyDescent="0.25">
      <c r="A7" s="14"/>
      <c r="B7" s="14"/>
      <c r="C7" s="14"/>
      <c r="D7" s="14"/>
      <c r="E7" s="14"/>
      <c r="F7" s="14"/>
      <c r="G7" s="14"/>
      <c r="H7" s="14"/>
      <c r="I7" s="14"/>
    </row>
    <row r="8" spans="1:9" x14ac:dyDescent="0.25">
      <c r="A8" s="14"/>
      <c r="B8" s="14"/>
      <c r="C8" s="14"/>
      <c r="D8" s="14"/>
      <c r="E8" s="14"/>
      <c r="F8" s="14"/>
      <c r="G8" s="14"/>
      <c r="H8" s="14"/>
      <c r="I8" s="14"/>
    </row>
    <row r="9" spans="1:9" x14ac:dyDescent="0.25">
      <c r="A9" s="14"/>
      <c r="B9" s="14"/>
      <c r="C9" s="14"/>
      <c r="D9" s="14"/>
      <c r="E9" s="14"/>
      <c r="F9" s="14"/>
      <c r="G9" s="14"/>
      <c r="H9" s="14"/>
      <c r="I9" s="14"/>
    </row>
    <row r="10" spans="1:9" x14ac:dyDescent="0.25">
      <c r="A10" s="14"/>
      <c r="B10" s="14"/>
      <c r="C10" s="14"/>
      <c r="D10" s="14"/>
      <c r="E10" s="14"/>
      <c r="F10" s="14"/>
      <c r="G10" s="14"/>
      <c r="H10" s="14"/>
      <c r="I10" s="14"/>
    </row>
    <row r="11" spans="1:9" x14ac:dyDescent="0.25">
      <c r="A11" s="14"/>
      <c r="B11" s="14"/>
      <c r="C11" s="14"/>
      <c r="D11" s="14"/>
      <c r="E11" s="14"/>
      <c r="F11" s="14"/>
      <c r="G11" s="14"/>
      <c r="H11" s="14"/>
      <c r="I11" s="14"/>
    </row>
    <row r="12" spans="1:9" x14ac:dyDescent="0.25">
      <c r="A12" s="14"/>
      <c r="B12" s="14"/>
      <c r="C12" s="14"/>
      <c r="D12" s="14"/>
      <c r="E12" s="14"/>
      <c r="F12" s="14"/>
      <c r="G12" s="14"/>
      <c r="H12" s="14"/>
      <c r="I12" s="14"/>
    </row>
    <row r="13" spans="1:9" x14ac:dyDescent="0.25">
      <c r="A13" s="14"/>
      <c r="B13" s="14"/>
      <c r="C13" s="14"/>
      <c r="D13" s="14"/>
      <c r="E13" s="14"/>
      <c r="F13" s="14"/>
      <c r="G13" s="14"/>
      <c r="H13" s="14"/>
      <c r="I13" s="14"/>
    </row>
    <row r="14" spans="1:9" x14ac:dyDescent="0.25">
      <c r="A14" s="14"/>
      <c r="B14" s="14"/>
      <c r="C14" s="14"/>
      <c r="D14" s="14"/>
      <c r="E14" s="14"/>
      <c r="F14" s="14"/>
      <c r="G14" s="14"/>
      <c r="H14" s="14"/>
      <c r="I14" s="14"/>
    </row>
    <row r="15" spans="1:9" x14ac:dyDescent="0.25">
      <c r="A15" s="14"/>
      <c r="B15" s="14"/>
      <c r="C15" s="14"/>
      <c r="D15" s="14"/>
      <c r="E15" s="14"/>
      <c r="F15" s="14"/>
      <c r="G15" s="14"/>
      <c r="H15" s="14"/>
      <c r="I15" s="14"/>
    </row>
    <row r="16" spans="1:9" x14ac:dyDescent="0.25">
      <c r="A16" s="14"/>
      <c r="B16" s="14"/>
      <c r="C16" s="14"/>
      <c r="D16" s="14"/>
      <c r="E16" s="14"/>
      <c r="F16" s="14"/>
      <c r="G16" s="14"/>
      <c r="H16" s="14"/>
      <c r="I16" s="14"/>
    </row>
    <row r="17" spans="1:9" x14ac:dyDescent="0.25">
      <c r="A17" s="14"/>
      <c r="B17" s="14"/>
      <c r="C17" s="14"/>
      <c r="D17" s="14"/>
      <c r="E17" s="14"/>
      <c r="F17" s="14"/>
      <c r="G17" s="14"/>
      <c r="H17" s="14"/>
      <c r="I17" s="14"/>
    </row>
    <row r="18" spans="1:9" x14ac:dyDescent="0.25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25">
      <c r="A19" s="14"/>
      <c r="B19" s="14"/>
      <c r="C19" s="14"/>
      <c r="D19" s="14"/>
      <c r="E19" s="14"/>
      <c r="F19" s="14"/>
      <c r="G19" s="14"/>
      <c r="H19" s="14"/>
      <c r="I19" s="14"/>
    </row>
    <row r="20" spans="1:9" x14ac:dyDescent="0.25">
      <c r="A20" s="14"/>
      <c r="B20" s="14"/>
      <c r="C20" s="14"/>
      <c r="D20" s="14"/>
      <c r="E20" s="14"/>
      <c r="F20" s="14"/>
      <c r="G20" s="14"/>
      <c r="H20" s="14"/>
      <c r="I20" s="14"/>
    </row>
    <row r="21" spans="1:9" x14ac:dyDescent="0.25">
      <c r="A21" s="14"/>
      <c r="B21" s="14"/>
      <c r="C21" s="14"/>
      <c r="D21" s="14"/>
      <c r="E21" s="14"/>
      <c r="F21" s="14"/>
      <c r="G21" s="14"/>
      <c r="H21" s="14"/>
      <c r="I21" s="14"/>
    </row>
    <row r="22" spans="1:9" x14ac:dyDescent="0.25">
      <c r="A22" s="14"/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4"/>
      <c r="B23" s="14"/>
      <c r="C23" s="14"/>
      <c r="D23" s="14"/>
      <c r="E23" s="14"/>
      <c r="F23" s="14"/>
      <c r="G23" s="14"/>
      <c r="H23" s="14"/>
      <c r="I23" s="14"/>
    </row>
    <row r="24" spans="1:9" x14ac:dyDescent="0.25">
      <c r="A24" s="14"/>
      <c r="B24" s="14"/>
      <c r="C24" s="14"/>
      <c r="D24" s="14"/>
      <c r="E24" s="14"/>
      <c r="F24" s="14"/>
      <c r="G24" s="14"/>
      <c r="H24" s="14"/>
      <c r="I24" s="14"/>
    </row>
    <row r="25" spans="1:9" x14ac:dyDescent="0.25">
      <c r="A25" s="14"/>
      <c r="B25" s="14"/>
      <c r="C25" s="14"/>
      <c r="D25" s="14"/>
      <c r="E25" s="14"/>
      <c r="F25" s="14"/>
      <c r="G25" s="14"/>
      <c r="H25" s="14"/>
      <c r="I25" s="14"/>
    </row>
    <row r="26" spans="1:9" x14ac:dyDescent="0.25">
      <c r="A26" s="14"/>
      <c r="B26" s="14"/>
      <c r="C26" s="14"/>
      <c r="D26" s="14"/>
      <c r="E26" s="14"/>
      <c r="F26" s="14"/>
      <c r="G26" s="14"/>
      <c r="H26" s="14"/>
      <c r="I26" s="14"/>
    </row>
    <row r="27" spans="1:9" x14ac:dyDescent="0.25">
      <c r="A27" s="14"/>
      <c r="B27" s="14"/>
      <c r="C27" s="14"/>
      <c r="D27" s="14"/>
      <c r="E27" s="14"/>
      <c r="F27" s="14"/>
      <c r="G27" s="14"/>
      <c r="H27" s="14"/>
      <c r="I27" s="14"/>
    </row>
    <row r="28" spans="1:9" x14ac:dyDescent="0.25">
      <c r="A28" s="14"/>
      <c r="B28" s="14"/>
      <c r="C28" s="14"/>
      <c r="D28" s="14"/>
      <c r="E28" s="14"/>
      <c r="F28" s="14"/>
      <c r="G28" s="14"/>
      <c r="H28" s="14"/>
      <c r="I28" s="14"/>
    </row>
    <row r="29" spans="1:9" x14ac:dyDescent="0.25">
      <c r="A29" s="14"/>
      <c r="B29" s="14"/>
      <c r="C29" s="14"/>
      <c r="D29" s="14"/>
      <c r="E29" s="14"/>
      <c r="F29" s="14"/>
      <c r="G29" s="14"/>
      <c r="H29" s="14"/>
      <c r="I29" s="14"/>
    </row>
    <row r="30" spans="1:9" x14ac:dyDescent="0.25">
      <c r="A30" s="14"/>
      <c r="B30" s="14"/>
      <c r="C30" s="14"/>
      <c r="D30" s="14"/>
      <c r="E30" s="14"/>
      <c r="F30" s="14"/>
      <c r="G30" s="14"/>
      <c r="H30" s="14"/>
      <c r="I30" s="14"/>
    </row>
    <row r="31" spans="1:9" x14ac:dyDescent="0.25">
      <c r="A31" s="14"/>
      <c r="B31" s="14"/>
      <c r="C31" s="14"/>
      <c r="D31" s="14"/>
      <c r="E31" s="14"/>
      <c r="F31" s="14"/>
      <c r="G31" s="14"/>
      <c r="H31" s="14"/>
      <c r="I31" s="14"/>
    </row>
    <row r="32" spans="1:9" x14ac:dyDescent="0.25">
      <c r="A32" s="14"/>
      <c r="B32" s="14"/>
      <c r="C32" s="14"/>
      <c r="D32" s="14"/>
      <c r="E32" s="14"/>
      <c r="F32" s="14"/>
      <c r="G32" s="14"/>
      <c r="H32" s="14"/>
      <c r="I32" s="14"/>
    </row>
    <row r="33" spans="1:9" x14ac:dyDescent="0.25">
      <c r="A33" s="14"/>
      <c r="B33" s="14"/>
      <c r="C33" s="14"/>
      <c r="D33" s="14"/>
      <c r="E33" s="14"/>
      <c r="F33" s="14"/>
      <c r="G33" s="14"/>
      <c r="H33" s="14"/>
      <c r="I33" s="14"/>
    </row>
    <row r="34" spans="1:9" x14ac:dyDescent="0.25">
      <c r="A34" s="14"/>
      <c r="B34" s="14"/>
      <c r="C34" s="14"/>
      <c r="D34" s="14"/>
      <c r="E34" s="14"/>
      <c r="F34" s="14"/>
      <c r="G34" s="14"/>
      <c r="H34" s="14"/>
      <c r="I34" s="14"/>
    </row>
    <row r="35" spans="1:9" x14ac:dyDescent="0.25">
      <c r="A35" s="14"/>
      <c r="B35" s="14"/>
      <c r="C35" s="14"/>
      <c r="D35" s="14"/>
      <c r="E35" s="14"/>
      <c r="F35" s="14"/>
      <c r="G35" s="14"/>
      <c r="H35" s="14"/>
      <c r="I35" s="14"/>
    </row>
    <row r="36" spans="1:9" x14ac:dyDescent="0.25">
      <c r="A36" s="14"/>
      <c r="B36" s="14"/>
      <c r="C36" s="14"/>
      <c r="D36" s="14"/>
      <c r="E36" s="14"/>
      <c r="F36" s="14"/>
      <c r="G36" s="14"/>
      <c r="H36" s="14"/>
      <c r="I36" s="14"/>
    </row>
    <row r="37" spans="1:9" x14ac:dyDescent="0.25">
      <c r="A37" s="14"/>
      <c r="B37" s="14"/>
      <c r="C37" s="14"/>
      <c r="D37" s="14"/>
      <c r="E37" s="14"/>
      <c r="F37" s="14"/>
      <c r="G37" s="14"/>
      <c r="H37" s="14"/>
      <c r="I37" s="14"/>
    </row>
    <row r="38" spans="1:9" x14ac:dyDescent="0.25">
      <c r="A38" s="14"/>
      <c r="B38" s="14"/>
      <c r="C38" s="14"/>
      <c r="D38" s="14"/>
      <c r="E38" s="14"/>
      <c r="F38" s="14"/>
      <c r="G38" s="14"/>
      <c r="H38" s="14"/>
      <c r="I38" s="14"/>
    </row>
    <row r="39" spans="1:9" x14ac:dyDescent="0.25">
      <c r="A39" s="14"/>
      <c r="B39" s="14"/>
      <c r="C39" s="14"/>
      <c r="D39" s="14"/>
      <c r="E39" s="14"/>
      <c r="F39" s="14"/>
      <c r="G39" s="14"/>
      <c r="H39" s="14"/>
      <c r="I39" s="14"/>
    </row>
  </sheetData>
  <mergeCells count="1">
    <mergeCell ref="A1:I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098FE-F33F-4997-A4D6-98DFF4FA493A}">
  <dimension ref="A3:B19"/>
  <sheetViews>
    <sheetView workbookViewId="0">
      <selection activeCell="D35" sqref="D35"/>
    </sheetView>
  </sheetViews>
  <sheetFormatPr defaultRowHeight="15" x14ac:dyDescent="0.25"/>
  <cols>
    <col min="1" max="1" width="13.42578125" bestFit="1" customWidth="1"/>
    <col min="2" max="2" width="12.140625" bestFit="1" customWidth="1"/>
  </cols>
  <sheetData>
    <row r="3" spans="1:2" x14ac:dyDescent="0.25">
      <c r="A3" s="12" t="s">
        <v>63</v>
      </c>
      <c r="B3" t="s">
        <v>65</v>
      </c>
    </row>
    <row r="4" spans="1:2" x14ac:dyDescent="0.25">
      <c r="A4" s="5" t="s">
        <v>53</v>
      </c>
      <c r="B4" s="13">
        <v>10500</v>
      </c>
    </row>
    <row r="5" spans="1:2" x14ac:dyDescent="0.25">
      <c r="A5" s="5" t="s">
        <v>50</v>
      </c>
      <c r="B5" s="13">
        <v>50102</v>
      </c>
    </row>
    <row r="6" spans="1:2" x14ac:dyDescent="0.25">
      <c r="A6" s="5" t="s">
        <v>49</v>
      </c>
      <c r="B6" s="13">
        <v>173310</v>
      </c>
    </row>
    <row r="7" spans="1:2" x14ac:dyDescent="0.25">
      <c r="A7" s="5" t="s">
        <v>17</v>
      </c>
      <c r="B7" s="13">
        <v>11301</v>
      </c>
    </row>
    <row r="8" spans="1:2" x14ac:dyDescent="0.25">
      <c r="A8" s="5" t="s">
        <v>54</v>
      </c>
      <c r="B8" s="13">
        <v>28000</v>
      </c>
    </row>
    <row r="9" spans="1:2" x14ac:dyDescent="0.25">
      <c r="A9" s="5" t="s">
        <v>64</v>
      </c>
      <c r="B9" s="13">
        <v>273213</v>
      </c>
    </row>
    <row r="15" spans="1:2" x14ac:dyDescent="0.25">
      <c r="A15" s="12" t="s">
        <v>63</v>
      </c>
      <c r="B15" t="s">
        <v>65</v>
      </c>
    </row>
    <row r="16" spans="1:2" x14ac:dyDescent="0.25">
      <c r="A16" s="5" t="s">
        <v>57</v>
      </c>
      <c r="B16" s="13">
        <v>50500</v>
      </c>
    </row>
    <row r="17" spans="1:2" x14ac:dyDescent="0.25">
      <c r="A17" s="5" t="s">
        <v>58</v>
      </c>
      <c r="B17" s="13">
        <v>87500</v>
      </c>
    </row>
    <row r="18" spans="1:2" x14ac:dyDescent="0.25">
      <c r="A18" s="5" t="s">
        <v>19</v>
      </c>
      <c r="B18" s="13">
        <v>135213</v>
      </c>
    </row>
    <row r="19" spans="1:2" x14ac:dyDescent="0.25">
      <c r="A19" s="5" t="s">
        <v>64</v>
      </c>
      <c r="B19" s="13">
        <v>273213</v>
      </c>
    </row>
  </sheetData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56124-975E-4F2F-93E2-B1A097908EA1}">
  <dimension ref="B1:S53"/>
  <sheetViews>
    <sheetView workbookViewId="0">
      <pane ySplit="1" topLeftCell="A23" activePane="bottomLeft" state="frozen"/>
      <selection activeCell="I1" sqref="I1"/>
      <selection pane="bottomLeft" activeCell="M25" sqref="M25"/>
    </sheetView>
  </sheetViews>
  <sheetFormatPr defaultColWidth="12.5703125" defaultRowHeight="15" x14ac:dyDescent="0.25"/>
  <cols>
    <col min="1" max="1" width="5.28515625" customWidth="1"/>
    <col min="2" max="2" width="12.5703125" style="6"/>
    <col min="3" max="5" width="12.5703125" style="1"/>
    <col min="6" max="6" width="12.5703125" style="2"/>
    <col min="7" max="7" width="5.42578125" style="1" customWidth="1"/>
    <col min="8" max="8" width="11.5703125" style="2" bestFit="1" customWidth="1"/>
    <col min="9" max="9" width="10.7109375" style="1" customWidth="1"/>
    <col min="10" max="10" width="10.5703125" style="3" customWidth="1"/>
    <col min="11" max="11" width="13.85546875" style="3" bestFit="1" customWidth="1"/>
    <col min="12" max="12" width="9.85546875" style="1" bestFit="1" customWidth="1"/>
    <col min="13" max="13" width="11.28515625" style="3" customWidth="1"/>
    <col min="14" max="14" width="10.42578125" style="3" bestFit="1" customWidth="1"/>
    <col min="15" max="15" width="8.7109375" style="1" bestFit="1" customWidth="1"/>
    <col min="16" max="16" width="8.7109375" style="1" customWidth="1"/>
    <col min="17" max="17" width="13.42578125" style="1" customWidth="1"/>
    <col min="18" max="18" width="12.5703125" style="1"/>
  </cols>
  <sheetData>
    <row r="1" spans="2:19" s="4" customFormat="1" ht="45" x14ac:dyDescent="0.25">
      <c r="B1" s="10" t="s">
        <v>13</v>
      </c>
      <c r="C1" s="7" t="s">
        <v>0</v>
      </c>
      <c r="D1" s="7" t="s">
        <v>1</v>
      </c>
      <c r="E1" s="7" t="s">
        <v>2</v>
      </c>
      <c r="F1" s="8" t="s">
        <v>3</v>
      </c>
      <c r="G1" s="7" t="s">
        <v>4</v>
      </c>
      <c r="H1" s="8" t="s">
        <v>20</v>
      </c>
      <c r="I1" s="7" t="s">
        <v>8</v>
      </c>
      <c r="J1" s="9" t="s">
        <v>9</v>
      </c>
      <c r="K1" s="9" t="s">
        <v>14</v>
      </c>
      <c r="L1" s="7" t="s">
        <v>10</v>
      </c>
      <c r="M1" s="9" t="s">
        <v>15</v>
      </c>
      <c r="N1" s="9" t="s">
        <v>5</v>
      </c>
      <c r="O1" s="7" t="s">
        <v>6</v>
      </c>
      <c r="P1" s="7" t="s">
        <v>59</v>
      </c>
      <c r="Q1" s="7" t="s">
        <v>7</v>
      </c>
      <c r="R1" s="7" t="s">
        <v>18</v>
      </c>
      <c r="S1" s="7"/>
    </row>
    <row r="2" spans="2:19" x14ac:dyDescent="0.25">
      <c r="B2" s="6" cm="1">
        <f t="array" ref="B2:B51">_xlfn.SEQUENCE(50)</f>
        <v>1</v>
      </c>
      <c r="C2" s="11">
        <v>2562</v>
      </c>
      <c r="D2" s="1">
        <v>5496632</v>
      </c>
      <c r="E2" s="1" t="s">
        <v>11</v>
      </c>
      <c r="F2" s="2">
        <v>545</v>
      </c>
      <c r="G2" s="1">
        <v>2</v>
      </c>
      <c r="H2" s="2">
        <f>F2*G2</f>
        <v>1090</v>
      </c>
      <c r="I2" s="1" t="s">
        <v>12</v>
      </c>
      <c r="J2" s="3">
        <v>45570</v>
      </c>
      <c r="K2" s="3">
        <f>IF(J2-L2=0,"",J2-L2)</f>
        <v>45555</v>
      </c>
      <c r="L2" s="1">
        <v>15</v>
      </c>
      <c r="M2" s="3">
        <v>45553</v>
      </c>
      <c r="N2" s="3">
        <v>45569</v>
      </c>
      <c r="O2" s="1" t="s">
        <v>16</v>
      </c>
      <c r="P2" s="1" t="s">
        <v>60</v>
      </c>
      <c r="Q2" s="1" t="s">
        <v>17</v>
      </c>
      <c r="R2" s="1" t="s">
        <v>19</v>
      </c>
    </row>
    <row r="3" spans="2:19" x14ac:dyDescent="0.25">
      <c r="B3" s="6">
        <v>2</v>
      </c>
      <c r="C3" s="11">
        <v>2165</v>
      </c>
      <c r="D3" s="1">
        <v>4651</v>
      </c>
      <c r="E3" s="1" t="s">
        <v>29</v>
      </c>
      <c r="F3" s="2">
        <v>550</v>
      </c>
      <c r="G3" s="1">
        <v>2</v>
      </c>
      <c r="H3" s="2">
        <f t="shared" ref="H3:H51" si="0">F3*G3</f>
        <v>1100</v>
      </c>
      <c r="I3" s="1" t="s">
        <v>21</v>
      </c>
      <c r="J3" s="3">
        <v>45570</v>
      </c>
      <c r="K3" s="3">
        <f t="shared" ref="K3:K51" si="1">IF(J3-L3=0,"",J3-L3)</f>
        <v>45558</v>
      </c>
      <c r="L3" s="1">
        <v>12</v>
      </c>
      <c r="M3" s="3">
        <v>45601</v>
      </c>
      <c r="N3" s="3">
        <v>45571</v>
      </c>
      <c r="O3" s="1" t="s">
        <v>46</v>
      </c>
      <c r="P3" s="1" t="s">
        <v>61</v>
      </c>
      <c r="Q3" s="1" t="s">
        <v>49</v>
      </c>
      <c r="R3" s="1" t="s">
        <v>19</v>
      </c>
    </row>
    <row r="4" spans="2:19" x14ac:dyDescent="0.25">
      <c r="B4" s="6">
        <v>3</v>
      </c>
      <c r="C4" s="11">
        <v>5462</v>
      </c>
      <c r="D4" s="1">
        <v>5462</v>
      </c>
      <c r="E4" s="1" t="s">
        <v>30</v>
      </c>
      <c r="F4" s="2">
        <v>35</v>
      </c>
      <c r="G4" s="1">
        <v>5</v>
      </c>
      <c r="H4" s="2">
        <f t="shared" si="0"/>
        <v>175</v>
      </c>
      <c r="I4" s="1" t="s">
        <v>12</v>
      </c>
      <c r="J4" s="3">
        <v>45570</v>
      </c>
      <c r="K4" s="3">
        <f t="shared" si="1"/>
        <v>45565</v>
      </c>
      <c r="L4" s="1">
        <v>5</v>
      </c>
      <c r="M4" s="3">
        <v>45554</v>
      </c>
      <c r="N4" s="3">
        <v>45573</v>
      </c>
      <c r="O4" s="1">
        <v>12542</v>
      </c>
      <c r="P4" s="1" t="s">
        <v>60</v>
      </c>
      <c r="Q4" s="1" t="s">
        <v>49</v>
      </c>
      <c r="R4" s="1" t="s">
        <v>19</v>
      </c>
    </row>
    <row r="5" spans="2:19" x14ac:dyDescent="0.25">
      <c r="B5" s="6">
        <v>4</v>
      </c>
      <c r="C5" s="11">
        <v>4562</v>
      </c>
      <c r="D5" s="1">
        <v>548</v>
      </c>
      <c r="E5" s="1" t="s">
        <v>31</v>
      </c>
      <c r="F5" s="2">
        <v>100</v>
      </c>
      <c r="G5" s="1">
        <v>1</v>
      </c>
      <c r="H5" s="2">
        <f t="shared" si="0"/>
        <v>100</v>
      </c>
      <c r="I5" s="1" t="s">
        <v>12</v>
      </c>
      <c r="J5" s="3">
        <v>45570</v>
      </c>
      <c r="K5" s="3">
        <f t="shared" si="1"/>
        <v>45566</v>
      </c>
      <c r="L5" s="1">
        <v>4</v>
      </c>
      <c r="M5" s="3">
        <v>45553</v>
      </c>
      <c r="N5" s="3">
        <v>45574</v>
      </c>
      <c r="O5" s="1" t="s">
        <v>47</v>
      </c>
      <c r="P5" s="1" t="s">
        <v>60</v>
      </c>
      <c r="Q5" s="1" t="s">
        <v>49</v>
      </c>
      <c r="R5" s="1" t="s">
        <v>19</v>
      </c>
    </row>
    <row r="6" spans="2:19" x14ac:dyDescent="0.25">
      <c r="B6" s="6">
        <v>5</v>
      </c>
      <c r="C6" s="11">
        <v>2158</v>
      </c>
      <c r="D6" s="1">
        <v>78634</v>
      </c>
      <c r="E6" s="1" t="s">
        <v>32</v>
      </c>
      <c r="F6" s="2">
        <v>3000</v>
      </c>
      <c r="G6" s="1">
        <v>4</v>
      </c>
      <c r="H6" s="2">
        <f t="shared" si="0"/>
        <v>12000</v>
      </c>
      <c r="I6" s="1" t="s">
        <v>12</v>
      </c>
      <c r="J6" s="3">
        <v>45570</v>
      </c>
      <c r="K6" s="3">
        <f t="shared" si="1"/>
        <v>45562</v>
      </c>
      <c r="L6" s="1">
        <v>8</v>
      </c>
      <c r="M6" s="3">
        <v>45553</v>
      </c>
      <c r="N6" s="3">
        <v>45569</v>
      </c>
      <c r="O6" s="1" t="s">
        <v>48</v>
      </c>
      <c r="P6" s="1" t="s">
        <v>60</v>
      </c>
      <c r="Q6" s="1" t="s">
        <v>49</v>
      </c>
      <c r="R6" s="1" t="s">
        <v>57</v>
      </c>
    </row>
    <row r="7" spans="2:19" x14ac:dyDescent="0.25">
      <c r="B7" s="6">
        <v>6</v>
      </c>
      <c r="C7" s="11">
        <v>3858.5</v>
      </c>
      <c r="D7" s="1">
        <v>945</v>
      </c>
      <c r="E7" s="1" t="s">
        <v>31</v>
      </c>
      <c r="F7" s="2">
        <v>105</v>
      </c>
      <c r="G7" s="1">
        <v>2</v>
      </c>
      <c r="H7" s="2">
        <f t="shared" si="0"/>
        <v>210</v>
      </c>
      <c r="I7" s="1" t="s">
        <v>12</v>
      </c>
      <c r="J7" s="3">
        <v>45570</v>
      </c>
      <c r="K7" s="3">
        <f t="shared" si="1"/>
        <v>45554</v>
      </c>
      <c r="L7" s="1">
        <v>16</v>
      </c>
      <c r="M7" s="3">
        <v>45554</v>
      </c>
      <c r="N7" s="3">
        <v>45570</v>
      </c>
      <c r="O7" s="1">
        <v>45125</v>
      </c>
      <c r="P7" s="1" t="s">
        <v>60</v>
      </c>
      <c r="Q7" s="1" t="s">
        <v>49</v>
      </c>
      <c r="R7" s="1" t="s">
        <v>19</v>
      </c>
    </row>
    <row r="8" spans="2:19" x14ac:dyDescent="0.25">
      <c r="B8" s="6">
        <v>7</v>
      </c>
      <c r="C8" s="11">
        <v>4017.4</v>
      </c>
      <c r="D8" s="1">
        <v>526</v>
      </c>
      <c r="E8" s="1" t="s">
        <v>33</v>
      </c>
      <c r="F8" s="2">
        <v>325</v>
      </c>
      <c r="G8" s="1">
        <v>31</v>
      </c>
      <c r="H8" s="2">
        <f t="shared" si="0"/>
        <v>10075</v>
      </c>
      <c r="I8" s="1" t="s">
        <v>12</v>
      </c>
      <c r="J8" s="3">
        <v>45570</v>
      </c>
      <c r="K8" s="3">
        <f t="shared" si="1"/>
        <v>45565</v>
      </c>
      <c r="L8" s="1">
        <v>5</v>
      </c>
      <c r="M8" s="3">
        <v>45555</v>
      </c>
      <c r="N8" s="3">
        <v>45569</v>
      </c>
      <c r="O8" s="1">
        <v>2564</v>
      </c>
      <c r="P8" s="1" t="s">
        <v>60</v>
      </c>
      <c r="Q8" s="1" t="s">
        <v>49</v>
      </c>
      <c r="R8" s="1" t="s">
        <v>19</v>
      </c>
    </row>
    <row r="9" spans="2:19" x14ac:dyDescent="0.25">
      <c r="B9" s="6">
        <v>8</v>
      </c>
      <c r="C9" s="11">
        <v>4176.3</v>
      </c>
      <c r="D9" s="1">
        <v>5487</v>
      </c>
      <c r="E9" s="1" t="s">
        <v>34</v>
      </c>
      <c r="F9" s="2">
        <v>15000</v>
      </c>
      <c r="G9" s="1">
        <v>2</v>
      </c>
      <c r="H9" s="2">
        <f t="shared" si="0"/>
        <v>30000</v>
      </c>
      <c r="I9" s="1" t="s">
        <v>12</v>
      </c>
      <c r="J9" s="3">
        <v>45570</v>
      </c>
      <c r="K9" s="3">
        <f t="shared" si="1"/>
        <v>45562</v>
      </c>
      <c r="L9" s="1">
        <v>8</v>
      </c>
      <c r="M9" s="3">
        <v>45555</v>
      </c>
      <c r="N9" s="3">
        <v>45571</v>
      </c>
      <c r="O9" s="1">
        <v>3265</v>
      </c>
      <c r="P9" s="1" t="s">
        <v>60</v>
      </c>
      <c r="Q9" s="1" t="s">
        <v>49</v>
      </c>
      <c r="R9" s="1" t="s">
        <v>19</v>
      </c>
    </row>
    <row r="10" spans="2:19" x14ac:dyDescent="0.25">
      <c r="B10" s="6">
        <v>9</v>
      </c>
      <c r="C10" s="11">
        <v>4335.2</v>
      </c>
      <c r="D10" s="1">
        <v>230563</v>
      </c>
      <c r="E10" s="1" t="s">
        <v>35</v>
      </c>
      <c r="F10" s="2">
        <v>950</v>
      </c>
      <c r="G10" s="1">
        <v>3</v>
      </c>
      <c r="H10" s="2">
        <f t="shared" si="0"/>
        <v>2850</v>
      </c>
      <c r="I10" s="1" t="s">
        <v>21</v>
      </c>
      <c r="J10" s="3">
        <v>45573</v>
      </c>
      <c r="K10" s="3">
        <f t="shared" si="1"/>
        <v>45569</v>
      </c>
      <c r="L10" s="1">
        <v>4</v>
      </c>
      <c r="M10" s="3">
        <v>45555</v>
      </c>
      <c r="N10" s="3">
        <v>45573</v>
      </c>
      <c r="O10" s="1">
        <v>1254</v>
      </c>
      <c r="P10" s="1" t="s">
        <v>60</v>
      </c>
      <c r="Q10" s="1" t="s">
        <v>49</v>
      </c>
      <c r="R10" s="1" t="s">
        <v>19</v>
      </c>
    </row>
    <row r="11" spans="2:19" x14ac:dyDescent="0.25">
      <c r="B11" s="6">
        <v>10</v>
      </c>
      <c r="C11" s="11">
        <v>4494.1000000000004</v>
      </c>
      <c r="D11" s="1">
        <v>95406</v>
      </c>
      <c r="E11" s="1" t="s">
        <v>36</v>
      </c>
      <c r="F11" s="2">
        <v>550</v>
      </c>
      <c r="G11" s="1">
        <v>5</v>
      </c>
      <c r="H11" s="2">
        <f t="shared" si="0"/>
        <v>2750</v>
      </c>
      <c r="I11" s="1" t="s">
        <v>45</v>
      </c>
      <c r="J11" s="3">
        <v>45570</v>
      </c>
      <c r="K11" s="3">
        <f t="shared" si="1"/>
        <v>45568</v>
      </c>
      <c r="L11" s="1">
        <v>2</v>
      </c>
      <c r="M11" s="3">
        <v>45555</v>
      </c>
      <c r="N11" s="3">
        <v>45574</v>
      </c>
      <c r="O11" s="1">
        <v>85400</v>
      </c>
      <c r="P11" s="1" t="s">
        <v>60</v>
      </c>
      <c r="Q11" s="1" t="s">
        <v>49</v>
      </c>
      <c r="R11" s="1" t="s">
        <v>19</v>
      </c>
    </row>
    <row r="12" spans="2:19" x14ac:dyDescent="0.25">
      <c r="B12" s="6">
        <v>11</v>
      </c>
      <c r="C12" s="11">
        <v>4653</v>
      </c>
      <c r="D12" s="1">
        <v>85206</v>
      </c>
      <c r="E12" s="1" t="s">
        <v>37</v>
      </c>
      <c r="F12" s="2">
        <v>3500</v>
      </c>
      <c r="G12" s="1">
        <v>23</v>
      </c>
      <c r="H12" s="2">
        <f t="shared" si="0"/>
        <v>80500</v>
      </c>
      <c r="I12" s="1" t="s">
        <v>45</v>
      </c>
      <c r="J12" s="3">
        <v>45570</v>
      </c>
      <c r="K12" s="3">
        <f t="shared" si="1"/>
        <v>45565</v>
      </c>
      <c r="L12" s="1">
        <v>5</v>
      </c>
      <c r="M12" s="3">
        <v>45555</v>
      </c>
      <c r="N12" s="3">
        <v>45569</v>
      </c>
      <c r="O12" s="11">
        <v>45810</v>
      </c>
      <c r="P12" s="1" t="s">
        <v>60</v>
      </c>
      <c r="Q12" s="1" t="s">
        <v>49</v>
      </c>
      <c r="R12" s="1" t="s">
        <v>58</v>
      </c>
    </row>
    <row r="13" spans="2:19" x14ac:dyDescent="0.25">
      <c r="B13" s="6">
        <v>12</v>
      </c>
      <c r="C13" s="11">
        <v>4811.8999999999996</v>
      </c>
      <c r="D13" s="1">
        <v>95410</v>
      </c>
      <c r="E13" s="1" t="s">
        <v>38</v>
      </c>
      <c r="F13" s="2">
        <v>125</v>
      </c>
      <c r="G13" s="1">
        <v>1</v>
      </c>
      <c r="H13" s="2">
        <f t="shared" si="0"/>
        <v>125</v>
      </c>
      <c r="I13" s="1" t="s">
        <v>45</v>
      </c>
      <c r="J13" s="3">
        <v>45570</v>
      </c>
      <c r="K13" s="3">
        <f t="shared" si="1"/>
        <v>45568</v>
      </c>
      <c r="L13" s="1">
        <v>2</v>
      </c>
      <c r="M13" s="3">
        <v>45555</v>
      </c>
      <c r="N13" s="3">
        <v>45570</v>
      </c>
      <c r="O13" s="11">
        <v>24589</v>
      </c>
      <c r="P13" s="1" t="s">
        <v>60</v>
      </c>
      <c r="Q13" s="1" t="s">
        <v>49</v>
      </c>
      <c r="R13" s="1" t="s">
        <v>19</v>
      </c>
    </row>
    <row r="14" spans="2:19" x14ac:dyDescent="0.25">
      <c r="B14" s="6">
        <v>13</v>
      </c>
      <c r="C14" s="11">
        <v>4970.8</v>
      </c>
      <c r="D14" s="1">
        <v>85</v>
      </c>
      <c r="E14" s="1" t="s">
        <v>39</v>
      </c>
      <c r="F14" s="2">
        <v>4000</v>
      </c>
      <c r="G14" s="1">
        <v>1</v>
      </c>
      <c r="H14" s="2">
        <f t="shared" si="0"/>
        <v>4000</v>
      </c>
      <c r="I14" s="1" t="s">
        <v>45</v>
      </c>
      <c r="J14" s="3">
        <v>45570</v>
      </c>
      <c r="K14" s="3">
        <f t="shared" si="1"/>
        <v>45568</v>
      </c>
      <c r="L14" s="1">
        <v>2</v>
      </c>
      <c r="M14" s="3">
        <v>45555</v>
      </c>
      <c r="N14" s="3">
        <v>45569</v>
      </c>
      <c r="O14" s="11">
        <v>125480</v>
      </c>
      <c r="P14" s="1" t="s">
        <v>60</v>
      </c>
      <c r="Q14" s="1" t="s">
        <v>49</v>
      </c>
      <c r="R14" s="1" t="s">
        <v>57</v>
      </c>
    </row>
    <row r="15" spans="2:19" x14ac:dyDescent="0.25">
      <c r="B15" s="6">
        <v>14</v>
      </c>
      <c r="C15" s="11">
        <v>5129.7</v>
      </c>
      <c r="D15" s="1">
        <v>751190</v>
      </c>
      <c r="E15" s="1" t="s">
        <v>40</v>
      </c>
      <c r="F15" s="2">
        <v>50</v>
      </c>
      <c r="G15" s="1">
        <v>2</v>
      </c>
      <c r="H15" s="2">
        <f t="shared" si="0"/>
        <v>100</v>
      </c>
      <c r="I15" s="1" t="s">
        <v>45</v>
      </c>
      <c r="J15" s="3">
        <v>45575</v>
      </c>
      <c r="K15" s="3">
        <f t="shared" si="1"/>
        <v>45572</v>
      </c>
      <c r="L15" s="1">
        <v>3</v>
      </c>
      <c r="M15" s="3">
        <v>45555</v>
      </c>
      <c r="N15" s="3">
        <v>45571</v>
      </c>
      <c r="O15" s="11">
        <v>125470</v>
      </c>
      <c r="P15" s="1" t="s">
        <v>60</v>
      </c>
      <c r="Q15" s="1" t="s">
        <v>17</v>
      </c>
      <c r="R15" s="1" t="s">
        <v>19</v>
      </c>
    </row>
    <row r="16" spans="2:19" x14ac:dyDescent="0.25">
      <c r="B16" s="6">
        <v>15</v>
      </c>
      <c r="C16" s="11">
        <v>5288.6</v>
      </c>
      <c r="D16" s="1" t="s">
        <v>22</v>
      </c>
      <c r="E16" s="1" t="s">
        <v>41</v>
      </c>
      <c r="F16" s="2">
        <v>250</v>
      </c>
      <c r="G16" s="1">
        <v>5</v>
      </c>
      <c r="H16" s="2">
        <f t="shared" si="0"/>
        <v>1250</v>
      </c>
      <c r="I16" s="1" t="s">
        <v>21</v>
      </c>
      <c r="J16" s="3">
        <v>45575</v>
      </c>
      <c r="K16" s="3">
        <f t="shared" si="1"/>
        <v>45570</v>
      </c>
      <c r="L16" s="1">
        <v>5</v>
      </c>
      <c r="M16" s="3">
        <v>45556</v>
      </c>
      <c r="N16" s="3">
        <v>45573</v>
      </c>
      <c r="O16" s="11">
        <v>84592</v>
      </c>
      <c r="P16" s="1" t="s">
        <v>60</v>
      </c>
      <c r="Q16" s="1" t="s">
        <v>17</v>
      </c>
      <c r="R16" s="1" t="s">
        <v>19</v>
      </c>
    </row>
    <row r="17" spans="2:18" x14ac:dyDescent="0.25">
      <c r="B17" s="6">
        <v>16</v>
      </c>
      <c r="C17" s="11">
        <v>5447.5</v>
      </c>
      <c r="D17" s="1" t="s">
        <v>23</v>
      </c>
      <c r="E17" s="1" t="s">
        <v>11</v>
      </c>
      <c r="F17" s="2">
        <v>352</v>
      </c>
      <c r="G17" s="1">
        <v>1</v>
      </c>
      <c r="H17" s="2">
        <f t="shared" si="0"/>
        <v>352</v>
      </c>
      <c r="I17" s="1" t="s">
        <v>21</v>
      </c>
      <c r="J17" s="3">
        <v>45575</v>
      </c>
      <c r="K17" s="3">
        <f t="shared" si="1"/>
        <v>45570</v>
      </c>
      <c r="L17" s="1">
        <v>5</v>
      </c>
      <c r="M17" s="3">
        <v>45556</v>
      </c>
      <c r="N17" s="3">
        <v>45574</v>
      </c>
      <c r="O17" s="11">
        <v>134721.70000000001</v>
      </c>
      <c r="P17" s="1" t="s">
        <v>60</v>
      </c>
      <c r="Q17" s="1" t="s">
        <v>17</v>
      </c>
      <c r="R17" s="1" t="s">
        <v>19</v>
      </c>
    </row>
    <row r="18" spans="2:18" x14ac:dyDescent="0.25">
      <c r="B18" s="6">
        <v>17</v>
      </c>
      <c r="C18" s="11">
        <v>5606.4</v>
      </c>
      <c r="D18" s="1">
        <v>7845</v>
      </c>
      <c r="E18" s="1" t="s">
        <v>29</v>
      </c>
      <c r="F18" s="2">
        <v>354</v>
      </c>
      <c r="G18" s="1">
        <v>1</v>
      </c>
      <c r="H18" s="2">
        <f t="shared" si="0"/>
        <v>354</v>
      </c>
      <c r="I18" s="1" t="s">
        <v>12</v>
      </c>
      <c r="J18" s="3">
        <v>45575</v>
      </c>
      <c r="K18" s="3">
        <f t="shared" si="1"/>
        <v>45573</v>
      </c>
      <c r="L18" s="1">
        <v>2</v>
      </c>
      <c r="M18" s="3">
        <v>45557</v>
      </c>
      <c r="N18" s="3">
        <v>45569</v>
      </c>
      <c r="O18" s="11">
        <v>152566.20000000001</v>
      </c>
      <c r="P18" s="1" t="s">
        <v>60</v>
      </c>
      <c r="Q18" s="1" t="s">
        <v>17</v>
      </c>
      <c r="R18" s="1" t="s">
        <v>19</v>
      </c>
    </row>
    <row r="19" spans="2:18" x14ac:dyDescent="0.25">
      <c r="B19" s="6">
        <v>18</v>
      </c>
      <c r="C19" s="11">
        <v>5765.3</v>
      </c>
      <c r="D19" s="1">
        <v>8545</v>
      </c>
      <c r="E19" s="1" t="s">
        <v>30</v>
      </c>
      <c r="F19" s="2">
        <v>36</v>
      </c>
      <c r="G19" s="1">
        <v>2</v>
      </c>
      <c r="H19" s="2">
        <f t="shared" si="0"/>
        <v>72</v>
      </c>
      <c r="I19" s="1" t="s">
        <v>21</v>
      </c>
      <c r="J19" s="3">
        <v>45575</v>
      </c>
      <c r="K19" s="3">
        <f t="shared" si="1"/>
        <v>45530</v>
      </c>
      <c r="L19" s="1">
        <v>45</v>
      </c>
      <c r="M19" s="3">
        <v>45556</v>
      </c>
      <c r="N19" s="3">
        <v>45570</v>
      </c>
      <c r="O19" s="11">
        <v>170410.7</v>
      </c>
      <c r="P19" s="1" t="s">
        <v>60</v>
      </c>
      <c r="Q19" s="1" t="s">
        <v>17</v>
      </c>
      <c r="R19" s="1" t="s">
        <v>19</v>
      </c>
    </row>
    <row r="20" spans="2:18" x14ac:dyDescent="0.25">
      <c r="B20" s="6">
        <v>19</v>
      </c>
      <c r="C20" s="11">
        <v>5924.2</v>
      </c>
      <c r="D20" s="1">
        <v>656</v>
      </c>
      <c r="E20" s="1" t="s">
        <v>31</v>
      </c>
      <c r="F20" s="2">
        <v>105</v>
      </c>
      <c r="G20" s="1">
        <v>1</v>
      </c>
      <c r="H20" s="2">
        <f t="shared" si="0"/>
        <v>105</v>
      </c>
      <c r="I20" s="1" t="s">
        <v>12</v>
      </c>
      <c r="J20" s="3">
        <v>45575</v>
      </c>
      <c r="K20" s="3">
        <f t="shared" si="1"/>
        <v>45567</v>
      </c>
      <c r="L20" s="1">
        <v>8</v>
      </c>
      <c r="M20" s="3">
        <v>45556</v>
      </c>
      <c r="N20" s="3">
        <v>45575</v>
      </c>
      <c r="O20" s="11">
        <v>188255.2</v>
      </c>
      <c r="P20" s="1" t="s">
        <v>60</v>
      </c>
      <c r="Q20" s="1" t="s">
        <v>17</v>
      </c>
      <c r="R20" s="1" t="s">
        <v>19</v>
      </c>
    </row>
    <row r="21" spans="2:18" x14ac:dyDescent="0.25">
      <c r="B21" s="6">
        <v>20</v>
      </c>
      <c r="C21" s="11">
        <v>6083.1</v>
      </c>
      <c r="D21" s="1">
        <v>8543151</v>
      </c>
      <c r="E21" s="1" t="s">
        <v>32</v>
      </c>
      <c r="F21" s="2">
        <v>3000</v>
      </c>
      <c r="G21" s="1">
        <v>1</v>
      </c>
      <c r="H21" s="2">
        <f t="shared" si="0"/>
        <v>3000</v>
      </c>
      <c r="I21" s="1" t="s">
        <v>12</v>
      </c>
      <c r="J21" s="3">
        <v>45575</v>
      </c>
      <c r="K21" s="3">
        <f t="shared" si="1"/>
        <v>45573</v>
      </c>
      <c r="L21" s="1">
        <v>2</v>
      </c>
      <c r="M21" s="3">
        <v>45557</v>
      </c>
      <c r="N21" s="3">
        <v>45576</v>
      </c>
      <c r="O21" s="11">
        <v>206099.7</v>
      </c>
      <c r="P21" s="1" t="s">
        <v>60</v>
      </c>
      <c r="Q21" s="1" t="s">
        <v>17</v>
      </c>
      <c r="R21" s="1" t="s">
        <v>57</v>
      </c>
    </row>
    <row r="22" spans="2:18" x14ac:dyDescent="0.25">
      <c r="B22" s="6">
        <v>21</v>
      </c>
      <c r="C22" s="11">
        <v>6242</v>
      </c>
      <c r="D22" s="1">
        <v>124</v>
      </c>
      <c r="E22" s="1" t="s">
        <v>31</v>
      </c>
      <c r="F22" s="2">
        <v>110</v>
      </c>
      <c r="G22" s="1">
        <v>2</v>
      </c>
      <c r="H22" s="2">
        <f t="shared" si="0"/>
        <v>220</v>
      </c>
      <c r="I22" s="1" t="s">
        <v>12</v>
      </c>
      <c r="J22" s="3">
        <v>45575</v>
      </c>
      <c r="K22" s="3">
        <f t="shared" si="1"/>
        <v>45571</v>
      </c>
      <c r="L22" s="1">
        <v>4</v>
      </c>
      <c r="M22" s="3">
        <v>45556</v>
      </c>
      <c r="N22" s="3">
        <v>45577</v>
      </c>
      <c r="O22" s="11">
        <v>223944.2</v>
      </c>
      <c r="P22" s="1" t="s">
        <v>60</v>
      </c>
      <c r="Q22" s="1" t="s">
        <v>17</v>
      </c>
      <c r="R22" s="1" t="s">
        <v>19</v>
      </c>
    </row>
    <row r="23" spans="2:18" x14ac:dyDescent="0.25">
      <c r="B23" s="6">
        <v>22</v>
      </c>
      <c r="C23" s="11">
        <v>6400.9</v>
      </c>
      <c r="D23" s="1" t="s">
        <v>24</v>
      </c>
      <c r="E23" s="1" t="s">
        <v>33</v>
      </c>
      <c r="F23" s="2">
        <v>50</v>
      </c>
      <c r="G23" s="1">
        <v>5</v>
      </c>
      <c r="H23" s="2">
        <f t="shared" si="0"/>
        <v>250</v>
      </c>
      <c r="I23" s="1" t="s">
        <v>12</v>
      </c>
      <c r="J23" s="3">
        <v>45583</v>
      </c>
      <c r="K23" s="3">
        <f t="shared" si="1"/>
        <v>45581</v>
      </c>
      <c r="L23" s="1">
        <v>2</v>
      </c>
      <c r="M23" s="3">
        <v>45556</v>
      </c>
      <c r="N23" s="3">
        <v>45575</v>
      </c>
      <c r="O23" s="11">
        <v>241788.7</v>
      </c>
      <c r="P23" s="1" t="s">
        <v>60</v>
      </c>
      <c r="Q23" s="1" t="s">
        <v>49</v>
      </c>
      <c r="R23" s="1" t="s">
        <v>19</v>
      </c>
    </row>
    <row r="24" spans="2:18" x14ac:dyDescent="0.25">
      <c r="B24" s="6">
        <v>23</v>
      </c>
      <c r="C24" s="11">
        <v>6559.8</v>
      </c>
      <c r="D24" s="1" t="s">
        <v>25</v>
      </c>
      <c r="E24" s="1" t="s">
        <v>34</v>
      </c>
      <c r="F24" s="2">
        <v>15000</v>
      </c>
      <c r="G24" s="1">
        <v>2</v>
      </c>
      <c r="H24" s="2">
        <f t="shared" si="0"/>
        <v>30000</v>
      </c>
      <c r="I24" s="1" t="s">
        <v>12</v>
      </c>
      <c r="J24" s="3">
        <v>45575</v>
      </c>
      <c r="K24" s="3">
        <f t="shared" si="1"/>
        <v>45570</v>
      </c>
      <c r="L24" s="1">
        <v>5</v>
      </c>
      <c r="M24" s="3">
        <v>45557</v>
      </c>
      <c r="N24" s="3">
        <v>45576</v>
      </c>
      <c r="O24" s="11">
        <v>259633.2</v>
      </c>
      <c r="P24" s="1" t="s">
        <v>60</v>
      </c>
      <c r="Q24" s="1" t="s">
        <v>50</v>
      </c>
      <c r="R24" s="1" t="s">
        <v>19</v>
      </c>
    </row>
    <row r="25" spans="2:18" x14ac:dyDescent="0.25">
      <c r="B25" s="6">
        <v>24</v>
      </c>
      <c r="C25" s="11">
        <v>6718.7</v>
      </c>
      <c r="D25" s="1" t="s">
        <v>26</v>
      </c>
      <c r="E25" s="1" t="s">
        <v>35</v>
      </c>
      <c r="F25" s="2">
        <v>950</v>
      </c>
      <c r="G25" s="1">
        <v>2</v>
      </c>
      <c r="H25" s="2">
        <f t="shared" si="0"/>
        <v>1900</v>
      </c>
      <c r="I25" s="1" t="s">
        <v>12</v>
      </c>
      <c r="J25" s="3">
        <v>45575</v>
      </c>
      <c r="K25" s="3">
        <f t="shared" si="1"/>
        <v>45554</v>
      </c>
      <c r="L25" s="1">
        <v>21</v>
      </c>
      <c r="M25" s="3">
        <v>45560</v>
      </c>
      <c r="N25" s="3">
        <v>45577</v>
      </c>
      <c r="O25" s="11">
        <v>277477.7</v>
      </c>
      <c r="P25" s="1" t="s">
        <v>60</v>
      </c>
      <c r="Q25" s="1" t="s">
        <v>50</v>
      </c>
      <c r="R25" s="1" t="s">
        <v>19</v>
      </c>
    </row>
    <row r="26" spans="2:18" x14ac:dyDescent="0.25">
      <c r="B26" s="6">
        <v>25</v>
      </c>
      <c r="C26" s="11">
        <v>6877.6</v>
      </c>
      <c r="D26" s="1">
        <v>415484</v>
      </c>
      <c r="E26" s="1" t="s">
        <v>36</v>
      </c>
      <c r="F26" s="2">
        <v>550</v>
      </c>
      <c r="G26" s="1">
        <v>1</v>
      </c>
      <c r="H26" s="2">
        <f t="shared" si="0"/>
        <v>550</v>
      </c>
      <c r="I26" s="1" t="s">
        <v>21</v>
      </c>
      <c r="J26" s="3">
        <v>45575</v>
      </c>
      <c r="K26" s="3">
        <f t="shared" si="1"/>
        <v>45570</v>
      </c>
      <c r="L26" s="1">
        <v>5</v>
      </c>
      <c r="N26" s="3" t="s">
        <v>66</v>
      </c>
      <c r="P26" s="1" t="s">
        <v>60</v>
      </c>
      <c r="Q26" s="1" t="s">
        <v>50</v>
      </c>
      <c r="R26" s="1" t="s">
        <v>19</v>
      </c>
    </row>
    <row r="27" spans="2:18" x14ac:dyDescent="0.25">
      <c r="B27" s="6">
        <v>26</v>
      </c>
      <c r="C27" s="11">
        <v>7036.5</v>
      </c>
      <c r="D27" s="1">
        <v>8796</v>
      </c>
      <c r="E27" s="1" t="s">
        <v>37</v>
      </c>
      <c r="F27" s="2">
        <v>3500</v>
      </c>
      <c r="G27" s="1">
        <v>1</v>
      </c>
      <c r="H27" s="2">
        <f t="shared" si="0"/>
        <v>3500</v>
      </c>
      <c r="I27" s="1" t="s">
        <v>45</v>
      </c>
      <c r="J27" s="3">
        <v>45580</v>
      </c>
      <c r="K27" s="3">
        <f t="shared" si="1"/>
        <v>45575</v>
      </c>
      <c r="L27" s="1">
        <v>5</v>
      </c>
      <c r="N27" s="3" t="s">
        <v>66</v>
      </c>
      <c r="P27" s="1" t="s">
        <v>60</v>
      </c>
      <c r="Q27" s="1" t="s">
        <v>50</v>
      </c>
      <c r="R27" s="1" t="s">
        <v>19</v>
      </c>
    </row>
    <row r="28" spans="2:18" x14ac:dyDescent="0.25">
      <c r="B28" s="6">
        <v>27</v>
      </c>
      <c r="C28" s="11">
        <v>7195.4</v>
      </c>
      <c r="D28" s="1">
        <v>54857</v>
      </c>
      <c r="E28" s="1" t="s">
        <v>38</v>
      </c>
      <c r="F28" s="2">
        <v>125</v>
      </c>
      <c r="G28" s="1">
        <v>2</v>
      </c>
      <c r="H28" s="2">
        <f t="shared" si="0"/>
        <v>250</v>
      </c>
      <c r="I28" s="1" t="s">
        <v>45</v>
      </c>
      <c r="J28" s="3">
        <v>45580</v>
      </c>
      <c r="K28" s="3">
        <f t="shared" si="1"/>
        <v>45576</v>
      </c>
      <c r="L28" s="1">
        <v>4</v>
      </c>
      <c r="N28" s="3" t="s">
        <v>66</v>
      </c>
      <c r="P28" s="1" t="s">
        <v>62</v>
      </c>
      <c r="Q28" s="1" t="s">
        <v>50</v>
      </c>
      <c r="R28" s="1" t="s">
        <v>19</v>
      </c>
    </row>
    <row r="29" spans="2:18" x14ac:dyDescent="0.25">
      <c r="B29" s="6">
        <v>28</v>
      </c>
      <c r="C29" s="11">
        <v>7354.3</v>
      </c>
      <c r="D29" s="1">
        <v>68751</v>
      </c>
      <c r="E29" s="1" t="s">
        <v>39</v>
      </c>
      <c r="F29" s="2">
        <v>4000</v>
      </c>
      <c r="G29" s="1">
        <v>1</v>
      </c>
      <c r="H29" s="2">
        <f t="shared" si="0"/>
        <v>4000</v>
      </c>
      <c r="I29" s="1" t="s">
        <v>45</v>
      </c>
      <c r="J29" s="3">
        <v>45592</v>
      </c>
      <c r="K29" s="3">
        <f t="shared" si="1"/>
        <v>45590</v>
      </c>
      <c r="L29" s="1">
        <v>2</v>
      </c>
      <c r="M29" s="3">
        <v>45549</v>
      </c>
      <c r="N29" s="3">
        <v>45580</v>
      </c>
      <c r="O29" s="1">
        <v>542</v>
      </c>
      <c r="P29" s="1" t="s">
        <v>60</v>
      </c>
      <c r="Q29" s="1" t="s">
        <v>50</v>
      </c>
      <c r="R29" s="1" t="s">
        <v>57</v>
      </c>
    </row>
    <row r="30" spans="2:18" x14ac:dyDescent="0.25">
      <c r="B30" s="6">
        <v>29</v>
      </c>
      <c r="C30" s="11">
        <v>7513.2</v>
      </c>
      <c r="D30" s="1">
        <v>5125</v>
      </c>
      <c r="E30" s="1" t="s">
        <v>40</v>
      </c>
      <c r="F30" s="2">
        <v>50</v>
      </c>
      <c r="G30" s="1">
        <v>2</v>
      </c>
      <c r="H30" s="2">
        <f t="shared" si="0"/>
        <v>100</v>
      </c>
      <c r="I30" s="1" t="s">
        <v>45</v>
      </c>
      <c r="J30" s="3">
        <v>45593</v>
      </c>
      <c r="K30" s="3">
        <f t="shared" si="1"/>
        <v>45590</v>
      </c>
      <c r="L30" s="1">
        <v>3</v>
      </c>
      <c r="M30" s="3">
        <v>45550</v>
      </c>
      <c r="N30" s="3">
        <v>45577</v>
      </c>
      <c r="O30" s="1">
        <v>3265</v>
      </c>
      <c r="P30" s="1" t="s">
        <v>60</v>
      </c>
      <c r="Q30" s="1" t="s">
        <v>50</v>
      </c>
      <c r="R30" s="1" t="s">
        <v>19</v>
      </c>
    </row>
    <row r="31" spans="2:18" x14ac:dyDescent="0.25">
      <c r="B31" s="6">
        <v>30</v>
      </c>
      <c r="C31" s="11">
        <v>7672.1</v>
      </c>
      <c r="D31" s="1">
        <v>41547</v>
      </c>
      <c r="E31" s="1" t="s">
        <v>41</v>
      </c>
      <c r="F31" s="2">
        <v>250</v>
      </c>
      <c r="G31" s="1">
        <v>1</v>
      </c>
      <c r="H31" s="2">
        <f t="shared" si="0"/>
        <v>250</v>
      </c>
      <c r="I31" s="1" t="s">
        <v>45</v>
      </c>
      <c r="J31" s="3">
        <v>45593</v>
      </c>
      <c r="K31" s="3">
        <f t="shared" si="1"/>
        <v>45588</v>
      </c>
      <c r="L31" s="1">
        <v>5</v>
      </c>
      <c r="N31" s="3" t="s">
        <v>66</v>
      </c>
      <c r="P31" s="1" t="s">
        <v>60</v>
      </c>
      <c r="Q31" s="1" t="s">
        <v>50</v>
      </c>
      <c r="R31" s="1" t="s">
        <v>19</v>
      </c>
    </row>
    <row r="32" spans="2:18" x14ac:dyDescent="0.25">
      <c r="B32" s="6">
        <v>31</v>
      </c>
      <c r="C32" s="11">
        <v>7831</v>
      </c>
      <c r="D32" s="1">
        <v>512544</v>
      </c>
      <c r="E32" s="1" t="s">
        <v>11</v>
      </c>
      <c r="F32" s="2">
        <v>352</v>
      </c>
      <c r="G32" s="1">
        <v>1</v>
      </c>
      <c r="H32" s="2">
        <f t="shared" si="0"/>
        <v>352</v>
      </c>
      <c r="I32" s="1" t="s">
        <v>21</v>
      </c>
      <c r="J32" s="3">
        <v>45592</v>
      </c>
      <c r="K32" s="3">
        <f t="shared" si="1"/>
        <v>45544</v>
      </c>
      <c r="L32" s="1">
        <v>48</v>
      </c>
      <c r="N32" s="3" t="s">
        <v>66</v>
      </c>
      <c r="P32" s="1" t="s">
        <v>60</v>
      </c>
      <c r="Q32" s="1" t="s">
        <v>50</v>
      </c>
      <c r="R32" s="1" t="s">
        <v>19</v>
      </c>
    </row>
    <row r="33" spans="2:18" x14ac:dyDescent="0.25">
      <c r="B33" s="6">
        <v>32</v>
      </c>
      <c r="C33" s="11">
        <v>7989.9</v>
      </c>
      <c r="D33" s="1">
        <v>12548</v>
      </c>
      <c r="E33" s="1" t="s">
        <v>29</v>
      </c>
      <c r="F33" s="2">
        <v>354</v>
      </c>
      <c r="G33" s="1">
        <v>2</v>
      </c>
      <c r="H33" s="2">
        <f t="shared" si="0"/>
        <v>708</v>
      </c>
      <c r="I33" s="1" t="s">
        <v>21</v>
      </c>
      <c r="J33" s="3">
        <v>45593</v>
      </c>
      <c r="K33" s="3">
        <f t="shared" si="1"/>
        <v>45592</v>
      </c>
      <c r="L33" s="1">
        <v>1</v>
      </c>
      <c r="N33" s="3" t="s">
        <v>66</v>
      </c>
      <c r="P33" s="1" t="s">
        <v>60</v>
      </c>
      <c r="Q33" s="1" t="s">
        <v>17</v>
      </c>
      <c r="R33" s="1" t="s">
        <v>19</v>
      </c>
    </row>
    <row r="34" spans="2:18" x14ac:dyDescent="0.25">
      <c r="B34" s="6">
        <v>33</v>
      </c>
      <c r="C34" s="11">
        <v>8148.8</v>
      </c>
      <c r="D34" s="1">
        <v>2234</v>
      </c>
      <c r="E34" s="1" t="s">
        <v>51</v>
      </c>
      <c r="F34" s="2">
        <v>7000</v>
      </c>
      <c r="G34" s="1">
        <v>1</v>
      </c>
      <c r="H34" s="2">
        <f t="shared" si="0"/>
        <v>7000</v>
      </c>
      <c r="I34" s="1" t="s">
        <v>12</v>
      </c>
      <c r="J34" s="3">
        <v>45593</v>
      </c>
      <c r="K34" s="3">
        <f t="shared" si="1"/>
        <v>45591</v>
      </c>
      <c r="L34" s="1">
        <v>2</v>
      </c>
      <c r="N34" s="3" t="s">
        <v>66</v>
      </c>
      <c r="P34" s="1" t="s">
        <v>60</v>
      </c>
      <c r="Q34" s="1" t="s">
        <v>53</v>
      </c>
      <c r="R34" s="1" t="s">
        <v>19</v>
      </c>
    </row>
    <row r="35" spans="2:18" x14ac:dyDescent="0.25">
      <c r="B35" s="6">
        <v>34</v>
      </c>
      <c r="C35" s="11">
        <v>8307.7000000000007</v>
      </c>
      <c r="D35" s="1">
        <v>21548</v>
      </c>
      <c r="E35" s="1" t="s">
        <v>52</v>
      </c>
      <c r="F35" s="2">
        <v>25000</v>
      </c>
      <c r="G35" s="1">
        <v>1</v>
      </c>
      <c r="H35" s="2">
        <f t="shared" si="0"/>
        <v>25000</v>
      </c>
      <c r="I35" s="1" t="s">
        <v>21</v>
      </c>
      <c r="J35" s="3">
        <v>45592</v>
      </c>
      <c r="K35" s="3">
        <f t="shared" si="1"/>
        <v>45587</v>
      </c>
      <c r="L35" s="1">
        <v>5</v>
      </c>
      <c r="N35" s="3" t="s">
        <v>66</v>
      </c>
      <c r="P35" s="1" t="s">
        <v>60</v>
      </c>
      <c r="Q35" s="1" t="s">
        <v>54</v>
      </c>
      <c r="R35" s="1" t="s">
        <v>57</v>
      </c>
    </row>
    <row r="36" spans="2:18" x14ac:dyDescent="0.25">
      <c r="B36" s="6">
        <v>35</v>
      </c>
      <c r="C36" s="11">
        <v>8466.6</v>
      </c>
      <c r="D36" s="1">
        <v>2154</v>
      </c>
      <c r="E36" s="1" t="s">
        <v>55</v>
      </c>
      <c r="F36" s="2">
        <v>3500</v>
      </c>
      <c r="G36" s="1">
        <v>1</v>
      </c>
      <c r="H36" s="2">
        <f t="shared" si="0"/>
        <v>3500</v>
      </c>
      <c r="I36" s="1" t="s">
        <v>12</v>
      </c>
      <c r="J36" s="3">
        <v>45593</v>
      </c>
      <c r="K36" s="3">
        <f t="shared" si="1"/>
        <v>45589</v>
      </c>
      <c r="L36" s="1">
        <v>4</v>
      </c>
      <c r="N36" s="3" t="s">
        <v>66</v>
      </c>
      <c r="P36" s="1" t="s">
        <v>60</v>
      </c>
      <c r="Q36" s="1" t="s">
        <v>53</v>
      </c>
      <c r="R36" s="1" t="s">
        <v>19</v>
      </c>
    </row>
    <row r="37" spans="2:18" x14ac:dyDescent="0.25">
      <c r="B37" s="6">
        <v>36</v>
      </c>
      <c r="C37" s="11">
        <v>8625.5</v>
      </c>
      <c r="D37" s="1">
        <v>512125</v>
      </c>
      <c r="E37" s="1" t="s">
        <v>56</v>
      </c>
      <c r="F37" s="2">
        <v>3000</v>
      </c>
      <c r="G37" s="1">
        <v>1</v>
      </c>
      <c r="H37" s="2">
        <f t="shared" si="0"/>
        <v>3000</v>
      </c>
      <c r="I37" s="1" t="s">
        <v>12</v>
      </c>
      <c r="J37" s="3">
        <v>45593</v>
      </c>
      <c r="K37" s="3">
        <f t="shared" si="1"/>
        <v>45590</v>
      </c>
      <c r="L37" s="1">
        <v>3</v>
      </c>
      <c r="N37" s="3" t="s">
        <v>66</v>
      </c>
      <c r="P37" s="1" t="s">
        <v>60</v>
      </c>
      <c r="Q37" s="1" t="s">
        <v>54</v>
      </c>
      <c r="R37" s="1" t="s">
        <v>19</v>
      </c>
    </row>
    <row r="38" spans="2:18" x14ac:dyDescent="0.25">
      <c r="B38" s="6">
        <v>37</v>
      </c>
      <c r="C38" s="11">
        <v>8784.4</v>
      </c>
      <c r="D38" s="1">
        <v>8745</v>
      </c>
      <c r="E38" s="1" t="s">
        <v>33</v>
      </c>
      <c r="F38" s="2">
        <v>50</v>
      </c>
      <c r="G38" s="1">
        <v>1</v>
      </c>
      <c r="H38" s="2">
        <f t="shared" si="0"/>
        <v>50</v>
      </c>
      <c r="I38" s="1" t="s">
        <v>12</v>
      </c>
      <c r="J38" s="3">
        <v>45592</v>
      </c>
      <c r="K38" s="3">
        <f t="shared" si="1"/>
        <v>45589</v>
      </c>
      <c r="L38" s="1">
        <v>3</v>
      </c>
      <c r="N38" s="3" t="s">
        <v>66</v>
      </c>
      <c r="P38" s="1" t="s">
        <v>60</v>
      </c>
      <c r="Q38" s="1" t="s">
        <v>50</v>
      </c>
      <c r="R38" s="1" t="s">
        <v>19</v>
      </c>
    </row>
    <row r="39" spans="2:18" x14ac:dyDescent="0.25">
      <c r="B39" s="6">
        <v>38</v>
      </c>
      <c r="C39" s="11">
        <v>8943.2999999999993</v>
      </c>
      <c r="D39" s="1" t="s">
        <v>27</v>
      </c>
      <c r="E39" s="1" t="s">
        <v>43</v>
      </c>
      <c r="F39" s="2">
        <v>13000</v>
      </c>
      <c r="G39" s="1">
        <v>2</v>
      </c>
      <c r="H39" s="2">
        <f t="shared" si="0"/>
        <v>26000</v>
      </c>
      <c r="I39" s="1" t="s">
        <v>12</v>
      </c>
      <c r="J39" s="3">
        <v>45593</v>
      </c>
      <c r="K39" s="3">
        <f t="shared" si="1"/>
        <v>45591</v>
      </c>
      <c r="L39" s="1">
        <v>2</v>
      </c>
      <c r="N39" s="3" t="s">
        <v>66</v>
      </c>
      <c r="P39" s="1" t="s">
        <v>60</v>
      </c>
      <c r="Q39" s="1" t="s">
        <v>49</v>
      </c>
      <c r="R39" s="1" t="s">
        <v>19</v>
      </c>
    </row>
    <row r="40" spans="2:18" x14ac:dyDescent="0.25">
      <c r="B40" s="6">
        <v>39</v>
      </c>
      <c r="C40" s="11">
        <v>9102.2000000000007</v>
      </c>
      <c r="D40" s="1">
        <v>518754</v>
      </c>
      <c r="E40" s="1" t="s">
        <v>35</v>
      </c>
      <c r="F40" s="2">
        <v>950</v>
      </c>
      <c r="G40" s="1">
        <v>1</v>
      </c>
      <c r="H40" s="2">
        <f t="shared" si="0"/>
        <v>950</v>
      </c>
      <c r="I40" s="1" t="s">
        <v>12</v>
      </c>
      <c r="J40" s="3">
        <v>45593</v>
      </c>
      <c r="K40" s="3">
        <f t="shared" si="1"/>
        <v>45588</v>
      </c>
      <c r="L40" s="1">
        <v>5</v>
      </c>
      <c r="N40" s="3" t="s">
        <v>66</v>
      </c>
      <c r="P40" s="1" t="s">
        <v>60</v>
      </c>
      <c r="Q40" s="1" t="s">
        <v>50</v>
      </c>
      <c r="R40" s="1" t="s">
        <v>19</v>
      </c>
    </row>
    <row r="41" spans="2:18" x14ac:dyDescent="0.25">
      <c r="B41" s="6">
        <v>40</v>
      </c>
      <c r="C41" s="11">
        <v>9261.1</v>
      </c>
      <c r="D41" s="1">
        <v>54444</v>
      </c>
      <c r="E41" s="1" t="s">
        <v>36</v>
      </c>
      <c r="F41" s="2">
        <v>550</v>
      </c>
      <c r="G41" s="1">
        <v>1</v>
      </c>
      <c r="H41" s="2">
        <f t="shared" si="0"/>
        <v>550</v>
      </c>
      <c r="I41" s="1" t="s">
        <v>12</v>
      </c>
      <c r="J41" s="3">
        <v>45596</v>
      </c>
      <c r="K41" s="3">
        <f t="shared" si="1"/>
        <v>45594</v>
      </c>
      <c r="L41" s="1">
        <v>2</v>
      </c>
      <c r="M41" s="3">
        <v>45550</v>
      </c>
      <c r="N41" s="3">
        <v>45585</v>
      </c>
      <c r="O41" s="1">
        <v>5461</v>
      </c>
      <c r="P41" s="1" t="s">
        <v>60</v>
      </c>
      <c r="Q41" s="1" t="s">
        <v>49</v>
      </c>
      <c r="R41" s="1" t="s">
        <v>19</v>
      </c>
    </row>
    <row r="42" spans="2:18" x14ac:dyDescent="0.25">
      <c r="B42" s="6">
        <v>41</v>
      </c>
      <c r="C42" s="11">
        <v>9420</v>
      </c>
      <c r="D42" s="1" t="s">
        <v>28</v>
      </c>
      <c r="E42" s="1" t="s">
        <v>37</v>
      </c>
      <c r="F42" s="2">
        <v>3500</v>
      </c>
      <c r="G42" s="1">
        <v>2</v>
      </c>
      <c r="H42" s="2">
        <f t="shared" si="0"/>
        <v>7000</v>
      </c>
      <c r="I42" s="1" t="s">
        <v>21</v>
      </c>
      <c r="J42" s="3">
        <v>45596</v>
      </c>
      <c r="K42" s="3">
        <f t="shared" si="1"/>
        <v>45561</v>
      </c>
      <c r="L42" s="1">
        <v>35</v>
      </c>
      <c r="M42" s="3">
        <v>45585</v>
      </c>
      <c r="N42" s="3">
        <v>45595</v>
      </c>
      <c r="O42" s="1">
        <v>2154</v>
      </c>
      <c r="P42" s="1" t="s">
        <v>60</v>
      </c>
      <c r="Q42" s="1" t="s">
        <v>50</v>
      </c>
      <c r="R42" s="1" t="s">
        <v>58</v>
      </c>
    </row>
    <row r="43" spans="2:18" x14ac:dyDescent="0.25">
      <c r="B43" s="6">
        <v>42</v>
      </c>
      <c r="C43" s="11">
        <v>9578.9</v>
      </c>
      <c r="D43" s="1">
        <v>54634</v>
      </c>
      <c r="E43" s="1" t="s">
        <v>38</v>
      </c>
      <c r="F43" s="2">
        <v>125</v>
      </c>
      <c r="G43" s="1">
        <v>1</v>
      </c>
      <c r="H43" s="2">
        <f t="shared" si="0"/>
        <v>125</v>
      </c>
      <c r="I43" s="1" t="s">
        <v>45</v>
      </c>
      <c r="J43" s="3">
        <v>45596</v>
      </c>
      <c r="K43" s="3">
        <f t="shared" si="1"/>
        <v>45591</v>
      </c>
      <c r="L43" s="1">
        <v>5</v>
      </c>
      <c r="M43" s="3">
        <v>45590</v>
      </c>
      <c r="N43" s="3">
        <v>45590</v>
      </c>
      <c r="O43" s="1">
        <v>2154</v>
      </c>
      <c r="P43" s="1" t="s">
        <v>60</v>
      </c>
      <c r="Q43" s="1" t="s">
        <v>49</v>
      </c>
      <c r="R43" s="1" t="s">
        <v>19</v>
      </c>
    </row>
    <row r="44" spans="2:18" x14ac:dyDescent="0.25">
      <c r="B44" s="6">
        <v>43</v>
      </c>
      <c r="C44" s="11">
        <v>9737.7999999999993</v>
      </c>
      <c r="D44" s="1">
        <v>7877</v>
      </c>
      <c r="E44" s="1" t="s">
        <v>44</v>
      </c>
      <c r="F44" s="2">
        <v>2500</v>
      </c>
      <c r="G44" s="1">
        <v>1</v>
      </c>
      <c r="H44" s="2">
        <f t="shared" si="0"/>
        <v>2500</v>
      </c>
      <c r="I44" s="1" t="s">
        <v>45</v>
      </c>
      <c r="J44" s="3">
        <v>45596</v>
      </c>
      <c r="K44" s="3">
        <f t="shared" si="1"/>
        <v>45594</v>
      </c>
      <c r="L44" s="1">
        <v>2</v>
      </c>
      <c r="M44" s="3">
        <v>45575</v>
      </c>
      <c r="N44" s="3">
        <v>45581</v>
      </c>
      <c r="O44" s="1">
        <v>8542</v>
      </c>
      <c r="P44" s="1" t="s">
        <v>60</v>
      </c>
      <c r="Q44" s="1" t="s">
        <v>49</v>
      </c>
      <c r="R44" s="1" t="s">
        <v>57</v>
      </c>
    </row>
    <row r="45" spans="2:18" x14ac:dyDescent="0.25">
      <c r="B45" s="6">
        <v>44</v>
      </c>
      <c r="C45" s="11">
        <v>9896.7000000000007</v>
      </c>
      <c r="D45" s="1">
        <v>78744</v>
      </c>
      <c r="E45" s="1" t="s">
        <v>40</v>
      </c>
      <c r="F45" s="2">
        <v>50</v>
      </c>
      <c r="G45" s="1">
        <v>1</v>
      </c>
      <c r="H45" s="2">
        <f t="shared" si="0"/>
        <v>50</v>
      </c>
      <c r="I45" s="1" t="s">
        <v>45</v>
      </c>
      <c r="J45" s="3">
        <v>45596</v>
      </c>
      <c r="K45" s="3">
        <f t="shared" si="1"/>
        <v>45595</v>
      </c>
      <c r="L45" s="1">
        <v>1</v>
      </c>
      <c r="M45" s="3">
        <v>45577</v>
      </c>
      <c r="N45" s="3">
        <v>45579</v>
      </c>
      <c r="O45" s="1">
        <v>5471</v>
      </c>
      <c r="P45" s="1" t="s">
        <v>60</v>
      </c>
      <c r="Q45" s="1" t="s">
        <v>50</v>
      </c>
      <c r="R45" s="1" t="s">
        <v>19</v>
      </c>
    </row>
    <row r="46" spans="2:18" x14ac:dyDescent="0.25">
      <c r="B46" s="6">
        <v>45</v>
      </c>
      <c r="C46" s="11">
        <v>10055.6</v>
      </c>
      <c r="D46" s="1">
        <v>87454</v>
      </c>
      <c r="E46" s="1" t="s">
        <v>41</v>
      </c>
      <c r="F46" s="2">
        <v>250</v>
      </c>
      <c r="G46" s="1">
        <v>1</v>
      </c>
      <c r="H46" s="2">
        <f t="shared" si="0"/>
        <v>250</v>
      </c>
      <c r="I46" s="1" t="s">
        <v>45</v>
      </c>
      <c r="J46" s="3">
        <v>45596</v>
      </c>
      <c r="K46" s="3">
        <f t="shared" si="1"/>
        <v>45594</v>
      </c>
      <c r="L46" s="1">
        <v>2</v>
      </c>
      <c r="M46" s="3">
        <v>45566</v>
      </c>
      <c r="N46" s="3">
        <v>45582</v>
      </c>
      <c r="O46" s="1">
        <v>2154</v>
      </c>
      <c r="P46" s="1" t="s">
        <v>60</v>
      </c>
      <c r="Q46" s="1" t="s">
        <v>50</v>
      </c>
      <c r="R46" s="1" t="s">
        <v>19</v>
      </c>
    </row>
    <row r="47" spans="2:18" x14ac:dyDescent="0.25">
      <c r="B47" s="6">
        <v>46</v>
      </c>
      <c r="C47" s="11">
        <v>10214.5</v>
      </c>
      <c r="D47" s="1">
        <v>97544</v>
      </c>
      <c r="E47" s="1" t="s">
        <v>42</v>
      </c>
      <c r="F47" s="2">
        <v>450</v>
      </c>
      <c r="G47" s="1">
        <v>2</v>
      </c>
      <c r="H47" s="2">
        <f t="shared" si="0"/>
        <v>900</v>
      </c>
      <c r="I47" s="1" t="s">
        <v>45</v>
      </c>
      <c r="J47" s="3">
        <v>45596</v>
      </c>
      <c r="K47" s="3">
        <f t="shared" si="1"/>
        <v>45593</v>
      </c>
      <c r="L47" s="1">
        <v>3</v>
      </c>
      <c r="N47" s="3" t="s">
        <v>66</v>
      </c>
      <c r="P47" s="1" t="s">
        <v>60</v>
      </c>
      <c r="Q47" s="1" t="s">
        <v>50</v>
      </c>
      <c r="R47" s="1" t="s">
        <v>19</v>
      </c>
    </row>
    <row r="48" spans="2:18" x14ac:dyDescent="0.25">
      <c r="B48" s="6">
        <v>47</v>
      </c>
      <c r="C48" s="11">
        <v>10373.4</v>
      </c>
      <c r="D48" s="1">
        <v>2187</v>
      </c>
      <c r="E48" s="1" t="s">
        <v>42</v>
      </c>
      <c r="F48" s="2">
        <v>450</v>
      </c>
      <c r="G48" s="1">
        <v>1</v>
      </c>
      <c r="H48" s="2">
        <f t="shared" si="0"/>
        <v>450</v>
      </c>
      <c r="I48" s="1" t="s">
        <v>21</v>
      </c>
      <c r="J48" s="3">
        <v>45596</v>
      </c>
      <c r="K48" s="3">
        <f t="shared" si="1"/>
        <v>45592</v>
      </c>
      <c r="L48" s="1">
        <v>4</v>
      </c>
      <c r="N48" s="3" t="s">
        <v>66</v>
      </c>
      <c r="P48" s="1" t="s">
        <v>60</v>
      </c>
      <c r="Q48" s="1" t="s">
        <v>17</v>
      </c>
      <c r="R48" s="1" t="s">
        <v>19</v>
      </c>
    </row>
    <row r="49" spans="2:18" x14ac:dyDescent="0.25">
      <c r="B49" s="6">
        <v>48</v>
      </c>
      <c r="C49" s="11">
        <v>10532.3</v>
      </c>
      <c r="D49" s="1">
        <v>54121</v>
      </c>
      <c r="E49" s="1" t="s">
        <v>42</v>
      </c>
      <c r="F49" s="2">
        <v>450</v>
      </c>
      <c r="G49" s="1">
        <v>2</v>
      </c>
      <c r="H49" s="2">
        <f t="shared" si="0"/>
        <v>900</v>
      </c>
      <c r="I49" s="1" t="s">
        <v>21</v>
      </c>
      <c r="J49" s="3">
        <v>45596</v>
      </c>
      <c r="K49" s="3">
        <f t="shared" si="1"/>
        <v>45594</v>
      </c>
      <c r="L49" s="1">
        <v>2</v>
      </c>
      <c r="N49" s="3" t="s">
        <v>66</v>
      </c>
      <c r="P49" s="1" t="s">
        <v>60</v>
      </c>
      <c r="Q49" s="1" t="s">
        <v>17</v>
      </c>
      <c r="R49" s="1" t="s">
        <v>19</v>
      </c>
    </row>
    <row r="50" spans="2:18" x14ac:dyDescent="0.25">
      <c r="B50" s="6">
        <v>49</v>
      </c>
      <c r="C50" s="11">
        <v>10691.2</v>
      </c>
      <c r="D50" s="1">
        <v>87541</v>
      </c>
      <c r="E50" s="1" t="s">
        <v>42</v>
      </c>
      <c r="F50" s="2">
        <v>450</v>
      </c>
      <c r="G50" s="1">
        <v>5</v>
      </c>
      <c r="H50" s="2">
        <f t="shared" si="0"/>
        <v>2250</v>
      </c>
      <c r="I50" s="1" t="s">
        <v>12</v>
      </c>
      <c r="J50" s="3">
        <v>45596</v>
      </c>
      <c r="K50" s="3">
        <f t="shared" si="1"/>
        <v>45591</v>
      </c>
      <c r="L50" s="1">
        <v>5</v>
      </c>
      <c r="N50" s="3" t="s">
        <v>66</v>
      </c>
      <c r="P50" s="1" t="s">
        <v>60</v>
      </c>
      <c r="Q50" s="1" t="s">
        <v>17</v>
      </c>
      <c r="R50" s="1" t="s">
        <v>19</v>
      </c>
    </row>
    <row r="51" spans="2:18" x14ac:dyDescent="0.25">
      <c r="B51" s="6">
        <v>50</v>
      </c>
      <c r="C51" s="11">
        <v>10850.1</v>
      </c>
      <c r="D51" s="1">
        <v>64521</v>
      </c>
      <c r="E51" s="1" t="s">
        <v>42</v>
      </c>
      <c r="F51" s="2">
        <v>450</v>
      </c>
      <c r="G51" s="1">
        <v>1</v>
      </c>
      <c r="H51" s="2">
        <f t="shared" si="0"/>
        <v>450</v>
      </c>
      <c r="I51" s="1" t="s">
        <v>21</v>
      </c>
      <c r="J51" s="3">
        <v>45596</v>
      </c>
      <c r="K51" s="3">
        <f t="shared" si="1"/>
        <v>45594</v>
      </c>
      <c r="L51" s="1">
        <v>2</v>
      </c>
      <c r="N51" s="3" t="s">
        <v>66</v>
      </c>
      <c r="P51" s="1" t="s">
        <v>60</v>
      </c>
      <c r="Q51" s="1" t="s">
        <v>17</v>
      </c>
      <c r="R51" s="1" t="s">
        <v>19</v>
      </c>
    </row>
    <row r="52" spans="2:18" x14ac:dyDescent="0.25">
      <c r="N52" s="15">
        <f>COUNTA(N2:N51)</f>
        <v>50</v>
      </c>
    </row>
    <row r="53" spans="2:18" x14ac:dyDescent="0.25">
      <c r="N53" s="16">
        <f>COUNTIF(N2:N51,"n/a")</f>
        <v>18</v>
      </c>
    </row>
  </sheetData>
  <conditionalFormatting sqref="M2:M51">
    <cfRule type="expression" dxfId="0" priority="1">
      <formula>M2&gt;K2</formula>
    </cfRule>
  </conditionalFormatting>
  <dataValidations count="2">
    <dataValidation type="list" allowBlank="1" showInputMessage="1" showErrorMessage="1" sqref="Q2:Q36" xr:uid="{08972B3C-BA77-4786-AF00-3B57286D90A1}">
      <formula1>"R&amp;D, Production, Marketing, Sales, Ops"</formula1>
    </dataValidation>
    <dataValidation type="list" allowBlank="1" showInputMessage="1" showErrorMessage="1" sqref="R2:R51" xr:uid="{62DCA870-6D91-4CD9-808B-8E71C78BE145}">
      <formula1>"Supplies, Cap Equip, Consultants, Labor"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Dashboard</vt:lpstr>
      <vt:lpstr>Pivots</vt:lpstr>
      <vt:lpstr>Purchase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Hullihen</dc:creator>
  <cp:lastModifiedBy>Nicole Hullihen</cp:lastModifiedBy>
  <dcterms:created xsi:type="dcterms:W3CDTF">2024-09-22T18:01:20Z</dcterms:created>
  <dcterms:modified xsi:type="dcterms:W3CDTF">2024-09-22T20:34:30Z</dcterms:modified>
</cp:coreProperties>
</file>