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D:\2021 PowerPt Presentations\Accounting Workshop\"/>
    </mc:Choice>
  </mc:AlternateContent>
  <xr:revisionPtr revIDLastSave="0" documentId="13_ncr:1_{4CC718A8-C080-4EA3-8315-D730EFB1D631}" xr6:coauthVersionLast="47" xr6:coauthVersionMax="47" xr10:uidLastSave="{00000000-0000-0000-0000-000000000000}"/>
  <bookViews>
    <workbookView xWindow="600" yWindow="135" windowWidth="22200" windowHeight="11760" activeTab="1" xr2:uid="{3E15D05A-FE0E-4D6D-A2E0-2A7F6594A49E}"/>
  </bookViews>
  <sheets>
    <sheet name="Example Budget Plan" sheetId="1" r:id="rId1"/>
    <sheet name="Consultant Billable Rate Plan" sheetId="2" r:id="rId2"/>
  </sheets>
  <externalReferences>
    <externalReference r:id="rId3"/>
    <externalReference r:id="rId4"/>
    <externalReference r:id="rId5"/>
    <externalReference r:id="rId6"/>
    <externalReference r:id="rId7"/>
    <externalReference r:id="rId8"/>
    <externalReference r:id="rId9"/>
  </externalReferences>
  <definedNames>
    <definedName name="_Order1" hidden="1">0</definedName>
    <definedName name="Cash_beginning">#REF!</definedName>
    <definedName name="Cash_minimum">#REF!</definedName>
    <definedName name="COGS">'Example Budget Plan'!#REF!</definedName>
    <definedName name="Company_name">#REF!</definedName>
    <definedName name="DATA_01" hidden="1">'Example Budget Plan'!$B$5:$B$5</definedName>
    <definedName name="DATA_02" hidden="1">'Example Budget Plan'!#REF!</definedName>
    <definedName name="DATA_03" hidden="1">'Example Budget Plan'!#REF!</definedName>
    <definedName name="DATA_04" hidden="1">'Example Budget Plan'!$D$12:$D$32</definedName>
    <definedName name="DATA_05" hidden="1">'Example Budget Plan'!#REF!</definedName>
    <definedName name="DATA_06" hidden="1">'Example Budget Plan'!$D$38:$D$62</definedName>
    <definedName name="DATA_07" hidden="1">'Example Budget Plan'!#REF!</definedName>
    <definedName name="DATA_08" hidden="1">'Example Budget Plan'!#REF!</definedName>
    <definedName name="_xlnm.Database">'[2]Data Sheet Only'!$A$2:$C$31</definedName>
    <definedName name="day">#REF!</definedName>
    <definedName name="days">#REF!</definedName>
    <definedName name="EQUIP_LIST">'[3]Workshop Sheet'!$A$43:$A$115</definedName>
    <definedName name="EQUIPMENT">'[3]Workshop Sheet'!$A$43:$B$115</definedName>
    <definedName name="for">'[4]Cost Basis'!$K$10</definedName>
    <definedName name="Gross_Profit">'Example Budget Plan'!#REF!</definedName>
    <definedName name="hours">'[4]Bid Sheet'!$AF$343</definedName>
    <definedName name="IntroPrintArea" hidden="1">#REF!</definedName>
    <definedName name="Inventory_Avail">'Example Budget Plan'!#REF!</definedName>
    <definedName name="ITEM_NUMBER">'[3]Item Database'!$A$3:$A$105</definedName>
    <definedName name="ItemNo">'[2]Data Sheet Only'!$A$2:$A$31</definedName>
    <definedName name="lab">'[4]Cost Basis'!$K$8</definedName>
    <definedName name="LABOR">'[3]Workshop Sheet'!$A$2:$A$36</definedName>
    <definedName name="LABOR_COSTS">'[3]Workshop Sheet'!$A$2:$B$36</definedName>
    <definedName name="Look1Area">#REF!</definedName>
    <definedName name="Look2Area">#REF!</definedName>
    <definedName name="Look3Area">#REF!</definedName>
    <definedName name="Look4Area">#REF!</definedName>
    <definedName name="Look5Area">#REF!</definedName>
    <definedName name="lstMetrics">OFFSET('[5]Proforma Worksheet'!$A$4:$A$34,0,0,COUNTA('[5]Proforma Worksheet'!$A$4:$A$34))</definedName>
    <definedName name="lstYears">OFFSET('[5]Proforma Worksheet'!$A$3:$N$3,0,1,1,COUNTA('[5]Proforma Worksheet'!$A$3:$N$3)-1)</definedName>
    <definedName name="MATERIAL_COSTS">'[3]Workshop Sheet'!$A$139:$B$281</definedName>
    <definedName name="MATERIAL_LIST">'[3]Workshop Sheet'!$A$139:$A$281</definedName>
    <definedName name="months">#REF!</definedName>
    <definedName name="Net_Income">'Example Budget Plan'!#REF!</definedName>
    <definedName name="Net_Sales">'Example Budget Plan'!#REF!</definedName>
    <definedName name="ODC_LIST">'[3]Workshop Sheet'!$A$300:$A$317</definedName>
    <definedName name="Op_Income">'Example Budget Plan'!#REF!</definedName>
    <definedName name="Operating_Income">'Example Budget Plan'!#REF!</definedName>
    <definedName name="Other_Income">'Example Budget Plan'!#REF!</definedName>
    <definedName name="pm">'[4]Cost Basis'!$K$9</definedName>
    <definedName name="_xlnm.Print_Area" localSheetId="1">'Consultant Billable Rate Plan'!$A$1:$F$32</definedName>
    <definedName name="_xlnm.Print_Area" localSheetId="0">'Example Budget Plan'!$B$2:$M$78</definedName>
    <definedName name="SelectedYear">'[6]Financial Report'!$M$2</definedName>
    <definedName name="Start_date">#REF!</definedName>
    <definedName name="SUBS_COSTS">'[3]Workshop Sheet'!$A$283:$B$297</definedName>
    <definedName name="SUBS_LIST">'[3]Resource Database'!$A$283:$A$297</definedName>
    <definedName name="TDOT_ITEM">'[7]DATABASE SHEET'!$A$1:$A$109</definedName>
    <definedName name="TemplatePrintArea">'Example Budget Plan'!$B$2:$D$68</definedName>
    <definedName name="Total_Expenses">'Example Budget Plan'!#REF!</definedName>
    <definedName name="transfer">#REF!</definedName>
    <definedName name="Years">[6]Calculations!$I$6</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1" i="2" l="1"/>
  <c r="B8" i="2"/>
  <c r="C8" i="2" s="1"/>
  <c r="D7" i="2"/>
  <c r="D6" i="2"/>
  <c r="D5" i="2"/>
  <c r="D4" i="2"/>
  <c r="J75" i="1"/>
  <c r="J74" i="1"/>
  <c r="G74" i="1"/>
  <c r="D74" i="1"/>
  <c r="K70" i="1"/>
  <c r="J70" i="1"/>
  <c r="G70" i="1"/>
  <c r="H70" i="1" s="1"/>
  <c r="D70" i="1"/>
  <c r="J63" i="1"/>
  <c r="G63" i="1"/>
  <c r="D63" i="1"/>
  <c r="K62" i="1"/>
  <c r="E60" i="1"/>
  <c r="K58" i="1"/>
  <c r="K57" i="1"/>
  <c r="H57" i="1"/>
  <c r="K54" i="1"/>
  <c r="E52" i="1"/>
  <c r="K50" i="1"/>
  <c r="K49" i="1"/>
  <c r="H49" i="1"/>
  <c r="K46" i="1"/>
  <c r="E44" i="1"/>
  <c r="K42" i="1"/>
  <c r="K41" i="1"/>
  <c r="H41" i="1"/>
  <c r="K38" i="1"/>
  <c r="J31" i="1"/>
  <c r="K60" i="1" s="1"/>
  <c r="G31" i="1"/>
  <c r="G75" i="1" s="1"/>
  <c r="D31" i="1"/>
  <c r="E47" i="1" s="1"/>
  <c r="K30" i="1"/>
  <c r="K29" i="1"/>
  <c r="K28" i="1"/>
  <c r="E28" i="1"/>
  <c r="K26" i="1"/>
  <c r="K25" i="1"/>
  <c r="H25" i="1"/>
  <c r="E23" i="1"/>
  <c r="K22" i="1"/>
  <c r="K21" i="1"/>
  <c r="K20" i="1"/>
  <c r="H20" i="1"/>
  <c r="E20" i="1"/>
  <c r="J17" i="1"/>
  <c r="K68" i="1" s="1"/>
  <c r="G17" i="1"/>
  <c r="H47" i="1" s="1"/>
  <c r="D17" i="1"/>
  <c r="E42" i="1" s="1"/>
  <c r="K16" i="1"/>
  <c r="H16" i="1"/>
  <c r="E14" i="1"/>
  <c r="K13" i="1"/>
  <c r="K12" i="1"/>
  <c r="K8" i="1"/>
  <c r="H8" i="1"/>
  <c r="E8" i="1"/>
  <c r="B12" i="2" l="1"/>
  <c r="B26" i="2" s="1"/>
  <c r="C26" i="2" s="1"/>
  <c r="C28" i="2" s="1"/>
  <c r="E39" i="1"/>
  <c r="H60" i="1"/>
  <c r="H14" i="1"/>
  <c r="H23" i="1"/>
  <c r="E26" i="1"/>
  <c r="E31" i="1"/>
  <c r="H39" i="1"/>
  <c r="K44" i="1"/>
  <c r="E50" i="1"/>
  <c r="H55" i="1"/>
  <c r="E58" i="1"/>
  <c r="E63" i="1"/>
  <c r="K69" i="1"/>
  <c r="D75" i="1"/>
  <c r="E12" i="1"/>
  <c r="K14" i="1"/>
  <c r="E17" i="1"/>
  <c r="E21" i="1"/>
  <c r="K23" i="1"/>
  <c r="H26" i="1"/>
  <c r="E29" i="1"/>
  <c r="J33" i="1"/>
  <c r="K39" i="1"/>
  <c r="H42" i="1"/>
  <c r="E45" i="1"/>
  <c r="K47" i="1"/>
  <c r="H50" i="1"/>
  <c r="E53" i="1"/>
  <c r="K55" i="1"/>
  <c r="H58" i="1"/>
  <c r="E61" i="1"/>
  <c r="E15" i="1"/>
  <c r="E24" i="1"/>
  <c r="H31" i="1"/>
  <c r="H45" i="1"/>
  <c r="E70" i="1"/>
  <c r="K45" i="1"/>
  <c r="K53" i="1"/>
  <c r="K61" i="1"/>
  <c r="E68" i="1"/>
  <c r="H12" i="1"/>
  <c r="H21" i="1"/>
  <c r="H29" i="1"/>
  <c r="E40" i="1"/>
  <c r="E56" i="1"/>
  <c r="H61" i="1"/>
  <c r="E27" i="1"/>
  <c r="H48" i="1"/>
  <c r="E13" i="1"/>
  <c r="K15" i="1"/>
  <c r="E22" i="1"/>
  <c r="K24" i="1"/>
  <c r="H27" i="1"/>
  <c r="E30" i="1"/>
  <c r="K31" i="1"/>
  <c r="E38" i="1"/>
  <c r="K40" i="1"/>
  <c r="H43" i="1"/>
  <c r="E46" i="1"/>
  <c r="K48" i="1"/>
  <c r="H51" i="1"/>
  <c r="E54" i="1"/>
  <c r="K56" i="1"/>
  <c r="H59" i="1"/>
  <c r="E62" i="1"/>
  <c r="K63" i="1"/>
  <c r="H68" i="1"/>
  <c r="E48" i="1"/>
  <c r="H53" i="1"/>
  <c r="H63" i="1"/>
  <c r="H15" i="1"/>
  <c r="H17" i="1"/>
  <c r="H24" i="1"/>
  <c r="H40" i="1"/>
  <c r="E43" i="1"/>
  <c r="E51" i="1"/>
  <c r="H56" i="1"/>
  <c r="E59" i="1"/>
  <c r="H13" i="1"/>
  <c r="E16" i="1"/>
  <c r="K17" i="1"/>
  <c r="H22" i="1"/>
  <c r="E25" i="1"/>
  <c r="K27" i="1"/>
  <c r="H30" i="1"/>
  <c r="D33" i="1"/>
  <c r="H38" i="1"/>
  <c r="E41" i="1"/>
  <c r="K43" i="1"/>
  <c r="H46" i="1"/>
  <c r="E49" i="1"/>
  <c r="K51" i="1"/>
  <c r="H54" i="1"/>
  <c r="E57" i="1"/>
  <c r="K59" i="1"/>
  <c r="H62" i="1"/>
  <c r="E69" i="1"/>
  <c r="H44" i="1"/>
  <c r="E55" i="1"/>
  <c r="H28" i="1"/>
  <c r="G33" i="1"/>
  <c r="H52" i="1"/>
  <c r="H69" i="1"/>
  <c r="K52" i="1"/>
  <c r="E5" i="2" l="1"/>
  <c r="F5" i="2" s="1"/>
  <c r="E6" i="2"/>
  <c r="F6" i="2" s="1"/>
  <c r="E7" i="2"/>
  <c r="F7" i="2" s="1"/>
  <c r="E4" i="2"/>
  <c r="F4" i="2" s="1"/>
  <c r="E11" i="2"/>
  <c r="F11" i="2" s="1"/>
  <c r="E33" i="1"/>
  <c r="D35" i="1"/>
  <c r="G35" i="1"/>
  <c r="H33" i="1"/>
  <c r="D76" i="1"/>
  <c r="G76" i="1"/>
  <c r="J35" i="1"/>
  <c r="K33" i="1"/>
  <c r="J76" i="1"/>
  <c r="D65" i="1" l="1"/>
  <c r="E35" i="1"/>
  <c r="D36" i="1"/>
  <c r="H35" i="1"/>
  <c r="G36" i="1"/>
  <c r="G65" i="1"/>
  <c r="K35" i="1"/>
  <c r="J36" i="1"/>
  <c r="J65" i="1"/>
  <c r="J72" i="1" l="1"/>
  <c r="K65" i="1"/>
  <c r="E65" i="1"/>
  <c r="D72" i="1"/>
  <c r="H65" i="1"/>
  <c r="G72" i="1"/>
  <c r="J77" i="1" l="1"/>
  <c r="K72" i="1"/>
  <c r="G77" i="1"/>
  <c r="H72" i="1"/>
  <c r="E72" i="1"/>
  <c r="D77" i="1"/>
</calcChain>
</file>

<file path=xl/sharedStrings.xml><?xml version="1.0" encoding="utf-8"?>
<sst xmlns="http://schemas.openxmlformats.org/spreadsheetml/2006/main" count="103" uniqueCount="95">
  <si>
    <t>Income Statement Analysis &amp; Budget Planning</t>
  </si>
  <si>
    <r>
      <t xml:space="preserve">If you'd like to change your expenses to match a P&amp;L statement you can do so using </t>
    </r>
    <r>
      <rPr>
        <b/>
        <sz val="11"/>
        <color rgb="FFFF0000"/>
        <rFont val="Calibri"/>
        <family val="2"/>
      </rPr>
      <t>column B</t>
    </r>
    <r>
      <rPr>
        <sz val="11"/>
        <color rgb="FFFF0000"/>
        <rFont val="Calibri"/>
        <family val="2"/>
      </rPr>
      <t xml:space="preserve"> (below)</t>
    </r>
  </si>
  <si>
    <t>Your Compnay Information</t>
  </si>
  <si>
    <t xml:space="preserve"> </t>
  </si>
  <si>
    <t>2024 or Current</t>
  </si>
  <si>
    <t>2025 Projection</t>
  </si>
  <si>
    <t>2026 Projection</t>
  </si>
  <si>
    <t>REVENUE</t>
  </si>
  <si>
    <t>as a % of Total Cost</t>
  </si>
  <si>
    <t>Gross sales</t>
  </si>
  <si>
    <t>COST OF GOODS SOLD</t>
  </si>
  <si>
    <t>Direct Cost</t>
  </si>
  <si>
    <t>Direct Labor</t>
  </si>
  <si>
    <t>Materials</t>
  </si>
  <si>
    <t>Equipment</t>
  </si>
  <si>
    <t>Subcontractor</t>
  </si>
  <si>
    <t>Other Direct Costs</t>
  </si>
  <si>
    <t>Total Direct Costs</t>
  </si>
  <si>
    <t>Indriect Cost</t>
  </si>
  <si>
    <t>Labor Burden (Payroll Taxes)</t>
  </si>
  <si>
    <t>Fringe Benefits</t>
  </si>
  <si>
    <t>Insurance (GL, WC, etc)</t>
  </si>
  <si>
    <t>Depreciation Expenses</t>
  </si>
  <si>
    <t xml:space="preserve">Jobsite Supervision </t>
  </si>
  <si>
    <t>Estimator/Project Manager</t>
  </si>
  <si>
    <t>Owned Equipment Maint./Repair/ Fuel Expenses</t>
  </si>
  <si>
    <t>Truck / Vehicle Expenses</t>
  </si>
  <si>
    <t>Other Jobsite Expenses / Misc</t>
  </si>
  <si>
    <t>Total Indirect Costs</t>
  </si>
  <si>
    <r>
      <t>Cost of goods sold (</t>
    </r>
    <r>
      <rPr>
        <i/>
        <sz val="10"/>
        <rFont val="Calibri"/>
        <family val="2"/>
      </rPr>
      <t>Total Job Costs</t>
    </r>
    <r>
      <rPr>
        <b/>
        <sz val="11"/>
        <rFont val="Calibri"/>
        <family val="2"/>
      </rPr>
      <t>)</t>
    </r>
  </si>
  <si>
    <t>Gross profit (loss)</t>
  </si>
  <si>
    <t>Grooss Margin</t>
  </si>
  <si>
    <t>GENERAL &amp; ADMINISTRATIVE</t>
  </si>
  <si>
    <t>Advertising</t>
  </si>
  <si>
    <t>Bad debts</t>
  </si>
  <si>
    <t>Bank charges</t>
  </si>
  <si>
    <t>Charitable contributions</t>
  </si>
  <si>
    <t>Contract labor</t>
  </si>
  <si>
    <t>Depreciation</t>
  </si>
  <si>
    <t>Dues and subscriptions</t>
  </si>
  <si>
    <t>Employee benefit programs/ Bonus Program</t>
  </si>
  <si>
    <t xml:space="preserve">Insurance </t>
  </si>
  <si>
    <t>Interest</t>
  </si>
  <si>
    <t>Legal and professional fees</t>
  </si>
  <si>
    <t>Licenses and fees</t>
  </si>
  <si>
    <t>Miscellaneous</t>
  </si>
  <si>
    <t>Office expenses</t>
  </si>
  <si>
    <t>Payroll Office (Owner, Admin Asst, etc)</t>
  </si>
  <si>
    <t>Payroll taxes</t>
  </si>
  <si>
    <t>Postage</t>
  </si>
  <si>
    <t>Rent</t>
  </si>
  <si>
    <t>Repairs and maintenance</t>
  </si>
  <si>
    <t>Supplies</t>
  </si>
  <si>
    <t>Telephone</t>
  </si>
  <si>
    <t>Travel</t>
  </si>
  <si>
    <t>Utilities</t>
  </si>
  <si>
    <t>Vehicle expenses</t>
  </si>
  <si>
    <t>XXXX</t>
  </si>
  <si>
    <t>Total expenses</t>
  </si>
  <si>
    <t>Net operating income</t>
  </si>
  <si>
    <t>OTHER INCOME</t>
  </si>
  <si>
    <t>Gain (loss) on sale of assets</t>
  </si>
  <si>
    <t>Interest income</t>
  </si>
  <si>
    <t>Total other income</t>
  </si>
  <si>
    <t>NET INCOME (LOSS)</t>
  </si>
  <si>
    <t xml:space="preserve">MARKUP - LABOR BURDEN </t>
  </si>
  <si>
    <t>MARKUP JOBSITE OH</t>
  </si>
  <si>
    <t>MARKUP - G&amp;A</t>
  </si>
  <si>
    <t>CALCULATED PERIOD PROFIT  %</t>
  </si>
  <si>
    <t>Billable Rate Planner</t>
  </si>
  <si>
    <r>
      <rPr>
        <b/>
        <sz val="11"/>
        <color indexed="8"/>
        <rFont val="Calibri"/>
        <family val="2"/>
      </rPr>
      <t>Percent  of</t>
    </r>
    <r>
      <rPr>
        <b/>
        <u/>
        <sz val="11"/>
        <color indexed="8"/>
        <rFont val="Calibri"/>
        <family val="2"/>
      </rPr>
      <t xml:space="preserve"> Direct Labor</t>
    </r>
  </si>
  <si>
    <t>Hour Rate</t>
  </si>
  <si>
    <t>Billable Rate</t>
  </si>
  <si>
    <t>Profit @ 20%</t>
  </si>
  <si>
    <t>Tech A</t>
  </si>
  <si>
    <t>Tech B</t>
  </si>
  <si>
    <t>Tech C</t>
  </si>
  <si>
    <t>Tech D</t>
  </si>
  <si>
    <t>Total Direct Labor</t>
  </si>
  <si>
    <t>Indirect Cost (Office OH)</t>
  </si>
  <si>
    <t>Annual Budget</t>
  </si>
  <si>
    <t>Salary</t>
  </si>
  <si>
    <t>Payroll Taxes</t>
  </si>
  <si>
    <t>Benefits (401-K, Vac, Sic, Med)</t>
  </si>
  <si>
    <t>Utilities (Elec/Water/Internet)</t>
  </si>
  <si>
    <t>Office Supplies</t>
  </si>
  <si>
    <t>Business Licenses/ Certifications</t>
  </si>
  <si>
    <t>Business Policy Insurance</t>
  </si>
  <si>
    <t>Auto Expenses</t>
  </si>
  <si>
    <t>Advertising/ Marketing</t>
  </si>
  <si>
    <t>Dues &amp; Subscriptions</t>
  </si>
  <si>
    <t>Busines Dev/ Education</t>
  </si>
  <si>
    <t>Donations</t>
  </si>
  <si>
    <t xml:space="preserve">Total Indirect </t>
  </si>
  <si>
    <t>Loaded (Wrap ) Rate Multipler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</si>
</sst>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_(* #,##0_);_(* \(#,##0\);_(* &quot;-&quot;??_);_(@_)"/>
    <numFmt numFmtId="165" formatCode="_(&quot;$&quot;* #,##0_);_(&quot;$&quot;* \(#,##0\);_(&quot;$&quot;* &quot;-&quot;??_);_(@_)"/>
    <numFmt numFmtId="166" formatCode="&quot;$&quot;#,##0"/>
  </numFmts>
  <fonts count="42" x14ac:knownFonts="1">
    <font>
      <sz val="10"/>
      <name val="Arial"/>
      <family val="2"/>
    </font>
    <font>
      <sz val="11"/>
      <color theme="1"/>
      <name val="Calibri"/>
      <family val="2"/>
      <scheme val="minor"/>
    </font>
    <font>
      <sz val="10"/>
      <name val="Arial"/>
      <family val="2"/>
    </font>
    <font>
      <sz val="10"/>
      <name val="Calibri"/>
      <family val="2"/>
    </font>
    <font>
      <sz val="10"/>
      <color theme="8" tint="-0.249977111117893"/>
      <name val="Calibri"/>
      <family val="2"/>
    </font>
    <font>
      <sz val="10"/>
      <color theme="8" tint="-0.249977111117893"/>
      <name val="Calibri"/>
      <family val="2"/>
      <scheme val="minor"/>
    </font>
    <font>
      <b/>
      <sz val="30"/>
      <color rgb="FF0070C0"/>
      <name val="Calibri"/>
      <family val="2"/>
    </font>
    <font>
      <sz val="11"/>
      <color rgb="FFFF0000"/>
      <name val="Calibri"/>
      <family val="2"/>
    </font>
    <font>
      <b/>
      <sz val="11"/>
      <color rgb="FFFF0000"/>
      <name val="Calibri"/>
      <family val="2"/>
    </font>
    <font>
      <b/>
      <sz val="10"/>
      <name val="Calibri"/>
      <family val="2"/>
    </font>
    <font>
      <sz val="10"/>
      <color rgb="FF0070C0"/>
      <name val="Calibri"/>
      <family val="2"/>
    </font>
    <font>
      <b/>
      <sz val="14"/>
      <name val="Calibri"/>
      <family val="2"/>
    </font>
    <font>
      <b/>
      <sz val="14"/>
      <color rgb="FF0070C0"/>
      <name val="Calibri"/>
      <family val="2"/>
    </font>
    <font>
      <sz val="14"/>
      <name val="Calibri"/>
      <family val="2"/>
    </font>
    <font>
      <b/>
      <sz val="8"/>
      <name val="Calibri"/>
      <family val="2"/>
    </font>
    <font>
      <sz val="10"/>
      <color theme="8" tint="-0.249977111117893"/>
      <name val="Calibri Light"/>
      <family val="2"/>
      <scheme val="major"/>
    </font>
    <font>
      <b/>
      <sz val="11"/>
      <color rgb="FF0070C0"/>
      <name val="Calibri"/>
      <family val="2"/>
    </font>
    <font>
      <sz val="8"/>
      <color rgb="FF0070C0"/>
      <name val="Calibri"/>
      <family val="2"/>
    </font>
    <font>
      <b/>
      <sz val="11"/>
      <name val="Calibri"/>
      <family val="2"/>
    </font>
    <font>
      <sz val="10"/>
      <color theme="1"/>
      <name val="Calibri"/>
      <family val="2"/>
    </font>
    <font>
      <b/>
      <sz val="10"/>
      <color theme="1"/>
      <name val="Calibri"/>
      <family val="2"/>
    </font>
    <font>
      <i/>
      <sz val="10"/>
      <name val="Calibri"/>
      <family val="2"/>
    </font>
    <font>
      <sz val="10"/>
      <color rgb="FFC00000"/>
      <name val="Calibri"/>
      <family val="2"/>
    </font>
    <font>
      <b/>
      <sz val="12"/>
      <color rgb="FF0070C0"/>
      <name val="Calibri"/>
      <family val="2"/>
    </font>
    <font>
      <sz val="10"/>
      <color rgb="FFFF0000"/>
      <name val="Calibri"/>
      <family val="2"/>
    </font>
    <font>
      <sz val="9"/>
      <color rgb="FFFF0000"/>
      <name val="Calibri"/>
      <family val="2"/>
    </font>
    <font>
      <sz val="11"/>
      <color rgb="FF0070C0"/>
      <name val="Calibri"/>
      <family val="2"/>
    </font>
    <font>
      <u/>
      <sz val="8"/>
      <color rgb="FF0070C0"/>
      <name val="Calibri"/>
      <family val="2"/>
    </font>
    <font>
      <sz val="10"/>
      <color theme="1" tint="0.34998626667073579"/>
      <name val="Calibri Light"/>
      <family val="2"/>
      <scheme val="major"/>
    </font>
    <font>
      <sz val="9"/>
      <color theme="1"/>
      <name val="Calibri"/>
      <family val="2"/>
    </font>
    <font>
      <b/>
      <sz val="10"/>
      <color rgb="FF0070C0"/>
      <name val="Calibri"/>
      <family val="2"/>
    </font>
    <font>
      <b/>
      <sz val="10"/>
      <color theme="8" tint="-0.249977111117893"/>
      <name val="Calibri"/>
      <family val="2"/>
    </font>
    <font>
      <sz val="28"/>
      <color rgb="FFFF0000"/>
      <name val="Calibri"/>
      <family val="2"/>
      <scheme val="minor"/>
    </font>
    <font>
      <sz val="12"/>
      <color theme="1"/>
      <name val="Calibri"/>
      <family val="2"/>
      <scheme val="minor"/>
    </font>
    <font>
      <b/>
      <sz val="14"/>
      <color theme="1"/>
      <name val="Calibri"/>
      <family val="2"/>
      <scheme val="minor"/>
    </font>
    <font>
      <b/>
      <u/>
      <sz val="11"/>
      <color theme="1"/>
      <name val="Calibri"/>
      <family val="2"/>
      <scheme val="minor"/>
    </font>
    <font>
      <b/>
      <sz val="11"/>
      <color indexed="8"/>
      <name val="Calibri"/>
      <family val="2"/>
    </font>
    <font>
      <b/>
      <u/>
      <sz val="11"/>
      <color indexed="8"/>
      <name val="Calibri"/>
      <family val="2"/>
    </font>
    <font>
      <b/>
      <sz val="12"/>
      <color theme="1"/>
      <name val="Calibri"/>
      <family val="2"/>
      <scheme val="minor"/>
    </font>
    <font>
      <u val="singleAccounting"/>
      <sz val="12"/>
      <color theme="1"/>
      <name val="Calibri"/>
      <family val="2"/>
      <scheme val="minor"/>
    </font>
    <font>
      <b/>
      <u/>
      <sz val="12"/>
      <color theme="1"/>
      <name val="Calibri"/>
      <family val="2"/>
      <scheme val="minor"/>
    </font>
    <font>
      <u/>
      <sz val="12"/>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3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thin">
        <color indexed="64"/>
      </bottom>
      <diagonal/>
    </border>
    <border>
      <left/>
      <right style="thin">
        <color theme="8" tint="0.59996337778862885"/>
      </right>
      <top/>
      <bottom/>
      <diagonal/>
    </border>
    <border>
      <left/>
      <right style="medium">
        <color indexed="64"/>
      </right>
      <top/>
      <bottom style="thin">
        <color indexed="64"/>
      </bottom>
      <diagonal/>
    </border>
    <border>
      <left/>
      <right/>
      <top/>
      <bottom style="thin">
        <color theme="6"/>
      </bottom>
      <diagonal/>
    </border>
    <border>
      <left/>
      <right/>
      <top style="thin">
        <color theme="6"/>
      </top>
      <bottom style="thin">
        <color theme="6"/>
      </bottom>
      <diagonal/>
    </border>
    <border>
      <left/>
      <right style="thin">
        <color theme="8" tint="0.59996337778862885"/>
      </right>
      <top/>
      <bottom style="thin">
        <color theme="6"/>
      </bottom>
      <diagonal/>
    </border>
    <border>
      <left/>
      <right style="thin">
        <color theme="8" tint="0.59996337778862885"/>
      </right>
      <top style="thin">
        <color theme="6"/>
      </top>
      <bottom style="thin">
        <color theme="6"/>
      </bottom>
      <diagonal/>
    </border>
    <border>
      <left/>
      <right/>
      <top style="thin">
        <color theme="6"/>
      </top>
      <bottom style="thin">
        <color indexed="64"/>
      </bottom>
      <diagonal/>
    </border>
    <border>
      <left/>
      <right style="thin">
        <color theme="8" tint="0.59996337778862885"/>
      </right>
      <top style="thin">
        <color theme="6"/>
      </top>
      <bottom style="thin">
        <color indexed="64"/>
      </bottom>
      <diagonal/>
    </border>
    <border>
      <left style="thin">
        <color rgb="FF00B0F0"/>
      </left>
      <right/>
      <top style="thin">
        <color theme="6"/>
      </top>
      <bottom style="thin">
        <color theme="6"/>
      </bottom>
      <diagonal/>
    </border>
    <border>
      <left/>
      <right style="thin">
        <color rgb="FF00B0F0"/>
      </right>
      <top style="thin">
        <color theme="6"/>
      </top>
      <bottom style="thin">
        <color indexed="64"/>
      </bottom>
      <diagonal/>
    </border>
    <border>
      <left/>
      <right/>
      <top/>
      <bottom style="dotted">
        <color theme="1"/>
      </bottom>
      <diagonal/>
    </border>
    <border>
      <left/>
      <right/>
      <top style="dotted">
        <color auto="1"/>
      </top>
      <bottom style="dotted">
        <color theme="1"/>
      </bottom>
      <diagonal/>
    </border>
    <border>
      <left style="medium">
        <color indexed="64"/>
      </left>
      <right/>
      <top style="dotted">
        <color auto="1"/>
      </top>
      <bottom style="dotted">
        <color theme="1"/>
      </bottom>
      <diagonal/>
    </border>
    <border>
      <left/>
      <right style="medium">
        <color indexed="64"/>
      </right>
      <top style="dotted">
        <color auto="1"/>
      </top>
      <bottom style="dotted">
        <color theme="1"/>
      </bottom>
      <diagonal/>
    </border>
    <border>
      <left/>
      <right/>
      <top style="dotted">
        <color theme="1"/>
      </top>
      <bottom style="dotted">
        <color theme="1"/>
      </bottom>
      <diagonal/>
    </border>
    <border>
      <left style="medium">
        <color indexed="64"/>
      </left>
      <right/>
      <top style="dotted">
        <color theme="1"/>
      </top>
      <bottom style="dotted">
        <color theme="1"/>
      </bottom>
      <diagonal/>
    </border>
    <border>
      <left/>
      <right style="medium">
        <color indexed="64"/>
      </right>
      <top style="dotted">
        <color theme="1"/>
      </top>
      <bottom style="dotted">
        <color theme="1"/>
      </bottom>
      <diagonal/>
    </border>
    <border>
      <left style="medium">
        <color indexed="64"/>
      </left>
      <right/>
      <top style="dotted">
        <color theme="1"/>
      </top>
      <bottom style="medium">
        <color indexed="64"/>
      </bottom>
      <diagonal/>
    </border>
    <border>
      <left/>
      <right/>
      <top style="dotted">
        <color theme="1"/>
      </top>
      <bottom style="medium">
        <color indexed="64"/>
      </bottom>
      <diagonal/>
    </border>
    <border>
      <left/>
      <right style="medium">
        <color indexed="64"/>
      </right>
      <top style="dotted">
        <color theme="1"/>
      </top>
      <bottom style="medium">
        <color indexed="64"/>
      </bottom>
      <diagonal/>
    </border>
    <border>
      <left style="hair">
        <color theme="1" tint="0.499984740745262"/>
      </left>
      <right style="hair">
        <color theme="1" tint="0.499984740745262"/>
      </right>
      <top/>
      <bottom style="thin">
        <color indexed="64"/>
      </bottom>
      <diagonal/>
    </border>
    <border>
      <left/>
      <right/>
      <top style="thin">
        <color indexed="64"/>
      </top>
      <bottom style="hair">
        <color theme="1" tint="0.499984740745262"/>
      </bottom>
      <diagonal/>
    </border>
    <border>
      <left style="hair">
        <color theme="1" tint="0.499984740745262"/>
      </left>
      <right style="hair">
        <color theme="1" tint="0.499984740745262"/>
      </right>
      <top style="thin">
        <color indexed="64"/>
      </top>
      <bottom style="hair">
        <color theme="1" tint="0.499984740745262"/>
      </bottom>
      <diagonal/>
    </border>
    <border>
      <left/>
      <right/>
      <top style="hair">
        <color theme="1" tint="0.499984740745262"/>
      </top>
      <bottom style="hair">
        <color theme="1" tint="0.499984740745262"/>
      </bottom>
      <diagonal/>
    </border>
    <border>
      <left style="hair">
        <color theme="1" tint="0.499984740745262"/>
      </left>
      <right style="hair">
        <color theme="1" tint="0.499984740745262"/>
      </right>
      <top style="hair">
        <color theme="1" tint="0.499984740745262"/>
      </top>
      <bottom style="hair">
        <color theme="1" tint="0.499984740745262"/>
      </bottom>
      <diagonal/>
    </border>
    <border>
      <left/>
      <right/>
      <top style="thin">
        <color indexed="64"/>
      </top>
      <bottom style="thin">
        <color indexed="64"/>
      </bottom>
      <diagonal/>
    </border>
  </borders>
  <cellStyleXfs count="9">
    <xf numFmtId="38" fontId="0" fillId="0" borderId="0" applyFont="0" applyBorder="0" applyProtection="0">
      <alignment wrapText="1"/>
    </xf>
    <xf numFmtId="43" fontId="2" fillId="0" borderId="0" applyFont="0" applyFill="0" applyBorder="0" applyAlignment="0" applyProtection="0"/>
    <xf numFmtId="44" fontId="2" fillId="0" borderId="0" applyFont="0" applyFill="0" applyBorder="0" applyAlignment="0" applyProtection="0"/>
    <xf numFmtId="9" fontId="2" fillId="0" borderId="0" applyFont="0" applyFill="0" applyBorder="0" applyAlignment="0" applyProtection="0"/>
    <xf numFmtId="0" fontId="28" fillId="0" borderId="0" applyFill="0" applyBorder="0">
      <alignment vertical="center"/>
    </xf>
    <xf numFmtId="0" fontId="1" fillId="0" borderId="0"/>
    <xf numFmtId="44"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cellStyleXfs>
  <cellXfs count="173">
    <xf numFmtId="38" fontId="0" fillId="0" borderId="0" xfId="0">
      <alignment wrapText="1"/>
    </xf>
    <xf numFmtId="38" fontId="3" fillId="0" borderId="0" xfId="0" applyFont="1" applyBorder="1" applyAlignment="1" applyProtection="1">
      <alignment vertical="center" wrapText="1"/>
    </xf>
    <xf numFmtId="38" fontId="4" fillId="0" borderId="0" xfId="0" applyFont="1" applyAlignment="1" applyProtection="1">
      <alignment vertical="center" wrapText="1"/>
    </xf>
    <xf numFmtId="38" fontId="5" fillId="0" borderId="0" xfId="0" applyFont="1" applyAlignment="1" applyProtection="1">
      <alignment vertical="center" wrapText="1"/>
    </xf>
    <xf numFmtId="38" fontId="3" fillId="0" borderId="0" xfId="0" applyFont="1" applyAlignment="1" applyProtection="1">
      <alignment vertical="center" wrapText="1"/>
      <protection locked="0"/>
    </xf>
    <xf numFmtId="38" fontId="6" fillId="0" borderId="0" xfId="0" applyFont="1" applyAlignment="1" applyProtection="1">
      <alignment horizontal="left" vertical="top" indent="1"/>
      <protection locked="0"/>
    </xf>
    <xf numFmtId="38" fontId="6" fillId="0" borderId="0" xfId="0" applyFont="1" applyAlignment="1" applyProtection="1">
      <alignment horizontal="left" vertical="center" indent="1"/>
      <protection locked="0"/>
    </xf>
    <xf numFmtId="38" fontId="5" fillId="0" borderId="0" xfId="0" applyFont="1" applyAlignment="1" applyProtection="1">
      <alignment vertical="center" wrapText="1"/>
      <protection locked="0"/>
    </xf>
    <xf numFmtId="38" fontId="7" fillId="0" borderId="0" xfId="0" applyFont="1" applyAlignment="1" applyProtection="1">
      <alignment horizontal="left" vertical="top" indent="1"/>
      <protection locked="0"/>
    </xf>
    <xf numFmtId="38" fontId="3" fillId="0" borderId="0" xfId="0" applyFont="1" applyAlignment="1" applyProtection="1">
      <alignment vertical="center" wrapText="1"/>
    </xf>
    <xf numFmtId="38" fontId="9" fillId="0" borderId="0" xfId="0" applyFont="1" applyAlignment="1" applyProtection="1">
      <alignment horizontal="left"/>
      <protection locked="0"/>
    </xf>
    <xf numFmtId="38" fontId="3" fillId="0" borderId="0" xfId="0" applyFont="1" applyAlignment="1" applyProtection="1">
      <alignment horizontal="left"/>
    </xf>
    <xf numFmtId="164" fontId="3" fillId="0" borderId="0" xfId="1" applyNumberFormat="1" applyFont="1" applyFill="1" applyAlignment="1" applyProtection="1">
      <alignment horizontal="left" wrapText="1"/>
    </xf>
    <xf numFmtId="38" fontId="10" fillId="0" borderId="0" xfId="0" applyFont="1" applyBorder="1" applyProtection="1">
      <alignment wrapText="1"/>
    </xf>
    <xf numFmtId="38" fontId="10" fillId="2" borderId="1" xfId="0" applyFont="1" applyFill="1" applyBorder="1" applyProtection="1">
      <alignment wrapText="1"/>
      <protection locked="0"/>
    </xf>
    <xf numFmtId="164" fontId="10" fillId="2" borderId="2" xfId="1" applyNumberFormat="1" applyFont="1" applyFill="1" applyBorder="1" applyAlignment="1" applyProtection="1">
      <alignment horizontal="left" wrapText="1"/>
    </xf>
    <xf numFmtId="38" fontId="10" fillId="2" borderId="3" xfId="0" applyFont="1" applyFill="1" applyBorder="1" applyProtection="1">
      <alignment wrapText="1"/>
    </xf>
    <xf numFmtId="38" fontId="3" fillId="0" borderId="0" xfId="0" applyFont="1" applyAlignment="1" applyProtection="1">
      <alignment horizontal="left" vertical="top" indent="1"/>
      <protection locked="0"/>
    </xf>
    <xf numFmtId="38" fontId="3" fillId="0" borderId="0" xfId="0" applyFont="1" applyAlignment="1" applyProtection="1">
      <alignment horizontal="left" vertical="center" wrapText="1" indent="1"/>
    </xf>
    <xf numFmtId="0" fontId="11" fillId="0" borderId="0" xfId="1" applyNumberFormat="1" applyFont="1" applyFill="1" applyAlignment="1" applyProtection="1">
      <alignment horizontal="left" vertical="center"/>
    </xf>
    <xf numFmtId="0" fontId="12" fillId="0" borderId="0" xfId="1" applyNumberFormat="1" applyFont="1" applyBorder="1" applyAlignment="1" applyProtection="1">
      <alignment horizontal="center" vertical="center" wrapText="1"/>
    </xf>
    <xf numFmtId="0" fontId="12" fillId="2" borderId="4" xfId="1" applyNumberFormat="1" applyFont="1" applyFill="1" applyBorder="1" applyAlignment="1" applyProtection="1">
      <alignment horizontal="center" vertical="center" wrapText="1"/>
      <protection locked="0"/>
    </xf>
    <xf numFmtId="0" fontId="12" fillId="2" borderId="0" xfId="1" applyNumberFormat="1" applyFont="1" applyFill="1" applyBorder="1" applyAlignment="1" applyProtection="1">
      <alignment horizontal="left" vertical="center"/>
    </xf>
    <xf numFmtId="38" fontId="10" fillId="2" borderId="5" xfId="0" applyFont="1" applyFill="1" applyBorder="1" applyAlignment="1" applyProtection="1">
      <alignment vertical="center" wrapText="1"/>
    </xf>
    <xf numFmtId="38" fontId="10" fillId="0" borderId="0" xfId="0" applyFont="1" applyBorder="1" applyAlignment="1" applyProtection="1">
      <alignment vertical="center" wrapText="1"/>
    </xf>
    <xf numFmtId="0" fontId="13" fillId="0" borderId="0" xfId="1" applyNumberFormat="1" applyFont="1" applyFill="1" applyAlignment="1" applyProtection="1">
      <alignment horizontal="left" vertical="center"/>
    </xf>
    <xf numFmtId="38" fontId="12" fillId="0" borderId="0" xfId="0" applyFont="1" applyAlignment="1" applyProtection="1">
      <alignment horizontal="left" vertical="center" indent="1"/>
      <protection locked="0"/>
    </xf>
    <xf numFmtId="164" fontId="3" fillId="0" borderId="0" xfId="1" applyNumberFormat="1" applyFont="1" applyFill="1" applyBorder="1" applyAlignment="1" applyProtection="1">
      <alignment horizontal="right" vertical="center" wrapText="1" indent="1"/>
    </xf>
    <xf numFmtId="38" fontId="14" fillId="0" borderId="6" xfId="0" applyFont="1" applyBorder="1" applyAlignment="1" applyProtection="1">
      <alignment horizontal="center" vertical="center" wrapText="1"/>
    </xf>
    <xf numFmtId="38" fontId="4" fillId="2" borderId="4" xfId="0" applyFont="1" applyFill="1" applyBorder="1" applyAlignment="1" applyProtection="1">
      <alignment vertical="center" wrapText="1"/>
      <protection locked="0"/>
    </xf>
    <xf numFmtId="164" fontId="3" fillId="2" borderId="7" xfId="1" applyNumberFormat="1" applyFont="1" applyFill="1" applyBorder="1" applyAlignment="1" applyProtection="1">
      <alignment horizontal="right" vertical="center" wrapText="1" indent="1"/>
    </xf>
    <xf numFmtId="38" fontId="14" fillId="2" borderId="8" xfId="0" applyFont="1" applyFill="1" applyBorder="1" applyAlignment="1" applyProtection="1">
      <alignment horizontal="center" vertical="center" wrapText="1"/>
    </xf>
    <xf numFmtId="38" fontId="14" fillId="0" borderId="0" xfId="0" applyFont="1" applyBorder="1" applyAlignment="1" applyProtection="1">
      <alignment horizontal="center" vertical="center" wrapText="1"/>
    </xf>
    <xf numFmtId="38" fontId="15" fillId="0" borderId="0" xfId="0" applyFont="1" applyAlignment="1" applyProtection="1">
      <alignment vertical="center" wrapText="1"/>
    </xf>
    <xf numFmtId="38" fontId="3" fillId="0" borderId="9" xfId="0" applyFont="1" applyBorder="1" applyAlignment="1" applyProtection="1">
      <alignment horizontal="left" vertical="center" indent="2"/>
      <protection locked="0"/>
    </xf>
    <xf numFmtId="38" fontId="3" fillId="0" borderId="10" xfId="0" applyFont="1" applyBorder="1" applyAlignment="1" applyProtection="1">
      <alignment vertical="center" wrapText="1"/>
    </xf>
    <xf numFmtId="165" fontId="9" fillId="0" borderId="10" xfId="2" applyNumberFormat="1" applyFont="1" applyFill="1" applyBorder="1" applyAlignment="1" applyProtection="1">
      <alignment horizontal="right" vertical="center" wrapText="1" indent="1"/>
    </xf>
    <xf numFmtId="10" fontId="16" fillId="0" borderId="0" xfId="3" applyNumberFormat="1" applyFont="1" applyBorder="1" applyAlignment="1" applyProtection="1">
      <alignment vertical="center" wrapText="1"/>
    </xf>
    <xf numFmtId="166" fontId="9" fillId="2" borderId="10" xfId="2" applyNumberFormat="1" applyFont="1" applyFill="1" applyBorder="1" applyAlignment="1" applyProtection="1">
      <alignment horizontal="right" vertical="center" wrapText="1" indent="1"/>
    </xf>
    <xf numFmtId="10" fontId="16" fillId="2" borderId="5" xfId="3" applyNumberFormat="1" applyFont="1" applyFill="1" applyBorder="1" applyAlignment="1" applyProtection="1">
      <alignment vertical="center" wrapText="1"/>
    </xf>
    <xf numFmtId="10" fontId="16" fillId="0" borderId="0" xfId="3" applyNumberFormat="1" applyFont="1" applyFill="1" applyBorder="1" applyAlignment="1" applyProtection="1">
      <alignment vertical="center" wrapText="1"/>
    </xf>
    <xf numFmtId="165" fontId="9" fillId="0" borderId="10" xfId="2" applyNumberFormat="1" applyFont="1" applyFill="1" applyBorder="1" applyAlignment="1" applyProtection="1">
      <alignment horizontal="right" vertical="center" wrapText="1" indent="1"/>
      <protection locked="0"/>
    </xf>
    <xf numFmtId="38" fontId="3" fillId="0" borderId="0" xfId="0" applyFont="1" applyAlignment="1" applyProtection="1">
      <alignment horizontal="left" vertical="center" indent="1"/>
      <protection locked="0"/>
    </xf>
    <xf numFmtId="38" fontId="17" fillId="0" borderId="0" xfId="0" applyFont="1" applyBorder="1" applyAlignment="1" applyProtection="1">
      <alignment vertical="center" wrapText="1"/>
    </xf>
    <xf numFmtId="38" fontId="17" fillId="2" borderId="5" xfId="0" applyFont="1" applyFill="1" applyBorder="1" applyAlignment="1" applyProtection="1">
      <alignment vertical="center" wrapText="1"/>
    </xf>
    <xf numFmtId="164" fontId="3" fillId="0" borderId="0" xfId="1" applyNumberFormat="1" applyFont="1" applyFill="1" applyBorder="1" applyAlignment="1" applyProtection="1">
      <alignment horizontal="right" vertical="center" wrapText="1" indent="1"/>
      <protection locked="0"/>
    </xf>
    <xf numFmtId="38" fontId="18" fillId="0" borderId="0" xfId="0" applyFont="1" applyAlignment="1" applyProtection="1">
      <alignment horizontal="left" vertical="center" indent="1"/>
      <protection locked="0"/>
    </xf>
    <xf numFmtId="38" fontId="3" fillId="0" borderId="9" xfId="0" applyFont="1" applyBorder="1" applyAlignment="1" applyProtection="1">
      <alignment vertical="center" wrapText="1"/>
      <protection locked="0"/>
    </xf>
    <xf numFmtId="164" fontId="3" fillId="0" borderId="9" xfId="1" applyNumberFormat="1" applyFont="1" applyFill="1" applyBorder="1" applyAlignment="1" applyProtection="1">
      <alignment horizontal="right" vertical="center" wrapText="1" indent="1"/>
      <protection locked="0"/>
    </xf>
    <xf numFmtId="10" fontId="17" fillId="0" borderId="0" xfId="3" applyNumberFormat="1" applyFont="1" applyBorder="1" applyAlignment="1" applyProtection="1">
      <alignment vertical="center" wrapText="1"/>
    </xf>
    <xf numFmtId="164" fontId="3" fillId="2" borderId="11" xfId="1" applyNumberFormat="1" applyFont="1" applyFill="1" applyBorder="1" applyAlignment="1" applyProtection="1">
      <alignment horizontal="right" vertical="center" wrapText="1" indent="1"/>
      <protection locked="0"/>
    </xf>
    <xf numFmtId="10" fontId="17" fillId="2" borderId="5" xfId="3" applyNumberFormat="1" applyFont="1" applyFill="1" applyBorder="1" applyAlignment="1" applyProtection="1">
      <alignment vertical="center" wrapText="1"/>
    </xf>
    <xf numFmtId="10" fontId="17" fillId="0" borderId="0" xfId="3" applyNumberFormat="1" applyFont="1" applyFill="1" applyBorder="1" applyAlignment="1" applyProtection="1">
      <alignment vertical="center" wrapText="1"/>
    </xf>
    <xf numFmtId="38" fontId="3" fillId="0" borderId="10" xfId="0" applyFont="1" applyBorder="1" applyAlignment="1" applyProtection="1">
      <alignment horizontal="left" vertical="center" indent="2"/>
      <protection locked="0"/>
    </xf>
    <xf numFmtId="38" fontId="3" fillId="0" borderId="10" xfId="0" applyFont="1" applyBorder="1" applyAlignment="1" applyProtection="1">
      <alignment vertical="center" wrapText="1"/>
      <protection locked="0"/>
    </xf>
    <xf numFmtId="164" fontId="3" fillId="0" borderId="10" xfId="1" applyNumberFormat="1" applyFont="1" applyFill="1" applyBorder="1" applyAlignment="1" applyProtection="1">
      <alignment horizontal="right" vertical="center" wrapText="1" indent="1"/>
      <protection locked="0"/>
    </xf>
    <xf numFmtId="164" fontId="3" fillId="2" borderId="12" xfId="1" applyNumberFormat="1" applyFont="1" applyFill="1" applyBorder="1" applyAlignment="1" applyProtection="1">
      <alignment horizontal="right" vertical="center" wrapText="1" indent="1"/>
      <protection locked="0"/>
    </xf>
    <xf numFmtId="164" fontId="3" fillId="0" borderId="13" xfId="1" applyNumberFormat="1" applyFont="1" applyFill="1" applyBorder="1" applyAlignment="1" applyProtection="1">
      <alignment horizontal="right" vertical="center" wrapText="1" indent="1"/>
      <protection locked="0"/>
    </xf>
    <xf numFmtId="10" fontId="17" fillId="0" borderId="6" xfId="3" applyNumberFormat="1" applyFont="1" applyBorder="1" applyAlignment="1" applyProtection="1">
      <alignment vertical="center" wrapText="1"/>
    </xf>
    <xf numFmtId="164" fontId="3" fillId="2" borderId="14" xfId="1" applyNumberFormat="1" applyFont="1" applyFill="1" applyBorder="1" applyAlignment="1" applyProtection="1">
      <alignment horizontal="right" vertical="center" wrapText="1" indent="1"/>
      <protection locked="0"/>
    </xf>
    <xf numFmtId="10" fontId="17" fillId="2" borderId="8" xfId="3" applyNumberFormat="1" applyFont="1" applyFill="1" applyBorder="1" applyAlignment="1" applyProtection="1">
      <alignment vertical="center" wrapText="1"/>
    </xf>
    <xf numFmtId="10" fontId="17" fillId="0" borderId="6" xfId="3" applyNumberFormat="1" applyFont="1" applyFill="1" applyBorder="1" applyAlignment="1" applyProtection="1">
      <alignment vertical="center" wrapText="1"/>
    </xf>
    <xf numFmtId="38" fontId="3" fillId="0" borderId="0" xfId="0" applyFont="1">
      <alignment wrapText="1"/>
    </xf>
    <xf numFmtId="38" fontId="18" fillId="0" borderId="10" xfId="0" applyFont="1" applyBorder="1" applyAlignment="1" applyProtection="1">
      <alignment horizontal="right" vertical="center"/>
    </xf>
    <xf numFmtId="44" fontId="9" fillId="0" borderId="9" xfId="2" applyFont="1" applyFill="1" applyBorder="1" applyAlignment="1" applyProtection="1">
      <alignment horizontal="right" vertical="center" wrapText="1" indent="1"/>
    </xf>
    <xf numFmtId="44" fontId="3" fillId="2" borderId="11" xfId="2" applyFont="1" applyFill="1" applyBorder="1" applyAlignment="1" applyProtection="1">
      <alignment horizontal="right" vertical="center" wrapText="1" indent="1"/>
      <protection locked="0"/>
    </xf>
    <xf numFmtId="38" fontId="3" fillId="0" borderId="10" xfId="0" applyFont="1" applyBorder="1" applyAlignment="1" applyProtection="1">
      <alignment horizontal="left" vertical="center" indent="1"/>
      <protection locked="0"/>
    </xf>
    <xf numFmtId="164" fontId="19" fillId="0" borderId="10" xfId="1" applyNumberFormat="1" applyFont="1" applyFill="1" applyBorder="1" applyAlignment="1" applyProtection="1">
      <alignment horizontal="right" vertical="center" wrapText="1" indent="1"/>
      <protection locked="0"/>
    </xf>
    <xf numFmtId="38" fontId="18" fillId="0" borderId="10" xfId="0" applyFont="1" applyBorder="1" applyAlignment="1" applyProtection="1">
      <alignment horizontal="left" vertical="center" indent="1"/>
      <protection locked="0"/>
    </xf>
    <xf numFmtId="164" fontId="16" fillId="2" borderId="12" xfId="1" applyNumberFormat="1" applyFont="1" applyFill="1" applyBorder="1" applyAlignment="1" applyProtection="1">
      <alignment horizontal="right" vertical="center" wrapText="1" indent="1"/>
      <protection locked="0"/>
    </xf>
    <xf numFmtId="164" fontId="19" fillId="0" borderId="13" xfId="1" applyNumberFormat="1" applyFont="1" applyFill="1" applyBorder="1" applyAlignment="1" applyProtection="1">
      <alignment horizontal="right" vertical="center" wrapText="1" indent="1"/>
      <protection locked="0"/>
    </xf>
    <xf numFmtId="44" fontId="20" fillId="0" borderId="9" xfId="2" applyFont="1" applyFill="1" applyBorder="1" applyAlignment="1" applyProtection="1">
      <alignment horizontal="right" vertical="center" wrapText="1" indent="1"/>
    </xf>
    <xf numFmtId="44" fontId="20" fillId="2" borderId="9" xfId="2" applyFont="1" applyFill="1" applyBorder="1" applyAlignment="1" applyProtection="1">
      <alignment horizontal="right" vertical="center" wrapText="1" indent="1"/>
    </xf>
    <xf numFmtId="0" fontId="19" fillId="0" borderId="0" xfId="0" applyNumberFormat="1" applyFont="1">
      <alignment wrapText="1"/>
    </xf>
    <xf numFmtId="0" fontId="3" fillId="2" borderId="0" xfId="0" applyNumberFormat="1" applyFont="1" applyFill="1" applyBorder="1">
      <alignment wrapText="1"/>
    </xf>
    <xf numFmtId="38" fontId="18" fillId="0" borderId="10" xfId="0" applyFont="1" applyBorder="1" applyAlignment="1" applyProtection="1">
      <alignment horizontal="right" vertical="center" indent="1"/>
      <protection locked="0"/>
    </xf>
    <xf numFmtId="44" fontId="20" fillId="0" borderId="0" xfId="2" applyFont="1" applyFill="1" applyBorder="1" applyAlignment="1" applyProtection="1">
      <alignment horizontal="right" vertical="center" wrapText="1" indent="1"/>
    </xf>
    <xf numFmtId="44" fontId="20" fillId="2" borderId="0" xfId="2" applyFont="1" applyFill="1" applyBorder="1" applyAlignment="1" applyProtection="1">
      <alignment horizontal="right" vertical="center" wrapText="1" indent="1"/>
    </xf>
    <xf numFmtId="44" fontId="20" fillId="0" borderId="15" xfId="2" applyFont="1" applyFill="1" applyBorder="1" applyAlignment="1" applyProtection="1">
      <alignment horizontal="right" vertical="center" wrapText="1" indent="1"/>
    </xf>
    <xf numFmtId="38" fontId="22" fillId="0" borderId="10" xfId="0" applyFont="1" applyBorder="1" applyAlignment="1" applyProtection="1">
      <alignment horizontal="left" vertical="center" indent="1"/>
      <protection locked="0"/>
    </xf>
    <xf numFmtId="38" fontId="22" fillId="0" borderId="10" xfId="0" applyFont="1" applyBorder="1" applyAlignment="1" applyProtection="1">
      <alignment vertical="center" wrapText="1"/>
    </xf>
    <xf numFmtId="164" fontId="19" fillId="0" borderId="9" xfId="1" applyNumberFormat="1" applyFont="1" applyFill="1" applyBorder="1" applyAlignment="1" applyProtection="1">
      <alignment horizontal="right" vertical="center" wrapText="1" indent="1"/>
    </xf>
    <xf numFmtId="164" fontId="3" fillId="2" borderId="11" xfId="1" applyNumberFormat="1" applyFont="1" applyFill="1" applyBorder="1" applyAlignment="1" applyProtection="1">
      <alignment horizontal="right" vertical="center" wrapText="1" indent="1"/>
    </xf>
    <xf numFmtId="164" fontId="19" fillId="0" borderId="10" xfId="1" applyNumberFormat="1" applyFont="1" applyFill="1" applyBorder="1" applyAlignment="1" applyProtection="1">
      <alignment horizontal="right" vertical="center" wrapText="1" indent="1"/>
    </xf>
    <xf numFmtId="38" fontId="23" fillId="0" borderId="10" xfId="0" applyFont="1" applyBorder="1" applyAlignment="1" applyProtection="1">
      <alignment horizontal="left" vertical="center" indent="1"/>
      <protection locked="0"/>
    </xf>
    <xf numFmtId="44" fontId="20" fillId="0" borderId="10" xfId="2" applyFont="1" applyFill="1" applyBorder="1" applyAlignment="1" applyProtection="1">
      <alignment horizontal="right" vertical="center" wrapText="1" indent="1"/>
    </xf>
    <xf numFmtId="44" fontId="3" fillId="2" borderId="12" xfId="1" applyNumberFormat="1" applyFont="1" applyFill="1" applyBorder="1" applyAlignment="1" applyProtection="1">
      <alignment horizontal="right" vertical="center" wrapText="1" indent="1"/>
    </xf>
    <xf numFmtId="38" fontId="24" fillId="0" borderId="0" xfId="0" applyFont="1" applyAlignment="1" applyProtection="1">
      <alignment horizontal="left" vertical="center" indent="1"/>
      <protection locked="0"/>
    </xf>
    <xf numFmtId="38" fontId="24" fillId="0" borderId="0" xfId="0" applyFont="1" applyAlignment="1" applyProtection="1">
      <alignment vertical="center" wrapText="1"/>
    </xf>
    <xf numFmtId="10" fontId="25" fillId="0" borderId="0" xfId="3" applyNumberFormat="1" applyFont="1" applyFill="1" applyBorder="1" applyAlignment="1" applyProtection="1">
      <alignment horizontal="right" vertical="center" wrapText="1" indent="1"/>
    </xf>
    <xf numFmtId="38" fontId="10" fillId="2" borderId="4" xfId="0" applyFont="1" applyFill="1" applyBorder="1" applyAlignment="1" applyProtection="1">
      <alignment vertical="center" wrapText="1"/>
      <protection locked="0"/>
    </xf>
    <xf numFmtId="10" fontId="24" fillId="2" borderId="7" xfId="3" applyNumberFormat="1" applyFont="1" applyFill="1" applyBorder="1" applyAlignment="1" applyProtection="1">
      <alignment horizontal="right" vertical="center" wrapText="1" indent="1"/>
    </xf>
    <xf numFmtId="164" fontId="19" fillId="0" borderId="0" xfId="1" applyNumberFormat="1" applyFont="1" applyFill="1" applyBorder="1" applyAlignment="1" applyProtection="1">
      <alignment horizontal="right" vertical="center" wrapText="1" indent="1"/>
    </xf>
    <xf numFmtId="164" fontId="19" fillId="0" borderId="9" xfId="1" applyNumberFormat="1" applyFont="1" applyFill="1" applyBorder="1" applyAlignment="1" applyProtection="1">
      <alignment horizontal="right" vertical="center" wrapText="1" indent="1"/>
      <protection locked="0"/>
    </xf>
    <xf numFmtId="164" fontId="26" fillId="2" borderId="12" xfId="1" applyNumberFormat="1" applyFont="1" applyFill="1" applyBorder="1" applyAlignment="1" applyProtection="1">
      <alignment horizontal="right" vertical="center" wrapText="1" indent="1"/>
      <protection locked="0"/>
    </xf>
    <xf numFmtId="10" fontId="27" fillId="0" borderId="5" xfId="3" applyNumberFormat="1" applyFont="1" applyBorder="1" applyAlignment="1" applyProtection="1">
      <alignment vertical="center" wrapText="1"/>
    </xf>
    <xf numFmtId="10" fontId="27" fillId="2" borderId="5" xfId="3" applyNumberFormat="1" applyFont="1" applyFill="1" applyBorder="1" applyAlignment="1" applyProtection="1">
      <alignment vertical="center" wrapText="1"/>
    </xf>
    <xf numFmtId="10" fontId="27" fillId="0" borderId="0" xfId="3" applyNumberFormat="1" applyFont="1" applyFill="1" applyBorder="1" applyAlignment="1" applyProtection="1">
      <alignment vertical="center" wrapText="1"/>
    </xf>
    <xf numFmtId="38" fontId="9" fillId="0" borderId="10" xfId="0" applyFont="1" applyBorder="1" applyAlignment="1" applyProtection="1">
      <alignment horizontal="left" vertical="center" indent="1"/>
      <protection locked="0"/>
    </xf>
    <xf numFmtId="44" fontId="20" fillId="2" borderId="15" xfId="2" applyFont="1" applyFill="1" applyBorder="1" applyAlignment="1" applyProtection="1">
      <alignment horizontal="right" vertical="center" wrapText="1" indent="1"/>
    </xf>
    <xf numFmtId="164" fontId="3" fillId="2" borderId="12" xfId="1" applyNumberFormat="1" applyFont="1" applyFill="1" applyBorder="1" applyAlignment="1" applyProtection="1">
      <alignment horizontal="right" vertical="center" wrapText="1" indent="1"/>
    </xf>
    <xf numFmtId="40" fontId="4" fillId="2" borderId="4" xfId="0" applyNumberFormat="1" applyFont="1" applyFill="1" applyBorder="1" applyAlignment="1" applyProtection="1">
      <alignment vertical="center" wrapText="1"/>
      <protection locked="0"/>
    </xf>
    <xf numFmtId="44" fontId="20" fillId="2" borderId="10" xfId="2" applyFont="1" applyFill="1" applyBorder="1" applyAlignment="1" applyProtection="1">
      <alignment horizontal="right" vertical="center" wrapText="1" indent="1"/>
    </xf>
    <xf numFmtId="40" fontId="3" fillId="2" borderId="7" xfId="1" applyNumberFormat="1" applyFont="1" applyFill="1" applyBorder="1" applyAlignment="1" applyProtection="1">
      <alignment horizontal="right" vertical="center" wrapText="1" indent="1"/>
    </xf>
    <xf numFmtId="38" fontId="3" fillId="0" borderId="9" xfId="0" applyFont="1" applyBorder="1" applyAlignment="1" applyProtection="1">
      <alignment horizontal="left" vertical="center" indent="1"/>
      <protection locked="0"/>
    </xf>
    <xf numFmtId="40" fontId="3" fillId="2" borderId="11" xfId="1" applyNumberFormat="1" applyFont="1" applyFill="1" applyBorder="1" applyAlignment="1" applyProtection="1">
      <alignment horizontal="right" vertical="center" wrapText="1" indent="1"/>
      <protection locked="0"/>
    </xf>
    <xf numFmtId="164" fontId="19" fillId="0" borderId="16" xfId="1" applyNumberFormat="1" applyFont="1" applyFill="1" applyBorder="1" applyAlignment="1" applyProtection="1">
      <alignment horizontal="right" vertical="center" wrapText="1" indent="1"/>
      <protection locked="0"/>
    </xf>
    <xf numFmtId="40" fontId="3" fillId="2" borderId="14" xfId="1" applyNumberFormat="1" applyFont="1" applyFill="1" applyBorder="1" applyAlignment="1" applyProtection="1">
      <alignment horizontal="right" vertical="center" wrapText="1" indent="1"/>
      <protection locked="0"/>
    </xf>
    <xf numFmtId="164" fontId="19" fillId="2" borderId="9" xfId="1" applyNumberFormat="1" applyFont="1" applyFill="1" applyBorder="1" applyAlignment="1" applyProtection="1">
      <alignment horizontal="right" vertical="center" wrapText="1" indent="1"/>
    </xf>
    <xf numFmtId="40" fontId="3" fillId="2" borderId="10" xfId="1" applyNumberFormat="1" applyFont="1" applyFill="1" applyBorder="1" applyAlignment="1" applyProtection="1">
      <alignment horizontal="right" vertical="center" wrapText="1" indent="1"/>
    </xf>
    <xf numFmtId="38" fontId="12" fillId="0" borderId="10" xfId="0" applyFont="1" applyBorder="1" applyAlignment="1" applyProtection="1">
      <alignment horizontal="left" vertical="center" indent="1"/>
      <protection locked="0"/>
    </xf>
    <xf numFmtId="38" fontId="3" fillId="0" borderId="0" xfId="0" applyFont="1" applyAlignment="1" applyProtection="1">
      <alignment horizontal="left" vertical="center"/>
    </xf>
    <xf numFmtId="164" fontId="19" fillId="0" borderId="0" xfId="1" applyNumberFormat="1" applyFont="1" applyFill="1" applyAlignment="1" applyProtection="1">
      <alignment vertical="center" wrapText="1"/>
    </xf>
    <xf numFmtId="164" fontId="3" fillId="2" borderId="0" xfId="1" applyNumberFormat="1" applyFont="1" applyFill="1" applyBorder="1" applyAlignment="1" applyProtection="1">
      <alignment vertical="center" wrapText="1"/>
    </xf>
    <xf numFmtId="38" fontId="3" fillId="2" borderId="5" xfId="0" applyFont="1" applyFill="1" applyBorder="1" applyAlignment="1" applyProtection="1">
      <alignment vertical="center" wrapText="1"/>
    </xf>
    <xf numFmtId="38" fontId="3" fillId="0" borderId="0" xfId="0" applyFont="1" applyBorder="1" applyAlignment="1" applyProtection="1">
      <alignment vertical="center" wrapText="1"/>
    </xf>
    <xf numFmtId="38" fontId="4" fillId="2" borderId="17" xfId="0" applyFont="1" applyFill="1" applyBorder="1" applyAlignment="1" applyProtection="1">
      <alignment vertical="center" wrapText="1"/>
    </xf>
    <xf numFmtId="0" fontId="29" fillId="2" borderId="18" xfId="4" applyFont="1" applyFill="1" applyBorder="1" applyAlignment="1" applyProtection="1">
      <alignment horizontal="right"/>
      <protection locked="0"/>
    </xf>
    <xf numFmtId="10" fontId="30" fillId="2" borderId="18" xfId="4" applyNumberFormat="1" applyFont="1" applyFill="1" applyBorder="1" applyAlignment="1">
      <alignment horizontal="center"/>
    </xf>
    <xf numFmtId="38" fontId="30" fillId="2" borderId="18" xfId="0" applyFont="1" applyFill="1" applyBorder="1" applyAlignment="1" applyProtection="1">
      <alignment vertical="center" wrapText="1"/>
    </xf>
    <xf numFmtId="38" fontId="31" fillId="2" borderId="19" xfId="0" applyFont="1" applyFill="1" applyBorder="1" applyAlignment="1" applyProtection="1">
      <alignment vertical="center" wrapText="1"/>
    </xf>
    <xf numFmtId="10" fontId="31" fillId="2" borderId="18" xfId="0" applyNumberFormat="1" applyFont="1" applyFill="1" applyBorder="1" applyAlignment="1" applyProtection="1">
      <alignment horizontal="center" vertical="center" wrapText="1"/>
    </xf>
    <xf numFmtId="38" fontId="31" fillId="2" borderId="20" xfId="0" applyFont="1" applyFill="1" applyBorder="1" applyAlignment="1" applyProtection="1">
      <alignment vertical="center" wrapText="1"/>
    </xf>
    <xf numFmtId="38" fontId="31" fillId="2" borderId="18" xfId="0" applyFont="1" applyFill="1" applyBorder="1" applyAlignment="1" applyProtection="1">
      <alignment vertical="center" wrapText="1"/>
    </xf>
    <xf numFmtId="38" fontId="10" fillId="2" borderId="18" xfId="0" applyFont="1" applyFill="1" applyBorder="1" applyAlignment="1" applyProtection="1">
      <alignment vertical="center" wrapText="1"/>
    </xf>
    <xf numFmtId="38" fontId="4" fillId="2" borderId="21" xfId="0" applyFont="1" applyFill="1" applyBorder="1" applyAlignment="1" applyProtection="1">
      <alignment vertical="center" wrapText="1"/>
    </xf>
    <xf numFmtId="0" fontId="29" fillId="2" borderId="21" xfId="4" applyFont="1" applyFill="1" applyBorder="1" applyAlignment="1" applyProtection="1">
      <alignment horizontal="right"/>
      <protection locked="0"/>
    </xf>
    <xf numFmtId="10" fontId="30" fillId="2" borderId="21" xfId="4" applyNumberFormat="1" applyFont="1" applyFill="1" applyBorder="1" applyAlignment="1">
      <alignment horizontal="center"/>
    </xf>
    <xf numFmtId="38" fontId="30" fillId="2" borderId="21" xfId="0" applyFont="1" applyFill="1" applyBorder="1" applyAlignment="1" applyProtection="1">
      <alignment vertical="center" wrapText="1"/>
    </xf>
    <xf numFmtId="38" fontId="31" fillId="2" borderId="22" xfId="0" applyFont="1" applyFill="1" applyBorder="1" applyAlignment="1" applyProtection="1">
      <alignment vertical="center" wrapText="1"/>
    </xf>
    <xf numFmtId="10" fontId="31" fillId="2" borderId="21" xfId="0" applyNumberFormat="1" applyFont="1" applyFill="1" applyBorder="1" applyAlignment="1" applyProtection="1">
      <alignment horizontal="center" vertical="center" wrapText="1"/>
    </xf>
    <xf numFmtId="38" fontId="31" fillId="2" borderId="23" xfId="0" applyFont="1" applyFill="1" applyBorder="1" applyAlignment="1" applyProtection="1">
      <alignment vertical="center" wrapText="1"/>
    </xf>
    <xf numFmtId="38" fontId="31" fillId="2" borderId="21" xfId="0" applyFont="1" applyFill="1" applyBorder="1" applyAlignment="1" applyProtection="1">
      <alignment vertical="center" wrapText="1"/>
    </xf>
    <xf numFmtId="38" fontId="10" fillId="2" borderId="21" xfId="0" applyFont="1" applyFill="1" applyBorder="1" applyAlignment="1" applyProtection="1">
      <alignment vertical="center" wrapText="1"/>
    </xf>
    <xf numFmtId="10" fontId="30" fillId="2" borderId="21" xfId="3" applyNumberFormat="1" applyFont="1" applyFill="1" applyBorder="1" applyAlignment="1" applyProtection="1">
      <alignment horizontal="center"/>
    </xf>
    <xf numFmtId="164" fontId="4" fillId="0" borderId="0" xfId="1" applyNumberFormat="1" applyFont="1" applyAlignment="1" applyProtection="1">
      <alignment vertical="center" wrapText="1"/>
    </xf>
    <xf numFmtId="164" fontId="5" fillId="0" borderId="0" xfId="1" applyNumberFormat="1" applyFont="1" applyAlignment="1" applyProtection="1">
      <alignment vertical="center" wrapText="1"/>
    </xf>
    <xf numFmtId="10" fontId="27" fillId="0" borderId="0" xfId="3" applyNumberFormat="1" applyFont="1" applyBorder="1" applyAlignment="1" applyProtection="1">
      <alignment vertical="center" wrapText="1"/>
    </xf>
    <xf numFmtId="38" fontId="31" fillId="2" borderId="24" xfId="0" applyFont="1" applyFill="1" applyBorder="1" applyAlignment="1" applyProtection="1">
      <alignment vertical="center" wrapText="1"/>
    </xf>
    <xf numFmtId="10" fontId="31" fillId="2" borderId="25" xfId="0" applyNumberFormat="1" applyFont="1" applyFill="1" applyBorder="1" applyAlignment="1" applyProtection="1">
      <alignment horizontal="center" vertical="center" wrapText="1"/>
    </xf>
    <xf numFmtId="38" fontId="31" fillId="2" borderId="26" xfId="0" applyFont="1" applyFill="1" applyBorder="1" applyAlignment="1" applyProtection="1">
      <alignment vertical="center" wrapText="1"/>
    </xf>
    <xf numFmtId="0" fontId="32" fillId="0" borderId="0" xfId="5" applyFont="1"/>
    <xf numFmtId="0" fontId="33" fillId="0" borderId="0" xfId="5" applyFont="1"/>
    <xf numFmtId="0" fontId="1" fillId="0" borderId="0" xfId="5"/>
    <xf numFmtId="0" fontId="34" fillId="0" borderId="6" xfId="5" applyFont="1" applyBorder="1"/>
    <xf numFmtId="0" fontId="1" fillId="0" borderId="6" xfId="5" applyBorder="1"/>
    <xf numFmtId="0" fontId="35" fillId="0" borderId="6" xfId="5" applyFont="1" applyBorder="1" applyAlignment="1">
      <alignment horizontal="center" wrapText="1"/>
    </xf>
    <xf numFmtId="0" fontId="35" fillId="0" borderId="27" xfId="5" applyFont="1" applyBorder="1" applyAlignment="1">
      <alignment horizontal="center"/>
    </xf>
    <xf numFmtId="0" fontId="33" fillId="0" borderId="28" xfId="5" applyFont="1" applyBorder="1"/>
    <xf numFmtId="44" fontId="33" fillId="0" borderId="28" xfId="6" applyFont="1" applyBorder="1"/>
    <xf numFmtId="44" fontId="33" fillId="0" borderId="29" xfId="5" applyNumberFormat="1" applyFont="1" applyBorder="1"/>
    <xf numFmtId="44" fontId="38" fillId="0" borderId="29" xfId="5" applyNumberFormat="1" applyFont="1" applyBorder="1"/>
    <xf numFmtId="0" fontId="33" fillId="0" borderId="30" xfId="5" applyFont="1" applyBorder="1"/>
    <xf numFmtId="43" fontId="33" fillId="0" borderId="30" xfId="7" applyFont="1" applyBorder="1"/>
    <xf numFmtId="44" fontId="33" fillId="0" borderId="31" xfId="5" applyNumberFormat="1" applyFont="1" applyBorder="1"/>
    <xf numFmtId="44" fontId="38" fillId="0" borderId="31" xfId="5" applyNumberFormat="1" applyFont="1" applyBorder="1"/>
    <xf numFmtId="43" fontId="39" fillId="0" borderId="30" xfId="7" applyFont="1" applyBorder="1"/>
    <xf numFmtId="0" fontId="38" fillId="0" borderId="0" xfId="5" applyFont="1" applyAlignment="1">
      <alignment horizontal="right"/>
    </xf>
    <xf numFmtId="44" fontId="33" fillId="0" borderId="0" xfId="5" applyNumberFormat="1" applyFont="1"/>
    <xf numFmtId="10" fontId="33" fillId="0" borderId="0" xfId="8" applyNumberFormat="1" applyFont="1"/>
    <xf numFmtId="0" fontId="38" fillId="0" borderId="6" xfId="5" applyFont="1" applyBorder="1" applyAlignment="1">
      <alignment horizontal="right"/>
    </xf>
    <xf numFmtId="0" fontId="40" fillId="0" borderId="0" xfId="5" applyFont="1" applyAlignment="1">
      <alignment horizontal="center"/>
    </xf>
    <xf numFmtId="44" fontId="33" fillId="0" borderId="0" xfId="6" applyFont="1"/>
    <xf numFmtId="43" fontId="33" fillId="0" borderId="0" xfId="7" applyFont="1"/>
    <xf numFmtId="43" fontId="39" fillId="0" borderId="0" xfId="7" applyFont="1"/>
    <xf numFmtId="10" fontId="41" fillId="0" borderId="0" xfId="8" applyNumberFormat="1" applyFont="1"/>
    <xf numFmtId="0" fontId="38" fillId="0" borderId="32" xfId="5" applyFont="1" applyBorder="1"/>
    <xf numFmtId="44" fontId="33" fillId="0" borderId="32" xfId="6" applyFont="1" applyBorder="1"/>
    <xf numFmtId="10" fontId="38" fillId="0" borderId="32" xfId="6" applyNumberFormat="1" applyFont="1" applyBorder="1"/>
    <xf numFmtId="10" fontId="33" fillId="0" borderId="0" xfId="5" applyNumberFormat="1" applyFont="1"/>
    <xf numFmtId="0" fontId="38" fillId="0" borderId="0" xfId="5" applyFont="1"/>
    <xf numFmtId="44" fontId="33" fillId="0" borderId="0" xfId="6" applyFont="1" applyBorder="1"/>
    <xf numFmtId="10" fontId="38" fillId="0" borderId="0" xfId="6" applyNumberFormat="1" applyFont="1" applyBorder="1"/>
  </cellXfs>
  <cellStyles count="9">
    <cellStyle name="Comma" xfId="1" builtinId="3"/>
    <cellStyle name="Comma 2" xfId="7" xr:uid="{122F01D1-8A01-475A-9D59-82CCF8438BA2}"/>
    <cellStyle name="Currency" xfId="2" builtinId="4"/>
    <cellStyle name="Currency 2" xfId="6" xr:uid="{4ABE2A72-AADF-4232-9E83-3961D7FCBB97}"/>
    <cellStyle name="Normal" xfId="0" builtinId="0"/>
    <cellStyle name="Normal 2" xfId="4" xr:uid="{2A8F8FFE-9C87-427A-AF99-0898CF92381F}"/>
    <cellStyle name="Normal 3" xfId="5" xr:uid="{A1CEE41F-04C5-4D16-871D-A4FFD7D22E12}"/>
    <cellStyle name="Percent" xfId="3" builtinId="5"/>
    <cellStyle name="Percent 2" xfId="8" xr:uid="{1FD7F295-DCC1-4E82-88F9-171F5712A29F}"/>
  </cellStyles>
  <dxfs count="8">
    <dxf>
      <fill>
        <patternFill>
          <bgColor theme="0" tint="-4.9989318521683403E-2"/>
        </patternFill>
      </fill>
      <border>
        <top style="thin">
          <color theme="0" tint="-0.14996795556505021"/>
        </top>
        <bottom style="thin">
          <color theme="0" tint="-0.14996795556505021"/>
        </bottom>
      </border>
    </dxf>
    <dxf>
      <fill>
        <patternFill>
          <bgColor theme="0" tint="-4.9989318521683403E-2"/>
        </patternFill>
      </fill>
      <border>
        <top style="thin">
          <color theme="0" tint="-0.14996795556505021"/>
        </top>
        <bottom style="thin">
          <color theme="0" tint="-0.14996795556505021"/>
        </bottom>
      </border>
    </dxf>
    <dxf>
      <fill>
        <patternFill>
          <bgColor theme="0" tint="-4.9989318521683403E-2"/>
        </patternFill>
      </fill>
      <border>
        <top style="thin">
          <color theme="0" tint="-0.14996795556505021"/>
        </top>
        <bottom style="thin">
          <color theme="0" tint="-0.14996795556505021"/>
        </bottom>
      </border>
    </dxf>
    <dxf>
      <fill>
        <patternFill>
          <bgColor theme="0" tint="-4.9989318521683403E-2"/>
        </patternFill>
      </fill>
      <border>
        <top style="thin">
          <color theme="0" tint="-0.14996795556505021"/>
        </top>
        <bottom style="thin">
          <color theme="0" tint="-0.14996795556505021"/>
        </bottom>
      </border>
    </dxf>
    <dxf>
      <fill>
        <patternFill>
          <bgColor theme="0" tint="-4.9989318521683403E-2"/>
        </patternFill>
      </fill>
      <border>
        <top style="thin">
          <color theme="0" tint="-0.14996795556505021"/>
        </top>
        <bottom style="thin">
          <color theme="0" tint="-0.14996795556505021"/>
        </bottom>
      </border>
    </dxf>
    <dxf>
      <fill>
        <patternFill>
          <bgColor theme="0" tint="-4.9989318521683403E-2"/>
        </patternFill>
      </fill>
      <border>
        <top style="thin">
          <color theme="0" tint="-0.14996795556505021"/>
        </top>
        <bottom style="thin">
          <color theme="0" tint="-0.14996795556505021"/>
        </bottom>
      </border>
    </dxf>
    <dxf>
      <fill>
        <patternFill>
          <bgColor theme="0" tint="-4.9989318521683403E-2"/>
        </patternFill>
      </fill>
      <border>
        <top style="thin">
          <color theme="0" tint="-0.14996795556505021"/>
        </top>
        <bottom style="thin">
          <color theme="0" tint="-0.14996795556505021"/>
        </bottom>
      </border>
    </dxf>
    <dxf>
      <fill>
        <patternFill>
          <bgColor theme="0" tint="-4.9989318521683403E-2"/>
        </patternFill>
      </fill>
      <border>
        <top style="thin">
          <color theme="0" tint="-0.14996795556505021"/>
        </top>
        <bottom style="thin">
          <color theme="0" tint="-0.14996795556505021"/>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13"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externalLink" Target="externalLinks/externalLink5.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styles" Target="styles.xml"/><Relationship Id="rId5" Type="http://schemas.openxmlformats.org/officeDocument/2006/relationships/externalLink" Target="externalLinks/externalLink3.xml"/><Relationship Id="rId10" Type="http://schemas.openxmlformats.org/officeDocument/2006/relationships/theme" Target="theme/theme1.xml"/><Relationship Id="rId4" Type="http://schemas.openxmlformats.org/officeDocument/2006/relationships/externalLink" Target="externalLinks/externalLink2.xml"/><Relationship Id="rId9" Type="http://schemas.openxmlformats.org/officeDocument/2006/relationships/externalLink" Target="externalLinks/externalLink7.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D:\2021%20PowerPt%20Presentations\Accounting%20Workshop\Budget%20Template.xlsx" TargetMode="External"/><Relationship Id="rId1" Type="http://schemas.openxmlformats.org/officeDocument/2006/relationships/externalLinkPath" Target="Budget%20Templat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Documents%20and%20Settings\Owner\My%20Documents\Estimating%20Templates\DBE%20Templates\KIMBERLY,%20INC\Kimberly%20Inc.MasterQuoteSheet.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G:\CashFlowSchedule.example.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Documents%20and%20Settings\Owner\My%20Documents\Estimating%20Templates\Copy%20of%20Sample%20Seminar%20Spreadsheet%20from%20Est%20Boot%20Camp.xls" TargetMode="External"/></Relationships>
</file>

<file path=xl/externalLinks/_rels/externalLink5.xml.rels><?xml version="1.0" encoding="UTF-8" standalone="yes"?>
<Relationships xmlns="http://schemas.openxmlformats.org/package/2006/relationships"><Relationship Id="rId2" Type="http://schemas.openxmlformats.org/officeDocument/2006/relationships/externalLinkPath" Target="file:///D:\2021%20PowerPt%20Presentations\Accounting%20Workshop\Building%20Your%20Budget.xlsx" TargetMode="External"/><Relationship Id="rId1" Type="http://schemas.openxmlformats.org/officeDocument/2006/relationships/externalLinkPath" Target="Building%20Your%20Budget.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G:\DBE%20Supportive%20Services%20Files\2009%20DBE%20Templates\B_&amp;_B_Lawn_Financial_Anslysis%202016.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Documents%20and%20Settings\Owner\My%20Documents\BID%20TEMPLATES%20FOR%20SALE\B_and_B_Lawn_Services_ROAD_BID_TEMPLAT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ssumptions"/>
      <sheetName val="Income statement"/>
      <sheetName val="Variables"/>
    </sheetNames>
    <sheetDataSet>
      <sheetData sheetId="0" refreshError="1"/>
      <sheetData sheetId="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QUOTE SHEET"/>
      <sheetName val="Data Sheet Only"/>
    </sheetNames>
    <sheetDataSet>
      <sheetData sheetId="0"/>
      <sheetData sheetId="1">
        <row r="2">
          <cell r="A2" t="str">
            <v xml:space="preserve"> </v>
          </cell>
          <cell r="B2" t="str">
            <v xml:space="preserve"> </v>
          </cell>
          <cell r="C2" t="str">
            <v xml:space="preserve"> </v>
          </cell>
        </row>
        <row r="3">
          <cell r="A3" t="str">
            <v>209-06</v>
          </cell>
          <cell r="B3" t="str">
            <v>BALED HAY OR STRAW EROSION CHECKS</v>
          </cell>
          <cell r="C3" t="str">
            <v>BALES</v>
          </cell>
        </row>
        <row r="4">
          <cell r="A4" t="str">
            <v>209-08.02</v>
          </cell>
          <cell r="B4" t="str">
            <v>TEMPORARY SILT FENCE ( WITH  BACKING)</v>
          </cell>
          <cell r="C4" t="str">
            <v>LF</v>
          </cell>
        </row>
        <row r="5">
          <cell r="A5" t="str">
            <v>209-08.03</v>
          </cell>
          <cell r="B5" t="str">
            <v>TEMPORARY SILT FENCE ( W/O  BACKING)</v>
          </cell>
          <cell r="C5" t="str">
            <v>LF</v>
          </cell>
        </row>
        <row r="6">
          <cell r="A6" t="str">
            <v>209-08.04</v>
          </cell>
          <cell r="B6" t="str">
            <v>TEMPORARY ENHANCED SILT FENCE</v>
          </cell>
          <cell r="C6" t="str">
            <v>LF</v>
          </cell>
        </row>
        <row r="7">
          <cell r="A7" t="str">
            <v>209-09.01</v>
          </cell>
          <cell r="B7" t="str">
            <v>SANDBAGS</v>
          </cell>
          <cell r="C7" t="str">
            <v>SANDBAGS</v>
          </cell>
        </row>
        <row r="8">
          <cell r="A8" t="str">
            <v>209-09.02</v>
          </cell>
          <cell r="B8" t="str">
            <v>TEMPORARY SEDIMENT FILTER BAG (14'6x 2'0"x13'3")</v>
          </cell>
          <cell r="C8" t="str">
            <v>EA</v>
          </cell>
        </row>
        <row r="9">
          <cell r="A9" t="str">
            <v>209-20.03</v>
          </cell>
          <cell r="B9" t="str">
            <v>POLYETHYLENE SHEETING (6 MIL MIN.)</v>
          </cell>
          <cell r="C9" t="str">
            <v>SY</v>
          </cell>
        </row>
        <row r="10">
          <cell r="A10" t="str">
            <v>209-40.41</v>
          </cell>
          <cell r="B10" t="str">
            <v>CATCH BASIN FILTER ASSEMBLY (TYPE 1)</v>
          </cell>
          <cell r="C10" t="str">
            <v>EA</v>
          </cell>
        </row>
        <row r="11">
          <cell r="A11" t="str">
            <v>209-40.42</v>
          </cell>
          <cell r="B11" t="str">
            <v>CATCH BASIN FILTER ASSEMBLY (TYPE 2)</v>
          </cell>
          <cell r="C11" t="str">
            <v>EA</v>
          </cell>
        </row>
        <row r="12">
          <cell r="A12" t="str">
            <v>209-40.43</v>
          </cell>
          <cell r="B12" t="str">
            <v>CATCH BASIN FILTER ASSEMBLY (TYPE 3)</v>
          </cell>
          <cell r="C12" t="str">
            <v>EA</v>
          </cell>
        </row>
        <row r="13">
          <cell r="A13" t="str">
            <v>209-40.44</v>
          </cell>
          <cell r="B13" t="str">
            <v>CATCH BASIN FILTER ASSEMBLY (TYPE 4)</v>
          </cell>
          <cell r="C13" t="str">
            <v>EA</v>
          </cell>
        </row>
        <row r="14">
          <cell r="A14" t="str">
            <v>209-40.45</v>
          </cell>
          <cell r="B14" t="str">
            <v>CATCH BASIN FILTER ASSEMBLY (TYPE 5)</v>
          </cell>
          <cell r="C14" t="str">
            <v>EA</v>
          </cell>
        </row>
        <row r="15">
          <cell r="A15" t="str">
            <v>209-40.46</v>
          </cell>
          <cell r="B15" t="str">
            <v>CATCH BASIN FILTER ASSEMBLY (TYPE 6)</v>
          </cell>
          <cell r="C15" t="str">
            <v>EA</v>
          </cell>
        </row>
        <row r="16">
          <cell r="A16" t="str">
            <v>209-40.47</v>
          </cell>
          <cell r="B16" t="str">
            <v>CATCH BASIN FILTER ASSEMBLY (TYPE 7)</v>
          </cell>
          <cell r="C16" t="str">
            <v>EA</v>
          </cell>
        </row>
        <row r="17">
          <cell r="A17" t="str">
            <v>209-40.48</v>
          </cell>
          <cell r="B17" t="str">
            <v>CATCH BASIN FILTER ASSEMBLY (TYPE 8)</v>
          </cell>
          <cell r="C17" t="str">
            <v>EA</v>
          </cell>
        </row>
        <row r="18">
          <cell r="A18" t="str">
            <v>209-40.49</v>
          </cell>
          <cell r="B18" t="str">
            <v>CATCH BASIN FILTER ASSEMBLY (TYPE 9)</v>
          </cell>
          <cell r="C18" t="str">
            <v>EA</v>
          </cell>
        </row>
        <row r="19">
          <cell r="A19" t="str">
            <v>303-10.01</v>
          </cell>
          <cell r="B19" t="str">
            <v>MINERAL AGGREGATE (SIZE 57)</v>
          </cell>
          <cell r="C19" t="str">
            <v>TON</v>
          </cell>
        </row>
        <row r="20">
          <cell r="A20" t="str">
            <v>708-02.01</v>
          </cell>
          <cell r="B20" t="str">
            <v>ROW MARKERS</v>
          </cell>
          <cell r="C20" t="str">
            <v>EA</v>
          </cell>
        </row>
        <row r="21">
          <cell r="A21" t="str">
            <v>740-10.03</v>
          </cell>
          <cell r="B21" t="str">
            <v>GEOTEXTILE - TYPE III (EROSION CONTROL)</v>
          </cell>
          <cell r="C21" t="str">
            <v>SY</v>
          </cell>
        </row>
        <row r="22">
          <cell r="A22" t="str">
            <v>740-10.04</v>
          </cell>
          <cell r="B22" t="str">
            <v>GEOTEXTILE - TYPE IV (STABILIZATION)</v>
          </cell>
          <cell r="C22" t="str">
            <v>SY</v>
          </cell>
        </row>
        <row r="23">
          <cell r="A23" t="str">
            <v>801-01</v>
          </cell>
          <cell r="B23" t="str">
            <v>SEEDING (WITH MULCH)</v>
          </cell>
          <cell r="C23" t="str">
            <v>UNITS</v>
          </cell>
        </row>
        <row r="24">
          <cell r="A24" t="str">
            <v>801-01.07</v>
          </cell>
          <cell r="B24" t="str">
            <v>TEMPORARY SEEDING (WITH MULCH)</v>
          </cell>
          <cell r="C24" t="str">
            <v>UNITS</v>
          </cell>
        </row>
        <row r="25">
          <cell r="A25" t="str">
            <v>801-02</v>
          </cell>
          <cell r="B25" t="str">
            <v>SEEDING (WITHOUT MULCH)</v>
          </cell>
          <cell r="C25" t="str">
            <v>UNITS</v>
          </cell>
        </row>
        <row r="26">
          <cell r="A26" t="str">
            <v>801-02.01</v>
          </cell>
          <cell r="B26" t="str">
            <v>CROWN VETCH MIXTURE (WITHOUT MULCH)</v>
          </cell>
          <cell r="C26" t="str">
            <v>UNITS</v>
          </cell>
        </row>
        <row r="27">
          <cell r="A27" t="str">
            <v>801-03</v>
          </cell>
          <cell r="B27" t="str">
            <v>WATER (SEEDING AND SODDING)</v>
          </cell>
          <cell r="C27" t="str">
            <v>MG</v>
          </cell>
        </row>
        <row r="28">
          <cell r="A28" t="str">
            <v>805-12.01</v>
          </cell>
          <cell r="B28" t="str">
            <v>EROSION CONTROL BLANKET (TYPE I)</v>
          </cell>
          <cell r="C28" t="str">
            <v>SY</v>
          </cell>
        </row>
        <row r="29">
          <cell r="A29" t="str">
            <v>805-12.02</v>
          </cell>
          <cell r="B29" t="str">
            <v>EROSION CONTROL BLANKET (TYPE II)</v>
          </cell>
          <cell r="C29" t="str">
            <v>SY</v>
          </cell>
        </row>
        <row r="30">
          <cell r="A30" t="str">
            <v>805-12.03</v>
          </cell>
          <cell r="B30" t="str">
            <v>EROSION CONTROL BLANKET (TYPE III)</v>
          </cell>
          <cell r="C30" t="str">
            <v>SY</v>
          </cell>
        </row>
        <row r="31">
          <cell r="A31" t="str">
            <v>805-12.04</v>
          </cell>
          <cell r="B31" t="str">
            <v>EROSION CONTROL BLANKET (TYPE IV)</v>
          </cell>
          <cell r="C31" t="str">
            <v>SY</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Workshop Sheet"/>
      <sheetName val="Item Database"/>
      <sheetName val="CashFlowSchedule.example"/>
      <sheetName val="Resource Database"/>
    </sheetNames>
    <sheetDataSet>
      <sheetData sheetId="0">
        <row r="6">
          <cell r="B6" t="str">
            <v xml:space="preserve">Contract Revenue </v>
          </cell>
        </row>
        <row r="9">
          <cell r="B9" t="str">
            <v>Direct Job Costs</v>
          </cell>
        </row>
        <row r="10">
          <cell r="B10" t="str">
            <v xml:space="preserve"> </v>
          </cell>
        </row>
        <row r="16">
          <cell r="B16" t="str">
            <v xml:space="preserve">Job Site Overhead </v>
          </cell>
        </row>
        <row r="23">
          <cell r="B23" t="str">
            <v>Job Gross Profit (Cash Flow)</v>
          </cell>
        </row>
        <row r="25">
          <cell r="B25" t="str">
            <v xml:space="preserve"> </v>
          </cell>
        </row>
        <row r="27">
          <cell r="B27" t="str">
            <v xml:space="preserve"> </v>
          </cell>
        </row>
        <row r="28">
          <cell r="B28" t="str">
            <v xml:space="preserve"> </v>
          </cell>
        </row>
        <row r="29">
          <cell r="B29" t="str">
            <v xml:space="preserve"> </v>
          </cell>
        </row>
      </sheetData>
      <sheetData sheetId="1" refreshError="1"/>
      <sheetData sheetId="2" refreshError="1"/>
      <sheetData sheetId="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isclaimer"/>
      <sheetName val="Key Info"/>
      <sheetName val="Cost Basis"/>
      <sheetName val="Project OH"/>
      <sheetName val="Company OH"/>
      <sheetName val="Bid Item Takeoff"/>
      <sheetName val="Bid Sheet"/>
      <sheetName val="Special Bid Requirements"/>
      <sheetName val="Special Work Conditions"/>
      <sheetName val="Material Quote Request"/>
      <sheetName val="Sub Quote Request"/>
      <sheetName val="Value Eng Ideas"/>
      <sheetName val="Addendums"/>
      <sheetName val="RFI Form"/>
      <sheetName val="RFI Log"/>
      <sheetName val="Issues Log"/>
      <sheetName val="Alternates"/>
      <sheetName val="OH&amp;P Lump Sum"/>
      <sheetName val="OH&amp;P Unit Price"/>
      <sheetName val="Proposal"/>
      <sheetName val="Sch of values"/>
      <sheetName val="POs and Contract logs"/>
      <sheetName val="Blank OH&amp;P Lump Sum"/>
      <sheetName val="Blank OH&amp;P Unit Price"/>
    </sheetNames>
    <sheetDataSet>
      <sheetData sheetId="0"/>
      <sheetData sheetId="1"/>
      <sheetData sheetId="2">
        <row r="8">
          <cell r="K8">
            <v>28.202999999999999</v>
          </cell>
        </row>
        <row r="9">
          <cell r="K9">
            <v>64.372500000000002</v>
          </cell>
        </row>
        <row r="10">
          <cell r="K10">
            <v>45.5565</v>
          </cell>
        </row>
      </sheetData>
      <sheetData sheetId="3"/>
      <sheetData sheetId="4"/>
      <sheetData sheetId="5"/>
      <sheetData sheetId="6">
        <row r="343">
          <cell r="AF343">
            <v>997.33333333333326</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ssumptions"/>
      <sheetName val="Proforma Worksheet"/>
      <sheetName val="Breakeven"/>
      <sheetName val="Proforma Worksheet (2)"/>
    </sheetNames>
    <sheetDataSet>
      <sheetData sheetId="0"/>
      <sheetData sheetId="1">
        <row r="3">
          <cell r="A3" t="str">
            <v>Description</v>
          </cell>
          <cell r="B3">
            <v>2024</v>
          </cell>
          <cell r="C3" t="str">
            <v>as a % of Total Cost</v>
          </cell>
          <cell r="D3">
            <v>2025</v>
          </cell>
          <cell r="E3" t="str">
            <v>as a % of Total Cost</v>
          </cell>
          <cell r="F3">
            <v>2026</v>
          </cell>
          <cell r="G3" t="str">
            <v>as a % of Total Cost</v>
          </cell>
          <cell r="H3">
            <v>2016</v>
          </cell>
          <cell r="I3" t="str">
            <v>as a % of Total Cost</v>
          </cell>
          <cell r="J3">
            <v>2017</v>
          </cell>
          <cell r="K3" t="str">
            <v>as a % of Total Cost</v>
          </cell>
          <cell r="L3">
            <v>2018</v>
          </cell>
          <cell r="M3" t="str">
            <v>as a % of Total Cost</v>
          </cell>
          <cell r="N3">
            <v>2019</v>
          </cell>
        </row>
        <row r="4">
          <cell r="A4" t="str">
            <v>REVENUES</v>
          </cell>
        </row>
        <row r="5">
          <cell r="A5" t="str">
            <v>DIRECT COSTS</v>
          </cell>
        </row>
        <row r="6">
          <cell r="A6" t="str">
            <v>DIRECT LABOR</v>
          </cell>
        </row>
        <row r="7">
          <cell r="A7" t="str">
            <v>DIRECT MATERIAL</v>
          </cell>
        </row>
        <row r="8">
          <cell r="A8" t="str">
            <v>DIRECT EQUIPMENT RENTAL</v>
          </cell>
        </row>
        <row r="9">
          <cell r="A9" t="str">
            <v>DIRECT SUBCONTRACTOR</v>
          </cell>
        </row>
        <row r="10">
          <cell r="A10" t="str">
            <v>OTHER DIRECT COSTS</v>
          </cell>
        </row>
        <row r="11">
          <cell r="A11" t="str">
            <v>TOTAL DIRECT COSTS</v>
          </cell>
        </row>
        <row r="12">
          <cell r="A12" t="str">
            <v>INDIRECT COSTS</v>
          </cell>
        </row>
        <row r="13">
          <cell r="A13" t="str">
            <v>LABOR BURDEN  / PAYROLL TAXES</v>
          </cell>
        </row>
        <row r="14">
          <cell r="A14" t="str">
            <v>FRINGE BENEFITS</v>
          </cell>
        </row>
        <row r="15">
          <cell r="A15" t="str">
            <v>INSURANCE (G/L, WC, ETC)</v>
          </cell>
        </row>
        <row r="16">
          <cell r="A16" t="str">
            <v>DEPRECIATION EXPENSE</v>
          </cell>
        </row>
        <row r="17">
          <cell r="A17" t="str">
            <v>JOBSITE SUPERVISION/ INDIRECT</v>
          </cell>
        </row>
        <row r="18">
          <cell r="A18" t="str">
            <v>OWNED EQUIP MAINT. &amp; FUEL</v>
          </cell>
        </row>
        <row r="19">
          <cell r="A19" t="str">
            <v>TRUCK/VEHICLE EXP</v>
          </cell>
        </row>
        <row r="20">
          <cell r="A20" t="str">
            <v>OTHER JOBSITE COSTS / MISC EXP</v>
          </cell>
        </row>
        <row r="21">
          <cell r="A21" t="str">
            <v>TOTAL JOBSITE OH</v>
          </cell>
        </row>
        <row r="22">
          <cell r="A22" t="str">
            <v>TOTAL COST INPUT</v>
          </cell>
        </row>
        <row r="23">
          <cell r="A23" t="str">
            <v>GROSS PROFIT</v>
          </cell>
        </row>
        <row r="24">
          <cell r="A24" t="str">
            <v>GROSS MARGIN</v>
          </cell>
        </row>
        <row r="25">
          <cell r="A25" t="str">
            <v>GENERAL &amp; ADMINISTRATIVE COSTS</v>
          </cell>
        </row>
        <row r="26">
          <cell r="A26" t="str">
            <v>OFFICE EXPENSE</v>
          </cell>
        </row>
        <row r="27">
          <cell r="A27" t="str">
            <v>OFFICE PAYROLL EXPENSE</v>
          </cell>
        </row>
        <row r="28">
          <cell r="A28" t="str">
            <v>UNALLOWABLE EXPENSE</v>
          </cell>
        </row>
        <row r="29">
          <cell r="A29" t="str">
            <v>TOTAL GEN &amp; ADMIN</v>
          </cell>
        </row>
        <row r="30">
          <cell r="A30" t="str">
            <v>NET PROFIT</v>
          </cell>
        </row>
        <row r="31">
          <cell r="A31" t="str">
            <v xml:space="preserve">MARKUP - LABOR BURDEN </v>
          </cell>
        </row>
        <row r="32">
          <cell r="A32" t="str">
            <v>MARKUP JOBSITE OH</v>
          </cell>
        </row>
        <row r="33">
          <cell r="A33" t="str">
            <v>MARKUP - G&amp;A</v>
          </cell>
        </row>
        <row r="34">
          <cell r="A34" t="str">
            <v>CALCULATED PERIOD PROFIT  %</v>
          </cell>
        </row>
      </sheetData>
      <sheetData sheetId="2"/>
      <sheetData sheetId="3"/>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016 Cash Flow Schedule"/>
      <sheetName val="2015 Cash Flow Schedule "/>
      <sheetName val="Financial Report"/>
      <sheetName val="Financial Data Input"/>
      <sheetName val="Key Metric Settings"/>
      <sheetName val="Calculations"/>
    </sheetNames>
    <sheetDataSet>
      <sheetData sheetId="0" refreshError="1"/>
      <sheetData sheetId="1" refreshError="1"/>
      <sheetData sheetId="2">
        <row r="2">
          <cell r="M2">
            <v>2015</v>
          </cell>
        </row>
      </sheetData>
      <sheetData sheetId="3"/>
      <sheetData sheetId="4" refreshError="1"/>
      <sheetData sheetId="5">
        <row r="6">
          <cell r="I6">
            <v>3</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QUOTE SHEET"/>
      <sheetName val="DETAIL ESTIMATE SHEET"/>
      <sheetName val="PROJECT BUDGET"/>
      <sheetName val="DATABASE SHEET"/>
    </sheetNames>
    <sheetDataSet>
      <sheetData sheetId="0" refreshError="1"/>
      <sheetData sheetId="1" refreshError="1"/>
      <sheetData sheetId="2" refreshError="1"/>
      <sheetData sheetId="3">
        <row r="1">
          <cell r="A1" t="str">
            <v xml:space="preserve"> </v>
          </cell>
        </row>
        <row r="4">
          <cell r="A4" t="str">
            <v>209-06</v>
          </cell>
        </row>
        <row r="5">
          <cell r="A5" t="str">
            <v>209-08.02</v>
          </cell>
        </row>
        <row r="6">
          <cell r="A6" t="str">
            <v>209-08.03</v>
          </cell>
        </row>
        <row r="7">
          <cell r="A7" t="str">
            <v>209-08.04</v>
          </cell>
        </row>
        <row r="8">
          <cell r="A8" t="str">
            <v>209-09.01</v>
          </cell>
        </row>
        <row r="9">
          <cell r="A9" t="str">
            <v>209-09.02</v>
          </cell>
        </row>
        <row r="10">
          <cell r="A10" t="str">
            <v>209-20.03</v>
          </cell>
        </row>
        <row r="11">
          <cell r="A11" t="str">
            <v>209-40.41</v>
          </cell>
        </row>
        <row r="12">
          <cell r="A12" t="str">
            <v>209-40.42</v>
          </cell>
        </row>
        <row r="13">
          <cell r="A13" t="str">
            <v>209-40.43</v>
          </cell>
        </row>
        <row r="14">
          <cell r="A14" t="str">
            <v>209-40.44</v>
          </cell>
        </row>
        <row r="15">
          <cell r="A15" t="str">
            <v>209-40.45</v>
          </cell>
        </row>
        <row r="16">
          <cell r="A16" t="str">
            <v>209-40.46</v>
          </cell>
        </row>
        <row r="17">
          <cell r="A17" t="str">
            <v>209-40.47</v>
          </cell>
        </row>
        <row r="18">
          <cell r="A18" t="str">
            <v>209-40.48</v>
          </cell>
        </row>
        <row r="19">
          <cell r="A19" t="str">
            <v>209-40.49</v>
          </cell>
        </row>
        <row r="21">
          <cell r="A21" t="str">
            <v>303-01</v>
          </cell>
        </row>
        <row r="22">
          <cell r="A22" t="str">
            <v>303-01.01</v>
          </cell>
        </row>
        <row r="24">
          <cell r="A24" t="str">
            <v>708-02.01</v>
          </cell>
        </row>
        <row r="25">
          <cell r="A25" t="str">
            <v>717-01</v>
          </cell>
        </row>
        <row r="27">
          <cell r="A27" t="str">
            <v>740-10.03</v>
          </cell>
        </row>
        <row r="28">
          <cell r="A28" t="str">
            <v>740-10.04</v>
          </cell>
        </row>
        <row r="29">
          <cell r="A29" t="str">
            <v>740-11.04</v>
          </cell>
        </row>
        <row r="31">
          <cell r="A31" t="str">
            <v>801-01</v>
          </cell>
        </row>
        <row r="32">
          <cell r="A32" t="str">
            <v>801-01.07</v>
          </cell>
        </row>
        <row r="33">
          <cell r="A33" t="str">
            <v>801-02</v>
          </cell>
        </row>
        <row r="34">
          <cell r="A34" t="str">
            <v>801-02.01</v>
          </cell>
        </row>
        <row r="35">
          <cell r="A35" t="str">
            <v>801-03</v>
          </cell>
        </row>
        <row r="36">
          <cell r="A36" t="str">
            <v>803-01</v>
          </cell>
        </row>
        <row r="37">
          <cell r="A37" t="str">
            <v>805-12.01</v>
          </cell>
        </row>
        <row r="38">
          <cell r="A38" t="str">
            <v>805-12.02</v>
          </cell>
        </row>
        <row r="39">
          <cell r="A39" t="str">
            <v>805-12.03</v>
          </cell>
        </row>
        <row r="40">
          <cell r="A40" t="str">
            <v>805-12.04</v>
          </cell>
        </row>
        <row r="42">
          <cell r="A42" t="str">
            <v>607-39.01</v>
          </cell>
        </row>
        <row r="43">
          <cell r="A43" t="str">
            <v>607-39.02</v>
          </cell>
        </row>
        <row r="44">
          <cell r="A44" t="str">
            <v>607-39.03</v>
          </cell>
        </row>
        <row r="45">
          <cell r="A45" t="str">
            <v>607-39.04</v>
          </cell>
        </row>
        <row r="46">
          <cell r="A46" t="str">
            <v>607-39.05</v>
          </cell>
        </row>
        <row r="47">
          <cell r="A47" t="str">
            <v>607-39.06</v>
          </cell>
        </row>
        <row r="48">
          <cell r="A48" t="str">
            <v>607-39.07</v>
          </cell>
        </row>
        <row r="49">
          <cell r="A49" t="str">
            <v>607-39.08</v>
          </cell>
        </row>
        <row r="50">
          <cell r="A50" t="str">
            <v>607-39.09</v>
          </cell>
        </row>
        <row r="51">
          <cell r="A51" t="str">
            <v>607-39.10</v>
          </cell>
        </row>
        <row r="53">
          <cell r="A53" t="str">
            <v>611-12.01</v>
          </cell>
        </row>
        <row r="54">
          <cell r="A54" t="str">
            <v>611-01.04</v>
          </cell>
        </row>
        <row r="55">
          <cell r="A55" t="str">
            <v>611-02.10</v>
          </cell>
        </row>
        <row r="56">
          <cell r="A56" t="str">
            <v>611-02.11</v>
          </cell>
        </row>
        <row r="57">
          <cell r="A57" t="str">
            <v>611-07.01</v>
          </cell>
        </row>
        <row r="58">
          <cell r="A58" t="str">
            <v>611-07.01</v>
          </cell>
        </row>
        <row r="59">
          <cell r="A59" t="str">
            <v>611-07.02</v>
          </cell>
        </row>
        <row r="60">
          <cell r="A60" t="str">
            <v>611-07.03</v>
          </cell>
        </row>
        <row r="61">
          <cell r="A61" t="str">
            <v>611-09.01</v>
          </cell>
        </row>
        <row r="62">
          <cell r="A62" t="str">
            <v>611-09.02</v>
          </cell>
        </row>
        <row r="63">
          <cell r="A63" t="str">
            <v>611-09.03</v>
          </cell>
        </row>
        <row r="64">
          <cell r="A64" t="str">
            <v>611-12.01</v>
          </cell>
        </row>
        <row r="65">
          <cell r="A65" t="str">
            <v>611-12.02</v>
          </cell>
        </row>
        <row r="66">
          <cell r="A66" t="str">
            <v>611-12.03</v>
          </cell>
        </row>
        <row r="67">
          <cell r="A67" t="str">
            <v>611-12.04</v>
          </cell>
        </row>
        <row r="68">
          <cell r="A68" t="str">
            <v>611-12.05</v>
          </cell>
        </row>
        <row r="69">
          <cell r="A69" t="str">
            <v>611-12.06</v>
          </cell>
        </row>
        <row r="71">
          <cell r="A71" t="str">
            <v>701-01.01</v>
          </cell>
        </row>
        <row r="72">
          <cell r="A72" t="str">
            <v>701-01.02</v>
          </cell>
        </row>
        <row r="73">
          <cell r="A73" t="str">
            <v>701-01.03</v>
          </cell>
        </row>
        <row r="74">
          <cell r="A74" t="str">
            <v>701-01.04</v>
          </cell>
        </row>
        <row r="75">
          <cell r="A75" t="str">
            <v>701-01.05</v>
          </cell>
        </row>
        <row r="76">
          <cell r="A76" t="str">
            <v>701-01.06</v>
          </cell>
        </row>
        <row r="77">
          <cell r="A77" t="str">
            <v>701-01.07</v>
          </cell>
        </row>
        <row r="78">
          <cell r="A78" t="str">
            <v>701-01.08</v>
          </cell>
        </row>
        <row r="79">
          <cell r="A79" t="str">
            <v>701-01.09</v>
          </cell>
        </row>
        <row r="80">
          <cell r="A80" t="str">
            <v>701-01.20</v>
          </cell>
        </row>
        <row r="81">
          <cell r="A81" t="str">
            <v>701-02</v>
          </cell>
        </row>
        <row r="82">
          <cell r="A82" t="str">
            <v>701-02.01</v>
          </cell>
        </row>
        <row r="83">
          <cell r="A83" t="str">
            <v>701-02.02</v>
          </cell>
        </row>
        <row r="84">
          <cell r="A84" t="str">
            <v>701-02.03</v>
          </cell>
        </row>
        <row r="85">
          <cell r="A85" t="str">
            <v>701-02.04</v>
          </cell>
        </row>
        <row r="86">
          <cell r="A86" t="str">
            <v>701-03</v>
          </cell>
        </row>
        <row r="87">
          <cell r="A87" t="str">
            <v>701-99.91</v>
          </cell>
        </row>
        <row r="88">
          <cell r="A88" t="str">
            <v>701-99.92</v>
          </cell>
        </row>
        <row r="89">
          <cell r="A89" t="str">
            <v>702-01</v>
          </cell>
        </row>
        <row r="90">
          <cell r="A90" t="str">
            <v>702-01.01</v>
          </cell>
        </row>
        <row r="91">
          <cell r="A91" t="str">
            <v>702-01.02</v>
          </cell>
        </row>
        <row r="92">
          <cell r="A92" t="str">
            <v>702-02</v>
          </cell>
        </row>
        <row r="93">
          <cell r="A93" t="str">
            <v>702-03</v>
          </cell>
        </row>
        <row r="94">
          <cell r="A94" t="str">
            <v>702-10.01</v>
          </cell>
        </row>
        <row r="95">
          <cell r="A95" t="str">
            <v>703-01</v>
          </cell>
        </row>
        <row r="96">
          <cell r="A96" t="str">
            <v>703-02</v>
          </cell>
        </row>
        <row r="97">
          <cell r="A97" t="str">
            <v>703-02.05</v>
          </cell>
        </row>
        <row r="99">
          <cell r="A99">
            <v>717</v>
          </cell>
        </row>
        <row r="101">
          <cell r="A101" t="str">
            <v>802-01.10</v>
          </cell>
        </row>
        <row r="102">
          <cell r="A102" t="str">
            <v>802-01.11</v>
          </cell>
        </row>
        <row r="108">
          <cell r="A108" t="str">
            <v xml:space="preserve"> </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2C669F-9533-4F5D-9C3C-63A7D83F491C}">
  <sheetPr>
    <pageSetUpPr autoPageBreaks="0"/>
  </sheetPr>
  <dimension ref="A1:M121"/>
  <sheetViews>
    <sheetView showGridLines="0" zoomScaleNormal="100" workbookViewId="0">
      <selection activeCell="N10" sqref="N10"/>
    </sheetView>
  </sheetViews>
  <sheetFormatPr defaultColWidth="9.140625" defaultRowHeight="12.75" x14ac:dyDescent="0.2"/>
  <cols>
    <col min="1" max="1" width="2" style="3" customWidth="1"/>
    <col min="2" max="2" width="26.140625" style="3" customWidth="1"/>
    <col min="3" max="3" width="11.85546875" style="3" customWidth="1"/>
    <col min="4" max="4" width="16.7109375" style="136" customWidth="1"/>
    <col min="5" max="5" width="8.5703125" style="3" customWidth="1"/>
    <col min="6" max="6" width="1.85546875" style="3" customWidth="1"/>
    <col min="7" max="7" width="15.7109375" style="3" customWidth="1"/>
    <col min="8" max="8" width="9" style="3" customWidth="1"/>
    <col min="9" max="9" width="1.7109375" style="3" customWidth="1"/>
    <col min="10" max="10" width="17.42578125" style="3" customWidth="1"/>
    <col min="11" max="11" width="8.140625" style="3" customWidth="1"/>
    <col min="12" max="16384" width="9.140625" style="3"/>
  </cols>
  <sheetData>
    <row r="1" spans="1:13" ht="22.15" customHeight="1" x14ac:dyDescent="0.2">
      <c r="A1" s="1"/>
      <c r="B1" s="1"/>
      <c r="C1" s="1"/>
      <c r="D1" s="1"/>
      <c r="E1" s="1"/>
      <c r="F1" s="2"/>
      <c r="G1" s="2"/>
      <c r="H1" s="2"/>
      <c r="I1" s="2"/>
      <c r="J1" s="2"/>
      <c r="K1" s="2"/>
      <c r="L1" s="2"/>
      <c r="M1" s="2"/>
    </row>
    <row r="2" spans="1:13" s="7" customFormat="1" ht="35.25" customHeight="1" x14ac:dyDescent="0.2">
      <c r="A2" s="4"/>
      <c r="B2" s="5" t="s">
        <v>0</v>
      </c>
      <c r="C2" s="6"/>
      <c r="D2" s="6"/>
      <c r="E2" s="6"/>
      <c r="F2" s="6"/>
      <c r="G2" s="6"/>
      <c r="H2" s="6"/>
      <c r="I2" s="6"/>
      <c r="J2" s="6"/>
      <c r="K2" s="6"/>
      <c r="L2" s="6"/>
      <c r="M2" s="6"/>
    </row>
    <row r="3" spans="1:13" s="7" customFormat="1" ht="35.25" customHeight="1" x14ac:dyDescent="0.2">
      <c r="A3" s="4"/>
      <c r="B3" s="5"/>
      <c r="C3" s="6"/>
      <c r="D3" s="6"/>
      <c r="E3" s="6"/>
      <c r="F3" s="6"/>
      <c r="G3" s="6"/>
      <c r="H3" s="6"/>
      <c r="I3" s="6"/>
      <c r="J3" s="6"/>
      <c r="K3" s="6"/>
      <c r="L3" s="6"/>
      <c r="M3" s="6"/>
    </row>
    <row r="4" spans="1:13" s="7" customFormat="1" ht="24.75" customHeight="1" thickBot="1" x14ac:dyDescent="0.25">
      <c r="A4" s="4"/>
      <c r="B4" s="8" t="s">
        <v>1</v>
      </c>
      <c r="C4" s="5"/>
      <c r="D4" s="5"/>
      <c r="E4" s="5"/>
      <c r="F4" s="5"/>
      <c r="G4" s="5"/>
      <c r="H4" s="5"/>
      <c r="I4" s="5"/>
      <c r="J4" s="5"/>
      <c r="K4" s="5"/>
      <c r="L4" s="5"/>
      <c r="M4" s="5"/>
    </row>
    <row r="5" spans="1:13" ht="21.75" customHeight="1" x14ac:dyDescent="0.2">
      <c r="A5" s="9"/>
      <c r="B5" s="10" t="s">
        <v>2</v>
      </c>
      <c r="C5" s="11"/>
      <c r="D5" s="12"/>
      <c r="E5" s="13"/>
      <c r="F5" s="14"/>
      <c r="G5" s="15"/>
      <c r="H5" s="16"/>
      <c r="I5" s="13"/>
      <c r="J5" s="12"/>
      <c r="K5" s="13"/>
      <c r="L5" s="2"/>
      <c r="M5" s="2"/>
    </row>
    <row r="6" spans="1:13" ht="14.25" customHeight="1" x14ac:dyDescent="0.2">
      <c r="A6" s="9"/>
      <c r="B6" s="17" t="s">
        <v>3</v>
      </c>
      <c r="C6" s="18"/>
      <c r="D6" s="19" t="s">
        <v>4</v>
      </c>
      <c r="E6" s="20"/>
      <c r="F6" s="21"/>
      <c r="G6" s="22" t="s">
        <v>5</v>
      </c>
      <c r="H6" s="23"/>
      <c r="I6" s="24"/>
      <c r="J6" s="25" t="s">
        <v>6</v>
      </c>
      <c r="K6" s="20"/>
      <c r="L6" s="2"/>
      <c r="M6" s="2"/>
    </row>
    <row r="7" spans="1:13" s="33" customFormat="1" ht="30" customHeight="1" x14ac:dyDescent="0.2">
      <c r="A7" s="9"/>
      <c r="B7" s="26" t="s">
        <v>7</v>
      </c>
      <c r="C7" s="9"/>
      <c r="D7" s="27"/>
      <c r="E7" s="28" t="s">
        <v>8</v>
      </c>
      <c r="F7" s="29"/>
      <c r="G7" s="30"/>
      <c r="H7" s="31" t="s">
        <v>8</v>
      </c>
      <c r="I7" s="32"/>
      <c r="J7" s="27"/>
      <c r="K7" s="28" t="s">
        <v>8</v>
      </c>
      <c r="L7" s="2"/>
      <c r="M7" s="2"/>
    </row>
    <row r="8" spans="1:13" ht="21.75" customHeight="1" x14ac:dyDescent="0.2">
      <c r="A8" s="9"/>
      <c r="B8" s="34" t="s">
        <v>9</v>
      </c>
      <c r="C8" s="35"/>
      <c r="D8" s="36">
        <v>1294582</v>
      </c>
      <c r="E8" s="37">
        <f>D8/($D$17+$D$31)</f>
        <v>1.3171982947203484</v>
      </c>
      <c r="F8" s="29"/>
      <c r="G8" s="38">
        <v>1294582</v>
      </c>
      <c r="H8" s="39">
        <f>G8/($G$17+$G$31)</f>
        <v>1.2238091186674607</v>
      </c>
      <c r="I8" s="40"/>
      <c r="J8" s="41"/>
      <c r="K8" s="37" t="e">
        <f>J8/($J$17+$J$31)</f>
        <v>#DIV/0!</v>
      </c>
      <c r="L8" s="2"/>
      <c r="M8" s="2"/>
    </row>
    <row r="9" spans="1:13" ht="8.25" customHeight="1" x14ac:dyDescent="0.2">
      <c r="A9" s="9"/>
      <c r="B9" s="42"/>
      <c r="C9" s="9"/>
      <c r="D9" s="27"/>
      <c r="E9" s="43"/>
      <c r="F9" s="29"/>
      <c r="G9" s="30"/>
      <c r="H9" s="44"/>
      <c r="I9" s="43"/>
      <c r="J9" s="45"/>
      <c r="K9" s="43"/>
      <c r="L9" s="2"/>
      <c r="M9" s="2"/>
    </row>
    <row r="10" spans="1:13" s="33" customFormat="1" ht="18.75" x14ac:dyDescent="0.2">
      <c r="A10" s="9"/>
      <c r="B10" s="26" t="s">
        <v>10</v>
      </c>
      <c r="C10" s="9"/>
      <c r="D10" s="27"/>
      <c r="E10" s="43"/>
      <c r="F10" s="29"/>
      <c r="G10" s="30"/>
      <c r="H10" s="44"/>
      <c r="I10" s="43"/>
      <c r="J10" s="45"/>
      <c r="K10" s="43"/>
      <c r="L10" s="2"/>
      <c r="M10" s="2"/>
    </row>
    <row r="11" spans="1:13" s="33" customFormat="1" ht="15" x14ac:dyDescent="0.2">
      <c r="A11" s="9"/>
      <c r="B11" s="46" t="s">
        <v>11</v>
      </c>
      <c r="C11" s="9"/>
      <c r="D11" s="27"/>
      <c r="E11" s="43"/>
      <c r="F11" s="29"/>
      <c r="G11" s="30"/>
      <c r="H11" s="44"/>
      <c r="I11" s="43"/>
      <c r="J11" s="45"/>
      <c r="K11" s="43"/>
      <c r="L11" s="2"/>
      <c r="M11" s="2"/>
    </row>
    <row r="12" spans="1:13" x14ac:dyDescent="0.2">
      <c r="A12" s="9"/>
      <c r="B12" s="34" t="s">
        <v>12</v>
      </c>
      <c r="C12" s="47"/>
      <c r="D12" s="48">
        <v>459899.99999999994</v>
      </c>
      <c r="E12" s="49">
        <f>D12/($D$17+$D$31)</f>
        <v>0.4679344342358292</v>
      </c>
      <c r="F12" s="29"/>
      <c r="G12" s="50">
        <v>459899.99999999994</v>
      </c>
      <c r="H12" s="51">
        <f t="shared" ref="H12:H17" si="0">G12/($G$17+$G$31)</f>
        <v>0.43475794787442212</v>
      </c>
      <c r="I12" s="52"/>
      <c r="J12" s="48"/>
      <c r="K12" s="49" t="e">
        <f t="shared" ref="K12:K17" si="1">J12/($J$17+$J$31)</f>
        <v>#DIV/0!</v>
      </c>
      <c r="L12" s="2"/>
      <c r="M12" s="2"/>
    </row>
    <row r="13" spans="1:13" x14ac:dyDescent="0.2">
      <c r="A13" s="9"/>
      <c r="B13" s="53" t="s">
        <v>13</v>
      </c>
      <c r="C13" s="54"/>
      <c r="D13" s="55">
        <v>229949.99999999997</v>
      </c>
      <c r="E13" s="49">
        <f>D13/($D$17+$D$31)</f>
        <v>0.2339672171179146</v>
      </c>
      <c r="F13" s="29"/>
      <c r="G13" s="56">
        <v>229949.99999999997</v>
      </c>
      <c r="H13" s="51">
        <f t="shared" si="0"/>
        <v>0.21737897393721106</v>
      </c>
      <c r="I13" s="52"/>
      <c r="J13" s="55"/>
      <c r="K13" s="49" t="e">
        <f t="shared" si="1"/>
        <v>#DIV/0!</v>
      </c>
      <c r="L13" s="2"/>
      <c r="M13" s="2"/>
    </row>
    <row r="14" spans="1:13" x14ac:dyDescent="0.2">
      <c r="A14" s="9"/>
      <c r="B14" s="53" t="s">
        <v>14</v>
      </c>
      <c r="C14" s="54"/>
      <c r="D14" s="55">
        <v>65700</v>
      </c>
      <c r="E14" s="49">
        <f>D14/($D$17+$D$31)</f>
        <v>6.6847776319404181E-2</v>
      </c>
      <c r="F14" s="29"/>
      <c r="G14" s="56">
        <v>65700</v>
      </c>
      <c r="H14" s="51">
        <f t="shared" si="0"/>
        <v>6.2108278267774597E-2</v>
      </c>
      <c r="I14" s="52"/>
      <c r="J14" s="55"/>
      <c r="K14" s="49" t="e">
        <f t="shared" si="1"/>
        <v>#DIV/0!</v>
      </c>
      <c r="L14" s="2"/>
      <c r="M14" s="2"/>
    </row>
    <row r="15" spans="1:13" x14ac:dyDescent="0.2">
      <c r="A15" s="9"/>
      <c r="B15" s="53" t="s">
        <v>15</v>
      </c>
      <c r="C15" s="54"/>
      <c r="D15" s="55">
        <v>26280</v>
      </c>
      <c r="E15" s="49">
        <f>D15/($D$17+$D$31)</f>
        <v>2.6739110527761671E-2</v>
      </c>
      <c r="F15" s="29"/>
      <c r="G15" s="56">
        <v>26280</v>
      </c>
      <c r="H15" s="51">
        <f t="shared" si="0"/>
        <v>2.4843311307109837E-2</v>
      </c>
      <c r="I15" s="52"/>
      <c r="J15" s="55"/>
      <c r="K15" s="49" t="e">
        <f t="shared" si="1"/>
        <v>#DIV/0!</v>
      </c>
      <c r="L15" s="2"/>
      <c r="M15" s="2"/>
    </row>
    <row r="16" spans="1:13" x14ac:dyDescent="0.2">
      <c r="A16" s="9"/>
      <c r="B16" s="53" t="s">
        <v>16</v>
      </c>
      <c r="C16" s="54"/>
      <c r="D16" s="57">
        <v>0</v>
      </c>
      <c r="E16" s="58">
        <f>D16/($D$17+$D$31)</f>
        <v>0</v>
      </c>
      <c r="F16" s="29"/>
      <c r="G16" s="59">
        <v>0</v>
      </c>
      <c r="H16" s="60">
        <f t="shared" si="0"/>
        <v>0</v>
      </c>
      <c r="I16" s="61"/>
      <c r="J16" s="57"/>
      <c r="K16" s="58" t="e">
        <f t="shared" si="1"/>
        <v>#DIV/0!</v>
      </c>
      <c r="L16" s="2"/>
      <c r="M16" s="2"/>
    </row>
    <row r="17" spans="1:13" ht="15" x14ac:dyDescent="0.2">
      <c r="A17" s="9"/>
      <c r="B17" s="62"/>
      <c r="C17" s="63" t="s">
        <v>17</v>
      </c>
      <c r="D17" s="64">
        <f>SUM(D12:D16)</f>
        <v>781829.99999999988</v>
      </c>
      <c r="E17" s="49">
        <f>D17/($D$17+$D$31)</f>
        <v>0.79548853820090959</v>
      </c>
      <c r="F17" s="29"/>
      <c r="G17" s="65">
        <f>SUM(G12:G16)</f>
        <v>781829.99999999988</v>
      </c>
      <c r="H17" s="51">
        <f t="shared" si="0"/>
        <v>0.73908851138651754</v>
      </c>
      <c r="I17" s="52"/>
      <c r="J17" s="64">
        <f>SUM(J12:J16)</f>
        <v>0</v>
      </c>
      <c r="K17" s="49" t="e">
        <f t="shared" si="1"/>
        <v>#DIV/0!</v>
      </c>
      <c r="L17" s="2"/>
      <c r="M17" s="2"/>
    </row>
    <row r="18" spans="1:13" x14ac:dyDescent="0.2">
      <c r="A18" s="9"/>
      <c r="B18" s="66"/>
      <c r="C18" s="35"/>
      <c r="D18" s="67"/>
      <c r="E18" s="43"/>
      <c r="F18" s="29"/>
      <c r="G18" s="56"/>
      <c r="H18" s="44"/>
      <c r="I18" s="43"/>
      <c r="J18" s="67"/>
      <c r="K18" s="43"/>
      <c r="L18" s="2"/>
      <c r="M18" s="2"/>
    </row>
    <row r="19" spans="1:13" ht="15" x14ac:dyDescent="0.2">
      <c r="A19" s="9"/>
      <c r="B19" s="68" t="s">
        <v>18</v>
      </c>
      <c r="C19" s="35"/>
      <c r="D19" s="67"/>
      <c r="E19" s="43"/>
      <c r="F19" s="29"/>
      <c r="G19" s="56"/>
      <c r="H19" s="44"/>
      <c r="I19" s="43"/>
      <c r="J19" s="67"/>
      <c r="K19" s="43"/>
      <c r="L19" s="2"/>
      <c r="M19" s="2"/>
    </row>
    <row r="20" spans="1:13" x14ac:dyDescent="0.2">
      <c r="A20" s="9"/>
      <c r="B20" s="53" t="s">
        <v>19</v>
      </c>
      <c r="C20" s="54"/>
      <c r="D20" s="67">
        <v>46000</v>
      </c>
      <c r="E20" s="49">
        <f>D20/($D$17+$D$31)</f>
        <v>4.680361812317492E-2</v>
      </c>
      <c r="F20" s="29"/>
      <c r="G20" s="56">
        <v>46000</v>
      </c>
      <c r="H20" s="51">
        <f t="shared" ref="H20:H31" si="2">G20/($G$17+$G$31)</f>
        <v>4.3485248102247055E-2</v>
      </c>
      <c r="I20" s="52"/>
      <c r="J20" s="67"/>
      <c r="K20" s="49" t="e">
        <f t="shared" ref="K20:K31" si="3">J20/($J$17+$J$31)</f>
        <v>#DIV/0!</v>
      </c>
      <c r="L20" s="2"/>
      <c r="M20" s="2"/>
    </row>
    <row r="21" spans="1:13" x14ac:dyDescent="0.2">
      <c r="A21" s="9"/>
      <c r="B21" s="53" t="s">
        <v>20</v>
      </c>
      <c r="C21" s="54"/>
      <c r="D21" s="67">
        <v>10000</v>
      </c>
      <c r="E21" s="49">
        <f>D21/($D$17+$D$31)</f>
        <v>1.0174699591994548E-2</v>
      </c>
      <c r="F21" s="29"/>
      <c r="G21" s="56">
        <v>10000</v>
      </c>
      <c r="H21" s="51">
        <f t="shared" si="2"/>
        <v>9.4533148048363165E-3</v>
      </c>
      <c r="I21" s="52"/>
      <c r="J21" s="67"/>
      <c r="K21" s="49" t="e">
        <f t="shared" si="3"/>
        <v>#DIV/0!</v>
      </c>
      <c r="L21" s="2"/>
      <c r="M21" s="2"/>
    </row>
    <row r="22" spans="1:13" x14ac:dyDescent="0.2">
      <c r="A22" s="9"/>
      <c r="B22" s="53" t="s">
        <v>21</v>
      </c>
      <c r="C22" s="54"/>
      <c r="D22" s="67">
        <v>35000</v>
      </c>
      <c r="E22" s="49">
        <f>D22/($D$17+$D$31)</f>
        <v>3.5611448571980918E-2</v>
      </c>
      <c r="F22" s="29"/>
      <c r="G22" s="56">
        <v>35000</v>
      </c>
      <c r="H22" s="51">
        <f t="shared" si="2"/>
        <v>3.3086601816927103E-2</v>
      </c>
      <c r="I22" s="52"/>
      <c r="J22" s="67"/>
      <c r="K22" s="49" t="e">
        <f t="shared" si="3"/>
        <v>#DIV/0!</v>
      </c>
      <c r="L22" s="2"/>
      <c r="M22" s="2"/>
    </row>
    <row r="23" spans="1:13" x14ac:dyDescent="0.2">
      <c r="A23" s="9"/>
      <c r="B23" s="53" t="s">
        <v>22</v>
      </c>
      <c r="C23" s="54"/>
      <c r="D23" s="67">
        <v>5000</v>
      </c>
      <c r="E23" s="49">
        <f>D23/($D$17+$D$31)</f>
        <v>5.0873497959972739E-3</v>
      </c>
      <c r="F23" s="29"/>
      <c r="G23" s="56">
        <v>5000</v>
      </c>
      <c r="H23" s="51">
        <f t="shared" si="2"/>
        <v>4.7266574024181583E-3</v>
      </c>
      <c r="I23" s="52"/>
      <c r="J23" s="67"/>
      <c r="K23" s="49" t="e">
        <f t="shared" si="3"/>
        <v>#DIV/0!</v>
      </c>
      <c r="L23" s="2"/>
      <c r="M23" s="2"/>
    </row>
    <row r="24" spans="1:13" x14ac:dyDescent="0.2">
      <c r="A24" s="9"/>
      <c r="B24" s="53" t="s">
        <v>23</v>
      </c>
      <c r="C24" s="54"/>
      <c r="D24" s="67">
        <v>50000</v>
      </c>
      <c r="E24" s="49">
        <f>D24/($D$17+$D$31)</f>
        <v>5.0873497959972737E-2</v>
      </c>
      <c r="F24" s="29"/>
      <c r="G24" s="56">
        <v>50000</v>
      </c>
      <c r="H24" s="51">
        <f t="shared" si="2"/>
        <v>4.7266574024181579E-2</v>
      </c>
      <c r="I24" s="52"/>
      <c r="J24" s="67"/>
      <c r="K24" s="49" t="e">
        <f t="shared" si="3"/>
        <v>#DIV/0!</v>
      </c>
      <c r="L24" s="2"/>
      <c r="M24" s="2"/>
    </row>
    <row r="25" spans="1:13" ht="15" x14ac:dyDescent="0.2">
      <c r="A25" s="9"/>
      <c r="B25" s="53" t="s">
        <v>24</v>
      </c>
      <c r="C25" s="54"/>
      <c r="D25" s="67">
        <v>0</v>
      </c>
      <c r="E25" s="49">
        <f>D25/($D$17+$D$31)</f>
        <v>0</v>
      </c>
      <c r="F25" s="29"/>
      <c r="G25" s="69">
        <v>75000</v>
      </c>
      <c r="H25" s="51">
        <f t="shared" si="2"/>
        <v>7.0899861036272369E-2</v>
      </c>
      <c r="I25" s="52"/>
      <c r="J25" s="67"/>
      <c r="K25" s="49" t="e">
        <f t="shared" si="3"/>
        <v>#DIV/0!</v>
      </c>
      <c r="L25" s="2"/>
      <c r="M25" s="2"/>
    </row>
    <row r="26" spans="1:13" x14ac:dyDescent="0.2">
      <c r="A26" s="9"/>
      <c r="B26" s="53" t="s">
        <v>25</v>
      </c>
      <c r="C26" s="54"/>
      <c r="D26" s="67">
        <v>25000</v>
      </c>
      <c r="E26" s="49">
        <f>D26/($D$17+$D$31)</f>
        <v>2.5436748979986368E-2</v>
      </c>
      <c r="F26" s="29"/>
      <c r="G26" s="56">
        <v>25000</v>
      </c>
      <c r="H26" s="51">
        <f t="shared" si="2"/>
        <v>2.363328701209079E-2</v>
      </c>
      <c r="I26" s="52"/>
      <c r="J26" s="67"/>
      <c r="K26" s="49" t="e">
        <f t="shared" si="3"/>
        <v>#DIV/0!</v>
      </c>
      <c r="L26" s="2"/>
      <c r="M26" s="2"/>
    </row>
    <row r="27" spans="1:13" x14ac:dyDescent="0.2">
      <c r="A27" s="9"/>
      <c r="B27" s="53" t="s">
        <v>26</v>
      </c>
      <c r="C27" s="54"/>
      <c r="D27" s="67">
        <v>15000</v>
      </c>
      <c r="E27" s="49">
        <f>D27/($D$17+$D$31)</f>
        <v>1.5262049387991821E-2</v>
      </c>
      <c r="F27" s="29"/>
      <c r="G27" s="56">
        <v>15000</v>
      </c>
      <c r="H27" s="51">
        <f t="shared" si="2"/>
        <v>1.4179972207254473E-2</v>
      </c>
      <c r="I27" s="52"/>
      <c r="J27" s="67"/>
      <c r="K27" s="49" t="e">
        <f t="shared" si="3"/>
        <v>#DIV/0!</v>
      </c>
      <c r="L27" s="2"/>
      <c r="M27" s="2"/>
    </row>
    <row r="28" spans="1:13" x14ac:dyDescent="0.2">
      <c r="A28" s="9"/>
      <c r="B28" s="53" t="s">
        <v>27</v>
      </c>
      <c r="C28" s="54"/>
      <c r="D28" s="67">
        <v>15000</v>
      </c>
      <c r="E28" s="49">
        <f>D28/($D$17+$D$31)</f>
        <v>1.5262049387991821E-2</v>
      </c>
      <c r="F28" s="29"/>
      <c r="G28" s="56">
        <v>15000</v>
      </c>
      <c r="H28" s="51">
        <f t="shared" si="2"/>
        <v>1.4179972207254473E-2</v>
      </c>
      <c r="I28" s="52"/>
      <c r="J28" s="67"/>
      <c r="K28" s="49" t="e">
        <f t="shared" si="3"/>
        <v>#DIV/0!</v>
      </c>
      <c r="L28" s="2"/>
      <c r="M28" s="2"/>
    </row>
    <row r="29" spans="1:13" x14ac:dyDescent="0.2">
      <c r="A29" s="9"/>
      <c r="B29" s="53"/>
      <c r="C29" s="54"/>
      <c r="D29" s="67"/>
      <c r="E29" s="49">
        <f>D29/($D$17+$D$31)</f>
        <v>0</v>
      </c>
      <c r="F29" s="29"/>
      <c r="G29" s="56"/>
      <c r="H29" s="51">
        <f t="shared" si="2"/>
        <v>0</v>
      </c>
      <c r="I29" s="52"/>
      <c r="J29" s="67"/>
      <c r="K29" s="49" t="e">
        <f t="shared" si="3"/>
        <v>#DIV/0!</v>
      </c>
      <c r="L29" s="2"/>
      <c r="M29" s="2"/>
    </row>
    <row r="30" spans="1:13" x14ac:dyDescent="0.2">
      <c r="A30" s="9"/>
      <c r="B30" s="53"/>
      <c r="C30" s="54"/>
      <c r="D30" s="70">
        <v>0</v>
      </c>
      <c r="E30" s="58">
        <f>D30/($D$17+$D$31)</f>
        <v>0</v>
      </c>
      <c r="F30" s="29"/>
      <c r="G30" s="59">
        <v>0</v>
      </c>
      <c r="H30" s="60">
        <f t="shared" si="2"/>
        <v>0</v>
      </c>
      <c r="I30" s="61"/>
      <c r="J30" s="70"/>
      <c r="K30" s="58" t="e">
        <f t="shared" si="3"/>
        <v>#DIV/0!</v>
      </c>
      <c r="L30" s="2"/>
      <c r="M30" s="2"/>
    </row>
    <row r="31" spans="1:13" ht="15" x14ac:dyDescent="0.2">
      <c r="A31" s="9"/>
      <c r="B31" s="53"/>
      <c r="C31" s="63" t="s">
        <v>28</v>
      </c>
      <c r="D31" s="71">
        <f>SUM(D20:D29)</f>
        <v>201000</v>
      </c>
      <c r="E31" s="49">
        <f>D31/($D$17+$D$31)</f>
        <v>0.20451146179909041</v>
      </c>
      <c r="F31" s="29"/>
      <c r="G31" s="72">
        <f>SUM(G20:G29)</f>
        <v>276000</v>
      </c>
      <c r="H31" s="51">
        <f t="shared" si="2"/>
        <v>0.26091148861348235</v>
      </c>
      <c r="I31" s="52"/>
      <c r="J31" s="71">
        <f>SUM(J20:J29)</f>
        <v>0</v>
      </c>
      <c r="K31" s="49" t="e">
        <f t="shared" si="3"/>
        <v>#DIV/0!</v>
      </c>
      <c r="L31" s="2"/>
      <c r="M31" s="2"/>
    </row>
    <row r="32" spans="1:13" x14ac:dyDescent="0.2">
      <c r="A32" s="9"/>
      <c r="B32" s="53"/>
      <c r="C32" s="35"/>
      <c r="D32" s="73"/>
      <c r="E32" s="43"/>
      <c r="F32" s="29"/>
      <c r="G32" s="74"/>
      <c r="H32" s="44"/>
      <c r="I32" s="43"/>
      <c r="J32" s="73"/>
      <c r="K32" s="43"/>
      <c r="L32" s="2"/>
      <c r="M32" s="2"/>
    </row>
    <row r="33" spans="1:13" ht="15" x14ac:dyDescent="0.2">
      <c r="A33" s="9"/>
      <c r="B33" s="75" t="s">
        <v>29</v>
      </c>
      <c r="C33" s="75"/>
      <c r="D33" s="76">
        <f>D17+D31</f>
        <v>982829.99999999988</v>
      </c>
      <c r="E33" s="49">
        <f>D33/($D$17+$D$31)</f>
        <v>1</v>
      </c>
      <c r="F33" s="29"/>
      <c r="G33" s="77">
        <f>G17+G31</f>
        <v>1057830</v>
      </c>
      <c r="H33" s="51">
        <f>G33/($G$17+$G$31)</f>
        <v>1</v>
      </c>
      <c r="I33" s="52"/>
      <c r="J33" s="78">
        <f>J17+J31</f>
        <v>0</v>
      </c>
      <c r="K33" s="49" t="e">
        <f>J33/($J$17+$J$31)</f>
        <v>#DIV/0!</v>
      </c>
      <c r="L33" s="2"/>
      <c r="M33" s="2"/>
    </row>
    <row r="34" spans="1:13" ht="12.75" customHeight="1" x14ac:dyDescent="0.2">
      <c r="A34" s="9"/>
      <c r="B34" s="79"/>
      <c r="C34" s="80"/>
      <c r="D34" s="81"/>
      <c r="E34" s="43"/>
      <c r="F34" s="29"/>
      <c r="G34" s="82"/>
      <c r="H34" s="44"/>
      <c r="I34" s="43"/>
      <c r="J34" s="83"/>
      <c r="K34" s="43"/>
      <c r="L34" s="2"/>
      <c r="M34" s="2"/>
    </row>
    <row r="35" spans="1:13" ht="15.75" x14ac:dyDescent="0.2">
      <c r="A35" s="9"/>
      <c r="B35" s="84" t="s">
        <v>30</v>
      </c>
      <c r="C35" s="35"/>
      <c r="D35" s="85">
        <f>D8-D33</f>
        <v>311752.00000000012</v>
      </c>
      <c r="E35" s="49">
        <f>D35/($D$17+$D$31)</f>
        <v>0.31719829472034855</v>
      </c>
      <c r="F35" s="29"/>
      <c r="G35" s="86">
        <f>G8-G33</f>
        <v>236752</v>
      </c>
      <c r="H35" s="51">
        <f>G35/($G$17+$G$31)</f>
        <v>0.22380911866746075</v>
      </c>
      <c r="I35" s="52"/>
      <c r="J35" s="85">
        <f>J8-J33</f>
        <v>0</v>
      </c>
      <c r="K35" s="49" t="e">
        <f>J35/($J$17+$J$31)</f>
        <v>#DIV/0!</v>
      </c>
      <c r="L35" s="2"/>
      <c r="M35" s="2"/>
    </row>
    <row r="36" spans="1:13" x14ac:dyDescent="0.2">
      <c r="A36" s="9"/>
      <c r="B36" s="87" t="s">
        <v>31</v>
      </c>
      <c r="C36" s="88"/>
      <c r="D36" s="89">
        <f>D35/D8</f>
        <v>0.24081286469300525</v>
      </c>
      <c r="E36" s="43"/>
      <c r="F36" s="90"/>
      <c r="G36" s="91">
        <f>G35/G8</f>
        <v>0.18287910692408824</v>
      </c>
      <c r="H36" s="44"/>
      <c r="I36" s="43"/>
      <c r="J36" s="89" t="e">
        <f>J35/J8</f>
        <v>#DIV/0!</v>
      </c>
      <c r="K36" s="43"/>
      <c r="L36" s="2"/>
      <c r="M36" s="2"/>
    </row>
    <row r="37" spans="1:13" s="33" customFormat="1" ht="18.75" x14ac:dyDescent="0.2">
      <c r="A37" s="9"/>
      <c r="B37" s="26" t="s">
        <v>32</v>
      </c>
      <c r="C37" s="9"/>
      <c r="D37" s="92"/>
      <c r="E37" s="43"/>
      <c r="F37" s="29"/>
      <c r="G37" s="30"/>
      <c r="H37" s="44"/>
      <c r="I37" s="43"/>
      <c r="J37" s="92"/>
      <c r="K37" s="43"/>
      <c r="L37" s="2"/>
      <c r="M37" s="2"/>
    </row>
    <row r="38" spans="1:13" x14ac:dyDescent="0.2">
      <c r="A38" s="9"/>
      <c r="B38" s="34" t="s">
        <v>33</v>
      </c>
      <c r="C38" s="47"/>
      <c r="D38" s="93">
        <v>1500</v>
      </c>
      <c r="E38" s="49">
        <f>D38/($D$17+$D$31)</f>
        <v>1.526204938799182E-3</v>
      </c>
      <c r="F38" s="29"/>
      <c r="G38" s="50">
        <v>1500</v>
      </c>
      <c r="H38" s="51">
        <f t="shared" ref="H38:H62" si="4">G38/($G$17+$G$31)</f>
        <v>1.4179972207254473E-3</v>
      </c>
      <c r="I38" s="52"/>
      <c r="J38" s="93"/>
      <c r="K38" s="49" t="e">
        <f t="shared" ref="K38:K63" si="5">J38/($J$17+$J$31)</f>
        <v>#DIV/0!</v>
      </c>
      <c r="L38" s="2"/>
      <c r="M38" s="2"/>
    </row>
    <row r="39" spans="1:13" x14ac:dyDescent="0.2">
      <c r="A39" s="9"/>
      <c r="B39" s="53" t="s">
        <v>34</v>
      </c>
      <c r="C39" s="54"/>
      <c r="D39" s="67">
        <v>200</v>
      </c>
      <c r="E39" s="49">
        <f>D39/($D$17+$D$31)</f>
        <v>2.0349399183989096E-4</v>
      </c>
      <c r="F39" s="29"/>
      <c r="G39" s="56">
        <v>200</v>
      </c>
      <c r="H39" s="51">
        <f t="shared" si="4"/>
        <v>1.8906629609672632E-4</v>
      </c>
      <c r="I39" s="52"/>
      <c r="J39" s="67"/>
      <c r="K39" s="49" t="e">
        <f t="shared" si="5"/>
        <v>#DIV/0!</v>
      </c>
      <c r="L39" s="2"/>
      <c r="M39" s="2"/>
    </row>
    <row r="40" spans="1:13" x14ac:dyDescent="0.2">
      <c r="A40" s="9"/>
      <c r="B40" s="53" t="s">
        <v>35</v>
      </c>
      <c r="C40" s="54"/>
      <c r="D40" s="67">
        <v>500</v>
      </c>
      <c r="E40" s="49">
        <f>D40/($D$17+$D$31)</f>
        <v>5.0873497959972734E-4</v>
      </c>
      <c r="F40" s="29"/>
      <c r="G40" s="56">
        <v>500</v>
      </c>
      <c r="H40" s="51">
        <f t="shared" si="4"/>
        <v>4.726657402418158E-4</v>
      </c>
      <c r="I40" s="52"/>
      <c r="J40" s="67"/>
      <c r="K40" s="49" t="e">
        <f t="shared" si="5"/>
        <v>#DIV/0!</v>
      </c>
      <c r="L40" s="2"/>
      <c r="M40" s="2"/>
    </row>
    <row r="41" spans="1:13" x14ac:dyDescent="0.2">
      <c r="A41" s="9"/>
      <c r="B41" s="53" t="s">
        <v>36</v>
      </c>
      <c r="C41" s="54"/>
      <c r="D41" s="67">
        <v>2000</v>
      </c>
      <c r="E41" s="49">
        <f>D41/($D$17+$D$31)</f>
        <v>2.0349399183989094E-3</v>
      </c>
      <c r="F41" s="29"/>
      <c r="G41" s="56">
        <v>2000</v>
      </c>
      <c r="H41" s="51">
        <f t="shared" si="4"/>
        <v>1.8906629609672632E-3</v>
      </c>
      <c r="I41" s="52"/>
      <c r="J41" s="67"/>
      <c r="K41" s="49" t="e">
        <f t="shared" si="5"/>
        <v>#DIV/0!</v>
      </c>
      <c r="L41" s="2"/>
      <c r="M41" s="2"/>
    </row>
    <row r="42" spans="1:13" x14ac:dyDescent="0.2">
      <c r="A42" s="9"/>
      <c r="B42" s="53" t="s">
        <v>37</v>
      </c>
      <c r="C42" s="54"/>
      <c r="D42" s="67">
        <v>1100</v>
      </c>
      <c r="E42" s="49">
        <f>D42/($D$17+$D$31)</f>
        <v>1.1192169551194002E-3</v>
      </c>
      <c r="F42" s="29"/>
      <c r="G42" s="56">
        <v>1100</v>
      </c>
      <c r="H42" s="51">
        <f t="shared" si="4"/>
        <v>1.0398646285319948E-3</v>
      </c>
      <c r="I42" s="52"/>
      <c r="J42" s="67"/>
      <c r="K42" s="49" t="e">
        <f t="shared" si="5"/>
        <v>#DIV/0!</v>
      </c>
      <c r="L42" s="2"/>
      <c r="M42" s="2"/>
    </row>
    <row r="43" spans="1:13" x14ac:dyDescent="0.2">
      <c r="A43" s="9"/>
      <c r="B43" s="53" t="s">
        <v>38</v>
      </c>
      <c r="C43" s="54"/>
      <c r="D43" s="67">
        <v>750</v>
      </c>
      <c r="E43" s="49">
        <f>D43/($D$17+$D$31)</f>
        <v>7.6310246939959101E-4</v>
      </c>
      <c r="F43" s="29"/>
      <c r="G43" s="56">
        <v>750</v>
      </c>
      <c r="H43" s="51">
        <f t="shared" si="4"/>
        <v>7.0899861036272365E-4</v>
      </c>
      <c r="I43" s="52"/>
      <c r="J43" s="67"/>
      <c r="K43" s="49" t="e">
        <f t="shared" si="5"/>
        <v>#DIV/0!</v>
      </c>
      <c r="L43" s="2"/>
      <c r="M43" s="2"/>
    </row>
    <row r="44" spans="1:13" x14ac:dyDescent="0.2">
      <c r="A44" s="9"/>
      <c r="B44" s="53" t="s">
        <v>39</v>
      </c>
      <c r="C44" s="54"/>
      <c r="D44" s="67">
        <v>1500</v>
      </c>
      <c r="E44" s="49">
        <f>D44/($D$17+$D$31)</f>
        <v>1.526204938799182E-3</v>
      </c>
      <c r="F44" s="29"/>
      <c r="G44" s="56">
        <v>1500</v>
      </c>
      <c r="H44" s="51">
        <f t="shared" si="4"/>
        <v>1.4179972207254473E-3</v>
      </c>
      <c r="I44" s="52"/>
      <c r="J44" s="67"/>
      <c r="K44" s="49" t="e">
        <f t="shared" si="5"/>
        <v>#DIV/0!</v>
      </c>
      <c r="L44" s="2"/>
      <c r="M44" s="2"/>
    </row>
    <row r="45" spans="1:13" x14ac:dyDescent="0.2">
      <c r="A45" s="9"/>
      <c r="B45" s="53" t="s">
        <v>40</v>
      </c>
      <c r="C45" s="54"/>
      <c r="D45" s="67">
        <v>8000</v>
      </c>
      <c r="E45" s="49">
        <f>D45/($D$17+$D$31)</f>
        <v>8.1397596735956375E-3</v>
      </c>
      <c r="F45" s="29"/>
      <c r="G45" s="56">
        <v>8000</v>
      </c>
      <c r="H45" s="51">
        <f t="shared" si="4"/>
        <v>7.5626518438690529E-3</v>
      </c>
      <c r="I45" s="52"/>
      <c r="J45" s="67"/>
      <c r="K45" s="49" t="e">
        <f t="shared" si="5"/>
        <v>#DIV/0!</v>
      </c>
      <c r="L45" s="2"/>
      <c r="M45" s="2"/>
    </row>
    <row r="46" spans="1:13" x14ac:dyDescent="0.2">
      <c r="A46" s="9"/>
      <c r="B46" s="53" t="s">
        <v>41</v>
      </c>
      <c r="C46" s="54"/>
      <c r="D46" s="67">
        <v>2500</v>
      </c>
      <c r="E46" s="49">
        <f>D46/($D$17+$D$31)</f>
        <v>2.5436748979986369E-3</v>
      </c>
      <c r="F46" s="29"/>
      <c r="G46" s="56">
        <v>2500</v>
      </c>
      <c r="H46" s="51">
        <f t="shared" si="4"/>
        <v>2.3633287012090791E-3</v>
      </c>
      <c r="I46" s="52"/>
      <c r="J46" s="67"/>
      <c r="K46" s="49" t="e">
        <f t="shared" si="5"/>
        <v>#DIV/0!</v>
      </c>
      <c r="L46" s="2"/>
      <c r="M46" s="2"/>
    </row>
    <row r="47" spans="1:13" x14ac:dyDescent="0.2">
      <c r="A47" s="9"/>
      <c r="B47" s="53" t="s">
        <v>42</v>
      </c>
      <c r="C47" s="54"/>
      <c r="D47" s="67">
        <v>850</v>
      </c>
      <c r="E47" s="49">
        <f>D47/($D$17+$D$31)</f>
        <v>8.6484946531953659E-4</v>
      </c>
      <c r="F47" s="29"/>
      <c r="G47" s="56">
        <v>850</v>
      </c>
      <c r="H47" s="51">
        <f t="shared" si="4"/>
        <v>8.0353175841108688E-4</v>
      </c>
      <c r="I47" s="52"/>
      <c r="J47" s="67"/>
      <c r="K47" s="49" t="e">
        <f t="shared" si="5"/>
        <v>#DIV/0!</v>
      </c>
      <c r="L47" s="2"/>
      <c r="M47" s="2"/>
    </row>
    <row r="48" spans="1:13" x14ac:dyDescent="0.2">
      <c r="A48" s="9"/>
      <c r="B48" s="53" t="s">
        <v>43</v>
      </c>
      <c r="C48" s="54"/>
      <c r="D48" s="67">
        <v>5000</v>
      </c>
      <c r="E48" s="49">
        <f>D48/($D$17+$D$31)</f>
        <v>5.0873497959972739E-3</v>
      </c>
      <c r="F48" s="29"/>
      <c r="G48" s="56">
        <v>5000</v>
      </c>
      <c r="H48" s="51">
        <f t="shared" si="4"/>
        <v>4.7266574024181583E-3</v>
      </c>
      <c r="I48" s="52"/>
      <c r="J48" s="67"/>
      <c r="K48" s="49" t="e">
        <f t="shared" si="5"/>
        <v>#DIV/0!</v>
      </c>
      <c r="L48" s="2"/>
      <c r="M48" s="2"/>
    </row>
    <row r="49" spans="1:13" x14ac:dyDescent="0.2">
      <c r="A49" s="9"/>
      <c r="B49" s="53" t="s">
        <v>44</v>
      </c>
      <c r="C49" s="54"/>
      <c r="D49" s="67">
        <v>750</v>
      </c>
      <c r="E49" s="49">
        <f>D49/($D$17+$D$31)</f>
        <v>7.6310246939959101E-4</v>
      </c>
      <c r="F49" s="29"/>
      <c r="G49" s="56">
        <v>750</v>
      </c>
      <c r="H49" s="51">
        <f t="shared" si="4"/>
        <v>7.0899861036272365E-4</v>
      </c>
      <c r="I49" s="52"/>
      <c r="J49" s="67"/>
      <c r="K49" s="49" t="e">
        <f t="shared" si="5"/>
        <v>#DIV/0!</v>
      </c>
      <c r="L49" s="2"/>
      <c r="M49" s="2"/>
    </row>
    <row r="50" spans="1:13" x14ac:dyDescent="0.2">
      <c r="A50" s="9"/>
      <c r="B50" s="53" t="s">
        <v>45</v>
      </c>
      <c r="C50" s="54"/>
      <c r="D50" s="67">
        <v>600</v>
      </c>
      <c r="E50" s="49">
        <f>D50/($D$17+$D$31)</f>
        <v>6.1048197551967281E-4</v>
      </c>
      <c r="F50" s="29"/>
      <c r="G50" s="56">
        <v>600</v>
      </c>
      <c r="H50" s="51">
        <f t="shared" si="4"/>
        <v>5.6719888829017892E-4</v>
      </c>
      <c r="I50" s="52"/>
      <c r="J50" s="67"/>
      <c r="K50" s="49" t="e">
        <f t="shared" si="5"/>
        <v>#DIV/0!</v>
      </c>
      <c r="L50" s="2"/>
      <c r="M50" s="2"/>
    </row>
    <row r="51" spans="1:13" x14ac:dyDescent="0.2">
      <c r="A51" s="9"/>
      <c r="B51" s="53" t="s">
        <v>46</v>
      </c>
      <c r="C51" s="54"/>
      <c r="D51" s="67">
        <v>500</v>
      </c>
      <c r="E51" s="49">
        <f>D51/($D$17+$D$31)</f>
        <v>5.0873497959972734E-4</v>
      </c>
      <c r="F51" s="29"/>
      <c r="G51" s="56">
        <v>500</v>
      </c>
      <c r="H51" s="51">
        <f t="shared" si="4"/>
        <v>4.726657402418158E-4</v>
      </c>
      <c r="I51" s="52"/>
      <c r="J51" s="67"/>
      <c r="K51" s="49" t="e">
        <f t="shared" si="5"/>
        <v>#DIV/0!</v>
      </c>
      <c r="L51" s="2"/>
      <c r="M51" s="2"/>
    </row>
    <row r="52" spans="1:13" ht="15" x14ac:dyDescent="0.2">
      <c r="A52" s="9"/>
      <c r="B52" s="53" t="s">
        <v>47</v>
      </c>
      <c r="C52" s="54"/>
      <c r="D52" s="67">
        <v>105000</v>
      </c>
      <c r="E52" s="49">
        <f>D52/($D$17+$D$31)</f>
        <v>0.10683434571594275</v>
      </c>
      <c r="F52" s="29"/>
      <c r="G52" s="94">
        <v>155000</v>
      </c>
      <c r="H52" s="51">
        <f t="shared" si="4"/>
        <v>0.14652637947496289</v>
      </c>
      <c r="I52" s="52"/>
      <c r="J52" s="67"/>
      <c r="K52" s="49" t="e">
        <f t="shared" si="5"/>
        <v>#DIV/0!</v>
      </c>
      <c r="L52" s="2"/>
      <c r="M52" s="2"/>
    </row>
    <row r="53" spans="1:13" ht="15" x14ac:dyDescent="0.2">
      <c r="A53" s="9"/>
      <c r="B53" s="53" t="s">
        <v>48</v>
      </c>
      <c r="C53" s="54"/>
      <c r="D53" s="67">
        <v>10000</v>
      </c>
      <c r="E53" s="49">
        <f>D53/($D$17+$D$31)</f>
        <v>1.0174699591994548E-2</v>
      </c>
      <c r="F53" s="29"/>
      <c r="G53" s="94">
        <v>15000</v>
      </c>
      <c r="H53" s="51">
        <f t="shared" si="4"/>
        <v>1.4179972207254473E-2</v>
      </c>
      <c r="I53" s="52"/>
      <c r="J53" s="67"/>
      <c r="K53" s="49" t="e">
        <f t="shared" si="5"/>
        <v>#DIV/0!</v>
      </c>
      <c r="L53" s="2"/>
      <c r="M53" s="2"/>
    </row>
    <row r="54" spans="1:13" x14ac:dyDescent="0.2">
      <c r="A54" s="9"/>
      <c r="B54" s="53" t="s">
        <v>49</v>
      </c>
      <c r="C54" s="54"/>
      <c r="D54" s="67">
        <v>400</v>
      </c>
      <c r="E54" s="49">
        <f>D54/($D$17+$D$31)</f>
        <v>4.0698798367978193E-4</v>
      </c>
      <c r="F54" s="29"/>
      <c r="G54" s="56">
        <v>400</v>
      </c>
      <c r="H54" s="51">
        <f t="shared" si="4"/>
        <v>3.7813259219345263E-4</v>
      </c>
      <c r="I54" s="52"/>
      <c r="J54" s="67"/>
      <c r="K54" s="49" t="e">
        <f t="shared" si="5"/>
        <v>#DIV/0!</v>
      </c>
      <c r="L54" s="2"/>
      <c r="M54" s="2"/>
    </row>
    <row r="55" spans="1:13" x14ac:dyDescent="0.2">
      <c r="A55" s="9"/>
      <c r="B55" s="53" t="s">
        <v>50</v>
      </c>
      <c r="C55" s="54"/>
      <c r="D55" s="67">
        <v>7200</v>
      </c>
      <c r="E55" s="49">
        <f>D55/($D$17+$D$31)</f>
        <v>7.3257837062360746E-3</v>
      </c>
      <c r="F55" s="29"/>
      <c r="G55" s="56">
        <v>7200</v>
      </c>
      <c r="H55" s="51">
        <f t="shared" si="4"/>
        <v>6.8063866594821471E-3</v>
      </c>
      <c r="I55" s="52"/>
      <c r="J55" s="67"/>
      <c r="K55" s="49" t="e">
        <f t="shared" si="5"/>
        <v>#DIV/0!</v>
      </c>
      <c r="L55" s="2"/>
      <c r="M55" s="2"/>
    </row>
    <row r="56" spans="1:13" x14ac:dyDescent="0.2">
      <c r="A56" s="9"/>
      <c r="B56" s="53" t="s">
        <v>51</v>
      </c>
      <c r="C56" s="54"/>
      <c r="D56" s="67">
        <v>4800</v>
      </c>
      <c r="E56" s="49">
        <f>D56/($D$17+$D$31)</f>
        <v>4.8838558041573825E-3</v>
      </c>
      <c r="F56" s="29"/>
      <c r="G56" s="56">
        <v>4800</v>
      </c>
      <c r="H56" s="51">
        <f t="shared" si="4"/>
        <v>4.5375911063214314E-3</v>
      </c>
      <c r="I56" s="52"/>
      <c r="J56" s="67"/>
      <c r="K56" s="49" t="e">
        <f t="shared" si="5"/>
        <v>#DIV/0!</v>
      </c>
      <c r="L56" s="2"/>
      <c r="M56" s="2"/>
    </row>
    <row r="57" spans="1:13" x14ac:dyDescent="0.2">
      <c r="A57" s="9"/>
      <c r="B57" s="53" t="s">
        <v>52</v>
      </c>
      <c r="C57" s="54"/>
      <c r="D57" s="67">
        <v>150</v>
      </c>
      <c r="E57" s="49">
        <f>D57/($D$17+$D$31)</f>
        <v>1.526204938799182E-4</v>
      </c>
      <c r="F57" s="29"/>
      <c r="G57" s="56">
        <v>150</v>
      </c>
      <c r="H57" s="51">
        <f t="shared" si="4"/>
        <v>1.4179972207254473E-4</v>
      </c>
      <c r="I57" s="52"/>
      <c r="J57" s="67"/>
      <c r="K57" s="49" t="e">
        <f t="shared" si="5"/>
        <v>#DIV/0!</v>
      </c>
      <c r="L57" s="2"/>
      <c r="M57" s="2"/>
    </row>
    <row r="58" spans="1:13" x14ac:dyDescent="0.2">
      <c r="A58" s="9"/>
      <c r="B58" s="53" t="s">
        <v>53</v>
      </c>
      <c r="C58" s="54"/>
      <c r="D58" s="67">
        <v>1200</v>
      </c>
      <c r="E58" s="49">
        <f>D58/($D$17+$D$31)</f>
        <v>1.2209639510393456E-3</v>
      </c>
      <c r="F58" s="29"/>
      <c r="G58" s="56">
        <v>1200</v>
      </c>
      <c r="H58" s="51">
        <f t="shared" si="4"/>
        <v>1.1343977765803578E-3</v>
      </c>
      <c r="I58" s="52"/>
      <c r="J58" s="67"/>
      <c r="K58" s="49" t="e">
        <f t="shared" si="5"/>
        <v>#DIV/0!</v>
      </c>
      <c r="L58" s="2"/>
      <c r="M58" s="2"/>
    </row>
    <row r="59" spans="1:13" x14ac:dyDescent="0.2">
      <c r="A59" s="9"/>
      <c r="B59" s="53" t="s">
        <v>54</v>
      </c>
      <c r="C59" s="54"/>
      <c r="D59" s="67">
        <v>1500</v>
      </c>
      <c r="E59" s="49">
        <f>D59/($D$17+$D$31)</f>
        <v>1.526204938799182E-3</v>
      </c>
      <c r="F59" s="29"/>
      <c r="G59" s="56">
        <v>1500</v>
      </c>
      <c r="H59" s="51">
        <f t="shared" si="4"/>
        <v>1.4179972207254473E-3</v>
      </c>
      <c r="I59" s="52"/>
      <c r="J59" s="67"/>
      <c r="K59" s="49" t="e">
        <f t="shared" si="5"/>
        <v>#DIV/0!</v>
      </c>
      <c r="L59" s="2"/>
      <c r="M59" s="2"/>
    </row>
    <row r="60" spans="1:13" x14ac:dyDescent="0.2">
      <c r="A60" s="9"/>
      <c r="B60" s="53" t="s">
        <v>55</v>
      </c>
      <c r="C60" s="54"/>
      <c r="D60" s="67">
        <v>4000</v>
      </c>
      <c r="E60" s="49">
        <f>D60/($D$17+$D$31)</f>
        <v>4.0698798367978187E-3</v>
      </c>
      <c r="F60" s="29"/>
      <c r="G60" s="56">
        <v>4000</v>
      </c>
      <c r="H60" s="51">
        <f t="shared" si="4"/>
        <v>3.7813259219345264E-3</v>
      </c>
      <c r="I60" s="52"/>
      <c r="J60" s="67"/>
      <c r="K60" s="49" t="e">
        <f t="shared" si="5"/>
        <v>#DIV/0!</v>
      </c>
      <c r="L60" s="2"/>
      <c r="M60" s="2"/>
    </row>
    <row r="61" spans="1:13" x14ac:dyDescent="0.2">
      <c r="A61" s="9"/>
      <c r="B61" s="53" t="s">
        <v>56</v>
      </c>
      <c r="C61" s="54"/>
      <c r="D61" s="67">
        <v>5000</v>
      </c>
      <c r="E61" s="49">
        <f>D61/($D$17+$D$31)</f>
        <v>5.0873497959972739E-3</v>
      </c>
      <c r="F61" s="29"/>
      <c r="G61" s="56">
        <v>5000</v>
      </c>
      <c r="H61" s="51">
        <f t="shared" si="4"/>
        <v>4.7266574024181583E-3</v>
      </c>
      <c r="I61" s="52"/>
      <c r="J61" s="67"/>
      <c r="K61" s="49" t="e">
        <f t="shared" si="5"/>
        <v>#DIV/0!</v>
      </c>
      <c r="L61" s="2"/>
      <c r="M61" s="2"/>
    </row>
    <row r="62" spans="1:13" x14ac:dyDescent="0.2">
      <c r="A62" s="9"/>
      <c r="B62" s="53" t="s">
        <v>57</v>
      </c>
      <c r="C62" s="54"/>
      <c r="D62" s="70">
        <v>0</v>
      </c>
      <c r="E62" s="137">
        <f>D62/($D$17+$D$31)</f>
        <v>0</v>
      </c>
      <c r="F62" s="29"/>
      <c r="G62" s="59">
        <v>0</v>
      </c>
      <c r="H62" s="96">
        <f t="shared" si="4"/>
        <v>0</v>
      </c>
      <c r="I62" s="97"/>
      <c r="J62" s="70"/>
      <c r="K62" s="95" t="e">
        <f t="shared" si="5"/>
        <v>#DIV/0!</v>
      </c>
      <c r="L62" s="2"/>
      <c r="M62" s="2"/>
    </row>
    <row r="63" spans="1:13" x14ac:dyDescent="0.2">
      <c r="A63" s="9"/>
      <c r="B63" s="98" t="s">
        <v>58</v>
      </c>
      <c r="C63" s="35"/>
      <c r="D63" s="78">
        <f>SUM(D38:D62)</f>
        <v>165000</v>
      </c>
      <c r="E63" s="49">
        <f>D63/($D$17+$D$31)</f>
        <v>0.16788254326791002</v>
      </c>
      <c r="F63" s="29"/>
      <c r="G63" s="99">
        <f>SUM(G38:G62)</f>
        <v>220000</v>
      </c>
      <c r="H63" s="51">
        <f>G63/($G$17+$G$31)</f>
        <v>0.20797292570639894</v>
      </c>
      <c r="I63" s="52"/>
      <c r="J63" s="78">
        <f>SUM(J38:J62)</f>
        <v>0</v>
      </c>
      <c r="K63" s="49" t="e">
        <f t="shared" si="5"/>
        <v>#DIV/0!</v>
      </c>
      <c r="L63" s="2"/>
      <c r="M63" s="2"/>
    </row>
    <row r="64" spans="1:13" x14ac:dyDescent="0.2">
      <c r="A64" s="9"/>
      <c r="B64" s="98"/>
      <c r="C64" s="35"/>
      <c r="D64" s="83"/>
      <c r="E64" s="43"/>
      <c r="F64" s="29"/>
      <c r="G64" s="100"/>
      <c r="H64" s="44"/>
      <c r="I64" s="43"/>
      <c r="J64" s="83"/>
      <c r="K64" s="43"/>
      <c r="L64" s="2"/>
      <c r="M64" s="2"/>
    </row>
    <row r="65" spans="1:13" ht="15" x14ac:dyDescent="0.2">
      <c r="A65" s="9"/>
      <c r="B65" s="75" t="s">
        <v>59</v>
      </c>
      <c r="C65" s="75"/>
      <c r="D65" s="85">
        <f>D35-D63</f>
        <v>146752.00000000012</v>
      </c>
      <c r="E65" s="49">
        <f>D65/($D$17+$D$31)</f>
        <v>0.1493157514524385</v>
      </c>
      <c r="F65" s="101"/>
      <c r="G65" s="102">
        <f>G35-G63</f>
        <v>16752</v>
      </c>
      <c r="H65" s="51">
        <f>G65/($G$17+$G$31)</f>
        <v>1.5836192961061795E-2</v>
      </c>
      <c r="I65" s="52"/>
      <c r="J65" s="85">
        <f>J35-J63</f>
        <v>0</v>
      </c>
      <c r="K65" s="49" t="e">
        <f>J65/($J$17+$J$31)</f>
        <v>#DIV/0!</v>
      </c>
      <c r="L65" s="2"/>
      <c r="M65" s="2"/>
    </row>
    <row r="66" spans="1:13" x14ac:dyDescent="0.2">
      <c r="A66" s="9"/>
      <c r="B66" s="42"/>
      <c r="C66" s="9"/>
      <c r="D66" s="92"/>
      <c r="E66" s="49"/>
      <c r="F66" s="101"/>
      <c r="G66" s="103"/>
      <c r="H66" s="51"/>
      <c r="I66" s="52"/>
      <c r="J66" s="92"/>
      <c r="K66" s="49"/>
      <c r="L66" s="2"/>
      <c r="M66" s="2"/>
    </row>
    <row r="67" spans="1:13" s="33" customFormat="1" ht="21" customHeight="1" x14ac:dyDescent="0.2">
      <c r="A67" s="9"/>
      <c r="B67" s="26" t="s">
        <v>60</v>
      </c>
      <c r="C67" s="9"/>
      <c r="D67" s="92"/>
      <c r="E67" s="49"/>
      <c r="F67" s="101"/>
      <c r="G67" s="103"/>
      <c r="H67" s="51"/>
      <c r="I67" s="52"/>
      <c r="J67" s="92"/>
      <c r="K67" s="49"/>
      <c r="L67" s="2"/>
      <c r="M67" s="2"/>
    </row>
    <row r="68" spans="1:13" x14ac:dyDescent="0.2">
      <c r="A68" s="9"/>
      <c r="B68" s="104" t="s">
        <v>61</v>
      </c>
      <c r="C68" s="47"/>
      <c r="D68" s="93">
        <v>0</v>
      </c>
      <c r="E68" s="49">
        <f>D68/($D$17+$D$31)</f>
        <v>0</v>
      </c>
      <c r="F68" s="101"/>
      <c r="G68" s="105">
        <v>0</v>
      </c>
      <c r="H68" s="51">
        <f>G68/($G$17+$G$31)</f>
        <v>0</v>
      </c>
      <c r="I68" s="52"/>
      <c r="J68" s="93">
        <v>0</v>
      </c>
      <c r="K68" s="49" t="e">
        <f>J68/($J$17+$J$31)</f>
        <v>#DIV/0!</v>
      </c>
      <c r="L68" s="2"/>
      <c r="M68" s="2"/>
    </row>
    <row r="69" spans="1:13" x14ac:dyDescent="0.2">
      <c r="A69" s="9"/>
      <c r="B69" s="66" t="s">
        <v>62</v>
      </c>
      <c r="C69" s="54"/>
      <c r="D69" s="106">
        <v>0</v>
      </c>
      <c r="E69" s="49">
        <f>D69/($D$17+$D$31)</f>
        <v>0</v>
      </c>
      <c r="F69" s="101"/>
      <c r="G69" s="107">
        <v>0</v>
      </c>
      <c r="H69" s="51">
        <f>G69/($G$17+$G$31)</f>
        <v>0</v>
      </c>
      <c r="I69" s="52"/>
      <c r="J69" s="106">
        <v>0</v>
      </c>
      <c r="K69" s="49" t="e">
        <f>J69/($J$17+$J$31)</f>
        <v>#DIV/0!</v>
      </c>
      <c r="L69" s="2"/>
      <c r="M69" s="2"/>
    </row>
    <row r="70" spans="1:13" x14ac:dyDescent="0.2">
      <c r="A70" s="9"/>
      <c r="B70" s="98" t="s">
        <v>63</v>
      </c>
      <c r="C70" s="35"/>
      <c r="D70" s="81">
        <f>SUM(D68:D69)</f>
        <v>0</v>
      </c>
      <c r="E70" s="49">
        <f>D70/($D$17+$D$31)</f>
        <v>0</v>
      </c>
      <c r="F70" s="101"/>
      <c r="G70" s="108">
        <f>SUM(G68:G69)</f>
        <v>0</v>
      </c>
      <c r="H70" s="51">
        <f>G70/($G$17+$G$31)</f>
        <v>0</v>
      </c>
      <c r="I70" s="52"/>
      <c r="J70" s="81">
        <f>SUM(J68:J69)</f>
        <v>0</v>
      </c>
      <c r="K70" s="49" t="e">
        <f>J70/($J$17+$J$31)</f>
        <v>#DIV/0!</v>
      </c>
      <c r="L70" s="2"/>
      <c r="M70" s="2"/>
    </row>
    <row r="71" spans="1:13" x14ac:dyDescent="0.2">
      <c r="A71" s="9"/>
      <c r="B71" s="66"/>
      <c r="C71" s="35"/>
      <c r="D71" s="85"/>
      <c r="E71" s="49"/>
      <c r="F71" s="101"/>
      <c r="G71" s="109"/>
      <c r="H71" s="51"/>
      <c r="I71" s="52"/>
      <c r="J71" s="85"/>
      <c r="K71" s="49"/>
      <c r="L71" s="2"/>
      <c r="M71" s="2"/>
    </row>
    <row r="72" spans="1:13" ht="18.75" x14ac:dyDescent="0.2">
      <c r="A72" s="9"/>
      <c r="B72" s="110" t="s">
        <v>64</v>
      </c>
      <c r="C72" s="35"/>
      <c r="D72" s="85">
        <f>D65+D70</f>
        <v>146752.00000000012</v>
      </c>
      <c r="E72" s="49">
        <f>D72/($D$17+$D$31)</f>
        <v>0.1493157514524385</v>
      </c>
      <c r="F72" s="101"/>
      <c r="G72" s="102">
        <f>G65+G70</f>
        <v>16752</v>
      </c>
      <c r="H72" s="51">
        <f>G72/($G$17+$G$31)</f>
        <v>1.5836192961061795E-2</v>
      </c>
      <c r="I72" s="52"/>
      <c r="J72" s="85">
        <f>J65+J70</f>
        <v>0</v>
      </c>
      <c r="K72" s="49" t="e">
        <f>J72/($J$17+$J$31)</f>
        <v>#DIV/0!</v>
      </c>
      <c r="L72" s="2"/>
      <c r="M72" s="2"/>
    </row>
    <row r="73" spans="1:13" x14ac:dyDescent="0.2">
      <c r="A73" s="9"/>
      <c r="B73" s="111"/>
      <c r="C73" s="9"/>
      <c r="D73" s="112"/>
      <c r="E73" s="24"/>
      <c r="F73" s="29"/>
      <c r="G73" s="113"/>
      <c r="H73" s="114"/>
      <c r="I73" s="115"/>
      <c r="J73" s="112"/>
      <c r="K73" s="24"/>
      <c r="L73" s="2"/>
      <c r="M73" s="2"/>
    </row>
    <row r="74" spans="1:13" ht="14.1" customHeight="1" x14ac:dyDescent="0.2">
      <c r="A74" s="2"/>
      <c r="B74" s="116"/>
      <c r="C74" s="117" t="s">
        <v>65</v>
      </c>
      <c r="D74" s="118">
        <f>SUM(D20:D22)/D12</f>
        <v>0.19786910197869104</v>
      </c>
      <c r="E74" s="119"/>
      <c r="F74" s="120"/>
      <c r="G74" s="121">
        <f>SUM(G20:G22)/G12</f>
        <v>0.19786910197869104</v>
      </c>
      <c r="H74" s="122"/>
      <c r="I74" s="123"/>
      <c r="J74" s="118" t="e">
        <f>SUM(J20:J22)/J12</f>
        <v>#DIV/0!</v>
      </c>
      <c r="K74" s="124"/>
      <c r="L74" s="2"/>
      <c r="M74" s="2"/>
    </row>
    <row r="75" spans="1:13" ht="14.1" customHeight="1" x14ac:dyDescent="0.2">
      <c r="A75" s="2"/>
      <c r="B75" s="125"/>
      <c r="C75" s="126" t="s">
        <v>66</v>
      </c>
      <c r="D75" s="127">
        <f>(D31-SUM(D20:D22))/D12</f>
        <v>0.23918243096325292</v>
      </c>
      <c r="E75" s="128"/>
      <c r="F75" s="129"/>
      <c r="G75" s="130">
        <f>(G31-SUM(G20:G22))/G12</f>
        <v>0.40226136116547079</v>
      </c>
      <c r="H75" s="131"/>
      <c r="I75" s="132"/>
      <c r="J75" s="127" t="e">
        <f>(J31-SUM(J20:J22))/J12</f>
        <v>#DIV/0!</v>
      </c>
      <c r="K75" s="133"/>
      <c r="L75" s="2"/>
      <c r="M75" s="2"/>
    </row>
    <row r="76" spans="1:13" ht="14.1" customHeight="1" x14ac:dyDescent="0.2">
      <c r="A76" s="2"/>
      <c r="B76" s="125"/>
      <c r="C76" s="126" t="s">
        <v>67</v>
      </c>
      <c r="D76" s="134">
        <f>D63/D33</f>
        <v>0.16788254326791002</v>
      </c>
      <c r="E76" s="128"/>
      <c r="F76" s="129"/>
      <c r="G76" s="130">
        <f>G63/G33</f>
        <v>0.20797292570639894</v>
      </c>
      <c r="H76" s="131"/>
      <c r="I76" s="132"/>
      <c r="J76" s="134" t="e">
        <f>J63/J33</f>
        <v>#DIV/0!</v>
      </c>
      <c r="K76" s="133"/>
      <c r="L76" s="2"/>
      <c r="M76" s="2"/>
    </row>
    <row r="77" spans="1:13" ht="14.1" customHeight="1" thickBot="1" x14ac:dyDescent="0.25">
      <c r="A77" s="2"/>
      <c r="B77" s="125"/>
      <c r="C77" s="126" t="s">
        <v>68</v>
      </c>
      <c r="D77" s="134">
        <f>D72/D33</f>
        <v>0.1493157514524385</v>
      </c>
      <c r="E77" s="128"/>
      <c r="F77" s="138"/>
      <c r="G77" s="139">
        <f>G72/G33</f>
        <v>1.5836192961061795E-2</v>
      </c>
      <c r="H77" s="140"/>
      <c r="I77" s="132"/>
      <c r="J77" s="134" t="e">
        <f>J72/J33</f>
        <v>#DIV/0!</v>
      </c>
      <c r="K77" s="133"/>
      <c r="L77" s="2"/>
      <c r="M77" s="2"/>
    </row>
    <row r="78" spans="1:13" x14ac:dyDescent="0.2">
      <c r="A78" s="2"/>
      <c r="B78" s="2"/>
      <c r="C78" s="2"/>
      <c r="D78" s="135"/>
      <c r="E78" s="2"/>
      <c r="F78" s="2"/>
      <c r="G78" s="2"/>
      <c r="H78" s="2"/>
      <c r="I78" s="2"/>
      <c r="J78" s="2"/>
      <c r="K78" s="2"/>
      <c r="L78" s="2"/>
      <c r="M78" s="2"/>
    </row>
    <row r="79" spans="1:13" x14ac:dyDescent="0.2">
      <c r="A79" s="2"/>
      <c r="B79" s="2"/>
      <c r="C79" s="2"/>
      <c r="D79" s="135"/>
      <c r="E79" s="2"/>
      <c r="F79" s="2"/>
      <c r="G79" s="2"/>
      <c r="H79" s="2"/>
      <c r="I79" s="2"/>
      <c r="J79" s="2"/>
      <c r="K79" s="2"/>
      <c r="L79" s="2"/>
      <c r="M79" s="2"/>
    </row>
    <row r="80" spans="1:13" x14ac:dyDescent="0.2">
      <c r="A80" s="2"/>
      <c r="B80" s="2"/>
      <c r="C80" s="2"/>
      <c r="D80" s="135"/>
      <c r="E80" s="2"/>
      <c r="F80" s="2"/>
      <c r="G80" s="2"/>
      <c r="H80" s="2"/>
      <c r="I80" s="2"/>
      <c r="J80" s="2"/>
      <c r="K80" s="2"/>
      <c r="L80" s="2"/>
      <c r="M80" s="2"/>
    </row>
    <row r="81" spans="1:13" x14ac:dyDescent="0.2">
      <c r="A81" s="2"/>
      <c r="B81" s="2"/>
      <c r="C81" s="2"/>
      <c r="D81" s="135"/>
      <c r="E81" s="2"/>
      <c r="F81" s="2"/>
      <c r="G81" s="2"/>
      <c r="H81" s="2"/>
      <c r="I81" s="2"/>
      <c r="J81" s="2"/>
      <c r="K81" s="2"/>
      <c r="L81" s="2"/>
      <c r="M81" s="2"/>
    </row>
    <row r="82" spans="1:13" x14ac:dyDescent="0.2">
      <c r="A82" s="2"/>
      <c r="B82" s="2"/>
      <c r="C82" s="2"/>
      <c r="D82" s="135"/>
      <c r="E82" s="2"/>
      <c r="F82" s="2"/>
      <c r="G82" s="2"/>
      <c r="H82" s="2"/>
      <c r="I82" s="2"/>
      <c r="J82" s="2"/>
      <c r="K82" s="2"/>
      <c r="L82" s="2"/>
      <c r="M82" s="2"/>
    </row>
    <row r="83" spans="1:13" x14ac:dyDescent="0.2">
      <c r="A83" s="2"/>
      <c r="B83" s="2"/>
      <c r="C83" s="2"/>
      <c r="D83" s="135"/>
      <c r="E83" s="2"/>
      <c r="F83" s="2"/>
      <c r="G83" s="2"/>
      <c r="H83" s="2"/>
      <c r="I83" s="2"/>
      <c r="J83" s="2"/>
      <c r="K83" s="2"/>
      <c r="L83" s="2"/>
      <c r="M83" s="2"/>
    </row>
    <row r="84" spans="1:13" x14ac:dyDescent="0.2">
      <c r="A84" s="2"/>
      <c r="B84" s="2"/>
      <c r="C84" s="2"/>
      <c r="D84" s="135"/>
      <c r="E84" s="2"/>
      <c r="F84" s="2"/>
      <c r="G84" s="2"/>
      <c r="H84" s="2"/>
      <c r="I84" s="2"/>
      <c r="J84" s="2"/>
      <c r="K84" s="2"/>
      <c r="L84" s="2"/>
      <c r="M84" s="2"/>
    </row>
    <row r="85" spans="1:13" x14ac:dyDescent="0.2">
      <c r="A85" s="2"/>
      <c r="B85" s="2"/>
      <c r="C85" s="2"/>
      <c r="D85" s="135"/>
      <c r="E85" s="2"/>
      <c r="F85" s="2"/>
      <c r="G85" s="2"/>
      <c r="H85" s="2"/>
      <c r="I85" s="2"/>
      <c r="J85" s="2"/>
      <c r="K85" s="2"/>
      <c r="L85" s="2"/>
      <c r="M85" s="2"/>
    </row>
    <row r="86" spans="1:13" x14ac:dyDescent="0.2">
      <c r="A86" s="2"/>
      <c r="B86" s="2"/>
      <c r="C86" s="2"/>
      <c r="D86" s="135"/>
      <c r="E86" s="2"/>
      <c r="F86" s="2"/>
      <c r="G86" s="2"/>
      <c r="H86" s="2"/>
      <c r="I86" s="2"/>
      <c r="J86" s="2"/>
      <c r="K86" s="2"/>
      <c r="L86" s="2"/>
      <c r="M86" s="2"/>
    </row>
    <row r="87" spans="1:13" x14ac:dyDescent="0.2">
      <c r="A87" s="2"/>
      <c r="B87" s="2"/>
      <c r="C87" s="2"/>
      <c r="D87" s="135"/>
      <c r="E87" s="2"/>
      <c r="F87" s="2"/>
      <c r="G87" s="2"/>
      <c r="H87" s="2"/>
      <c r="I87" s="2"/>
      <c r="J87" s="2"/>
      <c r="K87" s="2"/>
      <c r="L87" s="2"/>
      <c r="M87" s="2"/>
    </row>
    <row r="88" spans="1:13" x14ac:dyDescent="0.2">
      <c r="A88" s="2"/>
      <c r="B88" s="2"/>
      <c r="C88" s="2"/>
      <c r="D88" s="135"/>
      <c r="E88" s="2"/>
      <c r="F88" s="2"/>
      <c r="G88" s="2"/>
      <c r="H88" s="2"/>
      <c r="I88" s="2"/>
      <c r="J88" s="2"/>
      <c r="K88" s="2"/>
      <c r="L88" s="2"/>
      <c r="M88" s="2"/>
    </row>
    <row r="89" spans="1:13" x14ac:dyDescent="0.2">
      <c r="A89" s="2"/>
      <c r="B89" s="2"/>
      <c r="C89" s="2"/>
      <c r="D89" s="135"/>
      <c r="E89" s="2"/>
      <c r="F89" s="2"/>
      <c r="G89" s="2"/>
      <c r="H89" s="2"/>
      <c r="I89" s="2"/>
      <c r="J89" s="2"/>
      <c r="K89" s="2"/>
      <c r="L89" s="2"/>
      <c r="M89" s="2"/>
    </row>
    <row r="90" spans="1:13" x14ac:dyDescent="0.2">
      <c r="A90" s="2"/>
      <c r="B90" s="2"/>
      <c r="C90" s="2"/>
      <c r="D90" s="135"/>
      <c r="E90" s="2"/>
      <c r="F90" s="2"/>
      <c r="G90" s="2"/>
      <c r="H90" s="2"/>
      <c r="I90" s="2"/>
      <c r="J90" s="2"/>
      <c r="K90" s="2"/>
      <c r="L90" s="2"/>
      <c r="M90" s="2"/>
    </row>
    <row r="91" spans="1:13" x14ac:dyDescent="0.2">
      <c r="A91" s="2"/>
      <c r="B91" s="2"/>
      <c r="C91" s="2"/>
      <c r="D91" s="135"/>
      <c r="E91" s="2"/>
      <c r="F91" s="2"/>
      <c r="G91" s="2"/>
      <c r="H91" s="2"/>
      <c r="I91" s="2"/>
      <c r="J91" s="2"/>
      <c r="K91" s="2"/>
      <c r="L91" s="2"/>
      <c r="M91" s="2"/>
    </row>
    <row r="92" spans="1:13" x14ac:dyDescent="0.2">
      <c r="A92" s="2"/>
      <c r="B92" s="2"/>
      <c r="C92" s="2"/>
      <c r="D92" s="135"/>
      <c r="E92" s="2"/>
      <c r="F92" s="2"/>
      <c r="G92" s="2"/>
      <c r="H92" s="2"/>
      <c r="I92" s="2"/>
      <c r="J92" s="2"/>
      <c r="K92" s="2"/>
      <c r="L92" s="2"/>
      <c r="M92" s="2"/>
    </row>
    <row r="93" spans="1:13" x14ac:dyDescent="0.2">
      <c r="A93" s="2"/>
      <c r="B93" s="2"/>
      <c r="C93" s="2"/>
      <c r="D93" s="135"/>
      <c r="E93" s="2"/>
      <c r="F93" s="2"/>
      <c r="G93" s="2"/>
      <c r="H93" s="2"/>
      <c r="I93" s="2"/>
      <c r="J93" s="2"/>
      <c r="K93" s="2"/>
      <c r="L93" s="2"/>
      <c r="M93" s="2"/>
    </row>
    <row r="94" spans="1:13" x14ac:dyDescent="0.2">
      <c r="A94" s="2"/>
      <c r="B94" s="2"/>
      <c r="C94" s="2"/>
      <c r="D94" s="135"/>
      <c r="E94" s="2"/>
      <c r="F94" s="2"/>
      <c r="G94" s="2"/>
      <c r="H94" s="2"/>
      <c r="I94" s="2"/>
      <c r="J94" s="2"/>
      <c r="K94" s="2"/>
      <c r="L94" s="2"/>
      <c r="M94" s="2"/>
    </row>
    <row r="95" spans="1:13" x14ac:dyDescent="0.2">
      <c r="A95" s="2"/>
      <c r="B95" s="2"/>
      <c r="C95" s="2"/>
      <c r="D95" s="135"/>
      <c r="E95" s="2"/>
      <c r="F95" s="2"/>
      <c r="G95" s="2"/>
      <c r="H95" s="2"/>
      <c r="I95" s="2"/>
      <c r="J95" s="2"/>
      <c r="K95" s="2"/>
      <c r="L95" s="2"/>
      <c r="M95" s="2"/>
    </row>
    <row r="96" spans="1:13" x14ac:dyDescent="0.2">
      <c r="A96" s="2"/>
      <c r="B96" s="2"/>
      <c r="C96" s="2"/>
      <c r="D96" s="135"/>
      <c r="E96" s="2"/>
      <c r="F96" s="2"/>
      <c r="G96" s="2"/>
      <c r="H96" s="2"/>
      <c r="I96" s="2"/>
      <c r="J96" s="2"/>
      <c r="K96" s="2"/>
      <c r="L96" s="2"/>
      <c r="M96" s="2"/>
    </row>
    <row r="97" spans="1:13" x14ac:dyDescent="0.2">
      <c r="A97" s="2"/>
      <c r="B97" s="2"/>
      <c r="C97" s="2"/>
      <c r="D97" s="135"/>
      <c r="E97" s="2"/>
      <c r="F97" s="2"/>
      <c r="G97" s="2"/>
      <c r="H97" s="2"/>
      <c r="I97" s="2"/>
      <c r="J97" s="2"/>
      <c r="K97" s="2"/>
      <c r="L97" s="2"/>
      <c r="M97" s="2"/>
    </row>
    <row r="98" spans="1:13" x14ac:dyDescent="0.2">
      <c r="A98" s="2"/>
      <c r="B98" s="2"/>
      <c r="C98" s="2"/>
      <c r="D98" s="135"/>
      <c r="E98" s="2"/>
      <c r="F98" s="2"/>
      <c r="G98" s="2"/>
      <c r="H98" s="2"/>
      <c r="I98" s="2"/>
      <c r="J98" s="2"/>
      <c r="K98" s="2"/>
      <c r="L98" s="2"/>
      <c r="M98" s="2"/>
    </row>
    <row r="99" spans="1:13" x14ac:dyDescent="0.2">
      <c r="A99" s="2"/>
      <c r="B99" s="2"/>
      <c r="C99" s="2"/>
      <c r="D99" s="135"/>
      <c r="E99" s="2"/>
      <c r="F99" s="2"/>
      <c r="G99" s="2"/>
      <c r="H99" s="2"/>
      <c r="I99" s="2"/>
      <c r="J99" s="2"/>
      <c r="K99" s="2"/>
      <c r="L99" s="2"/>
      <c r="M99" s="2"/>
    </row>
    <row r="100" spans="1:13" x14ac:dyDescent="0.2">
      <c r="A100" s="2"/>
      <c r="B100" s="2"/>
      <c r="C100" s="2"/>
      <c r="D100" s="135"/>
      <c r="E100" s="2"/>
      <c r="F100" s="2"/>
      <c r="G100" s="2"/>
      <c r="H100" s="2"/>
      <c r="I100" s="2"/>
      <c r="J100" s="2"/>
      <c r="K100" s="2"/>
      <c r="L100" s="2"/>
      <c r="M100" s="2"/>
    </row>
    <row r="101" spans="1:13" x14ac:dyDescent="0.2">
      <c r="A101" s="2"/>
      <c r="B101" s="2"/>
      <c r="C101" s="2"/>
      <c r="D101" s="135"/>
      <c r="E101" s="2"/>
      <c r="F101" s="2"/>
      <c r="G101" s="2"/>
      <c r="H101" s="2"/>
      <c r="I101" s="2"/>
      <c r="J101" s="2"/>
      <c r="K101" s="2"/>
      <c r="L101" s="2"/>
      <c r="M101" s="2"/>
    </row>
    <row r="102" spans="1:13" x14ac:dyDescent="0.2">
      <c r="A102" s="2"/>
      <c r="B102" s="2"/>
      <c r="C102" s="2"/>
      <c r="D102" s="135"/>
      <c r="E102" s="2"/>
      <c r="F102" s="2"/>
      <c r="G102" s="2"/>
      <c r="H102" s="2"/>
      <c r="I102" s="2"/>
      <c r="J102" s="2"/>
      <c r="K102" s="2"/>
      <c r="L102" s="2"/>
      <c r="M102" s="2"/>
    </row>
    <row r="103" spans="1:13" x14ac:dyDescent="0.2">
      <c r="A103" s="2"/>
      <c r="B103" s="2"/>
      <c r="C103" s="2"/>
      <c r="D103" s="135"/>
      <c r="E103" s="2"/>
      <c r="F103" s="2"/>
      <c r="G103" s="2"/>
      <c r="H103" s="2"/>
      <c r="I103" s="2"/>
      <c r="J103" s="2"/>
      <c r="K103" s="2"/>
      <c r="L103" s="2"/>
      <c r="M103" s="2"/>
    </row>
    <row r="104" spans="1:13" x14ac:dyDescent="0.2">
      <c r="A104" s="2"/>
      <c r="B104" s="2"/>
      <c r="C104" s="2"/>
      <c r="D104" s="135"/>
      <c r="E104" s="2"/>
      <c r="F104" s="2"/>
      <c r="G104" s="2"/>
      <c r="H104" s="2"/>
      <c r="I104" s="2"/>
      <c r="J104" s="2"/>
      <c r="K104" s="2"/>
      <c r="L104" s="2"/>
      <c r="M104" s="2"/>
    </row>
    <row r="105" spans="1:13" x14ac:dyDescent="0.2">
      <c r="A105" s="2"/>
      <c r="B105" s="2"/>
      <c r="C105" s="2"/>
      <c r="D105" s="135"/>
      <c r="E105" s="2"/>
      <c r="F105" s="2"/>
      <c r="G105" s="2"/>
      <c r="H105" s="2"/>
      <c r="I105" s="2"/>
      <c r="J105" s="2"/>
      <c r="K105" s="2"/>
      <c r="L105" s="2"/>
      <c r="M105" s="2"/>
    </row>
    <row r="106" spans="1:13" x14ac:dyDescent="0.2">
      <c r="A106" s="2"/>
      <c r="B106" s="2"/>
      <c r="C106" s="2"/>
      <c r="D106" s="135"/>
      <c r="E106" s="2"/>
      <c r="F106" s="2"/>
      <c r="G106" s="2"/>
      <c r="H106" s="2"/>
      <c r="I106" s="2"/>
      <c r="J106" s="2"/>
      <c r="K106" s="2"/>
      <c r="L106" s="2"/>
      <c r="M106" s="2"/>
    </row>
    <row r="107" spans="1:13" x14ac:dyDescent="0.2">
      <c r="A107" s="2"/>
      <c r="B107" s="2"/>
      <c r="C107" s="2"/>
      <c r="D107" s="135"/>
      <c r="E107" s="2"/>
      <c r="F107" s="2"/>
      <c r="G107" s="2"/>
      <c r="H107" s="2"/>
      <c r="I107" s="2"/>
      <c r="J107" s="2"/>
      <c r="K107" s="2"/>
      <c r="L107" s="2"/>
      <c r="M107" s="2"/>
    </row>
    <row r="108" spans="1:13" x14ac:dyDescent="0.2">
      <c r="A108" s="2"/>
      <c r="B108" s="2"/>
      <c r="C108" s="2"/>
      <c r="D108" s="135"/>
      <c r="E108" s="2"/>
      <c r="F108" s="2"/>
      <c r="G108" s="2"/>
      <c r="H108" s="2"/>
      <c r="I108" s="2"/>
      <c r="J108" s="2"/>
      <c r="K108" s="2"/>
      <c r="L108" s="2"/>
      <c r="M108" s="2"/>
    </row>
    <row r="109" spans="1:13" x14ac:dyDescent="0.2">
      <c r="A109" s="2"/>
      <c r="B109" s="2"/>
      <c r="C109" s="2"/>
      <c r="D109" s="135"/>
      <c r="E109" s="2"/>
      <c r="F109" s="2"/>
      <c r="G109" s="2"/>
      <c r="H109" s="2"/>
      <c r="I109" s="2"/>
      <c r="J109" s="2"/>
      <c r="K109" s="2"/>
      <c r="L109" s="2"/>
      <c r="M109" s="2"/>
    </row>
    <row r="110" spans="1:13" x14ac:dyDescent="0.2">
      <c r="A110" s="2"/>
      <c r="B110" s="2"/>
      <c r="C110" s="2"/>
      <c r="D110" s="135"/>
      <c r="E110" s="2"/>
      <c r="F110" s="2"/>
      <c r="G110" s="2"/>
      <c r="H110" s="2"/>
      <c r="I110" s="2"/>
      <c r="J110" s="2"/>
      <c r="K110" s="2"/>
      <c r="L110" s="2"/>
      <c r="M110" s="2"/>
    </row>
    <row r="111" spans="1:13" x14ac:dyDescent="0.2">
      <c r="A111" s="2"/>
      <c r="B111" s="2"/>
      <c r="C111" s="2"/>
      <c r="D111" s="135"/>
      <c r="E111" s="2"/>
      <c r="F111" s="2"/>
      <c r="G111" s="2"/>
      <c r="H111" s="2"/>
      <c r="I111" s="2"/>
      <c r="J111" s="2"/>
      <c r="K111" s="2"/>
      <c r="L111" s="2"/>
      <c r="M111" s="2"/>
    </row>
    <row r="112" spans="1:13" x14ac:dyDescent="0.2">
      <c r="A112" s="2"/>
      <c r="B112" s="2"/>
      <c r="C112" s="2"/>
      <c r="D112" s="135"/>
      <c r="E112" s="2"/>
      <c r="F112" s="2"/>
      <c r="G112" s="2"/>
      <c r="H112" s="2"/>
      <c r="I112" s="2"/>
      <c r="J112" s="2"/>
      <c r="K112" s="2"/>
      <c r="L112" s="2"/>
      <c r="M112" s="2"/>
    </row>
    <row r="113" spans="1:13" x14ac:dyDescent="0.2">
      <c r="A113" s="2"/>
      <c r="B113" s="2"/>
      <c r="C113" s="2"/>
      <c r="D113" s="135"/>
      <c r="E113" s="2"/>
      <c r="F113" s="2"/>
      <c r="G113" s="2"/>
      <c r="H113" s="2"/>
      <c r="I113" s="2"/>
      <c r="J113" s="2"/>
      <c r="K113" s="2"/>
      <c r="L113" s="2"/>
      <c r="M113" s="2"/>
    </row>
    <row r="114" spans="1:13" x14ac:dyDescent="0.2">
      <c r="A114" s="2"/>
      <c r="B114" s="2"/>
      <c r="C114" s="2"/>
      <c r="D114" s="135"/>
      <c r="E114" s="2"/>
      <c r="F114" s="2"/>
      <c r="G114" s="2"/>
      <c r="H114" s="2"/>
      <c r="I114" s="2"/>
      <c r="J114" s="2"/>
      <c r="K114" s="2"/>
      <c r="L114" s="2"/>
      <c r="M114" s="2"/>
    </row>
    <row r="115" spans="1:13" x14ac:dyDescent="0.2">
      <c r="A115" s="2"/>
      <c r="B115" s="2"/>
      <c r="C115" s="2"/>
      <c r="D115" s="135"/>
      <c r="E115" s="2"/>
      <c r="F115" s="2"/>
      <c r="G115" s="2"/>
      <c r="H115" s="2"/>
      <c r="I115" s="2"/>
      <c r="J115" s="2"/>
      <c r="K115" s="2"/>
      <c r="L115" s="2"/>
      <c r="M115" s="2"/>
    </row>
    <row r="116" spans="1:13" x14ac:dyDescent="0.2">
      <c r="A116" s="2"/>
      <c r="B116" s="2"/>
      <c r="C116" s="2"/>
      <c r="D116" s="135"/>
      <c r="E116" s="2"/>
      <c r="F116" s="2"/>
      <c r="G116" s="2"/>
      <c r="H116" s="2"/>
      <c r="I116" s="2"/>
      <c r="J116" s="2"/>
      <c r="K116" s="2"/>
      <c r="L116" s="2"/>
      <c r="M116" s="2"/>
    </row>
    <row r="117" spans="1:13" x14ac:dyDescent="0.2">
      <c r="A117" s="2"/>
      <c r="B117" s="2"/>
      <c r="C117" s="2"/>
      <c r="D117" s="135"/>
      <c r="E117" s="2"/>
      <c r="F117" s="2"/>
      <c r="G117" s="2"/>
      <c r="H117" s="2"/>
      <c r="I117" s="2"/>
      <c r="J117" s="2"/>
      <c r="K117" s="2"/>
      <c r="L117" s="2"/>
      <c r="M117" s="2"/>
    </row>
    <row r="118" spans="1:13" x14ac:dyDescent="0.2">
      <c r="A118" s="2"/>
      <c r="B118" s="2"/>
      <c r="C118" s="2"/>
      <c r="D118" s="135"/>
      <c r="E118" s="2"/>
      <c r="F118" s="2"/>
      <c r="G118" s="2"/>
      <c r="H118" s="2"/>
      <c r="I118" s="2"/>
      <c r="J118" s="2"/>
      <c r="K118" s="2"/>
      <c r="L118" s="2"/>
      <c r="M118" s="2"/>
    </row>
    <row r="119" spans="1:13" x14ac:dyDescent="0.2">
      <c r="A119" s="2"/>
      <c r="B119" s="2"/>
      <c r="C119" s="2"/>
      <c r="D119" s="135"/>
      <c r="E119" s="2"/>
      <c r="F119" s="2"/>
      <c r="G119" s="2"/>
      <c r="H119" s="2"/>
      <c r="I119" s="2"/>
      <c r="J119" s="2"/>
      <c r="K119" s="2"/>
      <c r="L119" s="2"/>
      <c r="M119" s="2"/>
    </row>
    <row r="120" spans="1:13" x14ac:dyDescent="0.2">
      <c r="A120" s="2"/>
      <c r="B120" s="2"/>
      <c r="C120" s="2"/>
      <c r="D120" s="135"/>
      <c r="E120" s="2"/>
      <c r="F120" s="2"/>
      <c r="G120" s="2"/>
      <c r="H120" s="2"/>
      <c r="I120" s="2"/>
      <c r="J120" s="2"/>
      <c r="K120" s="2"/>
      <c r="L120" s="2"/>
      <c r="M120" s="2"/>
    </row>
    <row r="121" spans="1:13" x14ac:dyDescent="0.2">
      <c r="A121" s="2"/>
      <c r="B121" s="2"/>
      <c r="C121" s="2"/>
      <c r="D121" s="135"/>
      <c r="E121" s="2"/>
      <c r="F121" s="2"/>
      <c r="G121" s="2"/>
      <c r="H121" s="2"/>
      <c r="I121" s="2"/>
      <c r="J121" s="2"/>
      <c r="K121" s="2"/>
      <c r="L121" s="2"/>
      <c r="M121" s="2"/>
    </row>
  </sheetData>
  <sheetProtection algorithmName="SHA-512" hashValue="oUCcbD5WniT5W7QfFLv8jMg9uC9spPc4GDmGvEw5Km/2dJvPMoLW3b+LhLoPE/0UBN9IyI6kdCslgp19swnh+g==" saltValue="3N6mclzG4/nxeRfZEtTk+Q==" spinCount="100000" sheet="1" formatCells="0" formatColumns="0" formatRows="0" insertColumns="0" insertRows="0" deleteColumns="0" deleteRows="0" sort="0"/>
  <mergeCells count="3">
    <mergeCell ref="A1:E1"/>
    <mergeCell ref="B33:C33"/>
    <mergeCell ref="B65:C65"/>
  </mergeCells>
  <conditionalFormatting sqref="D74:D75">
    <cfRule type="expression" dxfId="7" priority="8">
      <formula>MOD(ROW(),2)=0</formula>
    </cfRule>
  </conditionalFormatting>
  <conditionalFormatting sqref="C74:C76">
    <cfRule type="expression" dxfId="6" priority="7">
      <formula>MOD(ROW(),2)=0</formula>
    </cfRule>
  </conditionalFormatting>
  <conditionalFormatting sqref="C77">
    <cfRule type="expression" dxfId="5" priority="6">
      <formula>MOD(ROW(),2)=0</formula>
    </cfRule>
  </conditionalFormatting>
  <conditionalFormatting sqref="D76">
    <cfRule type="expression" dxfId="4" priority="5">
      <formula>MOD(ROW(),2)=0</formula>
    </cfRule>
  </conditionalFormatting>
  <conditionalFormatting sqref="D77">
    <cfRule type="expression" dxfId="3" priority="4">
      <formula>MOD(ROW(),2)=0</formula>
    </cfRule>
  </conditionalFormatting>
  <conditionalFormatting sqref="J74:J75">
    <cfRule type="expression" dxfId="2" priority="3">
      <formula>MOD(ROW(),2)=0</formula>
    </cfRule>
  </conditionalFormatting>
  <conditionalFormatting sqref="J76">
    <cfRule type="expression" dxfId="1" priority="2">
      <formula>MOD(ROW(),2)=0</formula>
    </cfRule>
  </conditionalFormatting>
  <conditionalFormatting sqref="J77">
    <cfRule type="expression" dxfId="0" priority="1">
      <formula>MOD(ROW(),2)=0</formula>
    </cfRule>
  </conditionalFormatting>
  <dataValidations count="8">
    <dataValidation allowBlank="1" showInputMessage="1" showErrorMessage="1" prompt="Enter or Modify Other Income items in cell C54 and C55 and values in cell E54 and E55. Total Other Income is auto calculated in cell F56 and Net Income or Loss in cell F58" sqref="B67" xr:uid="{B8522D74-D09F-4150-A8C0-953220ADBCEF}"/>
    <dataValidation allowBlank="1" showInputMessage="1" showErrorMessage="1" prompt="Enter or Modify Expenses items in cells C23 to C48 and values in cells E23 to E48. Total Expenses are auto calculated in cell F49 and Net Operating Income in cell F51" sqref="B37" xr:uid="{98267234-4A56-4437-8E84-79B3F4600B26}"/>
    <dataValidation allowBlank="1" showInputMessage="1" showErrorMessage="1" prompt="Enter or Modify items in cells C11 to C15 and values in cells E11 to E15. Inventory Available is auto calculated in E16, Costs of Goods Sold in F18 &amp; Gross Profit in F20" sqref="B10:B11" xr:uid="{5BD3C8E9-4F31-4338-8A52-CC214ECD0C25}"/>
    <dataValidation allowBlank="1" showInputMessage="1" showErrorMessage="1" prompt="Enter or modify Revenue items in cell C6 and C7 and values in cell E6 and E7. Net Sales are auto calculated in cell F8" sqref="B7" xr:uid="{03B59457-41C2-4282-B0BF-CCD73252D16D}"/>
    <dataValidation allowBlank="1" showInputMessage="1" showErrorMessage="1" prompt="Enter Name in this cell" sqref="B5" xr:uid="{65B0D008-2E88-4774-BA07-7E7FC925AA96}"/>
    <dataValidation allowBlank="1" showInputMessage="1" showErrorMessage="1" prompt="Title of this worksheet is in this cell. Enter Name in cell C3 and Time Period in cell F3" sqref="B2:B4" xr:uid="{3514E0E3-91FD-4417-A7EB-F3AD7BB8FDB8}"/>
    <dataValidation allowBlank="1" showInputMessage="1" showErrorMessage="1" error="Please enter an amount between -10,000,000 and 10,000,000." sqref="D33 D63 G8 G63 G33 J33 J63" xr:uid="{00BA6212-D3B6-41F3-9A08-6FC8EE87184B}"/>
    <dataValidation type="decimal" allowBlank="1" showInputMessage="1" showErrorMessage="1" error="Please enter an amount between -10,000,000 and 10,000,000." sqref="D68:D69 D12:D31 D38:D62 G68:G69 G38:G62 G12:G31 J68:J69 J12:J31 J38:J62" xr:uid="{DF9EEA40-0DA3-4475-95C8-0570D49618EC}">
      <formula1>-10000000</formula1>
      <formula2>10000000</formula2>
    </dataValidation>
  </dataValidations>
  <printOptions horizontalCentered="1"/>
  <pageMargins left="0.65" right="0.65" top="0.4" bottom="0.4" header="0" footer="0"/>
  <pageSetup scale="65"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DD062F-EFE3-4696-8099-962B945A6D2F}">
  <dimension ref="A1:K31"/>
  <sheetViews>
    <sheetView showGridLines="0" tabSelected="1" zoomScaleNormal="100" workbookViewId="0">
      <selection activeCell="K7" sqref="K7"/>
    </sheetView>
  </sheetViews>
  <sheetFormatPr defaultRowHeight="15" x14ac:dyDescent="0.25"/>
  <cols>
    <col min="1" max="1" width="32.28515625" style="143" customWidth="1"/>
    <col min="2" max="2" width="19.28515625" style="143" customWidth="1"/>
    <col min="3" max="3" width="12.28515625" style="143" customWidth="1"/>
    <col min="4" max="4" width="13.42578125" style="143" customWidth="1"/>
    <col min="5" max="5" width="13.85546875" style="143" customWidth="1"/>
    <col min="6" max="6" width="15.42578125" style="143" customWidth="1"/>
    <col min="7" max="250" width="9.140625" style="143"/>
    <col min="251" max="251" width="32.28515625" style="143" customWidth="1"/>
    <col min="252" max="252" width="19.28515625" style="143" customWidth="1"/>
    <col min="253" max="253" width="14" style="143" customWidth="1"/>
    <col min="254" max="254" width="13.42578125" style="143" customWidth="1"/>
    <col min="255" max="255" width="13.85546875" style="143" customWidth="1"/>
    <col min="256" max="256" width="15.42578125" style="143" customWidth="1"/>
    <col min="257" max="506" width="9.140625" style="143"/>
    <col min="507" max="507" width="32.28515625" style="143" customWidth="1"/>
    <col min="508" max="508" width="19.28515625" style="143" customWidth="1"/>
    <col min="509" max="509" width="14" style="143" customWidth="1"/>
    <col min="510" max="510" width="13.42578125" style="143" customWidth="1"/>
    <col min="511" max="511" width="13.85546875" style="143" customWidth="1"/>
    <col min="512" max="512" width="15.42578125" style="143" customWidth="1"/>
    <col min="513" max="762" width="9.140625" style="143"/>
    <col min="763" max="763" width="32.28515625" style="143" customWidth="1"/>
    <col min="764" max="764" width="19.28515625" style="143" customWidth="1"/>
    <col min="765" max="765" width="14" style="143" customWidth="1"/>
    <col min="766" max="766" width="13.42578125" style="143" customWidth="1"/>
    <col min="767" max="767" width="13.85546875" style="143" customWidth="1"/>
    <col min="768" max="768" width="15.42578125" style="143" customWidth="1"/>
    <col min="769" max="1018" width="9.140625" style="143"/>
    <col min="1019" max="1019" width="32.28515625" style="143" customWidth="1"/>
    <col min="1020" max="1020" width="19.28515625" style="143" customWidth="1"/>
    <col min="1021" max="1021" width="14" style="143" customWidth="1"/>
    <col min="1022" max="1022" width="13.42578125" style="143" customWidth="1"/>
    <col min="1023" max="1023" width="13.85546875" style="143" customWidth="1"/>
    <col min="1024" max="1024" width="15.42578125" style="143" customWidth="1"/>
    <col min="1025" max="1274" width="9.140625" style="143"/>
    <col min="1275" max="1275" width="32.28515625" style="143" customWidth="1"/>
    <col min="1276" max="1276" width="19.28515625" style="143" customWidth="1"/>
    <col min="1277" max="1277" width="14" style="143" customWidth="1"/>
    <col min="1278" max="1278" width="13.42578125" style="143" customWidth="1"/>
    <col min="1279" max="1279" width="13.85546875" style="143" customWidth="1"/>
    <col min="1280" max="1280" width="15.42578125" style="143" customWidth="1"/>
    <col min="1281" max="1530" width="9.140625" style="143"/>
    <col min="1531" max="1531" width="32.28515625" style="143" customWidth="1"/>
    <col min="1532" max="1532" width="19.28515625" style="143" customWidth="1"/>
    <col min="1533" max="1533" width="14" style="143" customWidth="1"/>
    <col min="1534" max="1534" width="13.42578125" style="143" customWidth="1"/>
    <col min="1535" max="1535" width="13.85546875" style="143" customWidth="1"/>
    <col min="1536" max="1536" width="15.42578125" style="143" customWidth="1"/>
    <col min="1537" max="1786" width="9.140625" style="143"/>
    <col min="1787" max="1787" width="32.28515625" style="143" customWidth="1"/>
    <col min="1788" max="1788" width="19.28515625" style="143" customWidth="1"/>
    <col min="1789" max="1789" width="14" style="143" customWidth="1"/>
    <col min="1790" max="1790" width="13.42578125" style="143" customWidth="1"/>
    <col min="1791" max="1791" width="13.85546875" style="143" customWidth="1"/>
    <col min="1792" max="1792" width="15.42578125" style="143" customWidth="1"/>
    <col min="1793" max="2042" width="9.140625" style="143"/>
    <col min="2043" max="2043" width="32.28515625" style="143" customWidth="1"/>
    <col min="2044" max="2044" width="19.28515625" style="143" customWidth="1"/>
    <col min="2045" max="2045" width="14" style="143" customWidth="1"/>
    <col min="2046" max="2046" width="13.42578125" style="143" customWidth="1"/>
    <col min="2047" max="2047" width="13.85546875" style="143" customWidth="1"/>
    <col min="2048" max="2048" width="15.42578125" style="143" customWidth="1"/>
    <col min="2049" max="2298" width="9.140625" style="143"/>
    <col min="2299" max="2299" width="32.28515625" style="143" customWidth="1"/>
    <col min="2300" max="2300" width="19.28515625" style="143" customWidth="1"/>
    <col min="2301" max="2301" width="14" style="143" customWidth="1"/>
    <col min="2302" max="2302" width="13.42578125" style="143" customWidth="1"/>
    <col min="2303" max="2303" width="13.85546875" style="143" customWidth="1"/>
    <col min="2304" max="2304" width="15.42578125" style="143" customWidth="1"/>
    <col min="2305" max="2554" width="9.140625" style="143"/>
    <col min="2555" max="2555" width="32.28515625" style="143" customWidth="1"/>
    <col min="2556" max="2556" width="19.28515625" style="143" customWidth="1"/>
    <col min="2557" max="2557" width="14" style="143" customWidth="1"/>
    <col min="2558" max="2558" width="13.42578125" style="143" customWidth="1"/>
    <col min="2559" max="2559" width="13.85546875" style="143" customWidth="1"/>
    <col min="2560" max="2560" width="15.42578125" style="143" customWidth="1"/>
    <col min="2561" max="2810" width="9.140625" style="143"/>
    <col min="2811" max="2811" width="32.28515625" style="143" customWidth="1"/>
    <col min="2812" max="2812" width="19.28515625" style="143" customWidth="1"/>
    <col min="2813" max="2813" width="14" style="143" customWidth="1"/>
    <col min="2814" max="2814" width="13.42578125" style="143" customWidth="1"/>
    <col min="2815" max="2815" width="13.85546875" style="143" customWidth="1"/>
    <col min="2816" max="2816" width="15.42578125" style="143" customWidth="1"/>
    <col min="2817" max="3066" width="9.140625" style="143"/>
    <col min="3067" max="3067" width="32.28515625" style="143" customWidth="1"/>
    <col min="3068" max="3068" width="19.28515625" style="143" customWidth="1"/>
    <col min="3069" max="3069" width="14" style="143" customWidth="1"/>
    <col min="3070" max="3070" width="13.42578125" style="143" customWidth="1"/>
    <col min="3071" max="3071" width="13.85546875" style="143" customWidth="1"/>
    <col min="3072" max="3072" width="15.42578125" style="143" customWidth="1"/>
    <col min="3073" max="3322" width="9.140625" style="143"/>
    <col min="3323" max="3323" width="32.28515625" style="143" customWidth="1"/>
    <col min="3324" max="3324" width="19.28515625" style="143" customWidth="1"/>
    <col min="3325" max="3325" width="14" style="143" customWidth="1"/>
    <col min="3326" max="3326" width="13.42578125" style="143" customWidth="1"/>
    <col min="3327" max="3327" width="13.85546875" style="143" customWidth="1"/>
    <col min="3328" max="3328" width="15.42578125" style="143" customWidth="1"/>
    <col min="3329" max="3578" width="9.140625" style="143"/>
    <col min="3579" max="3579" width="32.28515625" style="143" customWidth="1"/>
    <col min="3580" max="3580" width="19.28515625" style="143" customWidth="1"/>
    <col min="3581" max="3581" width="14" style="143" customWidth="1"/>
    <col min="3582" max="3582" width="13.42578125" style="143" customWidth="1"/>
    <col min="3583" max="3583" width="13.85546875" style="143" customWidth="1"/>
    <col min="3584" max="3584" width="15.42578125" style="143" customWidth="1"/>
    <col min="3585" max="3834" width="9.140625" style="143"/>
    <col min="3835" max="3835" width="32.28515625" style="143" customWidth="1"/>
    <col min="3836" max="3836" width="19.28515625" style="143" customWidth="1"/>
    <col min="3837" max="3837" width="14" style="143" customWidth="1"/>
    <col min="3838" max="3838" width="13.42578125" style="143" customWidth="1"/>
    <col min="3839" max="3839" width="13.85546875" style="143" customWidth="1"/>
    <col min="3840" max="3840" width="15.42578125" style="143" customWidth="1"/>
    <col min="3841" max="4090" width="9.140625" style="143"/>
    <col min="4091" max="4091" width="32.28515625" style="143" customWidth="1"/>
    <col min="4092" max="4092" width="19.28515625" style="143" customWidth="1"/>
    <col min="4093" max="4093" width="14" style="143" customWidth="1"/>
    <col min="4094" max="4094" width="13.42578125" style="143" customWidth="1"/>
    <col min="4095" max="4095" width="13.85546875" style="143" customWidth="1"/>
    <col min="4096" max="4096" width="15.42578125" style="143" customWidth="1"/>
    <col min="4097" max="4346" width="9.140625" style="143"/>
    <col min="4347" max="4347" width="32.28515625" style="143" customWidth="1"/>
    <col min="4348" max="4348" width="19.28515625" style="143" customWidth="1"/>
    <col min="4349" max="4349" width="14" style="143" customWidth="1"/>
    <col min="4350" max="4350" width="13.42578125" style="143" customWidth="1"/>
    <col min="4351" max="4351" width="13.85546875" style="143" customWidth="1"/>
    <col min="4352" max="4352" width="15.42578125" style="143" customWidth="1"/>
    <col min="4353" max="4602" width="9.140625" style="143"/>
    <col min="4603" max="4603" width="32.28515625" style="143" customWidth="1"/>
    <col min="4604" max="4604" width="19.28515625" style="143" customWidth="1"/>
    <col min="4605" max="4605" width="14" style="143" customWidth="1"/>
    <col min="4606" max="4606" width="13.42578125" style="143" customWidth="1"/>
    <col min="4607" max="4607" width="13.85546875" style="143" customWidth="1"/>
    <col min="4608" max="4608" width="15.42578125" style="143" customWidth="1"/>
    <col min="4609" max="4858" width="9.140625" style="143"/>
    <col min="4859" max="4859" width="32.28515625" style="143" customWidth="1"/>
    <col min="4860" max="4860" width="19.28515625" style="143" customWidth="1"/>
    <col min="4861" max="4861" width="14" style="143" customWidth="1"/>
    <col min="4862" max="4862" width="13.42578125" style="143" customWidth="1"/>
    <col min="4863" max="4863" width="13.85546875" style="143" customWidth="1"/>
    <col min="4864" max="4864" width="15.42578125" style="143" customWidth="1"/>
    <col min="4865" max="5114" width="9.140625" style="143"/>
    <col min="5115" max="5115" width="32.28515625" style="143" customWidth="1"/>
    <col min="5116" max="5116" width="19.28515625" style="143" customWidth="1"/>
    <col min="5117" max="5117" width="14" style="143" customWidth="1"/>
    <col min="5118" max="5118" width="13.42578125" style="143" customWidth="1"/>
    <col min="5119" max="5119" width="13.85546875" style="143" customWidth="1"/>
    <col min="5120" max="5120" width="15.42578125" style="143" customWidth="1"/>
    <col min="5121" max="5370" width="9.140625" style="143"/>
    <col min="5371" max="5371" width="32.28515625" style="143" customWidth="1"/>
    <col min="5372" max="5372" width="19.28515625" style="143" customWidth="1"/>
    <col min="5373" max="5373" width="14" style="143" customWidth="1"/>
    <col min="5374" max="5374" width="13.42578125" style="143" customWidth="1"/>
    <col min="5375" max="5375" width="13.85546875" style="143" customWidth="1"/>
    <col min="5376" max="5376" width="15.42578125" style="143" customWidth="1"/>
    <col min="5377" max="5626" width="9.140625" style="143"/>
    <col min="5627" max="5627" width="32.28515625" style="143" customWidth="1"/>
    <col min="5628" max="5628" width="19.28515625" style="143" customWidth="1"/>
    <col min="5629" max="5629" width="14" style="143" customWidth="1"/>
    <col min="5630" max="5630" width="13.42578125" style="143" customWidth="1"/>
    <col min="5631" max="5631" width="13.85546875" style="143" customWidth="1"/>
    <col min="5632" max="5632" width="15.42578125" style="143" customWidth="1"/>
    <col min="5633" max="5882" width="9.140625" style="143"/>
    <col min="5883" max="5883" width="32.28515625" style="143" customWidth="1"/>
    <col min="5884" max="5884" width="19.28515625" style="143" customWidth="1"/>
    <col min="5885" max="5885" width="14" style="143" customWidth="1"/>
    <col min="5886" max="5886" width="13.42578125" style="143" customWidth="1"/>
    <col min="5887" max="5887" width="13.85546875" style="143" customWidth="1"/>
    <col min="5888" max="5888" width="15.42578125" style="143" customWidth="1"/>
    <col min="5889" max="6138" width="9.140625" style="143"/>
    <col min="6139" max="6139" width="32.28515625" style="143" customWidth="1"/>
    <col min="6140" max="6140" width="19.28515625" style="143" customWidth="1"/>
    <col min="6141" max="6141" width="14" style="143" customWidth="1"/>
    <col min="6142" max="6142" width="13.42578125" style="143" customWidth="1"/>
    <col min="6143" max="6143" width="13.85546875" style="143" customWidth="1"/>
    <col min="6144" max="6144" width="15.42578125" style="143" customWidth="1"/>
    <col min="6145" max="6394" width="9.140625" style="143"/>
    <col min="6395" max="6395" width="32.28515625" style="143" customWidth="1"/>
    <col min="6396" max="6396" width="19.28515625" style="143" customWidth="1"/>
    <col min="6397" max="6397" width="14" style="143" customWidth="1"/>
    <col min="6398" max="6398" width="13.42578125" style="143" customWidth="1"/>
    <col min="6399" max="6399" width="13.85546875" style="143" customWidth="1"/>
    <col min="6400" max="6400" width="15.42578125" style="143" customWidth="1"/>
    <col min="6401" max="6650" width="9.140625" style="143"/>
    <col min="6651" max="6651" width="32.28515625" style="143" customWidth="1"/>
    <col min="6652" max="6652" width="19.28515625" style="143" customWidth="1"/>
    <col min="6653" max="6653" width="14" style="143" customWidth="1"/>
    <col min="6654" max="6654" width="13.42578125" style="143" customWidth="1"/>
    <col min="6655" max="6655" width="13.85546875" style="143" customWidth="1"/>
    <col min="6656" max="6656" width="15.42578125" style="143" customWidth="1"/>
    <col min="6657" max="6906" width="9.140625" style="143"/>
    <col min="6907" max="6907" width="32.28515625" style="143" customWidth="1"/>
    <col min="6908" max="6908" width="19.28515625" style="143" customWidth="1"/>
    <col min="6909" max="6909" width="14" style="143" customWidth="1"/>
    <col min="6910" max="6910" width="13.42578125" style="143" customWidth="1"/>
    <col min="6911" max="6911" width="13.85546875" style="143" customWidth="1"/>
    <col min="6912" max="6912" width="15.42578125" style="143" customWidth="1"/>
    <col min="6913" max="7162" width="9.140625" style="143"/>
    <col min="7163" max="7163" width="32.28515625" style="143" customWidth="1"/>
    <col min="7164" max="7164" width="19.28515625" style="143" customWidth="1"/>
    <col min="7165" max="7165" width="14" style="143" customWidth="1"/>
    <col min="7166" max="7166" width="13.42578125" style="143" customWidth="1"/>
    <col min="7167" max="7167" width="13.85546875" style="143" customWidth="1"/>
    <col min="7168" max="7168" width="15.42578125" style="143" customWidth="1"/>
    <col min="7169" max="7418" width="9.140625" style="143"/>
    <col min="7419" max="7419" width="32.28515625" style="143" customWidth="1"/>
    <col min="7420" max="7420" width="19.28515625" style="143" customWidth="1"/>
    <col min="7421" max="7421" width="14" style="143" customWidth="1"/>
    <col min="7422" max="7422" width="13.42578125" style="143" customWidth="1"/>
    <col min="7423" max="7423" width="13.85546875" style="143" customWidth="1"/>
    <col min="7424" max="7424" width="15.42578125" style="143" customWidth="1"/>
    <col min="7425" max="7674" width="9.140625" style="143"/>
    <col min="7675" max="7675" width="32.28515625" style="143" customWidth="1"/>
    <col min="7676" max="7676" width="19.28515625" style="143" customWidth="1"/>
    <col min="7677" max="7677" width="14" style="143" customWidth="1"/>
    <col min="7678" max="7678" width="13.42578125" style="143" customWidth="1"/>
    <col min="7679" max="7679" width="13.85546875" style="143" customWidth="1"/>
    <col min="7680" max="7680" width="15.42578125" style="143" customWidth="1"/>
    <col min="7681" max="7930" width="9.140625" style="143"/>
    <col min="7931" max="7931" width="32.28515625" style="143" customWidth="1"/>
    <col min="7932" max="7932" width="19.28515625" style="143" customWidth="1"/>
    <col min="7933" max="7933" width="14" style="143" customWidth="1"/>
    <col min="7934" max="7934" width="13.42578125" style="143" customWidth="1"/>
    <col min="7935" max="7935" width="13.85546875" style="143" customWidth="1"/>
    <col min="7936" max="7936" width="15.42578125" style="143" customWidth="1"/>
    <col min="7937" max="8186" width="9.140625" style="143"/>
    <col min="8187" max="8187" width="32.28515625" style="143" customWidth="1"/>
    <col min="8188" max="8188" width="19.28515625" style="143" customWidth="1"/>
    <col min="8189" max="8189" width="14" style="143" customWidth="1"/>
    <col min="8190" max="8190" width="13.42578125" style="143" customWidth="1"/>
    <col min="8191" max="8191" width="13.85546875" style="143" customWidth="1"/>
    <col min="8192" max="8192" width="15.42578125" style="143" customWidth="1"/>
    <col min="8193" max="8442" width="9.140625" style="143"/>
    <col min="8443" max="8443" width="32.28515625" style="143" customWidth="1"/>
    <col min="8444" max="8444" width="19.28515625" style="143" customWidth="1"/>
    <col min="8445" max="8445" width="14" style="143" customWidth="1"/>
    <col min="8446" max="8446" width="13.42578125" style="143" customWidth="1"/>
    <col min="8447" max="8447" width="13.85546875" style="143" customWidth="1"/>
    <col min="8448" max="8448" width="15.42578125" style="143" customWidth="1"/>
    <col min="8449" max="8698" width="9.140625" style="143"/>
    <col min="8699" max="8699" width="32.28515625" style="143" customWidth="1"/>
    <col min="8700" max="8700" width="19.28515625" style="143" customWidth="1"/>
    <col min="8701" max="8701" width="14" style="143" customWidth="1"/>
    <col min="8702" max="8702" width="13.42578125" style="143" customWidth="1"/>
    <col min="8703" max="8703" width="13.85546875" style="143" customWidth="1"/>
    <col min="8704" max="8704" width="15.42578125" style="143" customWidth="1"/>
    <col min="8705" max="8954" width="9.140625" style="143"/>
    <col min="8955" max="8955" width="32.28515625" style="143" customWidth="1"/>
    <col min="8956" max="8956" width="19.28515625" style="143" customWidth="1"/>
    <col min="8957" max="8957" width="14" style="143" customWidth="1"/>
    <col min="8958" max="8958" width="13.42578125" style="143" customWidth="1"/>
    <col min="8959" max="8959" width="13.85546875" style="143" customWidth="1"/>
    <col min="8960" max="8960" width="15.42578125" style="143" customWidth="1"/>
    <col min="8961" max="9210" width="9.140625" style="143"/>
    <col min="9211" max="9211" width="32.28515625" style="143" customWidth="1"/>
    <col min="9212" max="9212" width="19.28515625" style="143" customWidth="1"/>
    <col min="9213" max="9213" width="14" style="143" customWidth="1"/>
    <col min="9214" max="9214" width="13.42578125" style="143" customWidth="1"/>
    <col min="9215" max="9215" width="13.85546875" style="143" customWidth="1"/>
    <col min="9216" max="9216" width="15.42578125" style="143" customWidth="1"/>
    <col min="9217" max="9466" width="9.140625" style="143"/>
    <col min="9467" max="9467" width="32.28515625" style="143" customWidth="1"/>
    <col min="9468" max="9468" width="19.28515625" style="143" customWidth="1"/>
    <col min="9469" max="9469" width="14" style="143" customWidth="1"/>
    <col min="9470" max="9470" width="13.42578125" style="143" customWidth="1"/>
    <col min="9471" max="9471" width="13.85546875" style="143" customWidth="1"/>
    <col min="9472" max="9472" width="15.42578125" style="143" customWidth="1"/>
    <col min="9473" max="9722" width="9.140625" style="143"/>
    <col min="9723" max="9723" width="32.28515625" style="143" customWidth="1"/>
    <col min="9724" max="9724" width="19.28515625" style="143" customWidth="1"/>
    <col min="9725" max="9725" width="14" style="143" customWidth="1"/>
    <col min="9726" max="9726" width="13.42578125" style="143" customWidth="1"/>
    <col min="9727" max="9727" width="13.85546875" style="143" customWidth="1"/>
    <col min="9728" max="9728" width="15.42578125" style="143" customWidth="1"/>
    <col min="9729" max="9978" width="9.140625" style="143"/>
    <col min="9979" max="9979" width="32.28515625" style="143" customWidth="1"/>
    <col min="9980" max="9980" width="19.28515625" style="143" customWidth="1"/>
    <col min="9981" max="9981" width="14" style="143" customWidth="1"/>
    <col min="9982" max="9982" width="13.42578125" style="143" customWidth="1"/>
    <col min="9983" max="9983" width="13.85546875" style="143" customWidth="1"/>
    <col min="9984" max="9984" width="15.42578125" style="143" customWidth="1"/>
    <col min="9985" max="10234" width="9.140625" style="143"/>
    <col min="10235" max="10235" width="32.28515625" style="143" customWidth="1"/>
    <col min="10236" max="10236" width="19.28515625" style="143" customWidth="1"/>
    <col min="10237" max="10237" width="14" style="143" customWidth="1"/>
    <col min="10238" max="10238" width="13.42578125" style="143" customWidth="1"/>
    <col min="10239" max="10239" width="13.85546875" style="143" customWidth="1"/>
    <col min="10240" max="10240" width="15.42578125" style="143" customWidth="1"/>
    <col min="10241" max="10490" width="9.140625" style="143"/>
    <col min="10491" max="10491" width="32.28515625" style="143" customWidth="1"/>
    <col min="10492" max="10492" width="19.28515625" style="143" customWidth="1"/>
    <col min="10493" max="10493" width="14" style="143" customWidth="1"/>
    <col min="10494" max="10494" width="13.42578125" style="143" customWidth="1"/>
    <col min="10495" max="10495" width="13.85546875" style="143" customWidth="1"/>
    <col min="10496" max="10496" width="15.42578125" style="143" customWidth="1"/>
    <col min="10497" max="10746" width="9.140625" style="143"/>
    <col min="10747" max="10747" width="32.28515625" style="143" customWidth="1"/>
    <col min="10748" max="10748" width="19.28515625" style="143" customWidth="1"/>
    <col min="10749" max="10749" width="14" style="143" customWidth="1"/>
    <col min="10750" max="10750" width="13.42578125" style="143" customWidth="1"/>
    <col min="10751" max="10751" width="13.85546875" style="143" customWidth="1"/>
    <col min="10752" max="10752" width="15.42578125" style="143" customWidth="1"/>
    <col min="10753" max="11002" width="9.140625" style="143"/>
    <col min="11003" max="11003" width="32.28515625" style="143" customWidth="1"/>
    <col min="11004" max="11004" width="19.28515625" style="143" customWidth="1"/>
    <col min="11005" max="11005" width="14" style="143" customWidth="1"/>
    <col min="11006" max="11006" width="13.42578125" style="143" customWidth="1"/>
    <col min="11007" max="11007" width="13.85546875" style="143" customWidth="1"/>
    <col min="11008" max="11008" width="15.42578125" style="143" customWidth="1"/>
    <col min="11009" max="11258" width="9.140625" style="143"/>
    <col min="11259" max="11259" width="32.28515625" style="143" customWidth="1"/>
    <col min="11260" max="11260" width="19.28515625" style="143" customWidth="1"/>
    <col min="11261" max="11261" width="14" style="143" customWidth="1"/>
    <col min="11262" max="11262" width="13.42578125" style="143" customWidth="1"/>
    <col min="11263" max="11263" width="13.85546875" style="143" customWidth="1"/>
    <col min="11264" max="11264" width="15.42578125" style="143" customWidth="1"/>
    <col min="11265" max="11514" width="9.140625" style="143"/>
    <col min="11515" max="11515" width="32.28515625" style="143" customWidth="1"/>
    <col min="11516" max="11516" width="19.28515625" style="143" customWidth="1"/>
    <col min="11517" max="11517" width="14" style="143" customWidth="1"/>
    <col min="11518" max="11518" width="13.42578125" style="143" customWidth="1"/>
    <col min="11519" max="11519" width="13.85546875" style="143" customWidth="1"/>
    <col min="11520" max="11520" width="15.42578125" style="143" customWidth="1"/>
    <col min="11521" max="11770" width="9.140625" style="143"/>
    <col min="11771" max="11771" width="32.28515625" style="143" customWidth="1"/>
    <col min="11772" max="11772" width="19.28515625" style="143" customWidth="1"/>
    <col min="11773" max="11773" width="14" style="143" customWidth="1"/>
    <col min="11774" max="11774" width="13.42578125" style="143" customWidth="1"/>
    <col min="11775" max="11775" width="13.85546875" style="143" customWidth="1"/>
    <col min="11776" max="11776" width="15.42578125" style="143" customWidth="1"/>
    <col min="11777" max="12026" width="9.140625" style="143"/>
    <col min="12027" max="12027" width="32.28515625" style="143" customWidth="1"/>
    <col min="12028" max="12028" width="19.28515625" style="143" customWidth="1"/>
    <col min="12029" max="12029" width="14" style="143" customWidth="1"/>
    <col min="12030" max="12030" width="13.42578125" style="143" customWidth="1"/>
    <col min="12031" max="12031" width="13.85546875" style="143" customWidth="1"/>
    <col min="12032" max="12032" width="15.42578125" style="143" customWidth="1"/>
    <col min="12033" max="12282" width="9.140625" style="143"/>
    <col min="12283" max="12283" width="32.28515625" style="143" customWidth="1"/>
    <col min="12284" max="12284" width="19.28515625" style="143" customWidth="1"/>
    <col min="12285" max="12285" width="14" style="143" customWidth="1"/>
    <col min="12286" max="12286" width="13.42578125" style="143" customWidth="1"/>
    <col min="12287" max="12287" width="13.85546875" style="143" customWidth="1"/>
    <col min="12288" max="12288" width="15.42578125" style="143" customWidth="1"/>
    <col min="12289" max="12538" width="9.140625" style="143"/>
    <col min="12539" max="12539" width="32.28515625" style="143" customWidth="1"/>
    <col min="12540" max="12540" width="19.28515625" style="143" customWidth="1"/>
    <col min="12541" max="12541" width="14" style="143" customWidth="1"/>
    <col min="12542" max="12542" width="13.42578125" style="143" customWidth="1"/>
    <col min="12543" max="12543" width="13.85546875" style="143" customWidth="1"/>
    <col min="12544" max="12544" width="15.42578125" style="143" customWidth="1"/>
    <col min="12545" max="12794" width="9.140625" style="143"/>
    <col min="12795" max="12795" width="32.28515625" style="143" customWidth="1"/>
    <col min="12796" max="12796" width="19.28515625" style="143" customWidth="1"/>
    <col min="12797" max="12797" width="14" style="143" customWidth="1"/>
    <col min="12798" max="12798" width="13.42578125" style="143" customWidth="1"/>
    <col min="12799" max="12799" width="13.85546875" style="143" customWidth="1"/>
    <col min="12800" max="12800" width="15.42578125" style="143" customWidth="1"/>
    <col min="12801" max="13050" width="9.140625" style="143"/>
    <col min="13051" max="13051" width="32.28515625" style="143" customWidth="1"/>
    <col min="13052" max="13052" width="19.28515625" style="143" customWidth="1"/>
    <col min="13053" max="13053" width="14" style="143" customWidth="1"/>
    <col min="13054" max="13054" width="13.42578125" style="143" customWidth="1"/>
    <col min="13055" max="13055" width="13.85546875" style="143" customWidth="1"/>
    <col min="13056" max="13056" width="15.42578125" style="143" customWidth="1"/>
    <col min="13057" max="13306" width="9.140625" style="143"/>
    <col min="13307" max="13307" width="32.28515625" style="143" customWidth="1"/>
    <col min="13308" max="13308" width="19.28515625" style="143" customWidth="1"/>
    <col min="13309" max="13309" width="14" style="143" customWidth="1"/>
    <col min="13310" max="13310" width="13.42578125" style="143" customWidth="1"/>
    <col min="13311" max="13311" width="13.85546875" style="143" customWidth="1"/>
    <col min="13312" max="13312" width="15.42578125" style="143" customWidth="1"/>
    <col min="13313" max="13562" width="9.140625" style="143"/>
    <col min="13563" max="13563" width="32.28515625" style="143" customWidth="1"/>
    <col min="13564" max="13564" width="19.28515625" style="143" customWidth="1"/>
    <col min="13565" max="13565" width="14" style="143" customWidth="1"/>
    <col min="13566" max="13566" width="13.42578125" style="143" customWidth="1"/>
    <col min="13567" max="13567" width="13.85546875" style="143" customWidth="1"/>
    <col min="13568" max="13568" width="15.42578125" style="143" customWidth="1"/>
    <col min="13569" max="13818" width="9.140625" style="143"/>
    <col min="13819" max="13819" width="32.28515625" style="143" customWidth="1"/>
    <col min="13820" max="13820" width="19.28515625" style="143" customWidth="1"/>
    <col min="13821" max="13821" width="14" style="143" customWidth="1"/>
    <col min="13822" max="13822" width="13.42578125" style="143" customWidth="1"/>
    <col min="13823" max="13823" width="13.85546875" style="143" customWidth="1"/>
    <col min="13824" max="13824" width="15.42578125" style="143" customWidth="1"/>
    <col min="13825" max="14074" width="9.140625" style="143"/>
    <col min="14075" max="14075" width="32.28515625" style="143" customWidth="1"/>
    <col min="14076" max="14076" width="19.28515625" style="143" customWidth="1"/>
    <col min="14077" max="14077" width="14" style="143" customWidth="1"/>
    <col min="14078" max="14078" width="13.42578125" style="143" customWidth="1"/>
    <col min="14079" max="14079" width="13.85546875" style="143" customWidth="1"/>
    <col min="14080" max="14080" width="15.42578125" style="143" customWidth="1"/>
    <col min="14081" max="14330" width="9.140625" style="143"/>
    <col min="14331" max="14331" width="32.28515625" style="143" customWidth="1"/>
    <col min="14332" max="14332" width="19.28515625" style="143" customWidth="1"/>
    <col min="14333" max="14333" width="14" style="143" customWidth="1"/>
    <col min="14334" max="14334" width="13.42578125" style="143" customWidth="1"/>
    <col min="14335" max="14335" width="13.85546875" style="143" customWidth="1"/>
    <col min="14336" max="14336" width="15.42578125" style="143" customWidth="1"/>
    <col min="14337" max="14586" width="9.140625" style="143"/>
    <col min="14587" max="14587" width="32.28515625" style="143" customWidth="1"/>
    <col min="14588" max="14588" width="19.28515625" style="143" customWidth="1"/>
    <col min="14589" max="14589" width="14" style="143" customWidth="1"/>
    <col min="14590" max="14590" width="13.42578125" style="143" customWidth="1"/>
    <col min="14591" max="14591" width="13.85546875" style="143" customWidth="1"/>
    <col min="14592" max="14592" width="15.42578125" style="143" customWidth="1"/>
    <col min="14593" max="14842" width="9.140625" style="143"/>
    <col min="14843" max="14843" width="32.28515625" style="143" customWidth="1"/>
    <col min="14844" max="14844" width="19.28515625" style="143" customWidth="1"/>
    <col min="14845" max="14845" width="14" style="143" customWidth="1"/>
    <col min="14846" max="14846" width="13.42578125" style="143" customWidth="1"/>
    <col min="14847" max="14847" width="13.85546875" style="143" customWidth="1"/>
    <col min="14848" max="14848" width="15.42578125" style="143" customWidth="1"/>
    <col min="14849" max="15098" width="9.140625" style="143"/>
    <col min="15099" max="15099" width="32.28515625" style="143" customWidth="1"/>
    <col min="15100" max="15100" width="19.28515625" style="143" customWidth="1"/>
    <col min="15101" max="15101" width="14" style="143" customWidth="1"/>
    <col min="15102" max="15102" width="13.42578125" style="143" customWidth="1"/>
    <col min="15103" max="15103" width="13.85546875" style="143" customWidth="1"/>
    <col min="15104" max="15104" width="15.42578125" style="143" customWidth="1"/>
    <col min="15105" max="15354" width="9.140625" style="143"/>
    <col min="15355" max="15355" width="32.28515625" style="143" customWidth="1"/>
    <col min="15356" max="15356" width="19.28515625" style="143" customWidth="1"/>
    <col min="15357" max="15357" width="14" style="143" customWidth="1"/>
    <col min="15358" max="15358" width="13.42578125" style="143" customWidth="1"/>
    <col min="15359" max="15359" width="13.85546875" style="143" customWidth="1"/>
    <col min="15360" max="15360" width="15.42578125" style="143" customWidth="1"/>
    <col min="15361" max="15610" width="9.140625" style="143"/>
    <col min="15611" max="15611" width="32.28515625" style="143" customWidth="1"/>
    <col min="15612" max="15612" width="19.28515625" style="143" customWidth="1"/>
    <col min="15613" max="15613" width="14" style="143" customWidth="1"/>
    <col min="15614" max="15614" width="13.42578125" style="143" customWidth="1"/>
    <col min="15615" max="15615" width="13.85546875" style="143" customWidth="1"/>
    <col min="15616" max="15616" width="15.42578125" style="143" customWidth="1"/>
    <col min="15617" max="15866" width="9.140625" style="143"/>
    <col min="15867" max="15867" width="32.28515625" style="143" customWidth="1"/>
    <col min="15868" max="15868" width="19.28515625" style="143" customWidth="1"/>
    <col min="15869" max="15869" width="14" style="143" customWidth="1"/>
    <col min="15870" max="15870" width="13.42578125" style="143" customWidth="1"/>
    <col min="15871" max="15871" width="13.85546875" style="143" customWidth="1"/>
    <col min="15872" max="15872" width="15.42578125" style="143" customWidth="1"/>
    <col min="15873" max="16122" width="9.140625" style="143"/>
    <col min="16123" max="16123" width="32.28515625" style="143" customWidth="1"/>
    <col min="16124" max="16124" width="19.28515625" style="143" customWidth="1"/>
    <col min="16125" max="16125" width="14" style="143" customWidth="1"/>
    <col min="16126" max="16126" width="13.42578125" style="143" customWidth="1"/>
    <col min="16127" max="16127" width="13.85546875" style="143" customWidth="1"/>
    <col min="16128" max="16128" width="15.42578125" style="143" customWidth="1"/>
    <col min="16129" max="16384" width="9.140625" style="143"/>
  </cols>
  <sheetData>
    <row r="1" spans="1:11" ht="29.25" customHeight="1" x14ac:dyDescent="0.55000000000000004">
      <c r="A1" s="141" t="s">
        <v>69</v>
      </c>
      <c r="B1" s="142"/>
      <c r="C1" s="142"/>
      <c r="G1" s="142"/>
      <c r="H1" s="142"/>
      <c r="I1" s="142"/>
      <c r="J1" s="142"/>
      <c r="K1" s="142"/>
    </row>
    <row r="2" spans="1:11" ht="29.25" customHeight="1" x14ac:dyDescent="0.55000000000000004">
      <c r="A2" s="141"/>
      <c r="B2" s="142"/>
      <c r="C2" s="142"/>
      <c r="G2" s="142"/>
      <c r="H2" s="142"/>
      <c r="I2" s="142"/>
      <c r="J2" s="142"/>
      <c r="K2" s="142"/>
    </row>
    <row r="3" spans="1:11" ht="33" customHeight="1" x14ac:dyDescent="0.3">
      <c r="A3" s="144" t="s">
        <v>12</v>
      </c>
      <c r="B3" s="145"/>
      <c r="C3" s="146" t="s">
        <v>70</v>
      </c>
      <c r="D3" s="147" t="s">
        <v>71</v>
      </c>
      <c r="E3" s="147" t="s">
        <v>72</v>
      </c>
      <c r="F3" s="147" t="s">
        <v>73</v>
      </c>
      <c r="G3" s="142"/>
      <c r="H3" s="142"/>
      <c r="I3" s="142"/>
      <c r="J3" s="142"/>
      <c r="K3" s="142"/>
    </row>
    <row r="4" spans="1:11" ht="15.75" x14ac:dyDescent="0.25">
      <c r="A4" s="148" t="s">
        <v>74</v>
      </c>
      <c r="B4" s="149">
        <v>90000</v>
      </c>
      <c r="C4" s="149"/>
      <c r="D4" s="150">
        <f>B4/2080</f>
        <v>43.269230769230766</v>
      </c>
      <c r="E4" s="150">
        <f>D4*$C$28</f>
        <v>92.198928121059282</v>
      </c>
      <c r="F4" s="151">
        <f>E4*1.2</f>
        <v>110.63871374527113</v>
      </c>
      <c r="G4" s="142"/>
      <c r="H4" s="142"/>
      <c r="I4" s="142"/>
      <c r="J4" s="142"/>
      <c r="K4" s="142"/>
    </row>
    <row r="5" spans="1:11" ht="15.75" x14ac:dyDescent="0.25">
      <c r="A5" s="152" t="s">
        <v>75</v>
      </c>
      <c r="B5" s="153">
        <v>85000</v>
      </c>
      <c r="C5" s="153"/>
      <c r="D5" s="154">
        <f>B5/2080</f>
        <v>40.865384615384613</v>
      </c>
      <c r="E5" s="154">
        <f>D5*$C$28</f>
        <v>87.0767654476671</v>
      </c>
      <c r="F5" s="155">
        <f>E5*1.2</f>
        <v>104.49211853720051</v>
      </c>
      <c r="G5" s="142"/>
      <c r="H5" s="142"/>
      <c r="I5" s="142"/>
      <c r="J5" s="142"/>
      <c r="K5" s="142"/>
    </row>
    <row r="6" spans="1:11" ht="15.75" x14ac:dyDescent="0.25">
      <c r="A6" s="152" t="s">
        <v>76</v>
      </c>
      <c r="B6" s="153">
        <v>75000</v>
      </c>
      <c r="C6" s="153"/>
      <c r="D6" s="154">
        <f>B6/2080</f>
        <v>36.057692307692307</v>
      </c>
      <c r="E6" s="154">
        <f>D6*$C$28</f>
        <v>76.832440100882735</v>
      </c>
      <c r="F6" s="155">
        <f>E6*1.2</f>
        <v>92.198928121059282</v>
      </c>
      <c r="G6" s="142"/>
      <c r="H6" s="142"/>
      <c r="I6" s="142"/>
      <c r="J6" s="142"/>
      <c r="K6" s="142"/>
    </row>
    <row r="7" spans="1:11" ht="18" x14ac:dyDescent="0.4">
      <c r="A7" s="152" t="s">
        <v>77</v>
      </c>
      <c r="B7" s="156">
        <v>55000</v>
      </c>
      <c r="C7" s="156"/>
      <c r="D7" s="154">
        <f>B7/2080</f>
        <v>26.442307692307693</v>
      </c>
      <c r="E7" s="154">
        <f>D7*$C$28</f>
        <v>56.343789407314006</v>
      </c>
      <c r="F7" s="155">
        <f>E7*1.2</f>
        <v>67.61254728877681</v>
      </c>
      <c r="G7" s="142"/>
      <c r="H7" s="142"/>
      <c r="I7" s="142"/>
      <c r="J7" s="142"/>
      <c r="K7" s="142"/>
    </row>
    <row r="8" spans="1:11" ht="15.75" x14ac:dyDescent="0.25">
      <c r="A8" s="157" t="s">
        <v>78</v>
      </c>
      <c r="B8" s="158">
        <f>SUM(B4:B7)</f>
        <v>305000</v>
      </c>
      <c r="C8" s="159">
        <f>B8/B8</f>
        <v>1</v>
      </c>
      <c r="D8" s="142"/>
      <c r="E8" s="142"/>
      <c r="F8" s="159"/>
      <c r="G8" s="142"/>
      <c r="H8" s="142"/>
      <c r="I8" s="142"/>
      <c r="J8" s="142"/>
      <c r="K8" s="142"/>
    </row>
    <row r="9" spans="1:11" ht="24" customHeight="1" x14ac:dyDescent="0.25">
      <c r="A9" s="142"/>
      <c r="B9" s="142"/>
      <c r="C9" s="142"/>
      <c r="D9" s="142"/>
      <c r="E9" s="142"/>
      <c r="F9" s="142"/>
      <c r="G9" s="142"/>
      <c r="H9" s="142"/>
      <c r="I9" s="142"/>
      <c r="J9" s="142"/>
      <c r="K9" s="142"/>
    </row>
    <row r="10" spans="1:11" ht="18.75" x14ac:dyDescent="0.3">
      <c r="A10" s="144" t="s">
        <v>79</v>
      </c>
      <c r="B10" s="160" t="s">
        <v>80</v>
      </c>
      <c r="C10" s="161"/>
      <c r="D10" s="161" t="s">
        <v>3</v>
      </c>
      <c r="E10" s="161" t="s">
        <v>3</v>
      </c>
      <c r="F10" s="142"/>
      <c r="G10" s="142"/>
      <c r="H10" s="142"/>
      <c r="I10" s="142"/>
      <c r="J10" s="142"/>
      <c r="K10" s="142"/>
    </row>
    <row r="11" spans="1:11" ht="15.75" x14ac:dyDescent="0.25">
      <c r="A11" s="148" t="s">
        <v>81</v>
      </c>
      <c r="B11" s="149">
        <v>225000</v>
      </c>
      <c r="C11" s="162"/>
      <c r="D11" s="154">
        <f>B11/2080</f>
        <v>108.17307692307692</v>
      </c>
      <c r="E11" s="154">
        <f>D11*$C$28</f>
        <v>230.49732030264821</v>
      </c>
      <c r="F11" s="155">
        <f>E11*1.1</f>
        <v>253.54705233291304</v>
      </c>
      <c r="G11" s="142"/>
      <c r="H11" s="142"/>
      <c r="I11" s="142"/>
      <c r="J11" s="142"/>
      <c r="K11" s="142"/>
    </row>
    <row r="12" spans="1:11" ht="15.75" x14ac:dyDescent="0.25">
      <c r="A12" s="152" t="s">
        <v>82</v>
      </c>
      <c r="B12" s="153">
        <f>(B11+B8)*0.08</f>
        <v>42400</v>
      </c>
      <c r="C12" s="163"/>
      <c r="D12" s="163"/>
      <c r="E12" s="163"/>
      <c r="F12" s="142"/>
    </row>
    <row r="13" spans="1:11" ht="15.75" x14ac:dyDescent="0.25">
      <c r="A13" s="152" t="s">
        <v>83</v>
      </c>
      <c r="B13" s="153">
        <v>15000</v>
      </c>
      <c r="C13" s="163"/>
      <c r="D13" s="163"/>
      <c r="E13" s="163"/>
      <c r="F13" s="142"/>
    </row>
    <row r="14" spans="1:11" ht="15.75" x14ac:dyDescent="0.25">
      <c r="A14" s="152" t="s">
        <v>50</v>
      </c>
      <c r="B14" s="153">
        <v>12000</v>
      </c>
      <c r="C14" s="163"/>
      <c r="D14" s="163"/>
      <c r="E14" s="163"/>
      <c r="F14" s="142"/>
    </row>
    <row r="15" spans="1:11" ht="15.75" x14ac:dyDescent="0.25">
      <c r="A15" s="152" t="s">
        <v>84</v>
      </c>
      <c r="B15" s="153">
        <v>10000</v>
      </c>
      <c r="C15" s="163"/>
      <c r="D15" s="163"/>
      <c r="E15" s="163"/>
      <c r="F15" s="142"/>
    </row>
    <row r="16" spans="1:11" ht="15.75" x14ac:dyDescent="0.25">
      <c r="A16" s="152" t="s">
        <v>85</v>
      </c>
      <c r="B16" s="153">
        <v>5500</v>
      </c>
      <c r="C16" s="163"/>
      <c r="D16" s="163"/>
      <c r="E16" s="163"/>
      <c r="F16" s="142"/>
    </row>
    <row r="17" spans="1:6" ht="15.75" x14ac:dyDescent="0.25">
      <c r="A17" s="152" t="s">
        <v>86</v>
      </c>
      <c r="B17" s="153">
        <v>1500</v>
      </c>
      <c r="C17" s="163"/>
      <c r="D17" s="163"/>
      <c r="E17" s="163"/>
      <c r="F17" s="142"/>
    </row>
    <row r="18" spans="1:6" ht="15.75" x14ac:dyDescent="0.25">
      <c r="A18" s="152" t="s">
        <v>87</v>
      </c>
      <c r="B18" s="153">
        <v>9000</v>
      </c>
      <c r="C18" s="163"/>
      <c r="D18" s="163"/>
      <c r="E18" s="163"/>
      <c r="F18" s="142"/>
    </row>
    <row r="19" spans="1:6" ht="15.75" x14ac:dyDescent="0.25">
      <c r="A19" s="152" t="s">
        <v>88</v>
      </c>
      <c r="B19" s="153">
        <v>5500</v>
      </c>
      <c r="C19" s="163"/>
      <c r="D19" s="163"/>
      <c r="E19" s="163"/>
      <c r="F19" s="142"/>
    </row>
    <row r="20" spans="1:6" ht="15.75" x14ac:dyDescent="0.25">
      <c r="A20" s="152" t="s">
        <v>89</v>
      </c>
      <c r="B20" s="153">
        <v>5000</v>
      </c>
      <c r="C20" s="163"/>
      <c r="D20" s="163"/>
      <c r="E20" s="163"/>
      <c r="F20" s="142"/>
    </row>
    <row r="21" spans="1:6" ht="15.75" x14ac:dyDescent="0.25">
      <c r="A21" s="152" t="s">
        <v>90</v>
      </c>
      <c r="B21" s="153">
        <v>3500</v>
      </c>
      <c r="C21" s="163"/>
      <c r="D21" s="163"/>
      <c r="E21" s="163"/>
      <c r="F21" s="142"/>
    </row>
    <row r="22" spans="1:6" ht="15.75" x14ac:dyDescent="0.25">
      <c r="A22" s="152" t="s">
        <v>91</v>
      </c>
      <c r="B22" s="153">
        <v>7500</v>
      </c>
      <c r="C22" s="163"/>
      <c r="D22" s="163"/>
      <c r="E22" s="163"/>
      <c r="F22" s="142"/>
    </row>
    <row r="23" spans="1:6" ht="15.75" x14ac:dyDescent="0.25">
      <c r="A23" s="152" t="s">
        <v>92</v>
      </c>
      <c r="B23" s="153">
        <v>3000</v>
      </c>
      <c r="C23" s="163"/>
      <c r="D23" s="163"/>
      <c r="E23" s="163"/>
      <c r="F23" s="142"/>
    </row>
    <row r="24" spans="1:6" ht="15.75" x14ac:dyDescent="0.25">
      <c r="A24" s="152"/>
      <c r="B24" s="153">
        <v>0</v>
      </c>
      <c r="C24" s="163"/>
      <c r="D24" s="163"/>
      <c r="E24" s="163"/>
      <c r="F24" s="142"/>
    </row>
    <row r="25" spans="1:6" ht="18" x14ac:dyDescent="0.4">
      <c r="A25" s="152"/>
      <c r="B25" s="156">
        <v>0</v>
      </c>
      <c r="C25" s="164"/>
      <c r="D25" s="164"/>
      <c r="E25" s="164"/>
      <c r="F25" s="142"/>
    </row>
    <row r="26" spans="1:6" ht="15.75" x14ac:dyDescent="0.25">
      <c r="A26" s="157" t="s">
        <v>93</v>
      </c>
      <c r="B26" s="162">
        <f>SUM(B11:B25)</f>
        <v>344900</v>
      </c>
      <c r="C26" s="165">
        <f>B26/B8</f>
        <v>1.1308196721311476</v>
      </c>
      <c r="D26" s="163" t="s">
        <v>3</v>
      </c>
      <c r="E26" s="163" t="s">
        <v>3</v>
      </c>
      <c r="F26" s="165"/>
    </row>
    <row r="27" spans="1:6" ht="15.75" x14ac:dyDescent="0.25">
      <c r="A27" s="142"/>
      <c r="B27" s="162"/>
      <c r="C27" s="162"/>
      <c r="D27" s="142"/>
      <c r="E27" s="142"/>
      <c r="F27" s="142"/>
    </row>
    <row r="28" spans="1:6" ht="15.75" x14ac:dyDescent="0.25">
      <c r="A28" s="166" t="s">
        <v>94</v>
      </c>
      <c r="B28" s="167"/>
      <c r="C28" s="168">
        <f>C8+C26</f>
        <v>2.1308196721311479</v>
      </c>
      <c r="D28" s="142"/>
      <c r="E28" s="142"/>
      <c r="F28" s="169"/>
    </row>
    <row r="29" spans="1:6" ht="15.75" x14ac:dyDescent="0.25">
      <c r="A29" s="170"/>
      <c r="B29" s="171"/>
      <c r="C29" s="172"/>
      <c r="D29" s="142"/>
      <c r="E29" s="142"/>
      <c r="F29" s="169"/>
    </row>
    <row r="30" spans="1:6" ht="15.75" x14ac:dyDescent="0.25">
      <c r="A30" s="170"/>
      <c r="B30" s="171"/>
      <c r="C30" s="172"/>
      <c r="D30" s="142"/>
      <c r="E30" s="142"/>
      <c r="F30" s="169"/>
    </row>
    <row r="31" spans="1:6" ht="15.75" x14ac:dyDescent="0.25">
      <c r="A31" s="170"/>
      <c r="B31" s="171"/>
      <c r="C31" s="172"/>
      <c r="D31" s="142"/>
      <c r="E31" s="142"/>
      <c r="F31" s="169"/>
    </row>
  </sheetData>
  <pageMargins left="0.7" right="0.7" top="0.75" bottom="0.75" header="0.3" footer="0.3"/>
  <pageSetup scale="80" orientation="portrait" horizont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Example Budget Plan</vt:lpstr>
      <vt:lpstr>Consultant Billable Rate Plan</vt:lpstr>
      <vt:lpstr>'Consultant Billable Rate Plan'!Print_Area</vt:lpstr>
      <vt:lpstr>'Example Budget Plan'!Print_Area</vt:lpstr>
      <vt:lpstr>TemplatePrintArea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victor</dc:creator>
  <cp:lastModifiedBy>victor</cp:lastModifiedBy>
  <cp:lastPrinted>2024-10-02T20:33:02Z</cp:lastPrinted>
  <dcterms:created xsi:type="dcterms:W3CDTF">2024-10-02T20:22:51Z</dcterms:created>
  <dcterms:modified xsi:type="dcterms:W3CDTF">2024-10-02T20:33:11Z</dcterms:modified>
</cp:coreProperties>
</file>