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9427246bb0c8ed50/Documents/001 - Radio^J FCC^J etc/HAM Radio/Reference/"/>
    </mc:Choice>
  </mc:AlternateContent>
  <xr:revisionPtr revIDLastSave="37" documentId="14_{29759D89-A5D7-40A2-979E-67463CE44691}" xr6:coauthVersionLast="47" xr6:coauthVersionMax="47" xr10:uidLastSave="{8330C114-73F8-4289-802E-B4A6DFEF5149}"/>
  <bookViews>
    <workbookView xWindow="-108" yWindow="-108" windowWidth="23256" windowHeight="12456" xr2:uid="{DD1BB272-1198-4675-A8EE-9575A049ACDB}"/>
  </bookViews>
  <sheets>
    <sheet name="Sheet1" sheetId="1" r:id="rId1"/>
  </sheets>
  <definedNames>
    <definedName name="_xlnm.Print_Area" localSheetId="0">Sheet1!$C$1:$M$41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G33" i="1"/>
  <c r="G32" i="1"/>
  <c r="G3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<sst xmlns="http://schemas.openxmlformats.org/spreadsheetml/2006/main" count="173" uniqueCount="78">
  <si>
    <t>TWO METER REPEATERS</t>
  </si>
  <si>
    <t>Ch #</t>
  </si>
  <si>
    <t>DL (RX) Freq.</t>
  </si>
  <si>
    <t>Offset</t>
  </si>
  <si>
    <t>UL (TX) Freq.</t>
  </si>
  <si>
    <t>Call</t>
  </si>
  <si>
    <t>Location</t>
  </si>
  <si>
    <t>Mode</t>
  </si>
  <si>
    <t>Mi</t>
  </si>
  <si>
    <t>+0.6 MHz</t>
  </si>
  <si>
    <t>123.0</t>
  </si>
  <si>
    <t>WX4LEE</t>
  </si>
  <si>
    <t>Opelika, Salem Hill</t>
  </si>
  <si>
    <t>FM</t>
  </si>
  <si>
    <t>KA4Y</t>
  </si>
  <si>
    <t>Beauragard</t>
  </si>
  <si>
    <t>-0.6 MHz</t>
  </si>
  <si>
    <t>KE4COL</t>
  </si>
  <si>
    <t>Gold Hill</t>
  </si>
  <si>
    <t>FM AllStar EchoLink</t>
  </si>
  <si>
    <t>WB4GNA</t>
  </si>
  <si>
    <t>Cheaha Mountain</t>
  </si>
  <si>
    <t>K4YWE</t>
  </si>
  <si>
    <t>Goodwater</t>
  </si>
  <si>
    <t>FM AllStar EchoLink Fusion</t>
  </si>
  <si>
    <t>WA4KIK</t>
  </si>
  <si>
    <t>Alexander City, Lake Martin</t>
  </si>
  <si>
    <t>FM AllStar Fusion</t>
  </si>
  <si>
    <t>156.7</t>
  </si>
  <si>
    <t>KJ4JJ</t>
  </si>
  <si>
    <t>AB4KE</t>
  </si>
  <si>
    <t>LaGrange</t>
  </si>
  <si>
    <t>K4DXZ</t>
  </si>
  <si>
    <t>W4AP</t>
  </si>
  <si>
    <t>Wetumpka</t>
  </si>
  <si>
    <t>W4HOD</t>
  </si>
  <si>
    <t>Loachapoka Water Tower</t>
  </si>
  <si>
    <t>K4RY</t>
  </si>
  <si>
    <t>W4LEE</t>
  </si>
  <si>
    <t>EAMC</t>
  </si>
  <si>
    <t>W4HLS</t>
  </si>
  <si>
    <t>Jacksons Gap</t>
  </si>
  <si>
    <t>KC4EMG</t>
  </si>
  <si>
    <t>Seman, Water tower</t>
  </si>
  <si>
    <t>WA4TAL</t>
  </si>
  <si>
    <t>Goldville</t>
  </si>
  <si>
    <t>FM DMR DSTAR Fusion</t>
  </si>
  <si>
    <t>107.2</t>
  </si>
  <si>
    <t>KE4LTT</t>
  </si>
  <si>
    <t>Waugh</t>
  </si>
  <si>
    <t>SIMPLEX</t>
  </si>
  <si>
    <t>70 CENTIMETER REPEATERS</t>
  </si>
  <si>
    <t>+5 MHz</t>
  </si>
  <si>
    <t>Auburn University</t>
  </si>
  <si>
    <t>Dadeville</t>
  </si>
  <si>
    <t>FM DMR DSTAR</t>
  </si>
  <si>
    <t>Opelika</t>
  </si>
  <si>
    <t>Kellyton, Lake Martin</t>
  </si>
  <si>
    <t>West Point</t>
  </si>
  <si>
    <t>W4CVY</t>
  </si>
  <si>
    <t>WCGQ Tower - Phenix City</t>
  </si>
  <si>
    <t>REF #</t>
  </si>
  <si>
    <t>Columbus</t>
  </si>
  <si>
    <t>-</t>
  </si>
  <si>
    <t>Auburn  Airport Tower</t>
  </si>
  <si>
    <t>K4RAN</t>
  </si>
  <si>
    <t>Randolph County</t>
  </si>
  <si>
    <t>CSQ ??</t>
  </si>
  <si>
    <t>123</t>
  </si>
  <si>
    <t>179.9</t>
  </si>
  <si>
    <t>141.3</t>
  </si>
  <si>
    <t>88.5</t>
  </si>
  <si>
    <t>146.2</t>
  </si>
  <si>
    <t>Tone Hz</t>
  </si>
  <si>
    <t>100.0</t>
  </si>
  <si>
    <t>FM, DMR</t>
  </si>
  <si>
    <t>JANUARY 18, 2026</t>
  </si>
  <si>
    <t>Popular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</si>
</sst>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49" fontId="0" fillId="0" borderId="0" xfId="0" applyNumberFormat="1"/>
    <xf numFmtId="164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49" fontId="0" fillId="0" borderId="7" xfId="0" applyNumberFormat="1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49" fontId="0" fillId="0" borderId="12" xfId="0" applyNumberFormat="1" applyBorder="1"/>
    <xf numFmtId="0" fontId="0" fillId="0" borderId="12" xfId="0" applyBorder="1" applyAlignment="1">
      <alignment horizontal="left"/>
    </xf>
    <xf numFmtId="0" fontId="0" fillId="0" borderId="13" xfId="0" applyBorder="1"/>
    <xf numFmtId="49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49" fontId="2" fillId="0" borderId="0" xfId="0" applyNumberFormat="1" applyFont="1" applyAlignment="1">
      <alignment horizontal="right"/>
    </xf>
    <xf numFmtId="0" fontId="2" fillId="0" borderId="5" xfId="0" applyFont="1" applyBorder="1" applyAlignment="1">
      <alignment horizontal="center"/>
    </xf>
    <xf numFmtId="165" fontId="1" fillId="0" borderId="1" xfId="0" applyNumberFormat="1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5860A-39ED-4F05-8EA6-2FE224749550}">
  <sheetPr>
    <pageSetUpPr fitToPage="1"/>
  </sheetPr>
  <dimension ref="A1:M41"/>
  <sheetViews>
    <sheetView tabSelected="1" topLeftCell="B1" zoomScaleNormal="100" workbookViewId="0">
      <selection activeCell="C34" sqref="C34"/>
    </sheetView>
  </sheetViews>
  <sheetFormatPr defaultRowHeight="14.4" x14ac:dyDescent="0.3"/>
  <cols>
    <col min="1" max="1" width="0" style="3" hidden="1" customWidth="1"/>
    <col min="2" max="3" width="9.109375" style="3"/>
    <col min="4" max="4" width="0" style="3" hidden="1" customWidth="1"/>
    <col min="5" max="5" width="14.5546875" style="3" customWidth="1"/>
    <col min="6" max="6" width="11.88671875" customWidth="1"/>
    <col min="7" max="7" width="14.5546875" style="3" customWidth="1"/>
    <col min="8" max="8" width="19.109375" style="10" customWidth="1"/>
    <col min="9" max="9" width="13.109375" customWidth="1"/>
    <col min="10" max="10" width="27.5546875" bestFit="1" customWidth="1"/>
    <col min="11" max="11" width="25.33203125" bestFit="1" customWidth="1"/>
    <col min="12" max="12" width="0" style="1" hidden="1" customWidth="1"/>
  </cols>
  <sheetData>
    <row r="1" spans="1:13" x14ac:dyDescent="0.3">
      <c r="A1" s="18"/>
      <c r="B1" s="18"/>
      <c r="C1" s="18"/>
      <c r="D1" s="19"/>
      <c r="E1" s="19"/>
      <c r="F1" s="20"/>
      <c r="G1" s="19"/>
      <c r="H1" s="21"/>
      <c r="I1" s="20"/>
      <c r="J1" s="20"/>
      <c r="K1" s="20"/>
      <c r="L1" s="22"/>
      <c r="M1" s="23"/>
    </row>
    <row r="2" spans="1:13" ht="18" x14ac:dyDescent="0.35">
      <c r="A2" s="24"/>
      <c r="B2" s="24"/>
      <c r="C2" s="24"/>
      <c r="E2" s="38" t="s">
        <v>0</v>
      </c>
      <c r="F2" s="38"/>
      <c r="G2" s="38"/>
      <c r="H2" s="38"/>
      <c r="I2" s="38"/>
      <c r="J2" s="38"/>
      <c r="K2" s="37" t="s">
        <v>76</v>
      </c>
      <c r="L2" s="2"/>
      <c r="M2" s="25"/>
    </row>
    <row r="3" spans="1:13" s="2" customFormat="1" x14ac:dyDescent="0.3">
      <c r="A3" s="26" t="s">
        <v>1</v>
      </c>
      <c r="B3" s="26"/>
      <c r="C3" s="26"/>
      <c r="D3" s="4" t="s">
        <v>61</v>
      </c>
      <c r="E3" s="4" t="s">
        <v>2</v>
      </c>
      <c r="F3" s="13" t="s">
        <v>3</v>
      </c>
      <c r="G3" s="4" t="s">
        <v>4</v>
      </c>
      <c r="H3" s="12" t="s">
        <v>73</v>
      </c>
      <c r="I3" s="4" t="s">
        <v>5</v>
      </c>
      <c r="J3" s="7" t="s">
        <v>6</v>
      </c>
      <c r="K3" s="7" t="s">
        <v>7</v>
      </c>
      <c r="L3" s="17" t="s">
        <v>8</v>
      </c>
      <c r="M3" s="27"/>
    </row>
    <row r="4" spans="1:13" s="2" customFormat="1" x14ac:dyDescent="0.3">
      <c r="A4" s="26"/>
      <c r="B4" s="26"/>
      <c r="C4" s="46" t="s">
        <v>77</v>
      </c>
      <c r="D4" s="5">
        <v>5</v>
      </c>
      <c r="E4" s="40">
        <v>147.15</v>
      </c>
      <c r="F4" s="41" t="s">
        <v>9</v>
      </c>
      <c r="G4" s="40">
        <f>147.15+0.6</f>
        <v>147.75</v>
      </c>
      <c r="H4" s="42" t="s">
        <v>10</v>
      </c>
      <c r="I4" s="43" t="s">
        <v>11</v>
      </c>
      <c r="J4" s="44" t="s">
        <v>12</v>
      </c>
      <c r="K4" s="44" t="s">
        <v>13</v>
      </c>
      <c r="L4" s="6"/>
      <c r="M4" s="27"/>
    </row>
    <row r="5" spans="1:13" s="2" customFormat="1" x14ac:dyDescent="0.3">
      <c r="A5" s="26"/>
      <c r="B5" s="26"/>
      <c r="C5" s="26"/>
      <c r="D5" s="5">
        <v>6</v>
      </c>
      <c r="E5" s="11">
        <v>147.06</v>
      </c>
      <c r="F5" s="14" t="s">
        <v>9</v>
      </c>
      <c r="G5" s="11">
        <f>E5+0.6</f>
        <v>147.66</v>
      </c>
      <c r="H5" s="34" t="s">
        <v>10</v>
      </c>
      <c r="I5" s="5" t="s">
        <v>14</v>
      </c>
      <c r="J5" s="9" t="s">
        <v>15</v>
      </c>
      <c r="K5" s="9" t="s">
        <v>13</v>
      </c>
      <c r="L5" s="6"/>
      <c r="M5" s="27"/>
    </row>
    <row r="6" spans="1:13" x14ac:dyDescent="0.3">
      <c r="A6" s="24">
        <v>2</v>
      </c>
      <c r="B6" s="24"/>
      <c r="C6" s="45" t="s">
        <v>77</v>
      </c>
      <c r="D6" s="5">
        <v>7</v>
      </c>
      <c r="E6" s="40">
        <v>145.22999999999999</v>
      </c>
      <c r="F6" s="41" t="s">
        <v>16</v>
      </c>
      <c r="G6" s="40">
        <f>145.23-0.6</f>
        <v>144.63</v>
      </c>
      <c r="H6" s="42" t="s">
        <v>10</v>
      </c>
      <c r="I6" s="43" t="s">
        <v>17</v>
      </c>
      <c r="J6" s="44" t="s">
        <v>18</v>
      </c>
      <c r="K6" s="44" t="s">
        <v>13</v>
      </c>
      <c r="L6" s="8">
        <v>23.22</v>
      </c>
      <c r="M6" s="25"/>
    </row>
    <row r="7" spans="1:13" x14ac:dyDescent="0.3">
      <c r="A7" s="24">
        <v>3</v>
      </c>
      <c r="B7" s="24"/>
      <c r="C7" s="24"/>
      <c r="D7" s="5">
        <v>8</v>
      </c>
      <c r="E7" s="11">
        <v>147.09</v>
      </c>
      <c r="F7" s="14" t="s">
        <v>9</v>
      </c>
      <c r="G7" s="11">
        <f>147.09+0.6</f>
        <v>147.69</v>
      </c>
      <c r="H7" s="34">
        <v>131.80000000000001</v>
      </c>
      <c r="I7" s="5" t="s">
        <v>20</v>
      </c>
      <c r="J7" s="9" t="s">
        <v>21</v>
      </c>
      <c r="K7" s="9" t="s">
        <v>13</v>
      </c>
      <c r="L7" s="8">
        <v>15.17</v>
      </c>
      <c r="M7" s="25"/>
    </row>
    <row r="8" spans="1:13" x14ac:dyDescent="0.3">
      <c r="A8" s="24"/>
      <c r="B8" s="24"/>
      <c r="C8" s="24"/>
      <c r="D8" s="5">
        <v>9</v>
      </c>
      <c r="E8" s="11">
        <v>145.33000000000001</v>
      </c>
      <c r="F8" s="14" t="s">
        <v>16</v>
      </c>
      <c r="G8" s="11">
        <f>145.33-0.6</f>
        <v>144.73000000000002</v>
      </c>
      <c r="H8" s="34" t="s">
        <v>69</v>
      </c>
      <c r="I8" s="5" t="s">
        <v>22</v>
      </c>
      <c r="J8" s="9" t="s">
        <v>23</v>
      </c>
      <c r="K8" s="9" t="s">
        <v>24</v>
      </c>
      <c r="L8" s="8"/>
      <c r="M8" s="25"/>
    </row>
    <row r="9" spans="1:13" x14ac:dyDescent="0.3">
      <c r="A9" s="24">
        <v>4</v>
      </c>
      <c r="B9" s="24"/>
      <c r="C9" s="24"/>
      <c r="D9" s="5">
        <v>10</v>
      </c>
      <c r="E9" s="11">
        <v>146.96</v>
      </c>
      <c r="F9" s="14" t="s">
        <v>16</v>
      </c>
      <c r="G9" s="11">
        <f>146.96-0.6</f>
        <v>146.36000000000001</v>
      </c>
      <c r="H9" s="34" t="s">
        <v>69</v>
      </c>
      <c r="I9" s="5" t="s">
        <v>25</v>
      </c>
      <c r="J9" s="9" t="s">
        <v>26</v>
      </c>
      <c r="K9" s="9" t="s">
        <v>27</v>
      </c>
      <c r="L9" s="8">
        <v>10.69</v>
      </c>
      <c r="M9" s="25"/>
    </row>
    <row r="10" spans="1:13" x14ac:dyDescent="0.3">
      <c r="A10" s="24">
        <v>5</v>
      </c>
      <c r="B10" s="24"/>
      <c r="C10" s="24"/>
      <c r="D10" s="5">
        <v>11</v>
      </c>
      <c r="E10" s="11">
        <v>147.38999999999999</v>
      </c>
      <c r="F10" s="14" t="s">
        <v>9</v>
      </c>
      <c r="G10" s="11">
        <f>147.39+0.6</f>
        <v>147.98999999999998</v>
      </c>
      <c r="H10" s="34" t="s">
        <v>28</v>
      </c>
      <c r="I10" s="5" t="s">
        <v>29</v>
      </c>
      <c r="J10" s="9" t="s">
        <v>57</v>
      </c>
      <c r="K10" s="9" t="s">
        <v>19</v>
      </c>
      <c r="L10" s="8">
        <v>15.17</v>
      </c>
      <c r="M10" s="25"/>
    </row>
    <row r="11" spans="1:13" x14ac:dyDescent="0.3">
      <c r="A11" s="24"/>
      <c r="B11" s="24"/>
      <c r="C11" s="24"/>
      <c r="D11" s="5">
        <v>12</v>
      </c>
      <c r="E11" s="11">
        <v>146.69999999999999</v>
      </c>
      <c r="F11" s="14" t="s">
        <v>16</v>
      </c>
      <c r="G11" s="11">
        <f>146.7-0.6</f>
        <v>146.1</v>
      </c>
      <c r="H11" s="34" t="s">
        <v>70</v>
      </c>
      <c r="I11" s="5" t="s">
        <v>30</v>
      </c>
      <c r="J11" s="9" t="s">
        <v>31</v>
      </c>
      <c r="K11" s="9" t="s">
        <v>13</v>
      </c>
      <c r="L11" s="8">
        <v>16.07</v>
      </c>
      <c r="M11" s="25"/>
    </row>
    <row r="12" spans="1:13" x14ac:dyDescent="0.3">
      <c r="A12" s="24"/>
      <c r="B12" s="24"/>
      <c r="C12" s="24"/>
      <c r="D12" s="5">
        <v>13</v>
      </c>
      <c r="E12" s="11">
        <v>147</v>
      </c>
      <c r="F12" s="14" t="s">
        <v>9</v>
      </c>
      <c r="G12" s="11">
        <f>147+0.6</f>
        <v>147.6</v>
      </c>
      <c r="H12" s="34" t="s">
        <v>10</v>
      </c>
      <c r="I12" s="5" t="s">
        <v>32</v>
      </c>
      <c r="J12" s="9" t="s">
        <v>58</v>
      </c>
      <c r="K12" s="9" t="s">
        <v>13</v>
      </c>
      <c r="L12" s="8"/>
      <c r="M12" s="25"/>
    </row>
    <row r="13" spans="1:13" x14ac:dyDescent="0.3">
      <c r="A13" s="24"/>
      <c r="B13" s="24"/>
      <c r="C13" s="24"/>
      <c r="D13" s="5">
        <v>14</v>
      </c>
      <c r="E13" s="11">
        <v>146.84</v>
      </c>
      <c r="F13" s="14" t="s">
        <v>16</v>
      </c>
      <c r="G13" s="11">
        <f>146.84-0.6</f>
        <v>146.24</v>
      </c>
      <c r="H13" s="34" t="s">
        <v>10</v>
      </c>
      <c r="I13" s="5" t="s">
        <v>33</v>
      </c>
      <c r="J13" s="9" t="s">
        <v>34</v>
      </c>
      <c r="K13" s="9" t="s">
        <v>13</v>
      </c>
      <c r="L13" s="8"/>
      <c r="M13" s="25"/>
    </row>
    <row r="14" spans="1:13" x14ac:dyDescent="0.3">
      <c r="A14" s="24"/>
      <c r="B14" s="24"/>
      <c r="C14" s="24"/>
      <c r="D14" s="5">
        <v>15</v>
      </c>
      <c r="E14" s="11">
        <v>147.30000000000001</v>
      </c>
      <c r="F14" s="14" t="s">
        <v>9</v>
      </c>
      <c r="G14" s="11">
        <f>147.3+0.6</f>
        <v>147.9</v>
      </c>
      <c r="H14" s="34" t="s">
        <v>10</v>
      </c>
      <c r="I14" s="5" t="s">
        <v>35</v>
      </c>
      <c r="J14" s="9" t="s">
        <v>36</v>
      </c>
      <c r="K14" s="9" t="s">
        <v>13</v>
      </c>
      <c r="L14" s="8"/>
      <c r="M14" s="25"/>
    </row>
    <row r="15" spans="1:13" x14ac:dyDescent="0.3">
      <c r="A15" s="24"/>
      <c r="B15" s="24"/>
      <c r="C15" s="24"/>
      <c r="D15" s="5">
        <v>16</v>
      </c>
      <c r="E15" s="11">
        <v>147.24</v>
      </c>
      <c r="F15" s="14" t="s">
        <v>9</v>
      </c>
      <c r="G15" s="11">
        <f>147.24+0.6</f>
        <v>147.84</v>
      </c>
      <c r="H15" s="34" t="s">
        <v>28</v>
      </c>
      <c r="I15" s="5" t="s">
        <v>37</v>
      </c>
      <c r="J15" s="9" t="s">
        <v>53</v>
      </c>
      <c r="K15" s="9" t="s">
        <v>13</v>
      </c>
      <c r="L15" s="8">
        <v>24.97</v>
      </c>
      <c r="M15" s="25"/>
    </row>
    <row r="16" spans="1:13" x14ac:dyDescent="0.3">
      <c r="A16" s="24"/>
      <c r="B16" s="24"/>
      <c r="C16" s="24"/>
      <c r="D16" s="5">
        <v>17</v>
      </c>
      <c r="E16" s="11">
        <v>147.12</v>
      </c>
      <c r="F16" s="14" t="s">
        <v>9</v>
      </c>
      <c r="G16" s="11">
        <f>147.12+0.6</f>
        <v>147.72</v>
      </c>
      <c r="H16" s="34" t="s">
        <v>68</v>
      </c>
      <c r="I16" s="5" t="s">
        <v>38</v>
      </c>
      <c r="J16" s="9" t="s">
        <v>39</v>
      </c>
      <c r="K16" s="9" t="s">
        <v>13</v>
      </c>
      <c r="L16" s="8">
        <v>26.44</v>
      </c>
      <c r="M16" s="25"/>
    </row>
    <row r="17" spans="1:13" x14ac:dyDescent="0.3">
      <c r="A17" s="24"/>
      <c r="B17" s="24"/>
      <c r="C17" s="24"/>
      <c r="D17" s="5">
        <v>18</v>
      </c>
      <c r="E17" s="11">
        <v>146.78</v>
      </c>
      <c r="F17" s="14" t="s">
        <v>16</v>
      </c>
      <c r="G17" s="11">
        <f>146.78-0.6</f>
        <v>146.18</v>
      </c>
      <c r="H17" s="34" t="s">
        <v>68</v>
      </c>
      <c r="I17" s="5" t="s">
        <v>40</v>
      </c>
      <c r="J17" s="9" t="s">
        <v>41</v>
      </c>
      <c r="K17" s="9" t="s">
        <v>13</v>
      </c>
      <c r="L17" s="8">
        <v>28.18</v>
      </c>
      <c r="M17" s="25"/>
    </row>
    <row r="18" spans="1:13" x14ac:dyDescent="0.3">
      <c r="A18" s="24"/>
      <c r="B18" s="24"/>
      <c r="C18" s="24"/>
      <c r="D18" s="5">
        <v>19</v>
      </c>
      <c r="E18" s="11">
        <v>145.31</v>
      </c>
      <c r="F18" s="14" t="s">
        <v>16</v>
      </c>
      <c r="G18" s="11">
        <f>145.31-0.6</f>
        <v>144.71</v>
      </c>
      <c r="H18" s="34" t="s">
        <v>71</v>
      </c>
      <c r="I18" s="5" t="s">
        <v>42</v>
      </c>
      <c r="J18" s="9" t="s">
        <v>43</v>
      </c>
      <c r="K18" s="9" t="s">
        <v>13</v>
      </c>
      <c r="L18" s="8">
        <v>32.1</v>
      </c>
      <c r="M18" s="25"/>
    </row>
    <row r="19" spans="1:13" x14ac:dyDescent="0.3">
      <c r="A19" s="24"/>
      <c r="B19" s="24"/>
      <c r="C19" s="24"/>
      <c r="D19" s="5">
        <v>20</v>
      </c>
      <c r="E19" s="11">
        <v>145.27000000000001</v>
      </c>
      <c r="F19" s="14" t="s">
        <v>16</v>
      </c>
      <c r="G19" s="11">
        <f>145.27-0.6</f>
        <v>144.67000000000002</v>
      </c>
      <c r="H19" s="34" t="s">
        <v>72</v>
      </c>
      <c r="I19" s="5" t="s">
        <v>44</v>
      </c>
      <c r="J19" s="9" t="s">
        <v>45</v>
      </c>
      <c r="K19" s="9" t="s">
        <v>46</v>
      </c>
      <c r="L19" s="8">
        <v>34.07</v>
      </c>
      <c r="M19" s="25"/>
    </row>
    <row r="20" spans="1:13" x14ac:dyDescent="0.3">
      <c r="A20" s="24"/>
      <c r="B20" s="24"/>
      <c r="C20" s="24"/>
      <c r="D20" s="5">
        <v>21</v>
      </c>
      <c r="E20" s="11">
        <v>147.19999999999999</v>
      </c>
      <c r="F20" s="14" t="s">
        <v>9</v>
      </c>
      <c r="G20" s="11">
        <f>147.2+0.6</f>
        <v>147.79999999999998</v>
      </c>
      <c r="H20" s="34" t="s">
        <v>47</v>
      </c>
      <c r="I20" s="5" t="s">
        <v>48</v>
      </c>
      <c r="J20" s="9" t="s">
        <v>49</v>
      </c>
      <c r="K20" s="9" t="s">
        <v>13</v>
      </c>
      <c r="L20" s="8">
        <v>34.5</v>
      </c>
      <c r="M20" s="25"/>
    </row>
    <row r="21" spans="1:13" x14ac:dyDescent="0.3">
      <c r="A21" s="24">
        <v>20</v>
      </c>
      <c r="B21" s="24"/>
      <c r="C21" s="24"/>
      <c r="D21" s="5">
        <v>22</v>
      </c>
      <c r="E21" s="11">
        <v>146.52000000000001</v>
      </c>
      <c r="F21" s="14" t="s">
        <v>50</v>
      </c>
      <c r="G21" s="11">
        <v>146.52000000000001</v>
      </c>
      <c r="H21" s="34" t="s">
        <v>50</v>
      </c>
      <c r="I21" s="5" t="s">
        <v>50</v>
      </c>
      <c r="J21" s="9" t="s">
        <v>50</v>
      </c>
      <c r="K21" s="9" t="s">
        <v>50</v>
      </c>
      <c r="L21" s="9" t="s">
        <v>50</v>
      </c>
      <c r="M21" s="25"/>
    </row>
    <row r="22" spans="1:13" x14ac:dyDescent="0.3">
      <c r="A22" s="24"/>
      <c r="B22" s="24"/>
      <c r="C22" s="24"/>
      <c r="D22" s="5">
        <v>23</v>
      </c>
      <c r="E22" s="11">
        <v>146.88</v>
      </c>
      <c r="F22" s="14" t="s">
        <v>16</v>
      </c>
      <c r="G22" s="11">
        <v>146.28</v>
      </c>
      <c r="H22" s="35">
        <v>123</v>
      </c>
      <c r="I22" s="5" t="s">
        <v>59</v>
      </c>
      <c r="J22" s="9" t="s">
        <v>60</v>
      </c>
      <c r="K22" s="9" t="s">
        <v>13</v>
      </c>
      <c r="L22" s="15"/>
      <c r="M22" s="25"/>
    </row>
    <row r="23" spans="1:13" x14ac:dyDescent="0.3">
      <c r="A23" s="24"/>
      <c r="B23" s="24"/>
      <c r="C23" s="24"/>
      <c r="D23" s="5">
        <v>50</v>
      </c>
      <c r="E23" s="11">
        <v>146.625</v>
      </c>
      <c r="F23" s="14" t="s">
        <v>16</v>
      </c>
      <c r="G23" s="11">
        <v>146.02500000000001</v>
      </c>
      <c r="H23" s="35">
        <v>123</v>
      </c>
      <c r="I23" s="5" t="s">
        <v>59</v>
      </c>
      <c r="J23" s="9" t="s">
        <v>62</v>
      </c>
      <c r="K23" s="9" t="s">
        <v>13</v>
      </c>
      <c r="L23" s="16"/>
      <c r="M23" s="25"/>
    </row>
    <row r="24" spans="1:13" x14ac:dyDescent="0.3">
      <c r="A24" s="24"/>
      <c r="B24" s="24"/>
      <c r="C24" s="24"/>
      <c r="D24" s="5">
        <v>51</v>
      </c>
      <c r="E24" s="11">
        <v>146.745</v>
      </c>
      <c r="F24" s="14" t="s">
        <v>16</v>
      </c>
      <c r="G24" s="11">
        <v>146.14500000000001</v>
      </c>
      <c r="H24" s="35">
        <v>123</v>
      </c>
      <c r="I24" s="5" t="s">
        <v>59</v>
      </c>
      <c r="J24" s="9" t="s">
        <v>62</v>
      </c>
      <c r="K24" s="9" t="s">
        <v>13</v>
      </c>
      <c r="L24" s="16"/>
      <c r="M24" s="25"/>
    </row>
    <row r="25" spans="1:13" x14ac:dyDescent="0.3">
      <c r="A25" s="24"/>
      <c r="B25" s="24"/>
      <c r="C25" s="24"/>
      <c r="D25" s="5">
        <v>55</v>
      </c>
      <c r="E25" s="11">
        <v>123.875</v>
      </c>
      <c r="F25" s="4" t="s">
        <v>63</v>
      </c>
      <c r="G25" s="4" t="s">
        <v>63</v>
      </c>
      <c r="H25" s="4" t="s">
        <v>63</v>
      </c>
      <c r="I25" s="5"/>
      <c r="J25" s="9" t="s">
        <v>64</v>
      </c>
      <c r="K25" s="9" t="s">
        <v>13</v>
      </c>
      <c r="L25" s="16"/>
      <c r="M25" s="25"/>
    </row>
    <row r="26" spans="1:13" x14ac:dyDescent="0.3">
      <c r="A26" s="24"/>
      <c r="B26" s="24"/>
      <c r="C26" s="24"/>
      <c r="D26" s="5"/>
      <c r="E26" s="11">
        <v>147.04</v>
      </c>
      <c r="F26" s="14" t="s">
        <v>9</v>
      </c>
      <c r="G26" s="11">
        <v>147.63999999999999</v>
      </c>
      <c r="H26" s="39" t="s">
        <v>67</v>
      </c>
      <c r="I26" s="5" t="s">
        <v>65</v>
      </c>
      <c r="J26" s="9" t="s">
        <v>66</v>
      </c>
      <c r="K26" s="9" t="s">
        <v>13</v>
      </c>
      <c r="L26" s="16"/>
      <c r="M26" s="25"/>
    </row>
    <row r="27" spans="1:13" x14ac:dyDescent="0.3">
      <c r="A27" s="24"/>
      <c r="B27" s="24"/>
      <c r="C27" s="24"/>
      <c r="D27" s="5"/>
      <c r="E27" s="11"/>
      <c r="F27" s="14"/>
      <c r="G27" s="11"/>
      <c r="H27" s="35"/>
      <c r="I27" s="5"/>
      <c r="J27" s="9"/>
      <c r="K27" s="9"/>
      <c r="L27" s="16"/>
      <c r="M27" s="25"/>
    </row>
    <row r="28" spans="1:13" x14ac:dyDescent="0.3">
      <c r="A28" s="24"/>
      <c r="B28" s="24"/>
      <c r="C28" s="24"/>
      <c r="L28" s="16"/>
      <c r="M28" s="25"/>
    </row>
    <row r="29" spans="1:13" ht="18" x14ac:dyDescent="0.35">
      <c r="A29" s="24"/>
      <c r="B29" s="24"/>
      <c r="C29" s="24"/>
      <c r="E29" s="38" t="s">
        <v>51</v>
      </c>
      <c r="F29" s="38"/>
      <c r="G29" s="38"/>
      <c r="H29" s="38"/>
      <c r="I29" s="38"/>
      <c r="J29" s="38"/>
      <c r="K29" s="2"/>
      <c r="L29" s="2"/>
      <c r="M29" s="25"/>
    </row>
    <row r="30" spans="1:13" x14ac:dyDescent="0.3">
      <c r="A30" s="26" t="s">
        <v>1</v>
      </c>
      <c r="B30" s="26"/>
      <c r="C30" s="26"/>
      <c r="D30" s="4" t="s">
        <v>61</v>
      </c>
      <c r="E30" s="4" t="s">
        <v>2</v>
      </c>
      <c r="F30" s="13" t="s">
        <v>3</v>
      </c>
      <c r="G30" s="4" t="s">
        <v>4</v>
      </c>
      <c r="H30" s="12" t="s">
        <v>73</v>
      </c>
      <c r="I30" s="4" t="s">
        <v>5</v>
      </c>
      <c r="J30" s="7" t="s">
        <v>6</v>
      </c>
      <c r="K30" s="7" t="s">
        <v>7</v>
      </c>
      <c r="L30" s="17" t="s">
        <v>8</v>
      </c>
      <c r="M30" s="25"/>
    </row>
    <row r="31" spans="1:13" x14ac:dyDescent="0.3">
      <c r="A31" s="24"/>
      <c r="B31" s="24"/>
      <c r="C31" s="24"/>
      <c r="D31" s="5">
        <v>32</v>
      </c>
      <c r="E31" s="11">
        <v>444.8</v>
      </c>
      <c r="F31" s="14" t="s">
        <v>52</v>
      </c>
      <c r="G31" s="11">
        <f t="shared" ref="G31:G36" si="0">$E31+5</f>
        <v>449.8</v>
      </c>
      <c r="H31" s="34" t="s">
        <v>28</v>
      </c>
      <c r="I31" s="5" t="s">
        <v>37</v>
      </c>
      <c r="J31" s="9" t="s">
        <v>53</v>
      </c>
      <c r="K31" s="9" t="s">
        <v>13</v>
      </c>
      <c r="L31" s="8">
        <v>10.69</v>
      </c>
      <c r="M31" s="25"/>
    </row>
    <row r="32" spans="1:13" x14ac:dyDescent="0.3">
      <c r="A32" s="24"/>
      <c r="B32" s="24"/>
      <c r="C32" s="24"/>
      <c r="D32" s="5">
        <v>33</v>
      </c>
      <c r="E32" s="11">
        <v>444.52499999999998</v>
      </c>
      <c r="F32" s="14" t="s">
        <v>52</v>
      </c>
      <c r="G32" s="11">
        <f t="shared" si="0"/>
        <v>449.52499999999998</v>
      </c>
      <c r="H32" s="34" t="s">
        <v>72</v>
      </c>
      <c r="I32" s="5" t="s">
        <v>44</v>
      </c>
      <c r="J32" s="9" t="s">
        <v>54</v>
      </c>
      <c r="K32" s="9" t="s">
        <v>55</v>
      </c>
      <c r="L32" s="8">
        <v>18.36</v>
      </c>
      <c r="M32" s="25"/>
    </row>
    <row r="33" spans="1:13" x14ac:dyDescent="0.3">
      <c r="A33" s="24"/>
      <c r="B33" s="24"/>
      <c r="C33" s="45" t="s">
        <v>77</v>
      </c>
      <c r="D33" s="43">
        <v>34</v>
      </c>
      <c r="E33" s="40">
        <v>442.17500000000001</v>
      </c>
      <c r="F33" s="41" t="s">
        <v>52</v>
      </c>
      <c r="G33" s="40">
        <f t="shared" si="0"/>
        <v>447.17500000000001</v>
      </c>
      <c r="H33" s="42" t="s">
        <v>10</v>
      </c>
      <c r="I33" s="43" t="s">
        <v>38</v>
      </c>
      <c r="J33" s="44" t="s">
        <v>18</v>
      </c>
      <c r="K33" s="44" t="s">
        <v>75</v>
      </c>
      <c r="L33" s="8">
        <v>32.1</v>
      </c>
      <c r="M33" s="25"/>
    </row>
    <row r="34" spans="1:13" x14ac:dyDescent="0.3">
      <c r="A34" s="24"/>
      <c r="B34" s="24"/>
      <c r="C34" s="24"/>
      <c r="D34" s="5">
        <v>35</v>
      </c>
      <c r="E34" s="11">
        <v>444.4</v>
      </c>
      <c r="F34" s="14" t="s">
        <v>52</v>
      </c>
      <c r="G34" s="11">
        <f t="shared" si="0"/>
        <v>449.4</v>
      </c>
      <c r="H34" s="34" t="s">
        <v>28</v>
      </c>
      <c r="I34" s="5" t="s">
        <v>29</v>
      </c>
      <c r="J34" s="9" t="s">
        <v>57</v>
      </c>
      <c r="K34" s="9" t="s">
        <v>13</v>
      </c>
      <c r="L34" s="8">
        <v>34.65</v>
      </c>
      <c r="M34" s="25"/>
    </row>
    <row r="35" spans="1:13" x14ac:dyDescent="0.3">
      <c r="A35" s="24"/>
      <c r="B35" s="24"/>
      <c r="C35" s="24"/>
      <c r="D35" s="5">
        <v>37</v>
      </c>
      <c r="E35" s="11">
        <v>444.42500000000001</v>
      </c>
      <c r="F35" s="14" t="s">
        <v>52</v>
      </c>
      <c r="G35" s="11">
        <f t="shared" si="0"/>
        <v>449.42500000000001</v>
      </c>
      <c r="H35" s="34" t="s">
        <v>10</v>
      </c>
      <c r="I35" s="5" t="s">
        <v>11</v>
      </c>
      <c r="J35" s="9" t="s">
        <v>56</v>
      </c>
      <c r="K35" s="9" t="s">
        <v>13</v>
      </c>
      <c r="L35" s="8">
        <v>37.14</v>
      </c>
      <c r="M35" s="25"/>
    </row>
    <row r="36" spans="1:13" x14ac:dyDescent="0.3">
      <c r="A36" s="24"/>
      <c r="B36" s="24"/>
      <c r="C36" s="24"/>
      <c r="D36" s="5">
        <v>38</v>
      </c>
      <c r="E36" s="11">
        <v>444.5</v>
      </c>
      <c r="F36" s="14" t="s">
        <v>52</v>
      </c>
      <c r="G36" s="11">
        <f t="shared" si="0"/>
        <v>449.5</v>
      </c>
      <c r="H36" s="34" t="s">
        <v>74</v>
      </c>
      <c r="I36" s="5" t="s">
        <v>33</v>
      </c>
      <c r="J36" s="9" t="s">
        <v>34</v>
      </c>
      <c r="K36" s="9" t="s">
        <v>13</v>
      </c>
      <c r="L36" s="8"/>
      <c r="M36" s="25"/>
    </row>
    <row r="37" spans="1:13" x14ac:dyDescent="0.3">
      <c r="A37" s="24"/>
      <c r="B37" s="24"/>
      <c r="C37" s="24"/>
      <c r="D37" s="5">
        <v>45</v>
      </c>
      <c r="E37" s="11">
        <v>442.1</v>
      </c>
      <c r="F37" s="14" t="s">
        <v>52</v>
      </c>
      <c r="G37" s="11">
        <v>447.1</v>
      </c>
      <c r="H37" s="34" t="s">
        <v>10</v>
      </c>
      <c r="I37" s="5" t="s">
        <v>59</v>
      </c>
      <c r="J37" s="9" t="s">
        <v>62</v>
      </c>
      <c r="K37" s="9" t="s">
        <v>13</v>
      </c>
      <c r="M37" s="25"/>
    </row>
    <row r="38" spans="1:13" x14ac:dyDescent="0.3">
      <c r="A38" s="24"/>
      <c r="C38" s="24"/>
      <c r="D38" s="5"/>
      <c r="E38" s="11"/>
      <c r="F38" s="9"/>
      <c r="G38" s="11"/>
      <c r="H38" s="36"/>
      <c r="I38" s="5"/>
      <c r="J38" s="9"/>
      <c r="K38" s="9"/>
      <c r="M38" s="25"/>
    </row>
    <row r="39" spans="1:13" x14ac:dyDescent="0.3">
      <c r="A39" s="24"/>
      <c r="C39" s="24"/>
      <c r="D39" s="5"/>
      <c r="E39" s="11"/>
      <c r="F39" s="9"/>
      <c r="G39" s="11"/>
      <c r="H39" s="36"/>
      <c r="I39" s="5"/>
      <c r="J39" s="9"/>
      <c r="K39" s="9"/>
      <c r="M39" s="25"/>
    </row>
    <row r="40" spans="1:13" x14ac:dyDescent="0.3">
      <c r="A40" s="24"/>
      <c r="C40" s="24"/>
      <c r="M40" s="25"/>
    </row>
    <row r="41" spans="1:13" ht="15" thickBot="1" x14ac:dyDescent="0.35">
      <c r="A41" s="28"/>
      <c r="C41" s="28"/>
      <c r="D41" s="29"/>
      <c r="E41" s="29"/>
      <c r="F41" s="30"/>
      <c r="G41" s="29"/>
      <c r="H41" s="31"/>
      <c r="I41" s="30"/>
      <c r="J41" s="30"/>
      <c r="K41" s="30"/>
      <c r="L41" s="32"/>
      <c r="M41" s="33"/>
    </row>
  </sheetData>
  <sortState xmlns:xlrd2="http://schemas.microsoft.com/office/spreadsheetml/2017/richdata2" ref="E31:K36">
    <sortCondition ref="J31:J36"/>
  </sortState>
  <mergeCells count="2">
    <mergeCell ref="E2:J2"/>
    <mergeCell ref="E29:J29"/>
  </mergeCells>
  <printOptions horizontalCentered="1" verticalCentered="1"/>
  <pageMargins left="0.7" right="0.7" top="0.75" bottom="0.75" header="0.3" footer="0.3"/>
  <pageSetup scale="79" orientation="landscape" horizontalDpi="2400" verticalDpi="2400" r:id="rId1"/>
  <rowBreaks count="1" manualBreakCount="1">
    <brk id="27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Brown</dc:creator>
  <cp:keywords/>
  <dc:description/>
  <cp:lastModifiedBy>Mike Brown</cp:lastModifiedBy>
  <cp:revision/>
  <cp:lastPrinted>2025-09-01T15:13:34Z</cp:lastPrinted>
  <dcterms:created xsi:type="dcterms:W3CDTF">2024-01-24T21:54:32Z</dcterms:created>
  <dcterms:modified xsi:type="dcterms:W3CDTF">2026-01-18T15:51:43Z</dcterms:modified>
  <cp:category/>
  <cp:contentStatus/>
</cp:coreProperties>
</file>