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p and tear\Documents\My Web Sites\"/>
    </mc:Choice>
  </mc:AlternateContent>
  <bookViews>
    <workbookView xWindow="0" yWindow="0" windowWidth="24000" windowHeight="9735"/>
  </bookViews>
  <sheets>
    <sheet name="Liquid AC" sheetId="1" r:id="rId1"/>
  </sheets>
  <definedNames>
    <definedName name="para2" localSheetId="0">'Liquid AC'!#REF!</definedName>
    <definedName name="para23" localSheetId="0">'Liquid AC'!$A$1</definedName>
    <definedName name="para24" localSheetId="0">'Liquid AC'!#REF!</definedName>
    <definedName name="para25" localSheetId="0">'Liquid AC'!#REF!</definedName>
    <definedName name="para26" localSheetId="0">'Liquid AC'!#REF!</definedName>
    <definedName name="para27" localSheetId="0">'Liquid AC'!#REF!</definedName>
    <definedName name="para28" localSheetId="0">'Liquid AC'!#REF!</definedName>
    <definedName name="para29" localSheetId="0">'Liquid AC'!#REF!</definedName>
    <definedName name="para30" localSheetId="0">'Liquid AC'!#REF!</definedName>
    <definedName name="_xlnm.Print_Area" localSheetId="0">'Liquid AC'!$A$1:$I$90</definedName>
  </definedNames>
  <calcPr calcId="152511"/>
</workbook>
</file>

<file path=xl/calcChain.xml><?xml version="1.0" encoding="utf-8"?>
<calcChain xmlns="http://schemas.openxmlformats.org/spreadsheetml/2006/main">
  <c r="B32" i="1" l="1"/>
  <c r="B40" i="1"/>
  <c r="B46" i="1" s="1"/>
  <c r="C46" i="1" s="1"/>
  <c r="D57" i="1"/>
  <c r="F29" i="1"/>
  <c r="D36" i="1"/>
  <c r="F30" i="1"/>
  <c r="F32" i="1" s="1"/>
  <c r="B36" i="1"/>
  <c r="B37" i="1"/>
  <c r="B42" i="1"/>
  <c r="C44" i="1" s="1"/>
  <c r="D43" i="1"/>
  <c r="B45" i="1"/>
  <c r="D55" i="1"/>
  <c r="D61" i="1" s="1"/>
  <c r="D59" i="1"/>
  <c r="D32" i="1"/>
  <c r="F36" i="1"/>
</calcChain>
</file>

<file path=xl/sharedStrings.xml><?xml version="1.0" encoding="utf-8"?>
<sst xmlns="http://schemas.openxmlformats.org/spreadsheetml/2006/main" count="131" uniqueCount="96">
  <si>
    <t>Adjustment Period</t>
  </si>
  <si>
    <t>Liquid Asphalt</t>
  </si>
  <si>
    <t>Diesel</t>
  </si>
  <si>
    <t>Gasoline</t>
  </si>
  <si>
    <t>Ton</t>
  </si>
  <si>
    <t>Megagram</t>
  </si>
  <si>
    <t>Gallon</t>
  </si>
  <si>
    <t>Liter</t>
  </si>
  <si>
    <t>September</t>
  </si>
  <si>
    <t>August</t>
  </si>
  <si>
    <t>July</t>
  </si>
  <si>
    <t># of tons placed</t>
  </si>
  <si>
    <t>= variance</t>
  </si>
  <si>
    <t>adjustment</t>
  </si>
  <si>
    <t>210.46*0.055</t>
  </si>
  <si>
    <t>910-394</t>
  </si>
  <si>
    <t>December</t>
  </si>
  <si>
    <t>November</t>
  </si>
  <si>
    <t>October</t>
  </si>
  <si>
    <t>Portland Cement</t>
  </si>
  <si>
    <t>difference</t>
  </si>
  <si>
    <t xml:space="preserve"> contract base price - 5%</t>
  </si>
  <si>
    <t>ENTER ADDITIONAL INFORMATION</t>
  </si>
  <si>
    <t>(from delivery slip)</t>
  </si>
  <si>
    <t>( of base and period prices)</t>
  </si>
  <si>
    <r>
      <t>period price</t>
    </r>
    <r>
      <rPr>
        <b/>
        <sz val="12"/>
        <rFont val="Arial"/>
        <family val="2"/>
      </rPr>
      <t>(B)</t>
    </r>
  </si>
  <si>
    <t>is between C</t>
  </si>
  <si>
    <t>and D</t>
  </si>
  <si>
    <r>
      <t xml:space="preserve">If    </t>
    </r>
    <r>
      <rPr>
        <b/>
        <sz val="12"/>
        <rFont val="Arial"/>
        <family val="2"/>
      </rPr>
      <t>B</t>
    </r>
  </si>
  <si>
    <r>
      <t>contract base price</t>
    </r>
    <r>
      <rPr>
        <b/>
        <sz val="12"/>
        <rFont val="Arial"/>
        <family val="2"/>
      </rPr>
      <t>(A</t>
    </r>
    <r>
      <rPr>
        <sz val="12"/>
        <rFont val="Arial"/>
      </rPr>
      <t>)</t>
    </r>
  </si>
  <si>
    <t>**COUNTY BIDS HAVE BASE PRICE ALREADY BUILT IN-CHECK WITH YOUR RPA FOR BASE PRICE***********</t>
  </si>
  <si>
    <r>
      <t xml:space="preserve">C         </t>
    </r>
    <r>
      <rPr>
        <sz val="12"/>
        <rFont val="Arial"/>
      </rPr>
      <t>(=A x 1.05)</t>
    </r>
  </si>
  <si>
    <r>
      <t xml:space="preserve">D        </t>
    </r>
    <r>
      <rPr>
        <sz val="12"/>
        <rFont val="Arial"/>
      </rPr>
      <t xml:space="preserve"> (=A x 0.95)</t>
    </r>
  </si>
  <si>
    <t xml:space="preserve">If period price is not within +/-5%, then enter number of tons used </t>
  </si>
  <si>
    <t>divide the amount of liquid asphalt by the batch weight</t>
  </si>
  <si>
    <t>is NOT between C</t>
  </si>
  <si>
    <t>virgin AC content(enter as decimal)</t>
  </si>
  <si>
    <t># tons x AC%</t>
  </si>
  <si>
    <t>DOCUMENT 00812</t>
  </si>
  <si>
    <t>SPECIAL PROVISIONS</t>
  </si>
  <si>
    <r>
      <t xml:space="preserve">MONTHLY PRICE ADJUSTMENT FOR DIESEL FUEL AND GASOLINE </t>
    </r>
    <r>
      <rPr>
        <sz val="10"/>
        <rFont val="Tahoma"/>
        <family val="2"/>
      </rPr>
      <t>–</t>
    </r>
  </si>
  <si>
    <t>ENGLISH UNITS</t>
  </si>
  <si>
    <t>Revised: 01/26/2009</t>
  </si>
  <si>
    <t>This monthly fuel price adjustment is inserted in this contract because the national and worldwide energy situation</t>
  </si>
  <si>
    <t>has made the future cost of fuel unpredictable. This adjustment will provide for either additional compensation to</t>
  </si>
  <si>
    <t>the Contractor or repayment to the Commonwealth, depending on an increase or decrease in the average price of</t>
  </si>
  <si>
    <t>diesel fuel or gasoline.</t>
  </si>
  <si>
    <t>This adjustment will be based on fuel usage factors for various items of work developed by the Highway Research</t>
  </si>
  <si>
    <t>Board in Circular 158, dated July 1974. These factors will be multiplied by the quantities of work done in each item</t>
  </si>
  <si>
    <t>during each monthly period and further multiplied by the variance in price from the Base Price to the Period Price.</t>
  </si>
  <si>
    <t>The Base Price of Diesel Fuel and Gasoline will be the price as indicated in the Department’s web site</t>
  </si>
  <si>
    <t>(www.mhd.state.ma.us) for the month in which the contract was bid, which includes State Tax.</t>
  </si>
  <si>
    <t>The Period Price will be the average of prices charged to the State, including State Tax for the bulk purchases made</t>
  </si>
  <si>
    <t>during each month.</t>
  </si>
  <si>
    <t>This adjustment will be effected only if the variance from the Base Price is 5% or more for a monthly period. The</t>
  </si>
  <si>
    <t>complete adjustment will be paid in all cases with no deduction of the 5% from either upward or downward</t>
  </si>
  <si>
    <t>adjustments.</t>
  </si>
  <si>
    <t>No adjustment will be paid for work done beyond the extended completion date of any contract.</t>
  </si>
  <si>
    <t>Any adjustment (increase or decrease) to estimated quantities made to each item at the time of final payment will</t>
  </si>
  <si>
    <t>have the fuel price adjustment figured at the average period price for the entire term of the project for the difference</t>
  </si>
  <si>
    <t>of quantity.</t>
  </si>
  <si>
    <t>The fuel price adjustment will apply only to the following items of work at the fuel factors shown:</t>
  </si>
  <si>
    <t>ITEMS COVERED FUEL FACTORS</t>
  </si>
  <si>
    <t>Diesel Gasoline</t>
  </si>
  <si>
    <t>Excavation: and Borrow Work:</t>
  </si>
  <si>
    <t>Items 120, 120.1, 121, 123, 124, 125, 127, 129.3, 140,</t>
  </si>
  <si>
    <t>140.1, 141, 142, 143, 144., 150, 150.1, 151 and 151.1</t>
  </si>
  <si>
    <t>(Both Factors used)</t>
  </si>
  <si>
    <t>0.29 Gallons / CY.</t>
  </si>
  <si>
    <t>0.15 Gallons / CY</t>
  </si>
  <si>
    <t>Surfacing Work:</t>
  </si>
  <si>
    <t xml:space="preserve">All Items containing Hot Mix Asphalt  DIESEL ONLY </t>
  </si>
  <si>
    <t>2.90 Gallons / Ton</t>
  </si>
  <si>
    <t>Does not apply to Gasoline</t>
  </si>
  <si>
    <t>PERIOD-BASE=difference</t>
  </si>
  <si>
    <t>number of tons of HMA</t>
  </si>
  <si>
    <t>gallons of diesel</t>
  </si>
  <si>
    <t>Period price</t>
  </si>
  <si>
    <t>base price</t>
  </si>
  <si>
    <t>gal/ton of diesel factor</t>
  </si>
  <si>
    <t>Diesel Fuel Adjustment</t>
  </si>
  <si>
    <t xml:space="preserve">adjustment     </t>
  </si>
  <si>
    <r>
      <t xml:space="preserve">Adjustment Period                   </t>
    </r>
    <r>
      <rPr>
        <b/>
        <sz val="12"/>
        <color indexed="10"/>
        <rFont val="Verdana"/>
        <family val="2"/>
      </rPr>
      <t>Click once on link below</t>
    </r>
  </si>
  <si>
    <t>Period Prices - 2014</t>
  </si>
  <si>
    <t>March</t>
  </si>
  <si>
    <t>February</t>
  </si>
  <si>
    <t>January</t>
  </si>
  <si>
    <t>May</t>
  </si>
  <si>
    <t>April</t>
  </si>
  <si>
    <t>June</t>
  </si>
  <si>
    <t>Period Prices - 2015    Please Note That This Page Has Been Updated On January 13, 2014 at 10:05 AM.</t>
  </si>
  <si>
    <t xml:space="preserve">http://www.massdot.state.ma.us/highway/DoingBusinessWithUs/Construction/PriceAdjustments.aspx
</t>
  </si>
  <si>
    <t>YOU MUST LIST WHICH COUNTY BID PROCUREMENT PROGRAM YOU ENLISTED UNDER</t>
  </si>
  <si>
    <r>
      <t xml:space="preserve"> </t>
    </r>
    <r>
      <rPr>
        <b/>
        <sz val="24"/>
        <rFont val="Arial"/>
        <family val="2"/>
      </rPr>
      <t>STOP------no additional figures are required</t>
    </r>
  </si>
  <si>
    <r>
      <t xml:space="preserve">If     </t>
    </r>
    <r>
      <rPr>
        <b/>
        <sz val="16"/>
        <rFont val="Arial"/>
        <family val="2"/>
      </rPr>
      <t>(B)</t>
    </r>
  </si>
  <si>
    <t>Input your numbers INTO GREEN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</si>
</sst>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#,##0.0"/>
    <numFmt numFmtId="166" formatCode="&quot;$&quot;#,##0.000_);[Red]\(&quot;$&quot;#,##0.000\)"/>
  </numFmts>
  <fonts count="36" x14ac:knownFonts="1">
    <font>
      <sz val="12"/>
      <name val="Arial"/>
    </font>
    <font>
      <sz val="12"/>
      <name val="Arial"/>
    </font>
    <font>
      <sz val="8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2"/>
      <color indexed="9"/>
      <name val="Arial"/>
      <family val="2"/>
    </font>
    <font>
      <b/>
      <sz val="10"/>
      <color indexed="54"/>
      <name val="Verdana"/>
      <family val="2"/>
    </font>
    <font>
      <sz val="10"/>
      <color indexed="54"/>
      <name val="Verdana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indexed="54"/>
      <name val="Verdana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color indexed="57"/>
      <name val="Arial"/>
      <family val="2"/>
    </font>
    <font>
      <sz val="12"/>
      <color indexed="57"/>
      <name val="Arial"/>
      <family val="2"/>
    </font>
    <font>
      <u/>
      <sz val="12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0"/>
      <color indexed="10"/>
      <name val="Times New Roman"/>
      <family val="1"/>
    </font>
    <font>
      <b/>
      <sz val="10"/>
      <name val="Times New Roman"/>
      <family val="1"/>
    </font>
    <font>
      <sz val="18"/>
      <name val="Arial"/>
      <family val="2"/>
    </font>
    <font>
      <b/>
      <sz val="12"/>
      <color indexed="10"/>
      <name val="Verdana"/>
      <family val="2"/>
    </font>
    <font>
      <sz val="9"/>
      <name val="Arial"/>
      <family val="2"/>
    </font>
    <font>
      <b/>
      <sz val="15"/>
      <name val="Verdana"/>
      <family val="2"/>
    </font>
    <font>
      <b/>
      <sz val="9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sz val="12"/>
      <color theme="9" tint="0.5999938962981048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/>
    <xf numFmtId="164" fontId="6" fillId="0" borderId="0" xfId="0" applyNumberFormat="1" applyFont="1" applyFill="1" applyBorder="1"/>
    <xf numFmtId="164" fontId="0" fillId="0" borderId="0" xfId="0" applyNumberFormat="1" applyFill="1"/>
    <xf numFmtId="0" fontId="0" fillId="0" borderId="0" xfId="0" applyFill="1"/>
    <xf numFmtId="164" fontId="3" fillId="0" borderId="0" xfId="0" applyNumberFormat="1" applyFont="1" applyFill="1"/>
    <xf numFmtId="0" fontId="11" fillId="2" borderId="1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4" fillId="0" borderId="0" xfId="0" applyFont="1" applyBorder="1" applyAlignment="1"/>
    <xf numFmtId="0" fontId="6" fillId="0" borderId="2" xfId="0" applyFont="1" applyFill="1" applyBorder="1" applyAlignment="1"/>
    <xf numFmtId="0" fontId="3" fillId="3" borderId="2" xfId="0" applyFont="1" applyFill="1" applyBorder="1" applyAlignment="1"/>
    <xf numFmtId="164" fontId="9" fillId="0" borderId="0" xfId="1" applyNumberFormat="1" applyFont="1" applyBorder="1" applyAlignment="1"/>
    <xf numFmtId="0" fontId="0" fillId="0" borderId="0" xfId="0" applyFill="1" applyAlignment="1">
      <alignment horizontal="right"/>
    </xf>
    <xf numFmtId="164" fontId="0" fillId="0" borderId="0" xfId="1" applyNumberFormat="1" applyFont="1" applyFill="1" applyAlignment="1"/>
    <xf numFmtId="164" fontId="3" fillId="0" borderId="0" xfId="1" applyNumberFormat="1" applyFont="1" applyFill="1" applyAlignment="1"/>
    <xf numFmtId="0" fontId="0" fillId="0" borderId="0" xfId="0" applyFill="1" applyAlignment="1"/>
    <xf numFmtId="0" fontId="0" fillId="0" borderId="0" xfId="0" quotePrefix="1" applyFill="1" applyAlignment="1"/>
    <xf numFmtId="0" fontId="3" fillId="0" borderId="0" xfId="0" applyFont="1" applyFill="1" applyAlignment="1"/>
    <xf numFmtId="0" fontId="0" fillId="0" borderId="0" xfId="0" quotePrefix="1" applyFill="1" applyAlignment="1">
      <alignment horizontal="right"/>
    </xf>
    <xf numFmtId="164" fontId="14" fillId="4" borderId="0" xfId="0" applyNumberFormat="1" applyFont="1" applyFill="1" applyBorder="1" applyAlignment="1"/>
    <xf numFmtId="0" fontId="10" fillId="0" borderId="3" xfId="0" applyFont="1" applyBorder="1" applyAlignment="1">
      <alignment horizontal="right"/>
    </xf>
    <xf numFmtId="0" fontId="10" fillId="0" borderId="0" xfId="0" applyFont="1" applyBorder="1" applyAlignment="1"/>
    <xf numFmtId="0" fontId="15" fillId="0" borderId="0" xfId="0" applyFont="1" applyBorder="1" applyAlignment="1"/>
    <xf numFmtId="0" fontId="15" fillId="0" borderId="3" xfId="0" applyFont="1" applyBorder="1" applyAlignment="1">
      <alignment horizontal="right"/>
    </xf>
    <xf numFmtId="164" fontId="15" fillId="5" borderId="0" xfId="0" applyNumberFormat="1" applyFont="1" applyFill="1" applyBorder="1" applyAlignment="1"/>
    <xf numFmtId="164" fontId="15" fillId="0" borderId="0" xfId="1" applyNumberFormat="1" applyFont="1" applyBorder="1" applyAlignment="1"/>
    <xf numFmtId="164" fontId="10" fillId="0" borderId="0" xfId="1" applyNumberFormat="1" applyFont="1" applyBorder="1" applyAlignment="1"/>
    <xf numFmtId="0" fontId="10" fillId="0" borderId="3" xfId="0" applyFont="1" applyFill="1" applyBorder="1" applyAlignment="1">
      <alignment horizontal="right"/>
    </xf>
    <xf numFmtId="164" fontId="10" fillId="0" borderId="0" xfId="1" applyNumberFormat="1" applyFont="1" applyFill="1" applyBorder="1" applyAlignment="1"/>
    <xf numFmtId="0" fontId="4" fillId="0" borderId="0" xfId="0" applyFont="1" applyFill="1" applyBorder="1" applyAlignment="1"/>
    <xf numFmtId="164" fontId="4" fillId="0" borderId="0" xfId="1" applyNumberFormat="1" applyFont="1" applyFill="1" applyBorder="1" applyAlignment="1"/>
    <xf numFmtId="164" fontId="16" fillId="3" borderId="0" xfId="1" applyNumberFormat="1" applyFont="1" applyFill="1" applyBorder="1" applyAlignment="1"/>
    <xf numFmtId="0" fontId="16" fillId="3" borderId="0" xfId="0" applyFont="1" applyFill="1" applyBorder="1" applyAlignment="1"/>
    <xf numFmtId="0" fontId="16" fillId="0" borderId="3" xfId="0" applyFont="1" applyBorder="1" applyAlignment="1">
      <alignment horizontal="right"/>
    </xf>
    <xf numFmtId="0" fontId="16" fillId="0" borderId="0" xfId="0" applyFont="1" applyBorder="1" applyAlignment="1"/>
    <xf numFmtId="164" fontId="16" fillId="0" borderId="0" xfId="1" applyNumberFormat="1" applyFont="1" applyBorder="1" applyAlignment="1"/>
    <xf numFmtId="0" fontId="16" fillId="0" borderId="3" xfId="0" quotePrefix="1" applyFont="1" applyBorder="1" applyAlignment="1">
      <alignment horizontal="right"/>
    </xf>
    <xf numFmtId="164" fontId="4" fillId="5" borderId="0" xfId="0" applyNumberFormat="1" applyFont="1" applyFill="1" applyBorder="1" applyAlignment="1"/>
    <xf numFmtId="164" fontId="4" fillId="5" borderId="0" xfId="1" applyNumberFormat="1" applyFont="1" applyFill="1" applyBorder="1" applyAlignment="1"/>
    <xf numFmtId="0" fontId="14" fillId="3" borderId="0" xfId="0" applyFont="1" applyFill="1" applyBorder="1" applyAlignment="1"/>
    <xf numFmtId="164" fontId="4" fillId="3" borderId="0" xfId="1" applyNumberFormat="1" applyFont="1" applyFill="1" applyBorder="1" applyAlignment="1"/>
    <xf numFmtId="0" fontId="4" fillId="6" borderId="4" xfId="0" applyFont="1" applyFill="1" applyBorder="1" applyAlignment="1"/>
    <xf numFmtId="164" fontId="4" fillId="0" borderId="0" xfId="1" applyNumberFormat="1" applyFont="1" applyBorder="1" applyAlignment="1"/>
    <xf numFmtId="0" fontId="4" fillId="0" borderId="5" xfId="0" applyFont="1" applyBorder="1" applyAlignment="1"/>
    <xf numFmtId="2" fontId="4" fillId="0" borderId="0" xfId="0" applyNumberFormat="1" applyFont="1" applyBorder="1" applyAlignment="1"/>
    <xf numFmtId="164" fontId="4" fillId="0" borderId="5" xfId="1" applyNumberFormat="1" applyFont="1" applyBorder="1" applyAlignment="1"/>
    <xf numFmtId="164" fontId="4" fillId="0" borderId="0" xfId="0" applyNumberFormat="1" applyFont="1" applyBorder="1" applyAlignment="1"/>
    <xf numFmtId="164" fontId="9" fillId="0" borderId="6" xfId="1" applyNumberFormat="1" applyFont="1" applyBorder="1" applyAlignment="1"/>
    <xf numFmtId="0" fontId="4" fillId="0" borderId="0" xfId="0" quotePrefix="1" applyFont="1" applyBorder="1" applyAlignment="1"/>
    <xf numFmtId="164" fontId="15" fillId="0" borderId="0" xfId="0" applyNumberFormat="1" applyFont="1" applyBorder="1" applyAlignment="1"/>
    <xf numFmtId="164" fontId="17" fillId="3" borderId="0" xfId="0" applyNumberFormat="1" applyFont="1" applyFill="1" applyBorder="1" applyAlignment="1"/>
    <xf numFmtId="0" fontId="18" fillId="3" borderId="3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center" vertical="center" wrapText="1"/>
    </xf>
    <xf numFmtId="8" fontId="8" fillId="2" borderId="1" xfId="0" applyNumberFormat="1" applyFont="1" applyFill="1" applyBorder="1" applyAlignment="1">
      <alignment wrapText="1"/>
    </xf>
    <xf numFmtId="0" fontId="12" fillId="0" borderId="1" xfId="0" applyFont="1" applyBorder="1" applyAlignment="1">
      <alignment horizontal="center"/>
    </xf>
    <xf numFmtId="8" fontId="8" fillId="7" borderId="1" xfId="0" applyNumberFormat="1" applyFont="1" applyFill="1" applyBorder="1" applyAlignment="1">
      <alignment wrapText="1"/>
    </xf>
    <xf numFmtId="0" fontId="7" fillId="2" borderId="8" xfId="0" applyFont="1" applyFill="1" applyBorder="1" applyAlignment="1">
      <alignment horizontal="center" vertical="center" wrapText="1"/>
    </xf>
    <xf numFmtId="8" fontId="8" fillId="2" borderId="9" xfId="0" applyNumberFormat="1" applyFont="1" applyFill="1" applyBorder="1" applyAlignment="1">
      <alignment wrapText="1"/>
    </xf>
    <xf numFmtId="0" fontId="11" fillId="2" borderId="10" xfId="0" applyFont="1" applyFill="1" applyBorder="1" applyAlignment="1">
      <alignment horizontal="center" vertical="center" wrapText="1"/>
    </xf>
    <xf numFmtId="0" fontId="0" fillId="0" borderId="0" xfId="0" applyProtection="1"/>
    <xf numFmtId="0" fontId="21" fillId="0" borderId="0" xfId="0" applyFont="1"/>
    <xf numFmtId="0" fontId="22" fillId="0" borderId="0" xfId="0" applyFont="1"/>
    <xf numFmtId="0" fontId="19" fillId="0" borderId="0" xfId="2" applyAlignment="1" applyProtection="1"/>
    <xf numFmtId="0" fontId="24" fillId="0" borderId="0" xfId="0" applyFont="1"/>
    <xf numFmtId="0" fontId="25" fillId="0" borderId="0" xfId="0" applyFont="1"/>
    <xf numFmtId="166" fontId="8" fillId="2" borderId="1" xfId="0" applyNumberFormat="1" applyFont="1" applyFill="1" applyBorder="1" applyAlignment="1">
      <alignment wrapText="1"/>
    </xf>
    <xf numFmtId="0" fontId="0" fillId="0" borderId="11" xfId="0" applyBorder="1" applyAlignment="1"/>
    <xf numFmtId="0" fontId="0" fillId="0" borderId="0" xfId="0" applyBorder="1" applyAlignment="1"/>
    <xf numFmtId="0" fontId="13" fillId="0" borderId="0" xfId="0" applyFont="1" applyBorder="1" applyAlignment="1">
      <alignment horizontal="center"/>
    </xf>
    <xf numFmtId="0" fontId="0" fillId="0" borderId="12" xfId="0" applyBorder="1" applyAlignment="1"/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3" xfId="0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0" fillId="0" borderId="14" xfId="0" applyBorder="1" applyAlignment="1"/>
    <xf numFmtId="0" fontId="26" fillId="0" borderId="15" xfId="0" applyFont="1" applyBorder="1" applyAlignment="1">
      <alignment horizontal="left"/>
    </xf>
    <xf numFmtId="0" fontId="0" fillId="7" borderId="1" xfId="0" applyFill="1" applyBorder="1" applyAlignment="1"/>
    <xf numFmtId="44" fontId="0" fillId="7" borderId="1" xfId="1" applyFont="1" applyFill="1" applyBorder="1" applyAlignment="1"/>
    <xf numFmtId="0" fontId="35" fillId="9" borderId="0" xfId="0" applyFont="1" applyFill="1" applyBorder="1" applyAlignment="1">
      <alignment horizontal="right"/>
    </xf>
    <xf numFmtId="0" fontId="35" fillId="9" borderId="0" xfId="0" applyFont="1" applyFill="1" applyBorder="1" applyAlignment="1"/>
    <xf numFmtId="2" fontId="35" fillId="9" borderId="0" xfId="0" applyNumberFormat="1" applyFont="1" applyFill="1" applyBorder="1" applyAlignment="1"/>
    <xf numFmtId="164" fontId="0" fillId="0" borderId="0" xfId="0" applyNumberFormat="1" applyFill="1" applyAlignment="1"/>
    <xf numFmtId="0" fontId="28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8" fontId="2" fillId="0" borderId="0" xfId="0" applyNumberFormat="1" applyFont="1" applyAlignment="1">
      <alignment vertical="center" wrapText="1"/>
    </xf>
    <xf numFmtId="0" fontId="30" fillId="10" borderId="3" xfId="0" applyFont="1" applyFill="1" applyBorder="1" applyAlignment="1">
      <alignment horizontal="center" vertical="center" wrapText="1"/>
    </xf>
    <xf numFmtId="0" fontId="30" fillId="10" borderId="0" xfId="0" applyFont="1" applyFill="1" applyBorder="1" applyAlignment="1">
      <alignment horizontal="center" vertical="center" wrapText="1"/>
    </xf>
    <xf numFmtId="0" fontId="30" fillId="1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applyBorder="1"/>
    <xf numFmtId="44" fontId="0" fillId="0" borderId="0" xfId="1" applyFont="1" applyBorder="1" applyAlignment="1"/>
    <xf numFmtId="0" fontId="24" fillId="0" borderId="3" xfId="0" applyFont="1" applyBorder="1"/>
    <xf numFmtId="0" fontId="25" fillId="0" borderId="3" xfId="0" applyFont="1" applyBorder="1"/>
    <xf numFmtId="0" fontId="22" fillId="0" borderId="3" xfId="0" applyFont="1" applyBorder="1"/>
    <xf numFmtId="0" fontId="22" fillId="0" borderId="17" xfId="0" applyFont="1" applyBorder="1"/>
    <xf numFmtId="0" fontId="35" fillId="0" borderId="0" xfId="0" applyFont="1" applyFill="1" applyBorder="1" applyAlignment="1"/>
    <xf numFmtId="0" fontId="25" fillId="0" borderId="15" xfId="0" applyFont="1" applyBorder="1"/>
    <xf numFmtId="0" fontId="0" fillId="0" borderId="13" xfId="0" applyBorder="1" applyAlignment="1"/>
    <xf numFmtId="0" fontId="0" fillId="0" borderId="11" xfId="0" applyFill="1" applyBorder="1" applyAlignment="1"/>
    <xf numFmtId="0" fontId="0" fillId="0" borderId="14" xfId="0" applyFill="1" applyBorder="1" applyAlignment="1"/>
    <xf numFmtId="0" fontId="20" fillId="0" borderId="0" xfId="0" applyFont="1" applyBorder="1" applyAlignment="1" applyProtection="1">
      <alignment horizontal="center"/>
    </xf>
    <xf numFmtId="165" fontId="20" fillId="0" borderId="0" xfId="0" applyNumberFormat="1" applyFont="1" applyBorder="1" applyProtection="1">
      <protection locked="0"/>
    </xf>
    <xf numFmtId="0" fontId="0" fillId="0" borderId="0" xfId="0" applyBorder="1" applyProtection="1"/>
    <xf numFmtId="0" fontId="0" fillId="0" borderId="0" xfId="0" applyFill="1" applyBorder="1"/>
    <xf numFmtId="165" fontId="20" fillId="0" borderId="0" xfId="0" applyNumberFormat="1" applyFont="1" applyFill="1" applyBorder="1" applyProtection="1"/>
    <xf numFmtId="0" fontId="20" fillId="0" borderId="0" xfId="0" applyFont="1" applyFill="1" applyBorder="1" applyProtection="1"/>
    <xf numFmtId="0" fontId="35" fillId="0" borderId="2" xfId="0" applyFont="1" applyFill="1" applyBorder="1" applyAlignment="1"/>
    <xf numFmtId="0" fontId="19" fillId="0" borderId="3" xfId="2" applyBorder="1" applyAlignment="1" applyProtection="1"/>
    <xf numFmtId="0" fontId="0" fillId="0" borderId="2" xfId="0" applyBorder="1" applyProtection="1"/>
    <xf numFmtId="8" fontId="7" fillId="11" borderId="1" xfId="0" applyNumberFormat="1" applyFont="1" applyFill="1" applyBorder="1" applyAlignment="1">
      <alignment wrapText="1"/>
    </xf>
    <xf numFmtId="164" fontId="15" fillId="11" borderId="4" xfId="1" applyNumberFormat="1" applyFont="1" applyFill="1" applyBorder="1" applyAlignment="1"/>
    <xf numFmtId="0" fontId="4" fillId="0" borderId="19" xfId="0" applyFont="1" applyFill="1" applyBorder="1" applyAlignment="1"/>
    <xf numFmtId="164" fontId="32" fillId="4" borderId="0" xfId="0" applyNumberFormat="1" applyFont="1" applyFill="1" applyBorder="1" applyAlignment="1"/>
    <xf numFmtId="0" fontId="31" fillId="0" borderId="3" xfId="0" applyFont="1" applyBorder="1" applyAlignment="1">
      <alignment horizontal="right"/>
    </xf>
    <xf numFmtId="0" fontId="31" fillId="0" borderId="0" xfId="0" applyFont="1" applyBorder="1" applyAlignment="1"/>
    <xf numFmtId="164" fontId="31" fillId="5" borderId="0" xfId="0" applyNumberFormat="1" applyFont="1" applyFill="1" applyBorder="1" applyAlignment="1"/>
    <xf numFmtId="164" fontId="31" fillId="0" borderId="0" xfId="1" applyNumberFormat="1" applyFont="1" applyBorder="1" applyAlignment="1"/>
    <xf numFmtId="164" fontId="31" fillId="5" borderId="0" xfId="1" applyNumberFormat="1" applyFont="1" applyFill="1" applyBorder="1" applyAlignment="1"/>
    <xf numFmtId="0" fontId="31" fillId="0" borderId="2" xfId="0" applyFont="1" applyBorder="1" applyAlignment="1"/>
    <xf numFmtId="164" fontId="31" fillId="0" borderId="0" xfId="0" applyNumberFormat="1" applyFont="1"/>
    <xf numFmtId="0" fontId="31" fillId="0" borderId="0" xfId="0" applyFont="1"/>
    <xf numFmtId="8" fontId="8" fillId="7" borderId="0" xfId="0" applyNumberFormat="1" applyFont="1" applyFill="1" applyBorder="1" applyAlignment="1">
      <alignment wrapText="1"/>
    </xf>
    <xf numFmtId="8" fontId="8" fillId="2" borderId="0" xfId="0" applyNumberFormat="1" applyFont="1" applyFill="1" applyBorder="1" applyAlignment="1">
      <alignment wrapText="1"/>
    </xf>
    <xf numFmtId="166" fontId="8" fillId="2" borderId="0" xfId="0" applyNumberFormat="1" applyFont="1" applyFill="1" applyBorder="1" applyAlignment="1">
      <alignment wrapText="1"/>
    </xf>
    <xf numFmtId="8" fontId="8" fillId="2" borderId="2" xfId="0" applyNumberFormat="1" applyFont="1" applyFill="1" applyBorder="1" applyAlignment="1">
      <alignment wrapText="1"/>
    </xf>
    <xf numFmtId="0" fontId="30" fillId="10" borderId="0" xfId="0" applyFont="1" applyFill="1" applyBorder="1" applyAlignment="1">
      <alignment horizontal="center" vertical="center" wrapText="1"/>
    </xf>
    <xf numFmtId="0" fontId="30" fillId="10" borderId="2" xfId="0" applyFont="1" applyFill="1" applyBorder="1" applyAlignment="1">
      <alignment horizontal="center" vertical="center" wrapText="1"/>
    </xf>
    <xf numFmtId="0" fontId="15" fillId="0" borderId="0" xfId="0" applyFont="1" applyBorder="1" applyAlignment="1"/>
    <xf numFmtId="0" fontId="29" fillId="10" borderId="15" xfId="0" applyFont="1" applyFill="1" applyBorder="1" applyAlignment="1">
      <alignment vertical="center" wrapText="1"/>
    </xf>
    <xf numFmtId="0" fontId="29" fillId="10" borderId="12" xfId="0" applyFont="1" applyFill="1" applyBorder="1" applyAlignment="1">
      <alignment vertical="center" wrapText="1"/>
    </xf>
    <xf numFmtId="0" fontId="29" fillId="10" borderId="13" xfId="0" applyFont="1" applyFill="1" applyBorder="1" applyAlignment="1">
      <alignment vertical="center" wrapText="1"/>
    </xf>
    <xf numFmtId="0" fontId="29" fillId="10" borderId="3" xfId="0" applyFont="1" applyFill="1" applyBorder="1" applyAlignment="1">
      <alignment vertical="center" wrapText="1"/>
    </xf>
    <xf numFmtId="0" fontId="29" fillId="10" borderId="0" xfId="0" applyFont="1" applyFill="1" applyBorder="1" applyAlignment="1">
      <alignment vertical="center" wrapText="1"/>
    </xf>
    <xf numFmtId="0" fontId="29" fillId="10" borderId="2" xfId="0" applyFont="1" applyFill="1" applyBorder="1" applyAlignment="1">
      <alignment vertical="center" wrapText="1"/>
    </xf>
    <xf numFmtId="0" fontId="30" fillId="10" borderId="3" xfId="0" applyFont="1" applyFill="1" applyBorder="1" applyAlignment="1">
      <alignment horizontal="center" vertical="center" wrapText="1"/>
    </xf>
    <xf numFmtId="0" fontId="30" fillId="10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3" fillId="8" borderId="17" xfId="0" applyFont="1" applyFill="1" applyBorder="1" applyAlignment="1">
      <alignment horizontal="center"/>
    </xf>
    <xf numFmtId="0" fontId="33" fillId="8" borderId="11" xfId="0" applyFont="1" applyFill="1" applyBorder="1" applyAlignment="1">
      <alignment horizontal="center"/>
    </xf>
    <xf numFmtId="0" fontId="33" fillId="8" borderId="14" xfId="0" applyFont="1" applyFill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9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9" fillId="2" borderId="18" xfId="2" applyFill="1" applyBorder="1" applyAlignment="1" applyProtection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dot.state.ma.us/highway/DoingBusinessWithUs/Construction/PriceAdjustments.aspx" TargetMode="External"/><Relationship Id="rId2" Type="http://schemas.openxmlformats.org/officeDocument/2006/relationships/hyperlink" Target="../../Downloads/www.mhd.state.ma.us" TargetMode="External"/><Relationship Id="rId1" Type="http://schemas.openxmlformats.org/officeDocument/2006/relationships/hyperlink" Target="http://www.mhd.state.ma.us/default.asp?pgid=content/fuelPrices&amp;sid=about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7"/>
  <sheetViews>
    <sheetView tabSelected="1" view="pageBreakPreview" zoomScaleNormal="100" zoomScaleSheetLayoutView="100" workbookViewId="0">
      <selection activeCell="K18" sqref="K18"/>
    </sheetView>
  </sheetViews>
  <sheetFormatPr defaultColWidth="13.109375" defaultRowHeight="15" x14ac:dyDescent="0.2"/>
  <cols>
    <col min="1" max="1" width="28.88671875" style="1" customWidth="1"/>
    <col min="2" max="2" width="13.33203125" style="2" customWidth="1"/>
    <col min="3" max="3" width="14.5546875" style="2" customWidth="1"/>
    <col min="4" max="4" width="10.88671875" style="2" customWidth="1"/>
    <col min="5" max="5" width="9.77734375" style="2" customWidth="1"/>
    <col min="6" max="6" width="10.21875" style="2" customWidth="1"/>
    <col min="7" max="7" width="9.109375" style="2" customWidth="1"/>
    <col min="8" max="8" width="9.44140625" style="2" customWidth="1"/>
    <col min="9" max="9" width="11.5546875" style="2" customWidth="1"/>
  </cols>
  <sheetData>
    <row r="1" spans="1:9" s="56" customFormat="1" ht="23.25" customHeight="1" x14ac:dyDescent="0.2">
      <c r="A1" s="144" t="s">
        <v>82</v>
      </c>
      <c r="B1" s="144" t="s">
        <v>1</v>
      </c>
      <c r="C1" s="144"/>
      <c r="D1" s="144" t="s">
        <v>2</v>
      </c>
      <c r="E1" s="144"/>
      <c r="F1" s="144" t="s">
        <v>3</v>
      </c>
      <c r="G1" s="144"/>
      <c r="H1" s="144" t="s">
        <v>19</v>
      </c>
      <c r="I1" s="144"/>
    </row>
    <row r="2" spans="1:9" s="56" customFormat="1" ht="27" customHeight="1" x14ac:dyDescent="0.2">
      <c r="A2" s="144"/>
      <c r="B2" s="8" t="s">
        <v>4</v>
      </c>
      <c r="C2" s="8" t="s">
        <v>5</v>
      </c>
      <c r="D2" s="8" t="s">
        <v>6</v>
      </c>
      <c r="E2" s="8" t="s">
        <v>7</v>
      </c>
      <c r="F2" s="60" t="s">
        <v>6</v>
      </c>
      <c r="G2" s="60" t="s">
        <v>7</v>
      </c>
      <c r="H2" s="60" t="s">
        <v>4</v>
      </c>
      <c r="I2" s="60" t="s">
        <v>5</v>
      </c>
    </row>
    <row r="3" spans="1:9" s="84" customFormat="1" ht="36" customHeight="1" thickBot="1" x14ac:dyDescent="0.25">
      <c r="A3" s="153" t="s">
        <v>91</v>
      </c>
      <c r="B3" s="153"/>
      <c r="C3" s="153"/>
      <c r="D3" s="153"/>
      <c r="E3" s="153"/>
      <c r="F3" s="153"/>
      <c r="G3" s="153"/>
      <c r="H3" s="153"/>
      <c r="I3" s="153"/>
    </row>
    <row r="4" spans="1:9" ht="20.25" x14ac:dyDescent="0.2">
      <c r="A4" s="131" t="s">
        <v>90</v>
      </c>
      <c r="B4" s="132"/>
      <c r="C4" s="132"/>
      <c r="D4" s="132"/>
      <c r="E4" s="132"/>
      <c r="F4" s="132"/>
      <c r="G4" s="132"/>
      <c r="H4" s="132"/>
      <c r="I4" s="133"/>
    </row>
    <row r="5" spans="1:9" ht="23.25" customHeight="1" x14ac:dyDescent="0.2">
      <c r="A5" s="134" t="s">
        <v>0</v>
      </c>
      <c r="B5" s="135" t="s">
        <v>1</v>
      </c>
      <c r="C5" s="135"/>
      <c r="D5" s="135" t="s">
        <v>2</v>
      </c>
      <c r="E5" s="135"/>
      <c r="F5" s="135" t="s">
        <v>3</v>
      </c>
      <c r="G5" s="135"/>
      <c r="H5" s="135" t="s">
        <v>19</v>
      </c>
      <c r="I5" s="136"/>
    </row>
    <row r="6" spans="1:9" x14ac:dyDescent="0.2">
      <c r="A6" s="88"/>
      <c r="B6" s="128" t="s">
        <v>4</v>
      </c>
      <c r="C6" s="128" t="s">
        <v>5</v>
      </c>
      <c r="D6" s="128" t="s">
        <v>6</v>
      </c>
      <c r="E6" s="128" t="s">
        <v>7</v>
      </c>
      <c r="F6" s="128" t="s">
        <v>6</v>
      </c>
      <c r="G6" s="128" t="s">
        <v>7</v>
      </c>
      <c r="H6" s="128" t="s">
        <v>4</v>
      </c>
      <c r="I6" s="129" t="s">
        <v>5</v>
      </c>
    </row>
    <row r="7" spans="1:9" ht="23.25" customHeight="1" x14ac:dyDescent="0.2">
      <c r="A7" s="58" t="s">
        <v>86</v>
      </c>
      <c r="B7" s="57">
        <v>585</v>
      </c>
      <c r="C7" s="55">
        <v>644.96</v>
      </c>
      <c r="D7" s="67"/>
      <c r="E7" s="67"/>
      <c r="F7" s="55"/>
      <c r="G7" s="55"/>
      <c r="H7" s="55">
        <v>123.78</v>
      </c>
      <c r="I7" s="59">
        <v>136.44</v>
      </c>
    </row>
    <row r="8" spans="1:9" ht="23.25" customHeight="1" x14ac:dyDescent="0.2">
      <c r="A8" s="58" t="s">
        <v>85</v>
      </c>
      <c r="B8" s="124"/>
      <c r="C8" s="125"/>
      <c r="D8" s="126"/>
      <c r="E8" s="126"/>
      <c r="F8" s="125"/>
      <c r="G8" s="125"/>
      <c r="H8" s="125"/>
      <c r="I8" s="127"/>
    </row>
    <row r="9" spans="1:9" ht="23.25" customHeight="1" x14ac:dyDescent="0.2">
      <c r="A9" s="58" t="s">
        <v>84</v>
      </c>
      <c r="B9" s="124"/>
      <c r="C9" s="125"/>
      <c r="D9" s="126"/>
      <c r="E9" s="126"/>
      <c r="F9" s="125"/>
      <c r="G9" s="125"/>
      <c r="H9" s="125"/>
      <c r="I9" s="127"/>
    </row>
    <row r="10" spans="1:9" ht="23.25" customHeight="1" x14ac:dyDescent="0.2">
      <c r="A10" s="58" t="s">
        <v>88</v>
      </c>
      <c r="B10" s="124"/>
      <c r="C10" s="125"/>
      <c r="D10" s="126"/>
      <c r="E10" s="126"/>
      <c r="F10" s="125"/>
      <c r="G10" s="125"/>
      <c r="H10" s="125"/>
      <c r="I10" s="127"/>
    </row>
    <row r="11" spans="1:9" ht="23.25" customHeight="1" x14ac:dyDescent="0.2">
      <c r="A11" s="134" t="s">
        <v>83</v>
      </c>
      <c r="B11" s="135"/>
      <c r="C11" s="135"/>
      <c r="D11" s="135"/>
      <c r="E11" s="135"/>
      <c r="F11" s="135"/>
      <c r="G11" s="135"/>
      <c r="H11" s="135"/>
      <c r="I11" s="136"/>
    </row>
    <row r="12" spans="1:9" x14ac:dyDescent="0.2">
      <c r="A12" s="137" t="s">
        <v>0</v>
      </c>
      <c r="B12" s="128" t="s">
        <v>1</v>
      </c>
      <c r="C12" s="128"/>
      <c r="D12" s="128" t="s">
        <v>2</v>
      </c>
      <c r="E12" s="128"/>
      <c r="F12" s="128" t="s">
        <v>3</v>
      </c>
      <c r="G12" s="128"/>
      <c r="H12" s="128" t="s">
        <v>19</v>
      </c>
      <c r="I12" s="129"/>
    </row>
    <row r="13" spans="1:9" x14ac:dyDescent="0.2">
      <c r="A13" s="138"/>
      <c r="B13" s="89" t="s">
        <v>4</v>
      </c>
      <c r="C13" s="89" t="s">
        <v>5</v>
      </c>
      <c r="D13" s="89" t="s">
        <v>6</v>
      </c>
      <c r="E13" s="89" t="s">
        <v>7</v>
      </c>
      <c r="F13" s="89" t="s">
        <v>6</v>
      </c>
      <c r="G13" s="89" t="s">
        <v>7</v>
      </c>
      <c r="H13" s="89" t="s">
        <v>4</v>
      </c>
      <c r="I13" s="90" t="s">
        <v>5</v>
      </c>
    </row>
    <row r="14" spans="1:9" ht="23.25" customHeight="1" x14ac:dyDescent="0.2">
      <c r="A14" s="58" t="s">
        <v>16</v>
      </c>
      <c r="B14" s="57">
        <v>610</v>
      </c>
      <c r="C14" s="55">
        <v>672.53</v>
      </c>
      <c r="D14" s="67">
        <v>2.5339999999999998</v>
      </c>
      <c r="E14" s="67">
        <v>0.66900000000000004</v>
      </c>
      <c r="F14" s="55">
        <v>2.081</v>
      </c>
      <c r="G14" s="55">
        <v>0.54900000000000004</v>
      </c>
      <c r="H14" s="55">
        <v>123.78</v>
      </c>
      <c r="I14" s="59">
        <v>136.44</v>
      </c>
    </row>
    <row r="15" spans="1:9" ht="23.25" customHeight="1" x14ac:dyDescent="0.2">
      <c r="A15" s="58" t="s">
        <v>17</v>
      </c>
      <c r="B15" s="57">
        <v>620</v>
      </c>
      <c r="C15" s="55">
        <v>683.55</v>
      </c>
      <c r="D15" s="67">
        <v>2.91</v>
      </c>
      <c r="E15" s="67">
        <v>0.76800000000000002</v>
      </c>
      <c r="F15" s="55">
        <v>2.5350000000000001</v>
      </c>
      <c r="G15" s="55">
        <v>0.66900000000000004</v>
      </c>
      <c r="H15" s="55">
        <v>123.78</v>
      </c>
      <c r="I15" s="59">
        <v>136.44</v>
      </c>
    </row>
    <row r="16" spans="1:9" ht="23.25" customHeight="1" x14ac:dyDescent="0.2">
      <c r="A16" s="58" t="s">
        <v>18</v>
      </c>
      <c r="B16" s="57">
        <v>630</v>
      </c>
      <c r="C16" s="55">
        <v>694.58</v>
      </c>
      <c r="D16" s="67">
        <v>2.99</v>
      </c>
      <c r="E16" s="67">
        <v>0.78900000000000003</v>
      </c>
      <c r="F16" s="55">
        <v>2.7120000000000002</v>
      </c>
      <c r="G16" s="55">
        <v>0.71599999999999997</v>
      </c>
      <c r="H16" s="55">
        <v>123.78</v>
      </c>
      <c r="I16" s="59">
        <v>136.44</v>
      </c>
    </row>
    <row r="17" spans="1:20" ht="23.25" customHeight="1" x14ac:dyDescent="0.2">
      <c r="A17" s="58" t="s">
        <v>8</v>
      </c>
      <c r="B17" s="57">
        <v>630</v>
      </c>
      <c r="C17" s="55">
        <v>694.58</v>
      </c>
      <c r="D17" s="67">
        <v>3.1930000000000001</v>
      </c>
      <c r="E17" s="67">
        <v>0.84299999999999997</v>
      </c>
      <c r="F17" s="55">
        <v>2.9830000000000001</v>
      </c>
      <c r="G17" s="55">
        <v>0.78700000000000003</v>
      </c>
      <c r="H17" s="55">
        <v>123.78</v>
      </c>
      <c r="I17" s="59">
        <v>136.44</v>
      </c>
      <c r="L17" s="150"/>
      <c r="M17" s="150"/>
      <c r="N17" s="150"/>
      <c r="O17" s="150"/>
      <c r="P17" s="150"/>
      <c r="Q17" s="150"/>
      <c r="R17" s="150"/>
      <c r="S17" s="150"/>
      <c r="T17" s="150"/>
    </row>
    <row r="18" spans="1:20" ht="23.25" customHeight="1" x14ac:dyDescent="0.2">
      <c r="A18" s="58" t="s">
        <v>9</v>
      </c>
      <c r="B18" s="57">
        <v>640</v>
      </c>
      <c r="C18" s="55">
        <v>705.6</v>
      </c>
      <c r="D18" s="67">
        <v>3.2879999999999998</v>
      </c>
      <c r="E18" s="67">
        <v>0.86799999999999999</v>
      </c>
      <c r="F18" s="55">
        <v>3.056</v>
      </c>
      <c r="G18" s="55">
        <v>0.80700000000000005</v>
      </c>
      <c r="H18" s="55">
        <v>118</v>
      </c>
      <c r="I18" s="59">
        <v>130.07</v>
      </c>
      <c r="L18" s="151"/>
      <c r="M18" s="151"/>
      <c r="N18" s="151"/>
      <c r="O18" s="151"/>
      <c r="P18" s="151"/>
      <c r="Q18" s="151"/>
      <c r="R18" s="151"/>
      <c r="S18" s="151"/>
      <c r="T18" s="151"/>
    </row>
    <row r="19" spans="1:20" ht="23.25" customHeight="1" x14ac:dyDescent="0.2">
      <c r="A19" s="58" t="s">
        <v>10</v>
      </c>
      <c r="B19" s="57">
        <v>610</v>
      </c>
      <c r="C19" s="55">
        <v>672.53</v>
      </c>
      <c r="D19" s="67">
        <v>3.3290000000000002</v>
      </c>
      <c r="E19" s="67">
        <v>0.879</v>
      </c>
      <c r="F19" s="55">
        <v>3.2069999999999999</v>
      </c>
      <c r="G19" s="55">
        <v>0.84699999999999998</v>
      </c>
      <c r="H19" s="55">
        <v>118</v>
      </c>
      <c r="I19" s="59">
        <v>130.07</v>
      </c>
      <c r="L19" s="152"/>
      <c r="M19" s="152"/>
      <c r="N19" s="152"/>
      <c r="O19" s="152"/>
      <c r="P19" s="152"/>
      <c r="Q19" s="152"/>
      <c r="R19" s="152"/>
      <c r="S19" s="152"/>
      <c r="T19" s="152"/>
    </row>
    <row r="20" spans="1:20" ht="23.25" customHeight="1" x14ac:dyDescent="0.2">
      <c r="A20" s="58" t="s">
        <v>89</v>
      </c>
      <c r="B20" s="57">
        <v>595</v>
      </c>
      <c r="C20" s="55">
        <v>655.99</v>
      </c>
      <c r="D20" s="67">
        <v>3.419</v>
      </c>
      <c r="E20" s="67">
        <v>0.90300000000000002</v>
      </c>
      <c r="F20" s="55">
        <v>3.3410000000000002</v>
      </c>
      <c r="G20" s="55">
        <v>0.88200000000000001</v>
      </c>
      <c r="H20" s="55">
        <v>112.15</v>
      </c>
      <c r="I20" s="59">
        <v>123.62</v>
      </c>
      <c r="L20" s="139"/>
      <c r="M20" s="139"/>
      <c r="N20" s="139"/>
      <c r="O20" s="139"/>
      <c r="P20" s="139"/>
      <c r="Q20" s="139"/>
      <c r="R20" s="139"/>
      <c r="S20" s="139"/>
      <c r="T20" s="139"/>
    </row>
    <row r="21" spans="1:20" ht="23.25" customHeight="1" x14ac:dyDescent="0.2">
      <c r="A21" s="58" t="s">
        <v>87</v>
      </c>
      <c r="B21" s="57">
        <v>615</v>
      </c>
      <c r="C21" s="55">
        <v>678.04</v>
      </c>
      <c r="D21" s="67">
        <v>3.4089999999999998</v>
      </c>
      <c r="E21" s="67">
        <v>0.9</v>
      </c>
      <c r="F21" s="55">
        <v>3.2919999999999998</v>
      </c>
      <c r="G21" s="55">
        <v>0.86899999999999999</v>
      </c>
      <c r="H21" s="55">
        <v>112.15</v>
      </c>
      <c r="I21" s="59">
        <v>123.62</v>
      </c>
      <c r="L21" s="139"/>
      <c r="M21" s="86"/>
      <c r="N21" s="86"/>
      <c r="O21" s="86"/>
      <c r="P21" s="86"/>
      <c r="Q21" s="86"/>
      <c r="R21" s="86"/>
      <c r="S21" s="86"/>
      <c r="T21" s="86"/>
    </row>
    <row r="22" spans="1:20" ht="23.25" customHeight="1" x14ac:dyDescent="0.2">
      <c r="A22" s="58" t="s">
        <v>88</v>
      </c>
      <c r="B22" s="57">
        <v>615</v>
      </c>
      <c r="C22" s="55">
        <v>678.04</v>
      </c>
      <c r="D22" s="67">
        <v>3.456</v>
      </c>
      <c r="E22" s="67">
        <v>0.91200000000000003</v>
      </c>
      <c r="F22" s="55">
        <v>3.2890000000000001</v>
      </c>
      <c r="G22" s="55">
        <v>0.86799999999999999</v>
      </c>
      <c r="H22" s="55">
        <v>112.15</v>
      </c>
      <c r="I22" s="59">
        <v>123.62</v>
      </c>
      <c r="L22" s="86"/>
      <c r="M22" s="87"/>
      <c r="N22" s="87"/>
      <c r="O22" s="85"/>
      <c r="P22" s="85"/>
      <c r="Q22" s="85"/>
      <c r="R22" s="85"/>
      <c r="S22" s="87"/>
      <c r="T22" s="87"/>
    </row>
    <row r="23" spans="1:20" ht="23.25" customHeight="1" x14ac:dyDescent="0.2">
      <c r="A23" s="58" t="s">
        <v>84</v>
      </c>
      <c r="B23" s="57">
        <v>640</v>
      </c>
      <c r="C23" s="55">
        <v>705.6</v>
      </c>
      <c r="D23" s="67">
        <v>3.5150000000000001</v>
      </c>
      <c r="E23" s="67">
        <v>0.92800000000000005</v>
      </c>
      <c r="F23" s="55">
        <v>3.2250000000000001</v>
      </c>
      <c r="G23" s="55">
        <v>0.85099999999999998</v>
      </c>
      <c r="H23" s="55">
        <v>112.15</v>
      </c>
      <c r="I23" s="59">
        <v>123.62</v>
      </c>
      <c r="L23" s="150"/>
      <c r="M23" s="150"/>
      <c r="N23" s="150"/>
      <c r="O23" s="150"/>
      <c r="P23" s="150"/>
      <c r="Q23" s="150"/>
      <c r="R23" s="150"/>
      <c r="S23" s="150"/>
      <c r="T23" s="150"/>
    </row>
    <row r="24" spans="1:20" ht="23.25" customHeight="1" x14ac:dyDescent="0.2">
      <c r="A24" s="58" t="s">
        <v>85</v>
      </c>
      <c r="B24" s="57">
        <v>640</v>
      </c>
      <c r="C24" s="55">
        <v>705.6</v>
      </c>
      <c r="D24" s="67">
        <v>3.766</v>
      </c>
      <c r="E24" s="67">
        <v>0.99399999999999999</v>
      </c>
      <c r="F24" s="55">
        <v>3.1549999999999998</v>
      </c>
      <c r="G24" s="55">
        <v>0.83299999999999996</v>
      </c>
      <c r="H24" s="55">
        <v>110</v>
      </c>
      <c r="I24" s="59">
        <v>121.25</v>
      </c>
      <c r="L24" s="139"/>
      <c r="M24" s="139"/>
      <c r="N24" s="139"/>
      <c r="O24" s="139"/>
      <c r="P24" s="139"/>
      <c r="Q24" s="139"/>
      <c r="R24" s="139"/>
      <c r="S24" s="139"/>
      <c r="T24" s="139"/>
    </row>
    <row r="25" spans="1:20" ht="23.25" customHeight="1" x14ac:dyDescent="0.2">
      <c r="A25" s="58" t="s">
        <v>86</v>
      </c>
      <c r="B25" s="57">
        <v>640</v>
      </c>
      <c r="C25" s="55">
        <v>705.6</v>
      </c>
      <c r="D25" s="67">
        <v>3.6040000000000001</v>
      </c>
      <c r="E25" s="67">
        <v>0.95199999999999996</v>
      </c>
      <c r="F25" s="55">
        <v>3.0550000000000002</v>
      </c>
      <c r="G25" s="55">
        <v>0.80700000000000005</v>
      </c>
      <c r="H25" s="55">
        <v>110</v>
      </c>
      <c r="I25" s="59">
        <v>121.25</v>
      </c>
      <c r="L25" s="139"/>
      <c r="M25" s="86"/>
      <c r="N25" s="86"/>
      <c r="O25" s="86"/>
      <c r="P25" s="86"/>
      <c r="Q25" s="86"/>
      <c r="R25" s="86"/>
      <c r="S25" s="86"/>
      <c r="T25" s="86"/>
    </row>
    <row r="26" spans="1:20" ht="23.25" customHeight="1" thickBot="1" x14ac:dyDescent="0.4">
      <c r="A26" s="145" t="s">
        <v>95</v>
      </c>
      <c r="B26" s="146"/>
      <c r="C26" s="146"/>
      <c r="D26" s="146"/>
      <c r="E26" s="146"/>
      <c r="F26" s="146"/>
      <c r="G26" s="146"/>
      <c r="H26" s="146"/>
      <c r="I26" s="9"/>
      <c r="K26" s="54"/>
    </row>
    <row r="27" spans="1:20" x14ac:dyDescent="0.2">
      <c r="A27" s="22"/>
      <c r="B27" s="23"/>
      <c r="C27" s="23"/>
      <c r="D27" s="23"/>
      <c r="E27" s="23"/>
      <c r="F27" s="23"/>
      <c r="G27" s="23"/>
      <c r="H27" s="23"/>
      <c r="I27" s="9"/>
    </row>
    <row r="28" spans="1:20" ht="15.75" x14ac:dyDescent="0.25">
      <c r="A28" s="22" t="s">
        <v>29</v>
      </c>
      <c r="B28" s="112">
        <v>595</v>
      </c>
      <c r="C28" s="24"/>
      <c r="D28" s="24"/>
      <c r="E28" s="24"/>
      <c r="F28" s="24"/>
      <c r="G28" s="24"/>
      <c r="H28" s="24"/>
      <c r="I28" s="9"/>
    </row>
    <row r="29" spans="1:20" ht="15.75" x14ac:dyDescent="0.25">
      <c r="A29" s="25"/>
      <c r="B29" s="130"/>
      <c r="C29" s="130"/>
      <c r="D29" s="143" t="s">
        <v>31</v>
      </c>
      <c r="E29" s="143"/>
      <c r="F29" s="26">
        <f>B28+(B28*0.05)</f>
        <v>624.75</v>
      </c>
      <c r="H29" s="24"/>
      <c r="I29" s="9"/>
    </row>
    <row r="30" spans="1:20" ht="16.5" thickBot="1" x14ac:dyDescent="0.3">
      <c r="A30" s="25"/>
      <c r="B30" s="130" t="s">
        <v>21</v>
      </c>
      <c r="C30" s="130"/>
      <c r="D30" s="143" t="s">
        <v>32</v>
      </c>
      <c r="E30" s="143"/>
      <c r="F30" s="26">
        <f>B28-(B28*0.05)</f>
        <v>565.25</v>
      </c>
      <c r="H30" s="24"/>
      <c r="I30" s="9"/>
    </row>
    <row r="31" spans="1:20" ht="16.5" thickBot="1" x14ac:dyDescent="0.3">
      <c r="A31" s="25" t="s">
        <v>25</v>
      </c>
      <c r="B31" s="113">
        <v>640</v>
      </c>
      <c r="C31" s="24"/>
      <c r="D31" s="27"/>
      <c r="E31" s="27"/>
      <c r="F31" s="27"/>
      <c r="G31" s="27"/>
      <c r="H31" s="24"/>
      <c r="I31" s="9"/>
      <c r="J31" s="3"/>
      <c r="K31" s="3"/>
    </row>
    <row r="32" spans="1:20" s="123" customFormat="1" ht="20.25" x14ac:dyDescent="0.3">
      <c r="A32" s="116" t="s">
        <v>94</v>
      </c>
      <c r="B32" s="115">
        <f>B31</f>
        <v>640</v>
      </c>
      <c r="C32" s="117" t="s">
        <v>26</v>
      </c>
      <c r="D32" s="118">
        <f>F29</f>
        <v>624.75</v>
      </c>
      <c r="E32" s="119" t="s">
        <v>27</v>
      </c>
      <c r="F32" s="120">
        <f>F30</f>
        <v>565.25</v>
      </c>
      <c r="G32" s="119"/>
      <c r="H32" s="117"/>
      <c r="I32" s="121"/>
      <c r="J32" s="122"/>
      <c r="K32" s="122"/>
    </row>
    <row r="33" spans="1:18" ht="41.25" customHeight="1" thickBot="1" x14ac:dyDescent="0.45">
      <c r="A33" s="140" t="s">
        <v>93</v>
      </c>
      <c r="B33" s="141"/>
      <c r="C33" s="141"/>
      <c r="D33" s="141"/>
      <c r="E33" s="141"/>
      <c r="F33" s="141"/>
      <c r="G33" s="141"/>
      <c r="H33" s="141"/>
      <c r="I33" s="142"/>
      <c r="J33" s="4"/>
      <c r="K33" s="3"/>
    </row>
    <row r="34" spans="1:18" s="6" customFormat="1" x14ac:dyDescent="0.2">
      <c r="A34" s="29"/>
      <c r="B34" s="30"/>
      <c r="C34" s="31"/>
      <c r="D34" s="32"/>
      <c r="E34" s="32"/>
      <c r="F34" s="32"/>
      <c r="G34" s="32"/>
      <c r="H34" s="31"/>
      <c r="I34" s="11"/>
      <c r="J34" s="4"/>
      <c r="K34" s="5"/>
    </row>
    <row r="35" spans="1:18" s="6" customFormat="1" x14ac:dyDescent="0.2">
      <c r="A35" s="29"/>
      <c r="B35" s="30"/>
      <c r="C35" s="91"/>
      <c r="D35" s="32"/>
      <c r="E35" s="32"/>
      <c r="F35" s="32"/>
      <c r="G35" s="32"/>
      <c r="H35" s="31"/>
      <c r="I35" s="11"/>
      <c r="J35" s="4"/>
      <c r="K35" s="5"/>
    </row>
    <row r="36" spans="1:18" ht="21.75" customHeight="1" x14ac:dyDescent="0.25">
      <c r="A36" s="22" t="s">
        <v>28</v>
      </c>
      <c r="B36" s="21">
        <f>B31</f>
        <v>640</v>
      </c>
      <c r="C36" s="10" t="s">
        <v>35</v>
      </c>
      <c r="D36" s="39">
        <f>F29</f>
        <v>624.75</v>
      </c>
      <c r="E36" s="28" t="s">
        <v>27</v>
      </c>
      <c r="F36" s="40">
        <f>F30</f>
        <v>565.25</v>
      </c>
      <c r="G36" s="28"/>
      <c r="H36" s="23"/>
      <c r="I36" s="9"/>
      <c r="J36" s="5"/>
      <c r="K36" s="3"/>
    </row>
    <row r="37" spans="1:18" ht="25.5" customHeight="1" thickBot="1" x14ac:dyDescent="0.3">
      <c r="A37" s="53" t="s">
        <v>20</v>
      </c>
      <c r="B37" s="52">
        <f>B28-B31</f>
        <v>-45</v>
      </c>
      <c r="C37" s="41" t="s">
        <v>22</v>
      </c>
      <c r="D37" s="42"/>
      <c r="E37" s="42"/>
      <c r="F37" s="42"/>
      <c r="G37" s="33"/>
      <c r="H37" s="34"/>
      <c r="I37" s="12"/>
      <c r="J37" s="7"/>
      <c r="K37" s="3"/>
    </row>
    <row r="38" spans="1:18" ht="15.75" thickBot="1" x14ac:dyDescent="0.25">
      <c r="A38" s="35" t="s">
        <v>11</v>
      </c>
      <c r="B38" s="43">
        <v>1000</v>
      </c>
      <c r="C38" s="10" t="s">
        <v>33</v>
      </c>
      <c r="D38" s="44"/>
      <c r="E38" s="44"/>
      <c r="F38" s="44"/>
      <c r="G38" s="37"/>
      <c r="H38" s="36"/>
      <c r="I38" s="9"/>
      <c r="J38" s="3"/>
      <c r="K38" s="3"/>
      <c r="L38" s="3"/>
    </row>
    <row r="39" spans="1:18" ht="15.75" thickBot="1" x14ac:dyDescent="0.25">
      <c r="A39" s="35" t="s">
        <v>36</v>
      </c>
      <c r="B39" s="43">
        <v>5.0999999999999997E-2</v>
      </c>
      <c r="C39" s="44" t="s">
        <v>23</v>
      </c>
      <c r="D39" s="44"/>
      <c r="E39" s="44" t="s">
        <v>34</v>
      </c>
      <c r="F39" s="44"/>
      <c r="G39" s="37"/>
      <c r="H39" s="36"/>
      <c r="I39" s="9"/>
      <c r="J39" s="14"/>
      <c r="K39" s="15"/>
      <c r="L39" s="16"/>
      <c r="M39" s="17"/>
      <c r="N39" s="18"/>
      <c r="O39" s="17"/>
      <c r="P39" s="6"/>
      <c r="Q39" s="6"/>
      <c r="R39" s="6"/>
    </row>
    <row r="40" spans="1:18" x14ac:dyDescent="0.2">
      <c r="A40" s="35" t="s">
        <v>37</v>
      </c>
      <c r="B40" s="114">
        <f>B38*B39</f>
        <v>51</v>
      </c>
      <c r="C40" s="10"/>
      <c r="D40" s="10"/>
      <c r="E40" s="10"/>
      <c r="F40" s="10"/>
      <c r="G40" s="36"/>
      <c r="H40" s="36"/>
      <c r="I40" s="9"/>
      <c r="J40" s="14"/>
      <c r="K40" s="15"/>
      <c r="L40" s="16"/>
      <c r="M40" s="16"/>
      <c r="N40" s="16"/>
      <c r="O40" s="16"/>
      <c r="P40" s="6"/>
      <c r="Q40" s="6"/>
      <c r="R40" s="6"/>
    </row>
    <row r="41" spans="1:18" hidden="1" x14ac:dyDescent="0.2">
      <c r="A41" s="35"/>
      <c r="B41" s="45" t="s">
        <v>14</v>
      </c>
      <c r="C41" s="10"/>
      <c r="D41" s="10"/>
      <c r="E41" s="10"/>
      <c r="F41" s="10"/>
      <c r="G41" s="36"/>
      <c r="H41" s="36"/>
      <c r="I41" s="9"/>
      <c r="J41" s="14"/>
      <c r="K41" s="17"/>
      <c r="L41" s="19"/>
      <c r="M41" s="19"/>
      <c r="N41" s="19"/>
      <c r="O41" s="19"/>
      <c r="P41" s="6"/>
      <c r="Q41" s="6"/>
      <c r="R41" s="6"/>
    </row>
    <row r="42" spans="1:18" hidden="1" x14ac:dyDescent="0.2">
      <c r="A42" s="35"/>
      <c r="B42" s="45">
        <f>210.46*0.055</f>
        <v>11.5753</v>
      </c>
      <c r="C42" s="10"/>
      <c r="D42" s="10" t="s">
        <v>15</v>
      </c>
      <c r="E42" s="10"/>
      <c r="F42" s="10"/>
      <c r="G42" s="36"/>
      <c r="H42" s="36"/>
      <c r="I42" s="9"/>
      <c r="J42" s="14"/>
      <c r="K42" s="17"/>
      <c r="L42" s="19"/>
      <c r="M42" s="19"/>
      <c r="N42" s="19"/>
      <c r="O42" s="19"/>
      <c r="P42" s="6"/>
      <c r="Q42" s="6"/>
      <c r="R42" s="6"/>
    </row>
    <row r="43" spans="1:18" hidden="1" x14ac:dyDescent="0.2">
      <c r="A43" s="35"/>
      <c r="B43" s="45"/>
      <c r="C43" s="10"/>
      <c r="D43" s="10">
        <f>910-394</f>
        <v>516</v>
      </c>
      <c r="E43" s="10"/>
      <c r="F43" s="10"/>
      <c r="G43" s="36"/>
      <c r="H43" s="36"/>
      <c r="I43" s="9"/>
      <c r="J43" s="20"/>
      <c r="K43" s="15"/>
      <c r="L43" s="16"/>
      <c r="M43" s="16"/>
      <c r="N43" s="16"/>
      <c r="O43" s="16"/>
      <c r="P43" s="6"/>
      <c r="Q43" s="6"/>
      <c r="R43" s="6"/>
    </row>
    <row r="44" spans="1:18" hidden="1" x14ac:dyDescent="0.2">
      <c r="A44" s="35"/>
      <c r="B44" s="45"/>
      <c r="C44" s="46">
        <f>B42*D43</f>
        <v>5972.8548000000001</v>
      </c>
      <c r="D44" s="10"/>
      <c r="E44" s="10"/>
      <c r="F44" s="10"/>
      <c r="G44" s="36"/>
      <c r="H44" s="36"/>
      <c r="I44" s="9"/>
      <c r="J44" s="14"/>
      <c r="K44" s="15"/>
      <c r="L44" s="16"/>
      <c r="M44" s="16"/>
      <c r="N44" s="16"/>
      <c r="O44" s="16"/>
      <c r="P44" s="6"/>
      <c r="Q44" s="6"/>
      <c r="R44" s="6"/>
    </row>
    <row r="45" spans="1:18" x14ac:dyDescent="0.2">
      <c r="A45" s="38" t="s">
        <v>12</v>
      </c>
      <c r="B45" s="47">
        <f>B31-B28</f>
        <v>45</v>
      </c>
      <c r="C45" s="48" t="s">
        <v>24</v>
      </c>
      <c r="D45" s="48"/>
      <c r="E45" s="48"/>
      <c r="F45" s="10"/>
      <c r="G45" s="36"/>
      <c r="H45" s="36"/>
      <c r="I45" s="9"/>
      <c r="J45" s="14"/>
      <c r="K45" s="83"/>
      <c r="L45" s="17"/>
      <c r="M45" s="17"/>
      <c r="N45" s="17"/>
      <c r="O45" s="17"/>
      <c r="P45" s="6"/>
      <c r="Q45" s="6"/>
      <c r="R45" s="6"/>
    </row>
    <row r="46" spans="1:18" ht="18.75" thickBot="1" x14ac:dyDescent="0.3">
      <c r="A46" s="35" t="s">
        <v>13</v>
      </c>
      <c r="B46" s="49">
        <f>B40*B45</f>
        <v>2295</v>
      </c>
      <c r="C46" s="10" t="str">
        <f>IF(B46&lt;0,"credit","payment due")</f>
        <v>payment due</v>
      </c>
      <c r="D46" s="50"/>
      <c r="E46" s="10"/>
      <c r="F46" s="10"/>
      <c r="G46" s="51"/>
      <c r="H46" s="24"/>
      <c r="I46" s="9"/>
      <c r="J46" s="6"/>
      <c r="K46" s="6"/>
      <c r="L46" s="6"/>
      <c r="M46" s="6"/>
      <c r="N46" s="6"/>
      <c r="O46" s="6"/>
      <c r="P46" s="6"/>
      <c r="Q46" s="6"/>
      <c r="R46" s="6"/>
    </row>
    <row r="47" spans="1:18" ht="18" x14ac:dyDescent="0.25">
      <c r="A47" s="25"/>
      <c r="B47" s="13"/>
      <c r="C47" s="23"/>
      <c r="D47" s="23"/>
      <c r="E47" s="23"/>
      <c r="F47" s="23"/>
      <c r="G47" s="23"/>
      <c r="H47" s="23"/>
      <c r="I47" s="9"/>
    </row>
    <row r="48" spans="1:18" ht="18" x14ac:dyDescent="0.25">
      <c r="A48" s="147" t="s">
        <v>30</v>
      </c>
      <c r="B48" s="148"/>
      <c r="C48" s="148"/>
      <c r="D48" s="148"/>
      <c r="E48" s="148"/>
      <c r="F48" s="148"/>
      <c r="G48" s="148"/>
      <c r="H48" s="148"/>
      <c r="I48" s="149"/>
    </row>
    <row r="49" spans="1:9" ht="18" x14ac:dyDescent="0.25">
      <c r="A49" s="147" t="s">
        <v>92</v>
      </c>
      <c r="B49" s="148"/>
      <c r="C49" s="148"/>
      <c r="D49" s="148"/>
      <c r="E49" s="148"/>
      <c r="F49" s="148"/>
      <c r="G49" s="148"/>
      <c r="H49" s="148"/>
      <c r="I49" s="149"/>
    </row>
    <row r="50" spans="1:9" x14ac:dyDescent="0.2">
      <c r="A50" s="80"/>
      <c r="B50" s="81"/>
      <c r="C50" s="81"/>
      <c r="D50" s="82"/>
      <c r="E50" s="81"/>
      <c r="F50" s="81"/>
      <c r="G50" s="81"/>
      <c r="H50" s="81"/>
      <c r="I50" s="81"/>
    </row>
    <row r="51" spans="1:9" ht="15.75" thickBot="1" x14ac:dyDescent="0.25">
      <c r="A51" s="62"/>
    </row>
    <row r="52" spans="1:9" ht="23.25" customHeight="1" x14ac:dyDescent="0.35">
      <c r="A52" s="77" t="s">
        <v>80</v>
      </c>
      <c r="B52" s="71" t="s">
        <v>74</v>
      </c>
      <c r="C52" s="71"/>
      <c r="D52" s="71"/>
      <c r="E52" s="72"/>
      <c r="F52" s="72"/>
      <c r="G52" s="72"/>
      <c r="H52" s="72"/>
      <c r="I52" s="73"/>
    </row>
    <row r="53" spans="1:9" x14ac:dyDescent="0.2">
      <c r="A53" s="74"/>
      <c r="B53" s="69" t="s">
        <v>77</v>
      </c>
      <c r="C53" s="69"/>
      <c r="D53" s="79">
        <v>3.68</v>
      </c>
      <c r="E53" s="70"/>
      <c r="F53" s="70"/>
      <c r="G53" s="70"/>
      <c r="H53" s="70"/>
      <c r="I53" s="75"/>
    </row>
    <row r="54" spans="1:9" x14ac:dyDescent="0.2">
      <c r="A54" s="74"/>
      <c r="B54" s="69" t="s">
        <v>78</v>
      </c>
      <c r="C54" s="69"/>
      <c r="D54" s="79">
        <v>3.46</v>
      </c>
      <c r="E54" s="70"/>
      <c r="F54" s="70"/>
      <c r="G54" s="70"/>
      <c r="H54" s="70"/>
      <c r="I54" s="75"/>
    </row>
    <row r="55" spans="1:9" x14ac:dyDescent="0.2">
      <c r="A55" s="74"/>
      <c r="B55" s="69" t="s">
        <v>20</v>
      </c>
      <c r="C55" s="69"/>
      <c r="D55" s="69">
        <f>D53-D54</f>
        <v>0.2200000000000002</v>
      </c>
      <c r="E55" s="70"/>
      <c r="F55" s="70"/>
      <c r="G55" s="70"/>
      <c r="H55" s="70"/>
      <c r="I55" s="75"/>
    </row>
    <row r="56" spans="1:9" x14ac:dyDescent="0.2">
      <c r="A56" s="74"/>
      <c r="B56" s="69"/>
      <c r="C56" s="69"/>
      <c r="D56" s="69"/>
      <c r="E56" s="70"/>
      <c r="F56" s="70"/>
      <c r="G56" s="70"/>
      <c r="H56" s="70"/>
      <c r="I56" s="75"/>
    </row>
    <row r="57" spans="1:9" x14ac:dyDescent="0.2">
      <c r="A57" s="74"/>
      <c r="B57" s="69" t="s">
        <v>75</v>
      </c>
      <c r="C57" s="69"/>
      <c r="D57" s="78">
        <f>2321.43+212.67+3104.57+425.33</f>
        <v>6064</v>
      </c>
      <c r="E57" s="70"/>
      <c r="F57" s="70"/>
      <c r="G57" s="70"/>
      <c r="H57" s="70"/>
      <c r="I57" s="75"/>
    </row>
    <row r="58" spans="1:9" ht="15.75" thickBot="1" x14ac:dyDescent="0.25">
      <c r="A58" s="74"/>
      <c r="B58" s="69" t="s">
        <v>79</v>
      </c>
      <c r="C58" s="69"/>
      <c r="D58" s="68">
        <v>2.9</v>
      </c>
      <c r="E58" s="70"/>
      <c r="F58" s="69"/>
      <c r="G58" s="69"/>
      <c r="H58" s="69"/>
      <c r="I58" s="75"/>
    </row>
    <row r="59" spans="1:9" x14ac:dyDescent="0.2">
      <c r="A59" s="74"/>
      <c r="B59" s="69" t="s">
        <v>76</v>
      </c>
      <c r="C59" s="69"/>
      <c r="D59" s="69">
        <f>D57*D58</f>
        <v>17585.599999999999</v>
      </c>
      <c r="E59" s="70"/>
      <c r="F59" s="69"/>
      <c r="G59" s="69"/>
      <c r="H59" s="69"/>
      <c r="I59" s="75"/>
    </row>
    <row r="60" spans="1:9" x14ac:dyDescent="0.2">
      <c r="A60" s="74"/>
      <c r="B60" s="69"/>
      <c r="C60" s="69"/>
      <c r="D60" s="69"/>
      <c r="E60" s="70"/>
      <c r="F60" s="69"/>
      <c r="G60" s="69"/>
      <c r="H60" s="69"/>
      <c r="I60" s="75"/>
    </row>
    <row r="61" spans="1:9" x14ac:dyDescent="0.2">
      <c r="A61" s="74"/>
      <c r="B61" s="69"/>
      <c r="C61" s="69" t="s">
        <v>81</v>
      </c>
      <c r="D61" s="93">
        <f>D55*D59</f>
        <v>3868.8320000000031</v>
      </c>
      <c r="E61" s="69"/>
      <c r="F61" s="69"/>
      <c r="G61" s="69"/>
      <c r="H61" s="69"/>
      <c r="I61" s="9"/>
    </row>
    <row r="62" spans="1:9" ht="15.75" thickBot="1" x14ac:dyDescent="0.25">
      <c r="A62" s="94" t="s">
        <v>61</v>
      </c>
      <c r="B62" s="69"/>
      <c r="C62" s="69"/>
      <c r="D62" s="69"/>
      <c r="E62" s="69"/>
      <c r="F62" s="69"/>
      <c r="G62" s="69"/>
      <c r="H62" s="69"/>
      <c r="I62" s="9"/>
    </row>
    <row r="63" spans="1:9" x14ac:dyDescent="0.2">
      <c r="A63" s="96" t="s">
        <v>38</v>
      </c>
      <c r="B63" s="69"/>
      <c r="C63" s="69"/>
      <c r="D63" s="69"/>
      <c r="E63" s="69"/>
      <c r="F63" s="99" t="s">
        <v>62</v>
      </c>
      <c r="G63" s="71"/>
      <c r="H63" s="71"/>
      <c r="I63" s="100"/>
    </row>
    <row r="64" spans="1:9" x14ac:dyDescent="0.2">
      <c r="A64" s="96" t="s">
        <v>39</v>
      </c>
      <c r="B64" s="69"/>
      <c r="C64" s="69"/>
      <c r="D64" s="69"/>
      <c r="E64" s="69"/>
      <c r="F64" s="95" t="s">
        <v>63</v>
      </c>
      <c r="G64" s="69"/>
      <c r="H64" s="69"/>
      <c r="I64" s="9"/>
    </row>
    <row r="65" spans="1:12" x14ac:dyDescent="0.2">
      <c r="A65" s="96" t="s">
        <v>40</v>
      </c>
      <c r="B65" s="69"/>
      <c r="C65" s="69"/>
      <c r="D65" s="69"/>
      <c r="E65" s="69"/>
      <c r="F65" s="94" t="s">
        <v>64</v>
      </c>
      <c r="G65" s="69"/>
      <c r="H65" s="69"/>
      <c r="I65" s="9"/>
    </row>
    <row r="66" spans="1:12" x14ac:dyDescent="0.2">
      <c r="A66" s="96" t="s">
        <v>41</v>
      </c>
      <c r="B66" s="69"/>
      <c r="C66" s="69"/>
      <c r="D66" s="69"/>
      <c r="E66" s="69"/>
      <c r="F66" s="96" t="s">
        <v>65</v>
      </c>
      <c r="G66" s="69"/>
      <c r="H66" s="69"/>
      <c r="I66" s="9"/>
    </row>
    <row r="67" spans="1:12" x14ac:dyDescent="0.2">
      <c r="A67" s="96" t="s">
        <v>42</v>
      </c>
      <c r="B67" s="69"/>
      <c r="C67" s="69"/>
      <c r="D67" s="69"/>
      <c r="E67" s="69"/>
      <c r="F67" s="96" t="s">
        <v>66</v>
      </c>
      <c r="G67" s="69"/>
      <c r="H67" s="69"/>
      <c r="I67" s="9"/>
    </row>
    <row r="68" spans="1:12" x14ac:dyDescent="0.2">
      <c r="A68" s="96" t="s">
        <v>43</v>
      </c>
      <c r="B68" s="69"/>
      <c r="C68" s="69"/>
      <c r="D68" s="69"/>
      <c r="E68" s="69"/>
      <c r="F68" s="96" t="s">
        <v>67</v>
      </c>
      <c r="G68" s="69"/>
      <c r="H68" s="69"/>
      <c r="I68" s="9"/>
    </row>
    <row r="69" spans="1:12" x14ac:dyDescent="0.2">
      <c r="A69" s="96" t="s">
        <v>44</v>
      </c>
      <c r="B69" s="69"/>
      <c r="C69" s="69"/>
      <c r="D69" s="69"/>
      <c r="E69" s="69"/>
      <c r="F69" s="96" t="s">
        <v>68</v>
      </c>
      <c r="G69" s="69"/>
      <c r="H69" s="69"/>
      <c r="I69" s="9"/>
    </row>
    <row r="70" spans="1:12" x14ac:dyDescent="0.2">
      <c r="A70" s="96" t="s">
        <v>45</v>
      </c>
      <c r="B70" s="69"/>
      <c r="C70" s="69"/>
      <c r="D70" s="69"/>
      <c r="E70" s="69"/>
      <c r="F70" s="96" t="s">
        <v>69</v>
      </c>
      <c r="G70" s="69"/>
      <c r="H70" s="69"/>
      <c r="I70" s="9"/>
    </row>
    <row r="71" spans="1:12" x14ac:dyDescent="0.2">
      <c r="A71" s="96" t="s">
        <v>46</v>
      </c>
      <c r="B71" s="69"/>
      <c r="C71" s="69"/>
      <c r="D71" s="69"/>
      <c r="E71" s="69"/>
      <c r="F71" s="96" t="s">
        <v>70</v>
      </c>
      <c r="G71" s="69"/>
      <c r="H71" s="69"/>
      <c r="I71" s="9"/>
    </row>
    <row r="72" spans="1:12" x14ac:dyDescent="0.2">
      <c r="A72" s="96" t="s">
        <v>47</v>
      </c>
      <c r="B72" s="69"/>
      <c r="C72" s="69"/>
      <c r="D72" s="69"/>
      <c r="E72" s="69"/>
      <c r="F72" s="96" t="s">
        <v>71</v>
      </c>
      <c r="G72" s="69"/>
      <c r="H72" s="69"/>
      <c r="I72" s="9"/>
    </row>
    <row r="73" spans="1:12" x14ac:dyDescent="0.2">
      <c r="A73" s="96" t="s">
        <v>48</v>
      </c>
      <c r="B73" s="69"/>
      <c r="C73" s="69"/>
      <c r="D73" s="69"/>
      <c r="E73" s="69"/>
      <c r="F73" s="96" t="s">
        <v>72</v>
      </c>
      <c r="G73" s="69"/>
      <c r="H73" s="69"/>
      <c r="I73" s="9"/>
    </row>
    <row r="74" spans="1:12" ht="15.75" thickBot="1" x14ac:dyDescent="0.25">
      <c r="A74" s="96" t="s">
        <v>49</v>
      </c>
      <c r="B74" s="69"/>
      <c r="C74" s="69"/>
      <c r="D74" s="69"/>
      <c r="E74" s="69"/>
      <c r="F74" s="97" t="s">
        <v>73</v>
      </c>
      <c r="G74" s="68"/>
      <c r="H74" s="101"/>
      <c r="I74" s="102"/>
    </row>
    <row r="75" spans="1:12" x14ac:dyDescent="0.2">
      <c r="A75" s="96" t="s">
        <v>50</v>
      </c>
      <c r="B75" s="69"/>
      <c r="C75" s="69"/>
      <c r="D75" s="69"/>
      <c r="E75" s="69"/>
      <c r="F75" s="69"/>
      <c r="G75" s="69"/>
      <c r="H75" s="98"/>
      <c r="I75" s="109"/>
    </row>
    <row r="76" spans="1:12" x14ac:dyDescent="0.2">
      <c r="A76" s="110" t="s">
        <v>51</v>
      </c>
      <c r="B76" s="69"/>
      <c r="C76" s="69"/>
      <c r="D76" s="69"/>
      <c r="E76" s="69"/>
      <c r="F76" s="69"/>
      <c r="G76" s="69"/>
      <c r="H76" s="69"/>
      <c r="I76" s="9"/>
    </row>
    <row r="77" spans="1:12" x14ac:dyDescent="0.2">
      <c r="A77" s="96" t="s">
        <v>52</v>
      </c>
      <c r="B77" s="69"/>
      <c r="C77" s="69"/>
      <c r="D77" s="69"/>
      <c r="E77" s="69"/>
      <c r="F77" s="69"/>
      <c r="G77" s="69"/>
      <c r="H77" s="69"/>
      <c r="I77" s="9"/>
    </row>
    <row r="78" spans="1:12" x14ac:dyDescent="0.2">
      <c r="A78" s="96" t="s">
        <v>53</v>
      </c>
      <c r="B78" s="69"/>
      <c r="C78" s="69"/>
      <c r="D78" s="69"/>
      <c r="E78" s="69"/>
      <c r="F78" s="69"/>
      <c r="G78" s="69"/>
      <c r="H78" s="69"/>
      <c r="I78" s="9"/>
      <c r="K78" s="80"/>
      <c r="L78" s="81"/>
    </row>
    <row r="79" spans="1:12" x14ac:dyDescent="0.2">
      <c r="A79" s="96" t="s">
        <v>54</v>
      </c>
      <c r="B79" s="69"/>
      <c r="C79" s="69"/>
      <c r="D79" s="69"/>
      <c r="E79" s="69"/>
      <c r="F79" s="69"/>
      <c r="G79" s="69"/>
      <c r="H79" s="69"/>
      <c r="I79" s="9"/>
    </row>
    <row r="80" spans="1:12" x14ac:dyDescent="0.2">
      <c r="A80" s="96" t="s">
        <v>55</v>
      </c>
      <c r="B80" s="69"/>
      <c r="C80" s="69"/>
      <c r="D80" s="69"/>
      <c r="E80" s="69"/>
      <c r="F80" s="69"/>
      <c r="G80" s="69"/>
      <c r="H80" s="69"/>
      <c r="I80" s="9"/>
    </row>
    <row r="81" spans="1:15" x14ac:dyDescent="0.2">
      <c r="A81" s="96" t="s">
        <v>56</v>
      </c>
      <c r="B81" s="69"/>
      <c r="C81" s="69"/>
      <c r="D81" s="69"/>
      <c r="E81" s="69"/>
      <c r="F81" s="69"/>
      <c r="G81" s="69"/>
      <c r="H81" s="69"/>
      <c r="I81" s="9"/>
    </row>
    <row r="82" spans="1:15" x14ac:dyDescent="0.2">
      <c r="A82" s="96" t="s">
        <v>57</v>
      </c>
      <c r="B82" s="69"/>
      <c r="C82" s="69"/>
      <c r="D82" s="69"/>
      <c r="E82" s="69"/>
      <c r="F82" s="69"/>
      <c r="G82" s="69"/>
      <c r="H82" s="69"/>
      <c r="I82" s="9"/>
    </row>
    <row r="83" spans="1:15" x14ac:dyDescent="0.2">
      <c r="A83" s="96" t="s">
        <v>58</v>
      </c>
      <c r="B83" s="105"/>
      <c r="C83" s="69"/>
      <c r="D83" s="69"/>
      <c r="E83" s="69"/>
      <c r="F83" s="69"/>
      <c r="G83" s="69"/>
      <c r="H83" s="69"/>
      <c r="I83" s="111"/>
    </row>
    <row r="84" spans="1:15" x14ac:dyDescent="0.2">
      <c r="A84" s="96" t="s">
        <v>59</v>
      </c>
      <c r="B84" s="105"/>
      <c r="C84" s="69"/>
      <c r="D84" s="69"/>
      <c r="E84" s="69"/>
      <c r="F84" s="69"/>
      <c r="G84" s="69"/>
      <c r="H84" s="69"/>
      <c r="I84" s="9"/>
      <c r="O84" s="61"/>
    </row>
    <row r="85" spans="1:15" ht="15.75" thickBot="1" x14ac:dyDescent="0.25">
      <c r="A85" s="97" t="s">
        <v>60</v>
      </c>
      <c r="B85" s="68"/>
      <c r="C85" s="68"/>
      <c r="D85" s="68"/>
      <c r="E85" s="68"/>
      <c r="F85" s="68"/>
      <c r="G85" s="68"/>
      <c r="H85" s="68"/>
      <c r="I85" s="76"/>
    </row>
    <row r="88" spans="1:15" x14ac:dyDescent="0.2">
      <c r="E88" s="69"/>
      <c r="F88" s="103"/>
      <c r="G88" s="103"/>
      <c r="H88" s="103"/>
      <c r="I88" s="103"/>
      <c r="J88" s="103"/>
      <c r="K88" s="103"/>
      <c r="L88" s="92"/>
      <c r="M88" s="92"/>
      <c r="N88" s="92"/>
      <c r="O88" s="92"/>
    </row>
    <row r="89" spans="1:15" x14ac:dyDescent="0.2">
      <c r="E89" s="69"/>
      <c r="F89" s="69"/>
      <c r="G89" s="92"/>
      <c r="H89" s="106"/>
      <c r="I89" s="106"/>
      <c r="J89" s="106"/>
      <c r="K89" s="106"/>
      <c r="L89" s="106"/>
      <c r="M89" s="92"/>
      <c r="N89" s="92"/>
      <c r="O89" s="92"/>
    </row>
    <row r="90" spans="1:15" x14ac:dyDescent="0.2">
      <c r="E90" s="69"/>
      <c r="F90" s="104"/>
      <c r="G90" s="104"/>
      <c r="H90" s="107"/>
      <c r="I90" s="107"/>
      <c r="J90" s="107"/>
      <c r="K90" s="107"/>
      <c r="L90" s="108"/>
      <c r="M90" s="92"/>
      <c r="N90" s="92"/>
      <c r="O90" s="92"/>
    </row>
    <row r="91" spans="1:15" x14ac:dyDescent="0.2">
      <c r="E91" s="69"/>
      <c r="F91" s="105"/>
      <c r="G91" s="105"/>
      <c r="H91" s="107"/>
      <c r="I91" s="107"/>
      <c r="J91" s="107"/>
      <c r="K91" s="107"/>
      <c r="L91" s="108"/>
      <c r="M91" s="92"/>
      <c r="N91" s="92"/>
      <c r="O91" s="92"/>
    </row>
    <row r="92" spans="1:15" x14ac:dyDescent="0.2">
      <c r="E92" s="69"/>
      <c r="F92" s="105"/>
      <c r="G92" s="105"/>
      <c r="H92" s="107"/>
      <c r="I92" s="107"/>
      <c r="J92" s="107"/>
      <c r="K92" s="107"/>
      <c r="L92" s="108"/>
      <c r="M92" s="92"/>
      <c r="N92" s="92"/>
      <c r="O92" s="92"/>
    </row>
    <row r="93" spans="1:15" x14ac:dyDescent="0.2">
      <c r="E93" s="69"/>
      <c r="F93" s="105"/>
      <c r="G93" s="105"/>
      <c r="H93" s="107"/>
      <c r="I93" s="107"/>
      <c r="J93" s="107"/>
      <c r="K93" s="107"/>
      <c r="L93" s="108"/>
      <c r="M93" s="92"/>
      <c r="N93" s="92"/>
      <c r="O93" s="92"/>
    </row>
    <row r="94" spans="1:15" x14ac:dyDescent="0.2">
      <c r="E94" s="69"/>
      <c r="F94" s="105"/>
      <c r="G94" s="105"/>
      <c r="H94" s="107"/>
      <c r="I94" s="107"/>
      <c r="J94" s="107"/>
      <c r="K94" s="107"/>
      <c r="L94" s="108"/>
      <c r="M94" s="92"/>
      <c r="N94" s="92"/>
      <c r="O94" s="92"/>
    </row>
    <row r="95" spans="1:15" x14ac:dyDescent="0.2">
      <c r="E95" s="69"/>
      <c r="F95" s="105"/>
      <c r="G95" s="105"/>
      <c r="H95" s="107"/>
      <c r="I95" s="107"/>
      <c r="J95" s="107"/>
      <c r="K95" s="107"/>
      <c r="L95" s="108"/>
      <c r="M95" s="92"/>
      <c r="N95" s="92"/>
      <c r="O95" s="92"/>
    </row>
    <row r="96" spans="1:15" x14ac:dyDescent="0.2">
      <c r="E96" s="69"/>
      <c r="F96" s="105"/>
      <c r="G96" s="105"/>
      <c r="H96" s="107"/>
      <c r="I96" s="107"/>
      <c r="J96" s="107"/>
      <c r="K96" s="107"/>
      <c r="L96" s="108"/>
      <c r="M96" s="92"/>
      <c r="N96" s="92"/>
      <c r="O96" s="92"/>
    </row>
    <row r="97" spans="1:15" x14ac:dyDescent="0.2">
      <c r="A97" s="62"/>
      <c r="E97" s="69"/>
      <c r="F97" s="105"/>
      <c r="G97" s="105"/>
      <c r="H97" s="107"/>
      <c r="I97" s="107"/>
      <c r="J97" s="107"/>
      <c r="K97" s="107"/>
      <c r="L97" s="108"/>
      <c r="M97" s="92"/>
      <c r="N97" s="92"/>
      <c r="O97" s="92"/>
    </row>
    <row r="98" spans="1:15" x14ac:dyDescent="0.2">
      <c r="A98" s="62"/>
      <c r="E98" s="69"/>
      <c r="F98" s="105"/>
      <c r="G98" s="105"/>
      <c r="H98" s="107"/>
      <c r="I98" s="107"/>
      <c r="J98" s="107"/>
      <c r="K98" s="107"/>
      <c r="L98" s="108"/>
      <c r="M98" s="92"/>
      <c r="N98" s="92"/>
      <c r="O98" s="92"/>
    </row>
    <row r="99" spans="1:15" x14ac:dyDescent="0.2">
      <c r="A99"/>
      <c r="E99" s="69"/>
      <c r="F99" s="105"/>
      <c r="G99" s="105"/>
      <c r="H99" s="107"/>
      <c r="I99" s="107"/>
      <c r="J99" s="107"/>
      <c r="K99" s="107"/>
      <c r="L99" s="108"/>
      <c r="M99" s="92"/>
      <c r="N99" s="92"/>
      <c r="O99" s="92"/>
    </row>
    <row r="100" spans="1:15" x14ac:dyDescent="0.2">
      <c r="E100" s="69"/>
      <c r="F100" s="105"/>
      <c r="G100" s="105"/>
      <c r="H100" s="107"/>
      <c r="I100" s="107"/>
      <c r="J100" s="107"/>
      <c r="K100" s="107"/>
      <c r="L100" s="108"/>
      <c r="M100" s="92"/>
      <c r="N100" s="92"/>
      <c r="O100" s="92"/>
    </row>
    <row r="101" spans="1:15" x14ac:dyDescent="0.2">
      <c r="E101" s="69"/>
      <c r="F101" s="69"/>
      <c r="G101" s="69"/>
      <c r="H101" s="69"/>
      <c r="I101" s="69"/>
      <c r="J101" s="92"/>
      <c r="K101" s="92"/>
      <c r="L101" s="92"/>
      <c r="M101" s="92"/>
      <c r="N101" s="92"/>
      <c r="O101" s="92"/>
    </row>
    <row r="102" spans="1:15" x14ac:dyDescent="0.2">
      <c r="A102" s="63"/>
      <c r="E102" s="69"/>
      <c r="F102" s="69"/>
      <c r="G102" s="69"/>
      <c r="H102" s="69"/>
      <c r="I102" s="69"/>
      <c r="J102" s="92"/>
      <c r="K102" s="92"/>
      <c r="L102" s="92"/>
      <c r="M102" s="92"/>
      <c r="N102" s="92"/>
      <c r="O102" s="92"/>
    </row>
    <row r="103" spans="1:15" x14ac:dyDescent="0.2">
      <c r="A103" s="63"/>
      <c r="E103" s="69"/>
      <c r="F103" s="69"/>
      <c r="G103" s="69"/>
      <c r="H103" s="69"/>
      <c r="I103" s="69"/>
      <c r="J103" s="92"/>
      <c r="K103" s="92"/>
      <c r="L103" s="92"/>
      <c r="M103" s="92"/>
      <c r="N103" s="92"/>
      <c r="O103" s="92"/>
    </row>
    <row r="104" spans="1:15" x14ac:dyDescent="0.2">
      <c r="A104" s="63"/>
      <c r="E104" s="69"/>
      <c r="F104" s="69"/>
      <c r="G104" s="69"/>
      <c r="H104" s="69"/>
      <c r="I104" s="69"/>
      <c r="J104" s="92"/>
      <c r="K104" s="92"/>
      <c r="L104" s="92"/>
      <c r="M104" s="92"/>
      <c r="N104" s="92"/>
      <c r="O104" s="92"/>
    </row>
    <row r="105" spans="1:15" x14ac:dyDescent="0.2">
      <c r="A105" s="63"/>
    </row>
    <row r="106" spans="1:15" x14ac:dyDescent="0.2">
      <c r="A106" s="63"/>
    </row>
    <row r="107" spans="1:15" x14ac:dyDescent="0.2">
      <c r="A107" s="63"/>
    </row>
    <row r="108" spans="1:15" x14ac:dyDescent="0.2">
      <c r="A108" s="63"/>
    </row>
    <row r="109" spans="1:15" x14ac:dyDescent="0.2">
      <c r="A109" s="63"/>
    </row>
    <row r="110" spans="1:15" x14ac:dyDescent="0.2">
      <c r="A110" s="63"/>
    </row>
    <row r="111" spans="1:15" x14ac:dyDescent="0.2">
      <c r="A111" s="63"/>
    </row>
    <row r="112" spans="1:15" x14ac:dyDescent="0.2">
      <c r="A112" s="63"/>
    </row>
    <row r="113" spans="1:1" x14ac:dyDescent="0.2">
      <c r="A113" s="63"/>
    </row>
    <row r="114" spans="1:1" x14ac:dyDescent="0.2">
      <c r="A114" s="63"/>
    </row>
    <row r="115" spans="1:1" x14ac:dyDescent="0.2">
      <c r="A115" s="64"/>
    </row>
    <row r="116" spans="1:1" x14ac:dyDescent="0.2">
      <c r="A116" s="63"/>
    </row>
    <row r="117" spans="1:1" x14ac:dyDescent="0.2">
      <c r="A117" s="63"/>
    </row>
    <row r="118" spans="1:1" x14ac:dyDescent="0.2">
      <c r="A118" s="63"/>
    </row>
    <row r="119" spans="1:1" x14ac:dyDescent="0.2">
      <c r="A119" s="63"/>
    </row>
    <row r="120" spans="1:1" x14ac:dyDescent="0.2">
      <c r="A120" s="63"/>
    </row>
    <row r="121" spans="1:1" x14ac:dyDescent="0.2">
      <c r="A121" s="63"/>
    </row>
    <row r="122" spans="1:1" x14ac:dyDescent="0.2">
      <c r="A122" s="63"/>
    </row>
    <row r="123" spans="1:1" x14ac:dyDescent="0.2">
      <c r="A123" s="63"/>
    </row>
    <row r="124" spans="1:1" x14ac:dyDescent="0.2">
      <c r="A124" s="63"/>
    </row>
    <row r="125" spans="1:1" x14ac:dyDescent="0.2">
      <c r="A125" s="66"/>
    </row>
    <row r="126" spans="1:1" x14ac:dyDescent="0.2">
      <c r="A126" s="66"/>
    </row>
    <row r="127" spans="1:1" x14ac:dyDescent="0.2">
      <c r="A127" s="65"/>
    </row>
    <row r="128" spans="1:1" x14ac:dyDescent="0.2">
      <c r="A128" s="63"/>
    </row>
    <row r="129" spans="1:4" x14ac:dyDescent="0.2">
      <c r="A129" s="63"/>
    </row>
    <row r="130" spans="1:4" x14ac:dyDescent="0.2">
      <c r="A130" s="63"/>
    </row>
    <row r="131" spans="1:4" x14ac:dyDescent="0.2">
      <c r="A131" s="63"/>
    </row>
    <row r="132" spans="1:4" x14ac:dyDescent="0.2">
      <c r="A132" s="63"/>
    </row>
    <row r="133" spans="1:4" x14ac:dyDescent="0.2">
      <c r="A133" s="63"/>
    </row>
    <row r="134" spans="1:4" x14ac:dyDescent="0.2">
      <c r="A134" s="63"/>
    </row>
    <row r="135" spans="1:4" x14ac:dyDescent="0.2">
      <c r="A135" s="63"/>
    </row>
    <row r="136" spans="1:4" x14ac:dyDescent="0.2">
      <c r="A136" s="63"/>
    </row>
    <row r="137" spans="1:4" x14ac:dyDescent="0.2">
      <c r="D137" s="1"/>
    </row>
  </sheetData>
  <mergeCells count="40">
    <mergeCell ref="L23:T23"/>
    <mergeCell ref="A5:I5"/>
    <mergeCell ref="A3:I3"/>
    <mergeCell ref="Q20:R20"/>
    <mergeCell ref="S20:T20"/>
    <mergeCell ref="L20:L21"/>
    <mergeCell ref="M20:N20"/>
    <mergeCell ref="Q24:R24"/>
    <mergeCell ref="S24:T24"/>
    <mergeCell ref="A49:I49"/>
    <mergeCell ref="B29:C29"/>
    <mergeCell ref="A48:I48"/>
    <mergeCell ref="O20:P20"/>
    <mergeCell ref="A33:I33"/>
    <mergeCell ref="D29:E29"/>
    <mergeCell ref="D30:E30"/>
    <mergeCell ref="H1:I1"/>
    <mergeCell ref="A1:A2"/>
    <mergeCell ref="B1:C1"/>
    <mergeCell ref="D1:E1"/>
    <mergeCell ref="F1:G1"/>
    <mergeCell ref="A26:H26"/>
    <mergeCell ref="L24:L25"/>
    <mergeCell ref="M24:N24"/>
    <mergeCell ref="O24:P24"/>
    <mergeCell ref="L17:T17"/>
    <mergeCell ref="L18:T18"/>
    <mergeCell ref="L19:T19"/>
    <mergeCell ref="H12:I12"/>
    <mergeCell ref="B30:C30"/>
    <mergeCell ref="A4:I4"/>
    <mergeCell ref="A11:I11"/>
    <mergeCell ref="F6:G6"/>
    <mergeCell ref="H6:I6"/>
    <mergeCell ref="B6:C6"/>
    <mergeCell ref="D6:E6"/>
    <mergeCell ref="A12:A13"/>
    <mergeCell ref="B12:C12"/>
    <mergeCell ref="D12:E12"/>
    <mergeCell ref="F12:G12"/>
  </mergeCells>
  <phoneticPr fontId="2" type="noConversion"/>
  <hyperlinks>
    <hyperlink ref="A3:D3" r:id="rId1" location="para27" display=" http://www.mhd.state.ma.us/default.asp?pgid=content/fuelPrices&amp;sid=about#para27"/>
    <hyperlink ref="A76" r:id="rId2" tooltip="blocked::www.mhd.state.ma.us" display="../Downloads/www.mhd.state.ma.us"/>
    <hyperlink ref="A3" r:id="rId3"/>
  </hyperlinks>
  <pageMargins left="0.37" right="0.17" top="0.27" bottom="0.36" header="0.18" footer="0.17"/>
  <pageSetup scale="70" orientation="portrait" r:id="rId4"/>
  <headerFooter alignWithMargins="0">
    <oddFooter>&amp;Z&amp;F&amp;RPage &amp;P</oddFooter>
  </headerFooter>
  <rowBreaks count="1" manualBreakCount="1">
    <brk id="5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Liquid AC</vt:lpstr>
      <vt:lpstr>'Liquid AC'!para23</vt:lpstr>
      <vt:lpstr>'Liquid AC'!Print_Area</vt:lpstr>
    </vt:vector>
  </TitlesOfParts>
  <Company>Commonwealth of Massachusetts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StevensK</dc:creator>
  <cp:lastModifiedBy>rip and tear</cp:lastModifiedBy>
  <cp:lastPrinted>2015-01-29T15:16:45Z</cp:lastPrinted>
  <dcterms:created xsi:type="dcterms:W3CDTF">2008-09-22T19:23:47Z</dcterms:created>
  <dcterms:modified xsi:type="dcterms:W3CDTF">2015-03-07T21:58:47Z</dcterms:modified>
</cp:coreProperties>
</file>