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868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1" l="1"/>
  <c r="G68" i="1"/>
  <c r="G102" i="1"/>
  <c r="G66" i="1"/>
  <c r="G65" i="1"/>
  <c r="G64" i="1"/>
  <c r="G63" i="1"/>
  <c r="G37" i="1"/>
  <c r="G36" i="1"/>
  <c r="G35" i="1"/>
  <c r="G34" i="1"/>
  <c r="G33" i="1"/>
  <c r="G61" i="1"/>
  <c r="G29" i="1"/>
  <c r="I100" i="1"/>
  <c r="G100" i="1" s="1"/>
  <c r="G96" i="1"/>
  <c r="I98" i="1"/>
  <c r="G98" i="1" s="1"/>
  <c r="I93" i="1"/>
  <c r="G93" i="1" s="1"/>
  <c r="I92" i="1"/>
  <c r="G92" i="1" s="1"/>
  <c r="I90" i="1"/>
  <c r="G90" i="1" s="1"/>
  <c r="I89" i="1"/>
  <c r="G89" i="1" s="1"/>
  <c r="I88" i="1"/>
  <c r="G88" i="1" s="1"/>
  <c r="G59" i="1"/>
  <c r="G51" i="1"/>
  <c r="G50" i="1"/>
  <c r="G44" i="1"/>
  <c r="G45" i="1" s="1"/>
  <c r="G40" i="1"/>
  <c r="G41" i="1" s="1"/>
  <c r="G32" i="1"/>
  <c r="G28" i="1"/>
  <c r="G27" i="1"/>
  <c r="G26" i="1"/>
  <c r="G25" i="1"/>
  <c r="G24" i="1"/>
  <c r="G23" i="1"/>
  <c r="G22" i="1"/>
  <c r="G21" i="1"/>
  <c r="F10" i="1"/>
  <c r="G18" i="1" s="1"/>
  <c r="G107" i="1" l="1"/>
  <c r="G109" i="1" s="1"/>
  <c r="G112" i="1" s="1"/>
  <c r="H48" i="1"/>
  <c r="G48" i="1" s="1"/>
  <c r="G15" i="1"/>
  <c r="G53" i="1"/>
  <c r="G19" i="1"/>
  <c r="G56" i="1"/>
  <c r="G57" i="1"/>
  <c r="G54" i="1"/>
  <c r="G55" i="1"/>
  <c r="G16" i="1"/>
  <c r="G13" i="1"/>
  <c r="G17" i="1"/>
  <c r="H47" i="1"/>
  <c r="G47" i="1" s="1"/>
  <c r="G14" i="1"/>
  <c r="G70" i="1" l="1"/>
  <c r="G72" i="1" s="1"/>
  <c r="G75" i="1" s="1"/>
</calcChain>
</file>

<file path=xl/sharedStrings.xml><?xml version="1.0" encoding="utf-8"?>
<sst xmlns="http://schemas.openxmlformats.org/spreadsheetml/2006/main" count="163" uniqueCount="140">
  <si>
    <t>PROJECT WORK SHEET</t>
  </si>
  <si>
    <t>Project Name</t>
  </si>
  <si>
    <t>Date</t>
  </si>
  <si>
    <t>Length of project in feet</t>
  </si>
  <si>
    <t>Width of project in feet</t>
  </si>
  <si>
    <t>Total area in square yards</t>
  </si>
  <si>
    <t>SY</t>
  </si>
  <si>
    <t>FT</t>
  </si>
  <si>
    <t>Road / Street</t>
  </si>
  <si>
    <t>FDR w FG &amp; Compaction</t>
  </si>
  <si>
    <t>Item #</t>
  </si>
  <si>
    <t>Milling Std</t>
  </si>
  <si>
    <t xml:space="preserve">Unit cost EA. </t>
  </si>
  <si>
    <t>Cold in Place</t>
  </si>
  <si>
    <t>Hot in Place</t>
  </si>
  <si>
    <t>Asphalt injection</t>
  </si>
  <si>
    <t>Calcium chloride</t>
  </si>
  <si>
    <t>Portland cement</t>
  </si>
  <si>
    <t>Gate box adjustment</t>
  </si>
  <si>
    <t>Sanitary structure adjustment</t>
  </si>
  <si>
    <t>Drainage structure adjustment</t>
  </si>
  <si>
    <t>Sanitary structure remodel</t>
  </si>
  <si>
    <t>Drainage structure remodel</t>
  </si>
  <si>
    <t>Frame and cover</t>
  </si>
  <si>
    <t>Frame and grate cascade</t>
  </si>
  <si>
    <t>Extension ring for MH</t>
  </si>
  <si>
    <t>Quantity</t>
  </si>
  <si>
    <t>HMA berm</t>
  </si>
  <si>
    <t>Feet</t>
  </si>
  <si>
    <t>HMA thickness as a decimal</t>
  </si>
  <si>
    <t>HMA total tonnage</t>
  </si>
  <si>
    <t>HMA cost per ton</t>
  </si>
  <si>
    <t xml:space="preserve">Tons </t>
  </si>
  <si>
    <t>Layer 1</t>
  </si>
  <si>
    <t>Total cost</t>
  </si>
  <si>
    <t>Inches</t>
  </si>
  <si>
    <t xml:space="preserve">Layer 2 </t>
  </si>
  <si>
    <t>Tons</t>
  </si>
  <si>
    <t>SP 9.5mm</t>
  </si>
  <si>
    <t>Single chip seal</t>
  </si>
  <si>
    <t>Double chip seal</t>
  </si>
  <si>
    <t>Rubber chip seal</t>
  </si>
  <si>
    <t>Tack coat milled surface .07 g</t>
  </si>
  <si>
    <t>Tack coat existing surface .05 g</t>
  </si>
  <si>
    <t>Gals</t>
  </si>
  <si>
    <t xml:space="preserve">(2) 4" Yellow lines water </t>
  </si>
  <si>
    <t>(2) 4" White lines water</t>
  </si>
  <si>
    <t>Microsurface rubber</t>
  </si>
  <si>
    <t>Microsurface polymer</t>
  </si>
  <si>
    <t>HMA Drivway, walk = hand</t>
  </si>
  <si>
    <t>Job Total</t>
  </si>
  <si>
    <t>Sidewalk Project</t>
  </si>
  <si>
    <t>Sidwalk aprons ADA</t>
  </si>
  <si>
    <t xml:space="preserve">Excavation </t>
  </si>
  <si>
    <t>Depth in inches as a decimal</t>
  </si>
  <si>
    <t>CY</t>
  </si>
  <si>
    <t>In place gravel</t>
  </si>
  <si>
    <t>Name</t>
  </si>
  <si>
    <t xml:space="preserve">HMA </t>
  </si>
  <si>
    <t>Concrete</t>
  </si>
  <si>
    <t xml:space="preserve">Gate box  </t>
  </si>
  <si>
    <t xml:space="preserve">Contingency </t>
  </si>
  <si>
    <t>percent as a decimal</t>
  </si>
  <si>
    <t>Total</t>
  </si>
  <si>
    <t>Street signs and posts</t>
  </si>
  <si>
    <t>EA</t>
  </si>
  <si>
    <t>Granite curb str.</t>
  </si>
  <si>
    <t>Granite curb cur.</t>
  </si>
  <si>
    <t>Concrete curb str.</t>
  </si>
  <si>
    <t>Concrete curb cur.</t>
  </si>
  <si>
    <t>Curb remove reset</t>
  </si>
  <si>
    <t>Guardrail TL-2</t>
  </si>
  <si>
    <t>Guardrail deep post</t>
  </si>
  <si>
    <t>Guardrail curved TL-2</t>
  </si>
  <si>
    <t>Guardrail tangent end TL-2</t>
  </si>
  <si>
    <t>RRFB</t>
  </si>
  <si>
    <t>Details / Traffic Control</t>
  </si>
  <si>
    <t>850.41 Flagger</t>
  </si>
  <si>
    <t>999.01 Police</t>
  </si>
  <si>
    <t xml:space="preserve">Traffic </t>
  </si>
  <si>
    <t>999.01 PD</t>
  </si>
  <si>
    <t>850.41 Flag</t>
  </si>
  <si>
    <t>HR</t>
  </si>
  <si>
    <t>Line painting (2) 12" white</t>
  </si>
  <si>
    <t>Milling</t>
  </si>
  <si>
    <t>415.2 Fine</t>
  </si>
  <si>
    <t>415.3 Micro</t>
  </si>
  <si>
    <t>Sweeping</t>
  </si>
  <si>
    <t>106.86 Highway cleaning</t>
  </si>
  <si>
    <t>Structures</t>
  </si>
  <si>
    <t>220 - 358</t>
  </si>
  <si>
    <t>Pipe</t>
  </si>
  <si>
    <t>230.112 - 271</t>
  </si>
  <si>
    <t>FDR</t>
  </si>
  <si>
    <t>Crackseal</t>
  </si>
  <si>
    <t>480.2 High performance</t>
  </si>
  <si>
    <t>Preservation</t>
  </si>
  <si>
    <t>458.6 - 459.7 Chip seal</t>
  </si>
  <si>
    <t>459.1 - 459.4 Fog seals</t>
  </si>
  <si>
    <t>486.1 - 486.5 Microsurfacing</t>
  </si>
  <si>
    <t>HMA</t>
  </si>
  <si>
    <t>450.21 - 450.711 Superpave</t>
  </si>
  <si>
    <t>451 HMA patching</t>
  </si>
  <si>
    <t>702 HMA driveway / sidewalk / hand work</t>
  </si>
  <si>
    <t>452 Tack</t>
  </si>
  <si>
    <t>Berm / Curb</t>
  </si>
  <si>
    <t>501 -517.01 Granite curb</t>
  </si>
  <si>
    <t>518 - 522 Concrete curb</t>
  </si>
  <si>
    <t>570 -572 HMA berm</t>
  </si>
  <si>
    <t>580- 597 Curb setting removal</t>
  </si>
  <si>
    <t>Guardrail</t>
  </si>
  <si>
    <t>620.12 - 634.1 Guardrail</t>
  </si>
  <si>
    <t>Linepainting</t>
  </si>
  <si>
    <t>860.106- 869.12 Line</t>
  </si>
  <si>
    <t>Street signs</t>
  </si>
  <si>
    <t>874 - 874.7 Signs</t>
  </si>
  <si>
    <t>Tree work</t>
  </si>
  <si>
    <t>101 - 105.43 Tree</t>
  </si>
  <si>
    <t>Excavation</t>
  </si>
  <si>
    <t>120 - 129.5 Excavation</t>
  </si>
  <si>
    <t>Gravel</t>
  </si>
  <si>
    <t>150 - 157 Gravel</t>
  </si>
  <si>
    <t>Price adjustments</t>
  </si>
  <si>
    <t>999.402 AC Minus -</t>
  </si>
  <si>
    <t>999.401 AC Plus +</t>
  </si>
  <si>
    <t>999.6 Diesel Plus +</t>
  </si>
  <si>
    <t>999.601 Diesel Minus -</t>
  </si>
  <si>
    <t>999.625 Gas Plus +</t>
  </si>
  <si>
    <t>999.626 Gas Minus -</t>
  </si>
  <si>
    <t>999.478 Cement Plus</t>
  </si>
  <si>
    <t>999.479 Cement Minus</t>
  </si>
  <si>
    <t>999.449 Str Steel Plus</t>
  </si>
  <si>
    <t>999.457 Str Steel Minus</t>
  </si>
  <si>
    <t>999.466 Rei Steel Plus</t>
  </si>
  <si>
    <t>999.467 Rei Steel Minus</t>
  </si>
  <si>
    <t>Additional Item Number List</t>
  </si>
  <si>
    <r>
      <t xml:space="preserve">Figured costs will be in the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boxes.</t>
    </r>
  </si>
  <si>
    <t>Est.Unit $</t>
  </si>
  <si>
    <t>Est Unit $</t>
  </si>
  <si>
    <r>
      <t xml:space="preserve">Please input your unit prices in </t>
    </r>
    <r>
      <rPr>
        <b/>
        <sz val="16"/>
        <color rgb="FF92D050"/>
        <rFont val="Arial"/>
        <family val="2"/>
      </rPr>
      <t>green</t>
    </r>
    <r>
      <rPr>
        <b/>
        <sz val="16"/>
        <color theme="1"/>
        <rFont val="Arial"/>
        <family val="2"/>
      </rPr>
      <t xml:space="preserve"> boxes and unit quantities in </t>
    </r>
    <r>
      <rPr>
        <b/>
        <sz val="16"/>
        <color rgb="FF00B0F0"/>
        <rFont val="Arial"/>
        <family val="2"/>
      </rPr>
      <t>blue</t>
    </r>
    <r>
      <rPr>
        <b/>
        <sz val="16"/>
        <color theme="1"/>
        <rFont val="Arial"/>
        <family val="2"/>
      </rPr>
      <t xml:space="preserve"> boxes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</si>
</sst>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92D050"/>
      <name val="Arial"/>
      <family val="2"/>
    </font>
    <font>
      <b/>
      <sz val="16"/>
      <color rgb="FF00B0F0"/>
      <name val="Arial"/>
      <family val="2"/>
    </font>
    <font>
      <b/>
      <sz val="16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4" borderId="0" xfId="0" applyFill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7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7" xfId="0" applyFont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6" borderId="15" xfId="0" applyFont="1" applyFill="1" applyBorder="1"/>
    <xf numFmtId="0" fontId="2" fillId="2" borderId="13" xfId="0" applyFont="1" applyFill="1" applyBorder="1"/>
    <xf numFmtId="164" fontId="2" fillId="3" borderId="7" xfId="0" applyNumberFormat="1" applyFont="1" applyFill="1" applyBorder="1"/>
    <xf numFmtId="164" fontId="2" fillId="6" borderId="13" xfId="0" applyNumberFormat="1" applyFont="1" applyFill="1" applyBorder="1"/>
    <xf numFmtId="0" fontId="2" fillId="2" borderId="14" xfId="0" applyFont="1" applyFill="1" applyBorder="1"/>
    <xf numFmtId="164" fontId="2" fillId="3" borderId="0" xfId="0" applyNumberFormat="1" applyFont="1" applyFill="1"/>
    <xf numFmtId="164" fontId="2" fillId="6" borderId="14" xfId="0" applyNumberFormat="1" applyFont="1" applyFill="1" applyBorder="1"/>
    <xf numFmtId="0" fontId="2" fillId="2" borderId="15" xfId="0" applyFont="1" applyFill="1" applyBorder="1"/>
    <xf numFmtId="164" fontId="2" fillId="3" borderId="1" xfId="0" applyNumberFormat="1" applyFont="1" applyFill="1" applyBorder="1"/>
    <xf numFmtId="164" fontId="2" fillId="6" borderId="15" xfId="0" applyNumberFormat="1" applyFont="1" applyFill="1" applyBorder="1"/>
    <xf numFmtId="0" fontId="2" fillId="5" borderId="15" xfId="0" applyFont="1" applyFill="1" applyBorder="1"/>
    <xf numFmtId="0" fontId="2" fillId="0" borderId="4" xfId="0" applyFont="1" applyBorder="1"/>
    <xf numFmtId="0" fontId="2" fillId="2" borderId="2" xfId="0" applyFont="1" applyFill="1" applyBorder="1"/>
    <xf numFmtId="164" fontId="2" fillId="3" borderId="4" xfId="0" applyNumberFormat="1" applyFont="1" applyFill="1" applyBorder="1"/>
    <xf numFmtId="164" fontId="2" fillId="6" borderId="2" xfId="0" applyNumberFormat="1" applyFont="1" applyFill="1" applyBorder="1"/>
    <xf numFmtId="0" fontId="2" fillId="5" borderId="2" xfId="0" applyFont="1" applyFill="1" applyBorder="1"/>
    <xf numFmtId="0" fontId="2" fillId="5" borderId="7" xfId="0" applyFont="1" applyFill="1" applyBorder="1"/>
    <xf numFmtId="0" fontId="2" fillId="6" borderId="9" xfId="0" applyFont="1" applyFill="1" applyBorder="1"/>
    <xf numFmtId="0" fontId="2" fillId="0" borderId="10" xfId="0" applyFont="1" applyBorder="1"/>
    <xf numFmtId="164" fontId="2" fillId="6" borderId="11" xfId="0" applyNumberFormat="1" applyFont="1" applyFill="1" applyBorder="1"/>
    <xf numFmtId="0" fontId="2" fillId="0" borderId="12" xfId="0" applyFont="1" applyBorder="1"/>
    <xf numFmtId="0" fontId="2" fillId="6" borderId="8" xfId="0" applyFont="1" applyFill="1" applyBorder="1"/>
    <xf numFmtId="0" fontId="2" fillId="6" borderId="12" xfId="0" applyFont="1" applyFill="1" applyBorder="1"/>
    <xf numFmtId="0" fontId="4" fillId="4" borderId="0" xfId="0" applyFont="1" applyFill="1"/>
    <xf numFmtId="164" fontId="2" fillId="6" borderId="0" xfId="0" applyNumberFormat="1" applyFont="1" applyFill="1"/>
    <xf numFmtId="0" fontId="2" fillId="7" borderId="8" xfId="0" applyFont="1" applyFill="1" applyBorder="1"/>
    <xf numFmtId="0" fontId="2" fillId="3" borderId="6" xfId="0" applyFont="1" applyFill="1" applyBorder="1"/>
    <xf numFmtId="164" fontId="2" fillId="6" borderId="7" xfId="0" applyNumberFormat="1" applyFont="1" applyFill="1" applyBorder="1"/>
    <xf numFmtId="0" fontId="2" fillId="6" borderId="10" xfId="0" applyFont="1" applyFill="1" applyBorder="1"/>
    <xf numFmtId="164" fontId="2" fillId="6" borderId="1" xfId="0" applyNumberFormat="1" applyFont="1" applyFill="1" applyBorder="1"/>
    <xf numFmtId="164" fontId="2" fillId="3" borderId="13" xfId="0" applyNumberFormat="1" applyFont="1" applyFill="1" applyBorder="1"/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0" fontId="2" fillId="5" borderId="6" xfId="0" applyFont="1" applyFill="1" applyBorder="1"/>
    <xf numFmtId="0" fontId="2" fillId="5" borderId="11" xfId="0" applyFont="1" applyFill="1" applyBorder="1"/>
    <xf numFmtId="0" fontId="2" fillId="6" borderId="13" xfId="0" applyFont="1" applyFill="1" applyBorder="1"/>
    <xf numFmtId="0" fontId="2" fillId="5" borderId="4" xfId="0" applyFont="1" applyFill="1" applyBorder="1"/>
    <xf numFmtId="0" fontId="2" fillId="6" borderId="2" xfId="0" applyFont="1" applyFill="1" applyBorder="1"/>
    <xf numFmtId="0" fontId="2" fillId="5" borderId="5" xfId="0" applyFont="1" applyFill="1" applyBorder="1"/>
    <xf numFmtId="0" fontId="2" fillId="0" borderId="5" xfId="0" applyFont="1" applyBorder="1"/>
    <xf numFmtId="0" fontId="2" fillId="0" borderId="0" xfId="0" applyFont="1" applyBorder="1"/>
    <xf numFmtId="164" fontId="2" fillId="3" borderId="0" xfId="0" applyNumberFormat="1" applyFont="1" applyFill="1" applyBorder="1"/>
    <xf numFmtId="0" fontId="2" fillId="5" borderId="12" xfId="0" applyFont="1" applyFill="1" applyBorder="1"/>
    <xf numFmtId="0" fontId="2" fillId="5" borderId="8" xfId="0" applyFont="1" applyFill="1" applyBorder="1"/>
    <xf numFmtId="0" fontId="2" fillId="5" borderId="1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2" borderId="3" xfId="0" applyFont="1" applyFill="1" applyBorder="1"/>
    <xf numFmtId="164" fontId="2" fillId="6" borderId="3" xfId="0" applyNumberFormat="1" applyFont="1" applyFill="1" applyBorder="1"/>
    <xf numFmtId="0" fontId="2" fillId="8" borderId="3" xfId="0" applyFont="1" applyFill="1" applyBorder="1"/>
    <xf numFmtId="164" fontId="2" fillId="6" borderId="5" xfId="0" applyNumberFormat="1" applyFont="1" applyFill="1" applyBorder="1"/>
    <xf numFmtId="0" fontId="2" fillId="2" borderId="0" xfId="0" applyFont="1" applyFill="1"/>
    <xf numFmtId="0" fontId="2" fillId="2" borderId="4" xfId="0" applyFont="1" applyFill="1" applyBorder="1"/>
    <xf numFmtId="164" fontId="2" fillId="3" borderId="2" xfId="0" applyNumberFormat="1" applyFont="1" applyFill="1" applyBorder="1"/>
    <xf numFmtId="0" fontId="2" fillId="9" borderId="6" xfId="0" applyFont="1" applyFill="1" applyBorder="1"/>
    <xf numFmtId="0" fontId="2" fillId="9" borderId="7" xfId="0" applyFont="1" applyFill="1" applyBorder="1"/>
    <xf numFmtId="0" fontId="2" fillId="9" borderId="9" xfId="0" applyFont="1" applyFill="1" applyBorder="1"/>
    <xf numFmtId="0" fontId="2" fillId="9" borderId="0" xfId="0" applyFont="1" applyFill="1"/>
    <xf numFmtId="0" fontId="2" fillId="9" borderId="11" xfId="0" applyFont="1" applyFill="1" applyBorder="1"/>
    <xf numFmtId="0" fontId="2" fillId="9" borderId="1" xfId="0" applyFont="1" applyFill="1" applyBorder="1"/>
    <xf numFmtId="0" fontId="2" fillId="9" borderId="0" xfId="0" applyFont="1" applyFill="1" applyBorder="1"/>
    <xf numFmtId="0" fontId="2" fillId="9" borderId="3" xfId="0" applyFont="1" applyFill="1" applyBorder="1"/>
    <xf numFmtId="0" fontId="2" fillId="9" borderId="4" xfId="0" applyFont="1" applyFill="1" applyBorder="1"/>
    <xf numFmtId="0" fontId="1" fillId="9" borderId="7" xfId="0" applyFont="1" applyFill="1" applyBorder="1"/>
    <xf numFmtId="0" fontId="1" fillId="9" borderId="9" xfId="0" applyFont="1" applyFill="1" applyBorder="1"/>
    <xf numFmtId="0" fontId="1" fillId="9" borderId="0" xfId="0" applyFont="1" applyFill="1"/>
    <xf numFmtId="0" fontId="1" fillId="9" borderId="11" xfId="0" applyFont="1" applyFill="1" applyBorder="1"/>
    <xf numFmtId="0" fontId="1" fillId="9" borderId="1" xfId="0" applyFont="1" applyFill="1" applyBorder="1"/>
    <xf numFmtId="0" fontId="0" fillId="9" borderId="7" xfId="0" applyFill="1" applyBorder="1"/>
    <xf numFmtId="0" fontId="0" fillId="9" borderId="11" xfId="0" applyFill="1" applyBorder="1"/>
    <xf numFmtId="0" fontId="0" fillId="9" borderId="1" xfId="0" applyFill="1" applyBorder="1"/>
    <xf numFmtId="0" fontId="0" fillId="9" borderId="4" xfId="0" applyFill="1" applyBorder="1"/>
    <xf numFmtId="0" fontId="0" fillId="2" borderId="0" xfId="0" applyFill="1"/>
    <xf numFmtId="2" fontId="2" fillId="2" borderId="0" xfId="0" applyNumberFormat="1" applyFont="1" applyFill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/>
    <xf numFmtId="164" fontId="2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"/>
  <sheetViews>
    <sheetView tabSelected="1" topLeftCell="A53" zoomScale="80" zoomScaleNormal="80" workbookViewId="0">
      <selection activeCell="I106" sqref="I106"/>
    </sheetView>
  </sheetViews>
  <sheetFormatPr defaultRowHeight="15" x14ac:dyDescent="0.25"/>
  <cols>
    <col min="1" max="1" width="5.28515625" customWidth="1"/>
    <col min="4" max="4" width="24.85546875" customWidth="1"/>
    <col min="5" max="5" width="15.42578125" customWidth="1"/>
    <col min="6" max="6" width="19.140625" customWidth="1"/>
    <col min="7" max="7" width="26.28515625" customWidth="1"/>
    <col min="8" max="8" width="14.85546875" customWidth="1"/>
    <col min="9" max="9" width="17.42578125" customWidth="1"/>
    <col min="11" max="11" width="15.140625" bestFit="1" customWidth="1"/>
    <col min="12" max="12" width="10.42578125" bestFit="1" customWidth="1"/>
  </cols>
  <sheetData>
    <row r="2" spans="1:15" ht="25.5" x14ac:dyDescent="0.35">
      <c r="A2" s="1"/>
      <c r="B2" s="1"/>
      <c r="C2" s="35" t="s">
        <v>0</v>
      </c>
      <c r="D2" s="35"/>
      <c r="E2" s="35"/>
      <c r="F2" s="1"/>
      <c r="G2" s="1"/>
      <c r="H2" s="1"/>
      <c r="I2" s="1"/>
      <c r="J2" s="1"/>
      <c r="K2" s="1"/>
      <c r="L2" s="1"/>
    </row>
    <row r="4" spans="1:15" ht="20.25" x14ac:dyDescent="0.3">
      <c r="B4" s="86" t="s">
        <v>1</v>
      </c>
      <c r="C4" s="86"/>
      <c r="D4" s="7"/>
      <c r="E4" s="7"/>
      <c r="F4" s="7"/>
      <c r="G4" s="7"/>
      <c r="H4" s="7"/>
      <c r="I4" s="7"/>
      <c r="J4" s="88" t="s">
        <v>2</v>
      </c>
      <c r="K4" s="8"/>
      <c r="L4" s="8"/>
      <c r="M4" s="6"/>
      <c r="N4" s="6"/>
    </row>
    <row r="5" spans="1:15" ht="20.25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0.25" x14ac:dyDescent="0.3">
      <c r="B6" s="6"/>
      <c r="C6" s="6"/>
      <c r="D6" s="86" t="s">
        <v>139</v>
      </c>
      <c r="E6" s="86"/>
      <c r="F6" s="86"/>
      <c r="G6" s="86"/>
      <c r="H6" s="86"/>
      <c r="I6" s="86"/>
      <c r="J6" s="6"/>
      <c r="K6" s="6"/>
      <c r="L6" s="86" t="s">
        <v>135</v>
      </c>
      <c r="M6" s="86"/>
      <c r="N6" s="86"/>
      <c r="O6" s="87"/>
    </row>
    <row r="7" spans="1:15" ht="20.25" x14ac:dyDescent="0.3">
      <c r="B7" s="86" t="s">
        <v>8</v>
      </c>
      <c r="C7" s="86"/>
      <c r="D7" s="86"/>
      <c r="E7" s="86" t="s">
        <v>136</v>
      </c>
      <c r="F7" s="86"/>
      <c r="G7" s="86"/>
      <c r="H7" s="86"/>
      <c r="I7" s="86"/>
      <c r="J7" s="6"/>
      <c r="K7" s="6"/>
      <c r="L7" s="6"/>
      <c r="M7" s="6"/>
      <c r="N7" s="6"/>
    </row>
    <row r="8" spans="1:15" ht="20.25" x14ac:dyDescent="0.3">
      <c r="B8" s="66" t="s">
        <v>4</v>
      </c>
      <c r="C8" s="67"/>
      <c r="D8" s="67"/>
      <c r="E8" s="9"/>
      <c r="F8" s="10">
        <v>24</v>
      </c>
      <c r="G8" s="6" t="s">
        <v>7</v>
      </c>
      <c r="H8" s="6"/>
      <c r="I8" s="6"/>
      <c r="J8" s="6"/>
      <c r="K8" s="6"/>
      <c r="L8" s="63" t="s">
        <v>76</v>
      </c>
      <c r="M8" s="63"/>
      <c r="N8" s="63"/>
      <c r="O8" s="84"/>
    </row>
    <row r="9" spans="1:15" ht="20.25" x14ac:dyDescent="0.3">
      <c r="B9" s="68" t="s">
        <v>3</v>
      </c>
      <c r="C9" s="69"/>
      <c r="D9" s="69"/>
      <c r="E9" s="6"/>
      <c r="F9" s="11">
        <v>5280</v>
      </c>
      <c r="G9" s="6" t="s">
        <v>7</v>
      </c>
      <c r="H9" s="6"/>
      <c r="I9" s="6"/>
      <c r="J9" s="6"/>
      <c r="K9" s="6"/>
      <c r="L9" s="63" t="s">
        <v>77</v>
      </c>
      <c r="M9" s="63"/>
      <c r="N9" s="63"/>
      <c r="O9" s="84"/>
    </row>
    <row r="10" spans="1:15" ht="20.25" x14ac:dyDescent="0.3">
      <c r="B10" s="70" t="s">
        <v>5</v>
      </c>
      <c r="C10" s="71"/>
      <c r="D10" s="71"/>
      <c r="E10" s="8"/>
      <c r="F10" s="12">
        <f>(F8*F9)/9</f>
        <v>14080</v>
      </c>
      <c r="G10" s="6" t="s">
        <v>6</v>
      </c>
      <c r="H10" s="6"/>
      <c r="I10" s="6"/>
      <c r="J10" s="6"/>
      <c r="K10" s="6"/>
      <c r="L10" s="63" t="s">
        <v>78</v>
      </c>
      <c r="M10" s="63"/>
      <c r="N10" s="63"/>
      <c r="O10" s="84"/>
    </row>
    <row r="11" spans="1:15" ht="20.25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5" ht="20.25" x14ac:dyDescent="0.3">
      <c r="B12" s="6"/>
      <c r="C12" s="6"/>
      <c r="D12" s="6"/>
      <c r="E12" s="6" t="s">
        <v>10</v>
      </c>
      <c r="F12" s="6" t="s">
        <v>12</v>
      </c>
      <c r="G12" s="6"/>
      <c r="H12" s="69" t="s">
        <v>138</v>
      </c>
      <c r="I12" s="6"/>
      <c r="J12" s="6"/>
      <c r="K12" s="6"/>
      <c r="L12" s="63" t="s">
        <v>84</v>
      </c>
      <c r="M12" s="63"/>
      <c r="N12" s="63"/>
      <c r="O12" s="63" t="s">
        <v>93</v>
      </c>
    </row>
    <row r="13" spans="1:15" ht="20.25" x14ac:dyDescent="0.3">
      <c r="B13" s="66" t="s">
        <v>9</v>
      </c>
      <c r="C13" s="67"/>
      <c r="D13" s="67"/>
      <c r="E13" s="13">
        <v>403</v>
      </c>
      <c r="F13" s="14">
        <v>5</v>
      </c>
      <c r="G13" s="15">
        <f>F13*F10</f>
        <v>70400</v>
      </c>
      <c r="H13" s="90">
        <v>5</v>
      </c>
      <c r="I13" s="6"/>
      <c r="J13" s="6"/>
      <c r="K13" s="6"/>
      <c r="L13" s="63" t="s">
        <v>85</v>
      </c>
      <c r="M13" s="63"/>
      <c r="N13" s="63"/>
      <c r="O13" s="63">
        <v>403</v>
      </c>
    </row>
    <row r="14" spans="1:15" ht="20.25" x14ac:dyDescent="0.3">
      <c r="B14" s="68" t="s">
        <v>11</v>
      </c>
      <c r="C14" s="69"/>
      <c r="D14" s="69"/>
      <c r="E14" s="16">
        <v>415.1</v>
      </c>
      <c r="F14" s="17">
        <v>3</v>
      </c>
      <c r="G14" s="18">
        <f>F14*F10</f>
        <v>42240</v>
      </c>
      <c r="H14" s="90">
        <v>3</v>
      </c>
      <c r="I14" s="6"/>
      <c r="J14" s="6"/>
      <c r="K14" s="6"/>
      <c r="L14" s="63" t="s">
        <v>86</v>
      </c>
      <c r="M14" s="63"/>
      <c r="N14" s="63"/>
      <c r="O14" s="84"/>
    </row>
    <row r="15" spans="1:15" ht="20.25" x14ac:dyDescent="0.3">
      <c r="B15" s="68" t="s">
        <v>13</v>
      </c>
      <c r="C15" s="69"/>
      <c r="D15" s="69"/>
      <c r="E15" s="16">
        <v>403</v>
      </c>
      <c r="F15" s="17"/>
      <c r="G15" s="18">
        <f>F15*F10</f>
        <v>0</v>
      </c>
      <c r="H15" s="90">
        <v>6</v>
      </c>
      <c r="I15" s="6"/>
      <c r="J15" s="6"/>
      <c r="K15" s="6"/>
      <c r="L15" s="6"/>
      <c r="M15" s="6"/>
      <c r="N15" s="6"/>
    </row>
    <row r="16" spans="1:15" ht="20.25" x14ac:dyDescent="0.3">
      <c r="B16" s="68" t="s">
        <v>14</v>
      </c>
      <c r="C16" s="69"/>
      <c r="D16" s="69"/>
      <c r="E16" s="16">
        <v>403</v>
      </c>
      <c r="F16" s="17"/>
      <c r="G16" s="18">
        <f>F16*F10</f>
        <v>0</v>
      </c>
      <c r="H16" s="90">
        <v>7.25</v>
      </c>
      <c r="I16" s="6"/>
      <c r="J16" s="6"/>
      <c r="K16" s="6"/>
      <c r="L16" s="63" t="s">
        <v>87</v>
      </c>
      <c r="M16" s="63"/>
      <c r="N16" s="63"/>
      <c r="O16" s="84"/>
    </row>
    <row r="17" spans="2:16" ht="20.25" x14ac:dyDescent="0.3">
      <c r="B17" s="68" t="s">
        <v>15</v>
      </c>
      <c r="C17" s="69"/>
      <c r="D17" s="69"/>
      <c r="E17" s="16"/>
      <c r="F17" s="17"/>
      <c r="G17" s="18">
        <f>F17*F10</f>
        <v>0</v>
      </c>
      <c r="H17" s="90">
        <v>3</v>
      </c>
      <c r="I17" s="6"/>
      <c r="J17" s="6"/>
      <c r="K17" s="6"/>
      <c r="L17" s="63" t="s">
        <v>88</v>
      </c>
      <c r="M17" s="63"/>
      <c r="N17" s="63"/>
      <c r="O17" s="84"/>
    </row>
    <row r="18" spans="2:16" ht="20.25" x14ac:dyDescent="0.3">
      <c r="B18" s="68" t="s">
        <v>16</v>
      </c>
      <c r="C18" s="69"/>
      <c r="D18" s="69"/>
      <c r="E18" s="16"/>
      <c r="F18" s="17"/>
      <c r="G18" s="18">
        <f>F18*F10</f>
        <v>0</v>
      </c>
      <c r="H18" s="90">
        <v>1.25</v>
      </c>
      <c r="I18" s="6"/>
      <c r="J18" s="6"/>
      <c r="K18" s="6"/>
      <c r="L18" s="6"/>
      <c r="M18" s="6"/>
      <c r="N18" s="6"/>
    </row>
    <row r="19" spans="2:16" ht="20.25" x14ac:dyDescent="0.3">
      <c r="B19" s="70" t="s">
        <v>17</v>
      </c>
      <c r="C19" s="71"/>
      <c r="D19" s="71"/>
      <c r="E19" s="19">
        <v>476</v>
      </c>
      <c r="F19" s="20"/>
      <c r="G19" s="21">
        <f>F19*F10</f>
        <v>0</v>
      </c>
      <c r="H19" s="90">
        <v>3.75</v>
      </c>
      <c r="I19" s="6"/>
      <c r="J19" s="6"/>
      <c r="K19" s="6"/>
      <c r="L19" s="63" t="s">
        <v>89</v>
      </c>
      <c r="M19" s="63"/>
      <c r="N19" s="6"/>
    </row>
    <row r="20" spans="2:16" ht="20.25" x14ac:dyDescent="0.3">
      <c r="B20" s="6"/>
      <c r="C20" s="6"/>
      <c r="D20" s="6"/>
      <c r="E20" s="6"/>
      <c r="F20" s="6"/>
      <c r="G20" s="6"/>
      <c r="H20" s="6" t="s">
        <v>26</v>
      </c>
      <c r="I20" s="69" t="s">
        <v>138</v>
      </c>
      <c r="J20" s="6"/>
      <c r="K20" s="6"/>
      <c r="L20" s="63" t="s">
        <v>90</v>
      </c>
      <c r="M20" s="63"/>
      <c r="N20" s="6"/>
    </row>
    <row r="21" spans="2:16" ht="20.25" x14ac:dyDescent="0.3">
      <c r="B21" s="66" t="s">
        <v>18</v>
      </c>
      <c r="C21" s="67"/>
      <c r="D21" s="67"/>
      <c r="E21" s="13">
        <v>358</v>
      </c>
      <c r="F21" s="14">
        <v>300</v>
      </c>
      <c r="G21" s="15">
        <f t="shared" ref="G21:G29" si="0">F21*H21</f>
        <v>600</v>
      </c>
      <c r="H21" s="10">
        <v>2</v>
      </c>
      <c r="I21" s="90">
        <v>300</v>
      </c>
      <c r="J21" s="6"/>
      <c r="K21" s="6"/>
      <c r="L21" s="6"/>
      <c r="M21" s="6"/>
      <c r="N21" s="6"/>
    </row>
    <row r="22" spans="2:16" ht="20.25" x14ac:dyDescent="0.3">
      <c r="B22" s="68" t="s">
        <v>19</v>
      </c>
      <c r="C22" s="69"/>
      <c r="D22" s="69"/>
      <c r="E22" s="16">
        <v>220.7</v>
      </c>
      <c r="F22" s="17">
        <v>600</v>
      </c>
      <c r="G22" s="18">
        <f t="shared" si="0"/>
        <v>1200</v>
      </c>
      <c r="H22" s="11">
        <v>2</v>
      </c>
      <c r="I22" s="90">
        <v>600</v>
      </c>
      <c r="J22" s="6"/>
      <c r="K22" s="6"/>
      <c r="L22" s="63" t="s">
        <v>91</v>
      </c>
      <c r="M22" s="63"/>
      <c r="N22" s="6"/>
    </row>
    <row r="23" spans="2:16" ht="20.25" x14ac:dyDescent="0.3">
      <c r="B23" s="68" t="s">
        <v>20</v>
      </c>
      <c r="C23" s="69"/>
      <c r="D23" s="69"/>
      <c r="E23" s="16">
        <v>220</v>
      </c>
      <c r="F23" s="17">
        <v>500</v>
      </c>
      <c r="G23" s="18">
        <f t="shared" si="0"/>
        <v>1000</v>
      </c>
      <c r="H23" s="11">
        <v>2</v>
      </c>
      <c r="I23" s="90">
        <v>500</v>
      </c>
      <c r="J23" s="6"/>
      <c r="K23" s="6"/>
      <c r="L23" s="63" t="s">
        <v>92</v>
      </c>
      <c r="M23" s="63"/>
      <c r="N23" s="6"/>
    </row>
    <row r="24" spans="2:16" ht="20.25" x14ac:dyDescent="0.3">
      <c r="B24" s="68" t="s">
        <v>21</v>
      </c>
      <c r="C24" s="69"/>
      <c r="D24" s="69"/>
      <c r="E24" s="16">
        <v>220.8</v>
      </c>
      <c r="F24" s="17"/>
      <c r="G24" s="18">
        <f t="shared" si="0"/>
        <v>0</v>
      </c>
      <c r="H24" s="11">
        <v>2</v>
      </c>
      <c r="I24" s="90">
        <v>800</v>
      </c>
      <c r="J24" s="6"/>
      <c r="K24" s="6"/>
      <c r="L24" s="6"/>
      <c r="M24" s="6"/>
      <c r="N24" s="6"/>
    </row>
    <row r="25" spans="2:16" ht="20.25" x14ac:dyDescent="0.3">
      <c r="B25" s="68" t="s">
        <v>22</v>
      </c>
      <c r="C25" s="69"/>
      <c r="D25" s="69"/>
      <c r="E25" s="16">
        <v>220.5</v>
      </c>
      <c r="F25" s="17"/>
      <c r="G25" s="18">
        <f t="shared" si="0"/>
        <v>0</v>
      </c>
      <c r="H25" s="11">
        <v>2</v>
      </c>
      <c r="I25" s="90">
        <v>800</v>
      </c>
      <c r="J25" s="6"/>
      <c r="K25" s="6"/>
      <c r="L25" s="63" t="s">
        <v>94</v>
      </c>
      <c r="M25" s="63"/>
      <c r="N25" s="63"/>
      <c r="O25" s="84"/>
    </row>
    <row r="26" spans="2:16" ht="20.25" x14ac:dyDescent="0.3">
      <c r="B26" s="68" t="s">
        <v>23</v>
      </c>
      <c r="C26" s="69"/>
      <c r="D26" s="69"/>
      <c r="E26" s="16">
        <v>221</v>
      </c>
      <c r="F26" s="17"/>
      <c r="G26" s="18">
        <f t="shared" si="0"/>
        <v>0</v>
      </c>
      <c r="H26" s="11">
        <v>2</v>
      </c>
      <c r="I26" s="90">
        <v>900</v>
      </c>
      <c r="J26" s="6"/>
      <c r="K26" s="6"/>
      <c r="L26" s="85">
        <v>480.1</v>
      </c>
      <c r="M26" s="63"/>
      <c r="N26" s="63"/>
      <c r="O26" s="84"/>
    </row>
    <row r="27" spans="2:16" ht="20.25" x14ac:dyDescent="0.3">
      <c r="B27" s="68" t="s">
        <v>24</v>
      </c>
      <c r="C27" s="69"/>
      <c r="D27" s="69"/>
      <c r="E27" s="16">
        <v>222.1</v>
      </c>
      <c r="F27" s="17"/>
      <c r="G27" s="18">
        <f t="shared" si="0"/>
        <v>0</v>
      </c>
      <c r="H27" s="11">
        <v>2</v>
      </c>
      <c r="I27" s="90">
        <v>900</v>
      </c>
      <c r="J27" s="6"/>
      <c r="K27" s="6"/>
      <c r="L27" s="63" t="s">
        <v>95</v>
      </c>
      <c r="M27" s="63"/>
      <c r="N27" s="63"/>
      <c r="O27" s="84"/>
    </row>
    <row r="28" spans="2:16" ht="20.25" x14ac:dyDescent="0.3">
      <c r="B28" s="68" t="s">
        <v>25</v>
      </c>
      <c r="C28" s="72"/>
      <c r="D28" s="72"/>
      <c r="E28" s="16">
        <v>223.3</v>
      </c>
      <c r="F28" s="53"/>
      <c r="G28" s="18">
        <f t="shared" si="0"/>
        <v>0</v>
      </c>
      <c r="H28" s="11">
        <v>2</v>
      </c>
      <c r="I28" s="90">
        <v>250</v>
      </c>
      <c r="J28" s="6"/>
      <c r="K28" s="6"/>
      <c r="L28" s="6"/>
      <c r="M28" s="6"/>
      <c r="N28" s="6"/>
    </row>
    <row r="29" spans="2:16" ht="20.25" x14ac:dyDescent="0.3">
      <c r="B29" s="70" t="s">
        <v>60</v>
      </c>
      <c r="C29" s="71"/>
      <c r="D29" s="71"/>
      <c r="E29" s="19">
        <v>357.06</v>
      </c>
      <c r="F29" s="20"/>
      <c r="G29" s="21">
        <f t="shared" si="0"/>
        <v>0</v>
      </c>
      <c r="H29" s="54">
        <v>2</v>
      </c>
      <c r="I29" s="90">
        <v>450</v>
      </c>
      <c r="J29" s="6"/>
      <c r="K29" s="6"/>
      <c r="L29" s="63" t="s">
        <v>96</v>
      </c>
      <c r="M29" s="63"/>
      <c r="N29" s="63"/>
      <c r="O29" s="84"/>
      <c r="P29" s="84"/>
    </row>
    <row r="30" spans="2:16" ht="20.25" x14ac:dyDescent="0.3">
      <c r="B30" s="6"/>
      <c r="C30" s="6"/>
      <c r="D30" s="6"/>
      <c r="E30" s="6"/>
      <c r="F30" s="6"/>
      <c r="G30" s="6"/>
      <c r="H30" s="6"/>
      <c r="I30" s="89"/>
      <c r="J30" s="6"/>
      <c r="K30" s="6"/>
      <c r="L30" s="63" t="s">
        <v>97</v>
      </c>
      <c r="M30" s="63"/>
      <c r="N30" s="63"/>
      <c r="O30" s="84"/>
      <c r="P30" s="84"/>
    </row>
    <row r="31" spans="2:16" ht="20.25" x14ac:dyDescent="0.3">
      <c r="B31" s="6"/>
      <c r="C31" s="6"/>
      <c r="D31" s="6"/>
      <c r="E31" s="6"/>
      <c r="F31" s="6"/>
      <c r="G31" s="6"/>
      <c r="H31" s="6" t="s">
        <v>28</v>
      </c>
      <c r="I31" s="89"/>
      <c r="J31" s="6"/>
      <c r="K31" s="6"/>
      <c r="L31" s="63" t="s">
        <v>98</v>
      </c>
      <c r="M31" s="63"/>
      <c r="N31" s="63"/>
      <c r="O31" s="84"/>
      <c r="P31" s="84"/>
    </row>
    <row r="32" spans="2:16" ht="20.25" x14ac:dyDescent="0.3">
      <c r="B32" s="66" t="s">
        <v>27</v>
      </c>
      <c r="C32" s="67"/>
      <c r="D32" s="67"/>
      <c r="E32" s="13">
        <v>570.1</v>
      </c>
      <c r="F32" s="14">
        <v>24</v>
      </c>
      <c r="G32" s="15">
        <f t="shared" ref="G32:G37" si="1">F32*H32</f>
        <v>2400</v>
      </c>
      <c r="H32" s="55">
        <v>100</v>
      </c>
      <c r="I32" s="90">
        <v>24104</v>
      </c>
      <c r="J32" s="6"/>
      <c r="K32" s="6"/>
      <c r="L32" s="63" t="s">
        <v>99</v>
      </c>
      <c r="M32" s="63"/>
      <c r="N32" s="63"/>
      <c r="O32" s="84"/>
      <c r="P32" s="84"/>
    </row>
    <row r="33" spans="2:17" ht="20.25" x14ac:dyDescent="0.3">
      <c r="B33" s="68" t="s">
        <v>66</v>
      </c>
      <c r="C33" s="72"/>
      <c r="D33" s="72"/>
      <c r="E33" s="16">
        <v>501</v>
      </c>
      <c r="F33" s="53"/>
      <c r="G33" s="18">
        <f t="shared" si="1"/>
        <v>0</v>
      </c>
      <c r="H33" s="56">
        <v>100</v>
      </c>
      <c r="I33" s="90">
        <v>104</v>
      </c>
      <c r="J33" s="6"/>
      <c r="K33" s="6"/>
      <c r="L33" s="6"/>
      <c r="M33" s="6"/>
      <c r="N33" s="6"/>
    </row>
    <row r="34" spans="2:17" ht="20.25" x14ac:dyDescent="0.3">
      <c r="B34" s="68" t="s">
        <v>67</v>
      </c>
      <c r="C34" s="72"/>
      <c r="D34" s="72"/>
      <c r="E34" s="16">
        <v>502</v>
      </c>
      <c r="F34" s="53"/>
      <c r="G34" s="18">
        <f t="shared" si="1"/>
        <v>0</v>
      </c>
      <c r="H34" s="56">
        <v>100</v>
      </c>
      <c r="I34" s="90">
        <v>104</v>
      </c>
      <c r="J34" s="6"/>
      <c r="K34" s="6"/>
      <c r="L34" s="63" t="s">
        <v>100</v>
      </c>
      <c r="M34" s="63"/>
      <c r="N34" s="63"/>
      <c r="O34" s="84"/>
      <c r="P34" s="84"/>
      <c r="Q34" s="84"/>
    </row>
    <row r="35" spans="2:17" ht="20.25" x14ac:dyDescent="0.3">
      <c r="B35" s="68" t="s">
        <v>68</v>
      </c>
      <c r="C35" s="72"/>
      <c r="D35" s="72"/>
      <c r="E35" s="16">
        <v>518</v>
      </c>
      <c r="F35" s="53"/>
      <c r="G35" s="18">
        <f t="shared" si="1"/>
        <v>0</v>
      </c>
      <c r="H35" s="56">
        <v>100</v>
      </c>
      <c r="I35" s="90">
        <v>104</v>
      </c>
      <c r="J35" s="6"/>
      <c r="K35" s="6"/>
      <c r="L35" s="63" t="s">
        <v>101</v>
      </c>
      <c r="M35" s="63"/>
      <c r="N35" s="63"/>
      <c r="O35" s="84"/>
      <c r="P35" s="84"/>
      <c r="Q35" s="84"/>
    </row>
    <row r="36" spans="2:17" ht="20.25" x14ac:dyDescent="0.3">
      <c r="B36" s="68" t="s">
        <v>69</v>
      </c>
      <c r="C36" s="72"/>
      <c r="D36" s="72"/>
      <c r="E36" s="16">
        <v>519</v>
      </c>
      <c r="F36" s="53"/>
      <c r="G36" s="18">
        <f t="shared" si="1"/>
        <v>0</v>
      </c>
      <c r="H36" s="56">
        <v>100</v>
      </c>
      <c r="I36" s="90">
        <v>104</v>
      </c>
      <c r="J36" s="6"/>
      <c r="K36" s="6"/>
      <c r="L36" s="63" t="s">
        <v>102</v>
      </c>
      <c r="M36" s="63"/>
      <c r="N36" s="63"/>
      <c r="O36" s="84"/>
      <c r="P36" s="84"/>
      <c r="Q36" s="84"/>
    </row>
    <row r="37" spans="2:17" ht="20.25" x14ac:dyDescent="0.3">
      <c r="B37" s="70" t="s">
        <v>70</v>
      </c>
      <c r="C37" s="71"/>
      <c r="D37" s="71"/>
      <c r="E37" s="19">
        <v>580</v>
      </c>
      <c r="F37" s="20"/>
      <c r="G37" s="21">
        <f t="shared" si="1"/>
        <v>0</v>
      </c>
      <c r="H37" s="54">
        <v>100</v>
      </c>
      <c r="I37" s="90">
        <v>42.3</v>
      </c>
      <c r="J37" s="6"/>
      <c r="K37" s="6"/>
      <c r="L37" s="63" t="s">
        <v>103</v>
      </c>
      <c r="M37" s="63"/>
      <c r="N37" s="63"/>
      <c r="O37" s="84"/>
      <c r="P37" s="84"/>
      <c r="Q37" s="84"/>
    </row>
    <row r="38" spans="2:17" ht="20.25" x14ac:dyDescent="0.3">
      <c r="B38" s="6"/>
      <c r="C38" s="6"/>
      <c r="D38" s="6"/>
      <c r="E38" s="6"/>
      <c r="F38" s="6"/>
      <c r="G38" s="6"/>
      <c r="H38" s="6"/>
      <c r="I38" s="89"/>
      <c r="J38" s="6"/>
      <c r="K38" s="6"/>
      <c r="L38" s="63" t="s">
        <v>104</v>
      </c>
      <c r="M38" s="63"/>
      <c r="N38" s="63"/>
      <c r="O38" s="84"/>
      <c r="P38" s="84"/>
      <c r="Q38" s="84"/>
    </row>
    <row r="39" spans="2:17" ht="20.25" x14ac:dyDescent="0.3">
      <c r="B39" s="66" t="s">
        <v>29</v>
      </c>
      <c r="C39" s="67"/>
      <c r="D39" s="67"/>
      <c r="E39" s="13">
        <v>450.22</v>
      </c>
      <c r="F39" s="28">
        <v>2</v>
      </c>
      <c r="G39" s="38" t="s">
        <v>35</v>
      </c>
      <c r="H39" s="37" t="s">
        <v>33</v>
      </c>
      <c r="I39" s="89"/>
      <c r="J39" s="6"/>
      <c r="K39" s="6"/>
      <c r="L39" s="6"/>
      <c r="M39" s="6"/>
      <c r="N39" s="6"/>
    </row>
    <row r="40" spans="2:17" ht="20.25" x14ac:dyDescent="0.3">
      <c r="B40" s="68" t="s">
        <v>30</v>
      </c>
      <c r="C40" s="69"/>
      <c r="D40" s="69"/>
      <c r="E40" s="16" t="s">
        <v>38</v>
      </c>
      <c r="F40" s="6"/>
      <c r="G40" s="29">
        <f>(F8*F9)/9*0.056*F39</f>
        <v>1576.96</v>
      </c>
      <c r="H40" s="30" t="s">
        <v>32</v>
      </c>
      <c r="I40" s="89"/>
      <c r="J40" s="6"/>
      <c r="K40" s="6"/>
      <c r="L40" s="63" t="s">
        <v>105</v>
      </c>
      <c r="M40" s="63"/>
      <c r="N40" s="63"/>
      <c r="O40" s="84"/>
    </row>
    <row r="41" spans="2:17" ht="20.25" x14ac:dyDescent="0.3">
      <c r="B41" s="70" t="s">
        <v>31</v>
      </c>
      <c r="C41" s="71"/>
      <c r="D41" s="71"/>
      <c r="E41" s="19"/>
      <c r="F41" s="20">
        <v>95</v>
      </c>
      <c r="G41" s="31">
        <f>G40*F41</f>
        <v>149811.20000000001</v>
      </c>
      <c r="H41" s="32" t="s">
        <v>34</v>
      </c>
      <c r="I41" s="90">
        <v>104</v>
      </c>
      <c r="J41" s="6"/>
      <c r="K41" s="6"/>
      <c r="L41" s="63" t="s">
        <v>106</v>
      </c>
      <c r="M41" s="63"/>
      <c r="N41" s="63"/>
      <c r="O41" s="84"/>
    </row>
    <row r="42" spans="2:17" ht="20.25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3" t="s">
        <v>107</v>
      </c>
      <c r="M42" s="63"/>
      <c r="N42" s="63"/>
      <c r="O42" s="84"/>
    </row>
    <row r="43" spans="2:17" ht="20.25" x14ac:dyDescent="0.3">
      <c r="B43" s="66" t="s">
        <v>29</v>
      </c>
      <c r="C43" s="67"/>
      <c r="D43" s="67"/>
      <c r="E43" s="13">
        <v>450.22</v>
      </c>
      <c r="F43" s="28">
        <v>2</v>
      </c>
      <c r="G43" s="38" t="s">
        <v>35</v>
      </c>
      <c r="H43" s="37" t="s">
        <v>36</v>
      </c>
      <c r="I43" s="6"/>
      <c r="J43" s="6"/>
      <c r="K43" s="6"/>
      <c r="L43" s="63" t="s">
        <v>108</v>
      </c>
      <c r="M43" s="63"/>
      <c r="N43" s="63"/>
      <c r="O43" s="84"/>
    </row>
    <row r="44" spans="2:17" ht="20.25" x14ac:dyDescent="0.3">
      <c r="B44" s="68" t="s">
        <v>30</v>
      </c>
      <c r="C44" s="69"/>
      <c r="D44" s="69"/>
      <c r="E44" s="16" t="s">
        <v>38</v>
      </c>
      <c r="F44" s="6"/>
      <c r="G44" s="29">
        <f>(F8*F9)/9*0.056*F43</f>
        <v>1576.96</v>
      </c>
      <c r="H44" s="30" t="s">
        <v>37</v>
      </c>
      <c r="I44" s="6"/>
      <c r="J44" s="6"/>
      <c r="K44" s="6"/>
      <c r="L44" s="63" t="s">
        <v>109</v>
      </c>
      <c r="M44" s="63"/>
      <c r="N44" s="63"/>
      <c r="O44" s="84"/>
    </row>
    <row r="45" spans="2:17" ht="20.25" x14ac:dyDescent="0.3">
      <c r="B45" s="70" t="s">
        <v>31</v>
      </c>
      <c r="C45" s="71"/>
      <c r="D45" s="71"/>
      <c r="E45" s="19"/>
      <c r="F45" s="20">
        <v>95</v>
      </c>
      <c r="G45" s="31">
        <f>G44*F45</f>
        <v>149811.20000000001</v>
      </c>
      <c r="H45" s="32" t="s">
        <v>34</v>
      </c>
      <c r="I45" s="90">
        <v>104</v>
      </c>
      <c r="J45" s="6"/>
      <c r="K45" s="6"/>
      <c r="L45" s="6"/>
      <c r="M45" s="6"/>
      <c r="N45" s="6"/>
    </row>
    <row r="46" spans="2:17" ht="20.25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3" t="s">
        <v>110</v>
      </c>
      <c r="M46" s="63"/>
      <c r="N46" s="63"/>
      <c r="O46" s="84"/>
    </row>
    <row r="47" spans="2:17" ht="20.25" x14ac:dyDescent="0.3">
      <c r="B47" s="66" t="s">
        <v>42</v>
      </c>
      <c r="C47" s="67"/>
      <c r="D47" s="67"/>
      <c r="E47" s="13">
        <v>452</v>
      </c>
      <c r="F47" s="14">
        <v>6</v>
      </c>
      <c r="G47" s="15">
        <f>H47*F47</f>
        <v>5913.6</v>
      </c>
      <c r="H47" s="33">
        <f>F10*0.07</f>
        <v>985.60000000000014</v>
      </c>
      <c r="I47" s="6" t="s">
        <v>44</v>
      </c>
      <c r="J47" s="90">
        <v>6</v>
      </c>
      <c r="K47" s="6"/>
      <c r="L47" s="63" t="s">
        <v>111</v>
      </c>
      <c r="M47" s="63"/>
      <c r="N47" s="63"/>
      <c r="O47" s="84"/>
    </row>
    <row r="48" spans="2:17" ht="20.25" x14ac:dyDescent="0.3">
      <c r="B48" s="70" t="s">
        <v>43</v>
      </c>
      <c r="C48" s="71"/>
      <c r="D48" s="71"/>
      <c r="E48" s="19">
        <v>452</v>
      </c>
      <c r="F48" s="20"/>
      <c r="G48" s="21">
        <f>H48*F48</f>
        <v>0</v>
      </c>
      <c r="H48" s="34">
        <f>F10*0.05</f>
        <v>704</v>
      </c>
      <c r="I48" s="6" t="s">
        <v>44</v>
      </c>
      <c r="J48" s="90">
        <v>6</v>
      </c>
      <c r="K48" s="6"/>
      <c r="L48" s="6"/>
      <c r="M48" s="6"/>
      <c r="N48" s="6"/>
    </row>
    <row r="49" spans="2:14" ht="20.2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3" t="s">
        <v>112</v>
      </c>
      <c r="M49" s="63"/>
      <c r="N49" s="63"/>
    </row>
    <row r="50" spans="2:14" ht="20.25" x14ac:dyDescent="0.3">
      <c r="B50" s="66" t="s">
        <v>45</v>
      </c>
      <c r="C50" s="67"/>
      <c r="D50" s="67"/>
      <c r="E50" s="13">
        <v>861.10599999999999</v>
      </c>
      <c r="F50" s="14">
        <v>0.09</v>
      </c>
      <c r="G50" s="15">
        <f>F8*F50</f>
        <v>2.16</v>
      </c>
      <c r="H50" s="6"/>
      <c r="I50" s="90">
        <v>0.09</v>
      </c>
      <c r="J50" s="6"/>
      <c r="K50" s="6"/>
      <c r="L50" s="63" t="s">
        <v>113</v>
      </c>
      <c r="M50" s="63"/>
      <c r="N50" s="63"/>
    </row>
    <row r="51" spans="2:14" ht="20.25" x14ac:dyDescent="0.3">
      <c r="B51" s="70" t="s">
        <v>46</v>
      </c>
      <c r="C51" s="71"/>
      <c r="D51" s="71"/>
      <c r="E51" s="19">
        <v>860.10599999999999</v>
      </c>
      <c r="F51" s="20">
        <v>0.09</v>
      </c>
      <c r="G51" s="21">
        <f>F8*F51</f>
        <v>2.16</v>
      </c>
      <c r="H51" s="6"/>
      <c r="I51" s="90">
        <v>0.09</v>
      </c>
      <c r="J51" s="6"/>
      <c r="K51" s="6"/>
      <c r="L51" s="6"/>
      <c r="M51" s="6"/>
      <c r="N51" s="6"/>
    </row>
    <row r="52" spans="2:14" ht="20.25" x14ac:dyDescent="0.3">
      <c r="B52" s="6"/>
      <c r="C52" s="6"/>
      <c r="D52" s="6"/>
      <c r="E52" s="6"/>
      <c r="F52" s="6"/>
      <c r="G52" s="6"/>
      <c r="H52" s="6"/>
      <c r="I52" s="89"/>
      <c r="J52" s="6"/>
      <c r="K52" s="6"/>
      <c r="L52" s="63" t="s">
        <v>114</v>
      </c>
      <c r="M52" s="63"/>
      <c r="N52" s="63"/>
    </row>
    <row r="53" spans="2:14" ht="20.25" x14ac:dyDescent="0.3">
      <c r="B53" s="66" t="s">
        <v>39</v>
      </c>
      <c r="C53" s="67"/>
      <c r="D53" s="67"/>
      <c r="E53" s="13">
        <v>459.7</v>
      </c>
      <c r="F53" s="14">
        <v>2.25</v>
      </c>
      <c r="G53" s="15">
        <f>F10*F53</f>
        <v>31680</v>
      </c>
      <c r="H53" s="6"/>
      <c r="I53" s="90">
        <v>2.25</v>
      </c>
      <c r="J53" s="6"/>
      <c r="K53" s="6"/>
      <c r="L53" s="63" t="s">
        <v>115</v>
      </c>
      <c r="M53" s="63"/>
      <c r="N53" s="63"/>
    </row>
    <row r="54" spans="2:14" ht="20.25" x14ac:dyDescent="0.3">
      <c r="B54" s="68" t="s">
        <v>40</v>
      </c>
      <c r="C54" s="69"/>
      <c r="D54" s="69"/>
      <c r="E54" s="16">
        <v>458.6</v>
      </c>
      <c r="F54" s="17"/>
      <c r="G54" s="18">
        <f>F10*F54</f>
        <v>0</v>
      </c>
      <c r="H54" s="6"/>
      <c r="I54" s="90">
        <v>4.5</v>
      </c>
      <c r="J54" s="6"/>
      <c r="K54" s="6"/>
      <c r="L54" s="6"/>
      <c r="M54" s="6"/>
      <c r="N54" s="6"/>
    </row>
    <row r="55" spans="2:14" ht="20.25" x14ac:dyDescent="0.3">
      <c r="B55" s="68" t="s">
        <v>41</v>
      </c>
      <c r="C55" s="69"/>
      <c r="D55" s="69"/>
      <c r="E55" s="16"/>
      <c r="F55" s="17"/>
      <c r="G55" s="18">
        <f>F10*F55</f>
        <v>0</v>
      </c>
      <c r="H55" s="6"/>
      <c r="I55" s="90">
        <v>4.25</v>
      </c>
      <c r="J55" s="6"/>
      <c r="K55" s="6"/>
      <c r="L55" s="63" t="s">
        <v>116</v>
      </c>
      <c r="M55" s="63"/>
      <c r="N55" s="63"/>
    </row>
    <row r="56" spans="2:14" ht="20.25" x14ac:dyDescent="0.3">
      <c r="B56" s="68" t="s">
        <v>47</v>
      </c>
      <c r="C56" s="69"/>
      <c r="D56" s="69"/>
      <c r="E56" s="16">
        <v>486.4</v>
      </c>
      <c r="F56" s="17"/>
      <c r="G56" s="18">
        <f>F10*F56</f>
        <v>0</v>
      </c>
      <c r="H56" s="6"/>
      <c r="I56" s="90">
        <v>6.25</v>
      </c>
      <c r="J56" s="6"/>
      <c r="K56" s="6"/>
      <c r="L56" s="63" t="s">
        <v>117</v>
      </c>
      <c r="M56" s="63"/>
      <c r="N56" s="63"/>
    </row>
    <row r="57" spans="2:14" ht="20.25" x14ac:dyDescent="0.3">
      <c r="B57" s="70" t="s">
        <v>48</v>
      </c>
      <c r="C57" s="71"/>
      <c r="D57" s="71"/>
      <c r="E57" s="19">
        <v>486.1</v>
      </c>
      <c r="F57" s="20"/>
      <c r="G57" s="21">
        <f>F10*F57</f>
        <v>0</v>
      </c>
      <c r="H57" s="6"/>
      <c r="I57" s="90">
        <v>7</v>
      </c>
      <c r="J57" s="6"/>
      <c r="K57" s="6"/>
      <c r="L57" s="6"/>
      <c r="M57" s="6"/>
      <c r="N57" s="6"/>
    </row>
    <row r="58" spans="2:14" ht="20.25" x14ac:dyDescent="0.3">
      <c r="B58" s="6"/>
      <c r="C58" s="6"/>
      <c r="D58" s="6"/>
      <c r="E58" s="6"/>
      <c r="F58" s="6"/>
      <c r="G58" s="6"/>
      <c r="H58" s="6" t="s">
        <v>37</v>
      </c>
      <c r="I58" s="89"/>
      <c r="J58" s="6"/>
      <c r="K58" s="6"/>
      <c r="L58" s="63" t="s">
        <v>118</v>
      </c>
      <c r="M58" s="63"/>
      <c r="N58" s="63"/>
    </row>
    <row r="59" spans="2:14" ht="20.25" x14ac:dyDescent="0.3">
      <c r="B59" s="73" t="s">
        <v>49</v>
      </c>
      <c r="C59" s="74"/>
      <c r="D59" s="74"/>
      <c r="E59" s="24">
        <v>702</v>
      </c>
      <c r="F59" s="25">
        <v>100</v>
      </c>
      <c r="G59" s="26">
        <f>H59*F59</f>
        <v>2000</v>
      </c>
      <c r="H59" s="27">
        <v>20</v>
      </c>
      <c r="I59" s="90">
        <v>100</v>
      </c>
      <c r="J59" s="6"/>
      <c r="K59" s="6"/>
      <c r="L59" s="63" t="s">
        <v>119</v>
      </c>
      <c r="M59" s="63"/>
      <c r="N59" s="63"/>
    </row>
    <row r="60" spans="2:14" ht="20.25" x14ac:dyDescent="0.3">
      <c r="B60" s="6"/>
      <c r="C60" s="6"/>
      <c r="D60" s="6"/>
      <c r="E60" s="6"/>
      <c r="F60" s="6"/>
      <c r="G60" s="6"/>
      <c r="H60" s="6" t="s">
        <v>65</v>
      </c>
      <c r="I60" s="89"/>
      <c r="J60" s="6"/>
      <c r="K60" s="6"/>
      <c r="L60" s="6"/>
      <c r="M60" s="6"/>
      <c r="N60" s="6"/>
    </row>
    <row r="61" spans="2:14" ht="20.25" x14ac:dyDescent="0.3">
      <c r="B61" s="73" t="s">
        <v>64</v>
      </c>
      <c r="C61" s="74"/>
      <c r="D61" s="74"/>
      <c r="E61" s="24">
        <v>874</v>
      </c>
      <c r="F61" s="25"/>
      <c r="G61" s="26">
        <f>H61*F61</f>
        <v>0</v>
      </c>
      <c r="H61" s="50">
        <v>3</v>
      </c>
      <c r="I61" s="90">
        <v>200</v>
      </c>
      <c r="J61" s="6"/>
      <c r="K61" s="6"/>
      <c r="L61" s="63" t="s">
        <v>120</v>
      </c>
      <c r="M61" s="63"/>
      <c r="N61" s="63"/>
    </row>
    <row r="62" spans="2:14" ht="20.25" x14ac:dyDescent="0.3">
      <c r="B62" s="6"/>
      <c r="C62" s="6"/>
      <c r="D62" s="6"/>
      <c r="E62" s="6"/>
      <c r="F62" s="6"/>
      <c r="G62" s="6"/>
      <c r="H62" s="6" t="s">
        <v>7</v>
      </c>
      <c r="I62" s="89"/>
      <c r="J62" s="6"/>
      <c r="K62" s="6"/>
      <c r="L62" s="63" t="s">
        <v>121</v>
      </c>
      <c r="M62" s="63"/>
      <c r="N62" s="63"/>
    </row>
    <row r="63" spans="2:14" ht="20.25" x14ac:dyDescent="0.3">
      <c r="B63" s="66" t="s">
        <v>71</v>
      </c>
      <c r="C63" s="67"/>
      <c r="D63" s="67"/>
      <c r="E63" s="13">
        <v>620.12</v>
      </c>
      <c r="F63" s="14"/>
      <c r="G63" s="15">
        <f>H63*F63</f>
        <v>0</v>
      </c>
      <c r="H63" s="55">
        <v>200</v>
      </c>
      <c r="I63" s="90">
        <v>32</v>
      </c>
      <c r="J63" s="6"/>
      <c r="K63" s="6"/>
      <c r="L63" s="6"/>
      <c r="M63" s="6"/>
      <c r="N63" s="6"/>
    </row>
    <row r="64" spans="2:14" ht="20.25" x14ac:dyDescent="0.3">
      <c r="B64" s="68" t="s">
        <v>72</v>
      </c>
      <c r="C64" s="72"/>
      <c r="D64" s="72"/>
      <c r="E64" s="16">
        <v>620.13099999999997</v>
      </c>
      <c r="F64" s="53"/>
      <c r="G64" s="18">
        <f>H64*F64</f>
        <v>0</v>
      </c>
      <c r="H64" s="56">
        <v>200</v>
      </c>
      <c r="I64" s="90">
        <v>55</v>
      </c>
      <c r="J64" s="6"/>
      <c r="K64" s="6"/>
      <c r="L64" s="6"/>
      <c r="M64" s="6"/>
      <c r="N64" s="6"/>
    </row>
    <row r="65" spans="2:14" ht="20.25" x14ac:dyDescent="0.3">
      <c r="B65" s="68" t="s">
        <v>73</v>
      </c>
      <c r="C65" s="72"/>
      <c r="D65" s="72"/>
      <c r="E65" s="16">
        <v>620.32000000000005</v>
      </c>
      <c r="F65" s="53"/>
      <c r="G65" s="18">
        <f>H65*F65</f>
        <v>0</v>
      </c>
      <c r="H65" s="56">
        <v>200</v>
      </c>
      <c r="I65" s="90">
        <v>42</v>
      </c>
      <c r="J65" s="6"/>
      <c r="K65" s="6"/>
      <c r="L65" s="6"/>
      <c r="M65" s="6"/>
      <c r="N65" s="6"/>
    </row>
    <row r="66" spans="2:14" ht="20.25" x14ac:dyDescent="0.3">
      <c r="B66" s="70" t="s">
        <v>74</v>
      </c>
      <c r="C66" s="71"/>
      <c r="D66" s="71"/>
      <c r="E66" s="19">
        <v>627.82000000000005</v>
      </c>
      <c r="F66" s="20"/>
      <c r="G66" s="21">
        <f>H66*F66</f>
        <v>0</v>
      </c>
      <c r="H66" s="54">
        <v>2</v>
      </c>
      <c r="I66" s="90">
        <v>4500</v>
      </c>
      <c r="J66" s="6"/>
      <c r="K66" s="63" t="s">
        <v>122</v>
      </c>
      <c r="L66" s="63"/>
      <c r="M66" s="63"/>
      <c r="N66" s="63"/>
    </row>
    <row r="67" spans="2:14" ht="20.25" x14ac:dyDescent="0.3">
      <c r="B67" s="6"/>
      <c r="C67" s="6"/>
      <c r="D67" s="6"/>
      <c r="E67" s="6"/>
      <c r="F67" s="6"/>
      <c r="G67" s="6"/>
      <c r="H67" s="6" t="s">
        <v>82</v>
      </c>
      <c r="I67" s="89"/>
      <c r="J67" s="6"/>
      <c r="K67" s="63" t="s">
        <v>124</v>
      </c>
      <c r="L67" s="63"/>
      <c r="M67" s="63"/>
      <c r="N67" s="63"/>
    </row>
    <row r="68" spans="2:14" ht="20.25" x14ac:dyDescent="0.3">
      <c r="B68" s="73" t="s">
        <v>79</v>
      </c>
      <c r="C68" s="74"/>
      <c r="D68" s="59" t="s">
        <v>81</v>
      </c>
      <c r="E68" s="64" t="s">
        <v>80</v>
      </c>
      <c r="F68" s="65">
        <v>65</v>
      </c>
      <c r="G68" s="62">
        <f>H68*F68</f>
        <v>6500</v>
      </c>
      <c r="H68" s="27">
        <v>100</v>
      </c>
      <c r="I68" s="90">
        <v>65</v>
      </c>
      <c r="J68" s="6"/>
      <c r="K68" s="63" t="s">
        <v>123</v>
      </c>
      <c r="L68" s="63"/>
      <c r="M68" s="63"/>
      <c r="N68" s="63"/>
    </row>
    <row r="69" spans="2:14" ht="20.25" x14ac:dyDescent="0.3">
      <c r="B69" s="6"/>
      <c r="C69" s="6"/>
      <c r="D69" s="6"/>
      <c r="E69" s="6"/>
      <c r="F69" s="6"/>
      <c r="G69" s="6"/>
      <c r="H69" s="6"/>
      <c r="I69" s="6"/>
      <c r="J69" s="6"/>
      <c r="K69" s="63" t="s">
        <v>125</v>
      </c>
      <c r="L69" s="63"/>
      <c r="M69" s="63"/>
      <c r="N69" s="63"/>
    </row>
    <row r="70" spans="2:14" ht="20.25" x14ac:dyDescent="0.3">
      <c r="B70" s="6"/>
      <c r="C70" s="6"/>
      <c r="D70" s="6"/>
      <c r="E70" s="6"/>
      <c r="F70" s="86" t="s">
        <v>63</v>
      </c>
      <c r="G70" s="26">
        <f>SUM(G68,G66,G65,G64,G63,G61,G59,G57,G56,G55,G54,G53,G51,G50,G48,G47,G45,G41,G37,G36,G35,G34,G33,G32,G29,G28,G27,G26,G25,G24,G23,G22,G21,G19,G18,G17,G16,G15,G14,G13)</f>
        <v>463560.32000000007</v>
      </c>
      <c r="H70" s="6"/>
      <c r="I70" s="6"/>
      <c r="J70" s="6"/>
      <c r="K70" s="63" t="s">
        <v>126</v>
      </c>
      <c r="L70" s="63"/>
      <c r="M70" s="63"/>
      <c r="N70" s="63"/>
    </row>
    <row r="71" spans="2:14" ht="20.25" x14ac:dyDescent="0.3">
      <c r="B71" s="6"/>
      <c r="C71" s="6"/>
      <c r="D71" s="6"/>
      <c r="E71" s="6"/>
      <c r="F71" s="6"/>
      <c r="G71" s="6"/>
      <c r="H71" s="6"/>
      <c r="I71" s="6"/>
      <c r="J71" s="6"/>
      <c r="K71" s="63" t="s">
        <v>127</v>
      </c>
      <c r="L71" s="63"/>
      <c r="M71" s="63"/>
      <c r="N71" s="63"/>
    </row>
    <row r="72" spans="2:14" ht="20.25" x14ac:dyDescent="0.3">
      <c r="B72" s="6"/>
      <c r="C72" s="6"/>
      <c r="D72" s="6"/>
      <c r="E72" s="6"/>
      <c r="F72" s="86" t="s">
        <v>61</v>
      </c>
      <c r="G72" s="60">
        <f>G70*H72</f>
        <v>46356.032000000007</v>
      </c>
      <c r="H72" s="27">
        <v>0.1</v>
      </c>
      <c r="I72" s="6" t="s">
        <v>62</v>
      </c>
      <c r="J72" s="6"/>
      <c r="K72" s="63" t="s">
        <v>128</v>
      </c>
      <c r="L72" s="63"/>
      <c r="M72" s="63"/>
      <c r="N72" s="63"/>
    </row>
    <row r="73" spans="2:14" ht="20.25" x14ac:dyDescent="0.3">
      <c r="B73" s="6"/>
      <c r="C73" s="6"/>
      <c r="D73" s="6"/>
      <c r="E73" s="6"/>
      <c r="F73" s="6"/>
      <c r="G73" s="6"/>
      <c r="H73" s="6"/>
      <c r="I73" s="6"/>
      <c r="J73" s="6"/>
      <c r="K73" s="63" t="s">
        <v>129</v>
      </c>
      <c r="L73" s="63"/>
      <c r="M73" s="63"/>
      <c r="N73" s="63"/>
    </row>
    <row r="74" spans="2:14" ht="20.25" x14ac:dyDescent="0.3">
      <c r="B74" s="6"/>
      <c r="C74" s="6"/>
      <c r="D74" s="6"/>
      <c r="E74" s="6"/>
      <c r="F74" s="6"/>
      <c r="G74" s="6"/>
      <c r="H74" s="6"/>
      <c r="I74" s="6"/>
      <c r="J74" s="6"/>
      <c r="K74" s="63" t="s">
        <v>130</v>
      </c>
      <c r="L74" s="63"/>
      <c r="M74" s="63"/>
      <c r="N74" s="63"/>
    </row>
    <row r="75" spans="2:14" ht="20.25" x14ac:dyDescent="0.3">
      <c r="B75" s="6"/>
      <c r="C75" s="6"/>
      <c r="D75" s="6"/>
      <c r="E75" s="6"/>
      <c r="F75" s="61" t="s">
        <v>50</v>
      </c>
      <c r="G75" s="26">
        <f>SUM(G72,G70)</f>
        <v>509916.35200000007</v>
      </c>
      <c r="H75" s="6"/>
      <c r="I75" s="6"/>
      <c r="J75" s="6"/>
      <c r="K75" s="63" t="s">
        <v>131</v>
      </c>
      <c r="L75" s="63"/>
      <c r="M75" s="63"/>
      <c r="N75" s="63"/>
    </row>
    <row r="76" spans="2:14" ht="20.25" x14ac:dyDescent="0.3">
      <c r="B76" s="6"/>
      <c r="C76" s="6"/>
      <c r="D76" s="6"/>
      <c r="E76" s="6"/>
      <c r="F76" s="6"/>
      <c r="G76" s="6"/>
      <c r="H76" s="6"/>
      <c r="I76" s="6"/>
      <c r="J76" s="6"/>
      <c r="K76" s="63" t="s">
        <v>132</v>
      </c>
      <c r="L76" s="63"/>
      <c r="M76" s="63"/>
      <c r="N76" s="63"/>
    </row>
    <row r="77" spans="2:14" ht="20.25" x14ac:dyDescent="0.3">
      <c r="E77" s="6"/>
      <c r="F77" s="6"/>
      <c r="G77" s="6"/>
      <c r="H77" s="6"/>
      <c r="I77" s="6"/>
      <c r="J77" s="6"/>
      <c r="K77" s="63" t="s">
        <v>133</v>
      </c>
      <c r="L77" s="63"/>
      <c r="M77" s="63"/>
      <c r="N77" s="63"/>
    </row>
    <row r="78" spans="2:14" ht="20.25" x14ac:dyDescent="0.3">
      <c r="K78" s="63" t="s">
        <v>134</v>
      </c>
      <c r="L78" s="84"/>
      <c r="M78" s="84"/>
      <c r="N78" s="84"/>
    </row>
    <row r="80" spans="2:14" ht="20.25" x14ac:dyDescent="0.3">
      <c r="B80" s="86" t="s">
        <v>51</v>
      </c>
      <c r="C80" s="86"/>
      <c r="D80" s="86"/>
    </row>
    <row r="82" spans="2:11" ht="20.25" x14ac:dyDescent="0.3">
      <c r="C82" s="86" t="s">
        <v>57</v>
      </c>
      <c r="D82" s="2"/>
      <c r="E82" s="2"/>
      <c r="F82" s="2"/>
      <c r="G82" s="86" t="s">
        <v>2</v>
      </c>
      <c r="H82" s="2"/>
    </row>
    <row r="85" spans="2:11" ht="20.25" x14ac:dyDescent="0.3">
      <c r="B85" s="66" t="s">
        <v>4</v>
      </c>
      <c r="C85" s="67"/>
      <c r="D85" s="67"/>
      <c r="E85" s="9"/>
      <c r="F85" s="10">
        <v>6</v>
      </c>
      <c r="G85" s="6" t="s">
        <v>7</v>
      </c>
    </row>
    <row r="86" spans="2:11" ht="20.25" x14ac:dyDescent="0.3">
      <c r="B86" s="68" t="s">
        <v>3</v>
      </c>
      <c r="C86" s="69"/>
      <c r="D86" s="69"/>
      <c r="E86" s="6"/>
      <c r="F86" s="11">
        <v>5280</v>
      </c>
      <c r="G86" s="6" t="s">
        <v>7</v>
      </c>
      <c r="I86" s="6" t="s">
        <v>55</v>
      </c>
    </row>
    <row r="87" spans="2:11" ht="20.25" x14ac:dyDescent="0.3">
      <c r="B87" s="9"/>
      <c r="C87" s="9"/>
      <c r="D87" s="9"/>
      <c r="E87" s="9" t="s">
        <v>10</v>
      </c>
      <c r="F87" s="9"/>
      <c r="G87" s="6"/>
      <c r="H87" s="6" t="s">
        <v>54</v>
      </c>
      <c r="I87" s="6"/>
      <c r="K87" s="69" t="s">
        <v>137</v>
      </c>
    </row>
    <row r="88" spans="2:11" ht="20.25" x14ac:dyDescent="0.3">
      <c r="B88" s="66" t="s">
        <v>53</v>
      </c>
      <c r="C88" s="75"/>
      <c r="D88" s="5"/>
      <c r="E88" s="13">
        <v>120</v>
      </c>
      <c r="F88" s="42">
        <v>25</v>
      </c>
      <c r="G88" s="39">
        <f>I88*F88</f>
        <v>23466.666666666664</v>
      </c>
      <c r="H88" s="10">
        <v>0.8</v>
      </c>
      <c r="I88" s="33">
        <f>F85*F86*H88/27</f>
        <v>938.66666666666663</v>
      </c>
      <c r="K88" s="90">
        <v>25</v>
      </c>
    </row>
    <row r="89" spans="2:11" ht="20.25" x14ac:dyDescent="0.3">
      <c r="B89" s="76"/>
      <c r="C89" s="77"/>
      <c r="D89" s="3"/>
      <c r="E89" s="16">
        <v>120.1</v>
      </c>
      <c r="F89" s="43"/>
      <c r="G89" s="36">
        <f>I89*F89</f>
        <v>0</v>
      </c>
      <c r="H89" s="11">
        <v>0.8</v>
      </c>
      <c r="I89" s="40">
        <f>F85*F86*H89/27</f>
        <v>938.66666666666663</v>
      </c>
      <c r="K89" s="90">
        <v>25</v>
      </c>
    </row>
    <row r="90" spans="2:11" ht="20.25" x14ac:dyDescent="0.3">
      <c r="B90" s="78"/>
      <c r="C90" s="79"/>
      <c r="D90" s="4"/>
      <c r="E90" s="19">
        <v>129.30000000000001</v>
      </c>
      <c r="F90" s="44"/>
      <c r="G90" s="41">
        <f>I90*F90</f>
        <v>0</v>
      </c>
      <c r="H90" s="22">
        <v>0.8</v>
      </c>
      <c r="I90" s="34">
        <f>F85*F86*H90/27</f>
        <v>938.66666666666663</v>
      </c>
      <c r="K90" s="90">
        <v>27</v>
      </c>
    </row>
    <row r="91" spans="2:11" ht="20.25" x14ac:dyDescent="0.3">
      <c r="B91" s="3"/>
      <c r="C91" s="3"/>
      <c r="D91" s="3"/>
      <c r="E91" s="6"/>
      <c r="F91" s="6"/>
      <c r="G91" s="6"/>
      <c r="H91" s="6"/>
      <c r="I91" s="6"/>
      <c r="K91" s="89"/>
    </row>
    <row r="92" spans="2:11" ht="20.25" x14ac:dyDescent="0.3">
      <c r="B92" s="66" t="s">
        <v>56</v>
      </c>
      <c r="C92" s="67"/>
      <c r="D92" s="80"/>
      <c r="E92" s="13">
        <v>151.22</v>
      </c>
      <c r="F92" s="42">
        <v>50</v>
      </c>
      <c r="G92" s="15">
        <f>I92*F92</f>
        <v>35200</v>
      </c>
      <c r="H92" s="45">
        <v>0.6</v>
      </c>
      <c r="I92" s="47">
        <f>F85*F86*H92/27</f>
        <v>704</v>
      </c>
      <c r="K92" s="90">
        <v>50</v>
      </c>
    </row>
    <row r="93" spans="2:11" ht="20.25" x14ac:dyDescent="0.3">
      <c r="B93" s="81"/>
      <c r="C93" s="82"/>
      <c r="D93" s="82"/>
      <c r="E93" s="19">
        <v>152</v>
      </c>
      <c r="F93" s="44"/>
      <c r="G93" s="41">
        <f>I93*F93</f>
        <v>0</v>
      </c>
      <c r="H93" s="46">
        <v>0.6</v>
      </c>
      <c r="I93" s="12">
        <f>F85*F86*H93/27</f>
        <v>704</v>
      </c>
      <c r="K93" s="90">
        <v>53</v>
      </c>
    </row>
    <row r="94" spans="2:11" ht="20.25" x14ac:dyDescent="0.3">
      <c r="K94" s="89"/>
    </row>
    <row r="95" spans="2:11" ht="20.25" x14ac:dyDescent="0.3">
      <c r="K95" s="89"/>
    </row>
    <row r="96" spans="2:11" ht="20.25" x14ac:dyDescent="0.3">
      <c r="B96" s="73" t="s">
        <v>52</v>
      </c>
      <c r="C96" s="83"/>
      <c r="D96" s="83"/>
      <c r="E96" s="24">
        <v>701.2</v>
      </c>
      <c r="F96" s="25">
        <v>1200</v>
      </c>
      <c r="G96" s="26">
        <f>H96*F96</f>
        <v>2400</v>
      </c>
      <c r="H96" s="50">
        <v>2</v>
      </c>
      <c r="K96" s="90">
        <v>1200</v>
      </c>
    </row>
    <row r="97" spans="2:11" ht="20.25" x14ac:dyDescent="0.3">
      <c r="K97" s="89"/>
    </row>
    <row r="98" spans="2:11" ht="20.25" x14ac:dyDescent="0.3">
      <c r="B98" s="73" t="s">
        <v>58</v>
      </c>
      <c r="C98" s="23"/>
      <c r="D98" s="23"/>
      <c r="E98" s="24">
        <v>702</v>
      </c>
      <c r="F98" s="25">
        <v>175</v>
      </c>
      <c r="G98" s="26">
        <f>I98*F98</f>
        <v>103488</v>
      </c>
      <c r="H98" s="48">
        <v>3</v>
      </c>
      <c r="I98" s="49">
        <f>F85*F86/9*0.056*H98</f>
        <v>591.36</v>
      </c>
      <c r="K98" s="90">
        <v>175</v>
      </c>
    </row>
    <row r="100" spans="2:11" ht="20.25" x14ac:dyDescent="0.3">
      <c r="B100" s="73" t="s">
        <v>59</v>
      </c>
      <c r="C100" s="74"/>
      <c r="D100" s="51"/>
      <c r="E100" s="24">
        <v>701</v>
      </c>
      <c r="F100" s="25"/>
      <c r="G100" s="26">
        <f>I100*F100</f>
        <v>0</v>
      </c>
      <c r="H100" s="50">
        <v>3</v>
      </c>
      <c r="I100" s="49">
        <f>F85*F86/9*0.056*H100</f>
        <v>591.36</v>
      </c>
      <c r="K100" s="90">
        <v>200</v>
      </c>
    </row>
    <row r="101" spans="2:11" ht="20.25" x14ac:dyDescent="0.3">
      <c r="B101" s="52"/>
      <c r="C101" s="52"/>
      <c r="D101" s="52"/>
      <c r="E101" s="57"/>
      <c r="F101" s="58"/>
      <c r="G101" s="58"/>
      <c r="H101" s="57" t="s">
        <v>65</v>
      </c>
      <c r="I101" s="57"/>
      <c r="K101" s="89"/>
    </row>
    <row r="102" spans="2:11" ht="20.25" x14ac:dyDescent="0.3">
      <c r="B102" s="73" t="s">
        <v>75</v>
      </c>
      <c r="C102" s="23"/>
      <c r="D102" s="51"/>
      <c r="E102" s="24">
        <v>824.6</v>
      </c>
      <c r="F102" s="25">
        <v>2700</v>
      </c>
      <c r="G102" s="26">
        <f>H102*F102</f>
        <v>5400</v>
      </c>
      <c r="H102" s="50">
        <v>2</v>
      </c>
      <c r="I102" s="57"/>
      <c r="K102" s="90">
        <v>2700</v>
      </c>
    </row>
    <row r="103" spans="2:11" ht="20.25" x14ac:dyDescent="0.3">
      <c r="B103" s="52"/>
      <c r="C103" s="52"/>
      <c r="D103" s="52"/>
      <c r="E103" s="57"/>
      <c r="F103" s="58"/>
      <c r="G103" s="58"/>
      <c r="H103" s="57" t="s">
        <v>7</v>
      </c>
      <c r="I103" s="57"/>
      <c r="K103" s="89"/>
    </row>
    <row r="104" spans="2:11" ht="20.25" x14ac:dyDescent="0.3">
      <c r="B104" s="73" t="s">
        <v>83</v>
      </c>
      <c r="C104" s="74"/>
      <c r="D104" s="74"/>
      <c r="E104" s="24">
        <v>860.11199999999997</v>
      </c>
      <c r="F104" s="25">
        <v>4.5</v>
      </c>
      <c r="G104" s="26">
        <f>H104*F104</f>
        <v>630</v>
      </c>
      <c r="H104" s="50">
        <v>140</v>
      </c>
      <c r="I104" s="57"/>
      <c r="K104" s="90">
        <v>4.5</v>
      </c>
    </row>
    <row r="105" spans="2:11" ht="20.25" x14ac:dyDescent="0.3">
      <c r="B105" s="52"/>
      <c r="C105" s="52"/>
      <c r="D105" s="52"/>
      <c r="E105" s="57"/>
      <c r="F105" s="58"/>
      <c r="G105" s="58"/>
      <c r="H105" s="57"/>
      <c r="I105" s="57"/>
    </row>
    <row r="107" spans="2:11" ht="20.25" x14ac:dyDescent="0.3">
      <c r="F107" s="86" t="s">
        <v>63</v>
      </c>
      <c r="G107" s="26">
        <f>SUM(G88,G89,G90,G92,G93,G96,G98,G100,G102,G104)</f>
        <v>170584.66666666666</v>
      </c>
      <c r="H107" s="6"/>
      <c r="I107" s="6"/>
    </row>
    <row r="108" spans="2:11" ht="20.25" x14ac:dyDescent="0.3">
      <c r="F108" s="6"/>
      <c r="G108" s="6"/>
      <c r="H108" s="6"/>
      <c r="I108" s="6"/>
    </row>
    <row r="109" spans="2:11" ht="20.25" x14ac:dyDescent="0.3">
      <c r="F109" s="86" t="s">
        <v>61</v>
      </c>
      <c r="G109" s="60">
        <f>G107*H109</f>
        <v>17058.466666666667</v>
      </c>
      <c r="H109" s="27">
        <v>0.1</v>
      </c>
      <c r="I109" s="6" t="s">
        <v>62</v>
      </c>
    </row>
    <row r="110" spans="2:11" ht="20.25" x14ac:dyDescent="0.3">
      <c r="F110" s="6"/>
      <c r="G110" s="6"/>
      <c r="H110" s="6"/>
      <c r="I110" s="6"/>
    </row>
    <row r="111" spans="2:11" ht="20.25" x14ac:dyDescent="0.3">
      <c r="F111" s="6"/>
      <c r="G111" s="6"/>
      <c r="H111" s="6"/>
      <c r="I111" s="6"/>
    </row>
    <row r="112" spans="2:11" ht="20.25" x14ac:dyDescent="0.3">
      <c r="F112" s="86" t="s">
        <v>50</v>
      </c>
      <c r="G112" s="26">
        <f>SUM(G109,G107)</f>
        <v>187643.13333333333</v>
      </c>
      <c r="H112" s="6"/>
      <c r="I112" s="6"/>
    </row>
  </sheetData>
  <pageMargins left="0.7" right="0.7" top="0.75" bottom="0.75" header="0.3" footer="0.3"/>
  <pageSetup scale="42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 and tear</dc:creator>
  <cp:lastModifiedBy>rip and tear</cp:lastModifiedBy>
  <dcterms:created xsi:type="dcterms:W3CDTF">2023-05-22T01:59:53Z</dcterms:created>
  <dcterms:modified xsi:type="dcterms:W3CDTF">2023-06-08T02:05:35Z</dcterms:modified>
</cp:coreProperties>
</file>