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560" yWindow="560" windowWidth="25040" windowHeight="169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0" i="1" l="1"/>
  <c r="F49" i="1"/>
  <c r="F48" i="1"/>
  <c r="F47" i="1"/>
  <c r="F46" i="1"/>
  <c r="F45" i="1"/>
  <c r="F44" i="1"/>
  <c r="F43" i="1"/>
  <c r="F42" i="1"/>
  <c r="F41" i="1"/>
  <c r="F40" i="1"/>
  <c r="F39" i="1"/>
  <c r="F38" i="1"/>
  <c r="J29" i="1"/>
  <c r="L3" i="1"/>
  <c r="M3" i="1"/>
  <c r="L4" i="1"/>
  <c r="M4" i="1"/>
  <c r="L5" i="1"/>
  <c r="M5" i="1"/>
  <c r="L6" i="1"/>
  <c r="M6" i="1"/>
  <c r="L7" i="1"/>
  <c r="M7" i="1"/>
  <c r="L8" i="1"/>
  <c r="M8" i="1"/>
  <c r="L9" i="1"/>
  <c r="M9" i="1"/>
  <c r="L10" i="1"/>
  <c r="M10" i="1"/>
  <c r="L11" i="1"/>
  <c r="M11" i="1"/>
  <c r="L12" i="1"/>
  <c r="M12" i="1"/>
  <c r="L13" i="1"/>
  <c r="M13" i="1"/>
  <c r="L14" i="1"/>
  <c r="M14" i="1"/>
  <c r="L15" i="1"/>
  <c r="M15" i="1"/>
  <c r="L16" i="1"/>
  <c r="M16" i="1"/>
  <c r="L17" i="1"/>
  <c r="M17" i="1"/>
  <c r="L18" i="1"/>
  <c r="M18" i="1"/>
  <c r="L19" i="1"/>
  <c r="M19" i="1"/>
  <c r="L20" i="1"/>
  <c r="M20" i="1"/>
  <c r="L21" i="1"/>
  <c r="M21" i="1"/>
  <c r="L22" i="1"/>
  <c r="M22" i="1"/>
  <c r="L23" i="1"/>
  <c r="M23" i="1"/>
  <c r="L24" i="1"/>
  <c r="M24" i="1"/>
  <c r="L25" i="1"/>
  <c r="M25" i="1"/>
  <c r="L26" i="1"/>
  <c r="M26" i="1"/>
  <c r="K29" i="1"/>
  <c r="P3" i="1"/>
  <c r="Q3" i="1"/>
  <c r="P4" i="1"/>
  <c r="Q4" i="1"/>
  <c r="P5" i="1"/>
  <c r="Q5" i="1"/>
  <c r="P6" i="1"/>
  <c r="Q6" i="1"/>
  <c r="P7" i="1"/>
  <c r="Q7" i="1"/>
  <c r="P8" i="1"/>
  <c r="Q8" i="1"/>
  <c r="P9" i="1"/>
  <c r="Q9" i="1"/>
  <c r="P10" i="1"/>
  <c r="Q10" i="1"/>
  <c r="P11" i="1"/>
  <c r="Q11" i="1"/>
  <c r="P12" i="1"/>
  <c r="Q12" i="1"/>
  <c r="P13" i="1"/>
  <c r="Q13" i="1"/>
  <c r="P14" i="1"/>
  <c r="Q14" i="1"/>
  <c r="P15" i="1"/>
  <c r="Q15" i="1"/>
  <c r="P16" i="1"/>
  <c r="Q16" i="1"/>
  <c r="P17" i="1"/>
  <c r="Q17" i="1"/>
  <c r="P18" i="1"/>
  <c r="Q18" i="1"/>
  <c r="P19" i="1"/>
  <c r="Q19" i="1"/>
  <c r="P20" i="1"/>
  <c r="Q20" i="1"/>
  <c r="P21" i="1"/>
  <c r="Q21" i="1"/>
  <c r="P22" i="1"/>
  <c r="Q22" i="1"/>
  <c r="P23" i="1"/>
  <c r="Q23" i="1"/>
  <c r="P24" i="1"/>
  <c r="Q24" i="1"/>
  <c r="P25" i="1"/>
  <c r="Q25" i="1"/>
  <c r="P26" i="1"/>
  <c r="Q26" i="1"/>
  <c r="M28" i="1"/>
  <c r="U28" i="1"/>
  <c r="M29" i="1"/>
  <c r="Q28" i="1"/>
  <c r="Q29" i="1"/>
  <c r="X31" i="1"/>
  <c r="X32" i="1"/>
  <c r="M30" i="1"/>
  <c r="Q30" i="1"/>
  <c r="V32" i="1"/>
  <c r="N3" i="1"/>
  <c r="O3" i="1"/>
  <c r="N4" i="1"/>
  <c r="O4" i="1"/>
  <c r="N5" i="1"/>
  <c r="O5" i="1"/>
  <c r="N6" i="1"/>
  <c r="O6" i="1"/>
  <c r="N7" i="1"/>
  <c r="O7" i="1"/>
  <c r="N8" i="1"/>
  <c r="O8" i="1"/>
  <c r="N9" i="1"/>
  <c r="O9" i="1"/>
  <c r="N10" i="1"/>
  <c r="O10" i="1"/>
  <c r="N11" i="1"/>
  <c r="O11" i="1"/>
  <c r="N12" i="1"/>
  <c r="O12" i="1"/>
  <c r="N13" i="1"/>
  <c r="O13" i="1"/>
  <c r="N14" i="1"/>
  <c r="O14" i="1"/>
  <c r="N15" i="1"/>
  <c r="O15" i="1"/>
  <c r="N16" i="1"/>
  <c r="O16" i="1"/>
  <c r="N17" i="1"/>
  <c r="O17" i="1"/>
  <c r="N18" i="1"/>
  <c r="O18" i="1"/>
  <c r="N19" i="1"/>
  <c r="O19" i="1"/>
  <c r="N20" i="1"/>
  <c r="O20" i="1"/>
  <c r="N21" i="1"/>
  <c r="O21" i="1"/>
  <c r="N22" i="1"/>
  <c r="O22" i="1"/>
  <c r="N23" i="1"/>
  <c r="O23" i="1"/>
  <c r="N24" i="1"/>
  <c r="O24" i="1"/>
  <c r="N25" i="1"/>
  <c r="O25" i="1"/>
  <c r="N26" i="1"/>
  <c r="O26" i="1"/>
  <c r="O28" i="1"/>
  <c r="R3" i="1"/>
  <c r="S3" i="1"/>
  <c r="R4" i="1"/>
  <c r="S4" i="1"/>
  <c r="R5" i="1"/>
  <c r="S5" i="1"/>
  <c r="R6" i="1"/>
  <c r="S6" i="1"/>
  <c r="R7" i="1"/>
  <c r="S7" i="1"/>
  <c r="R8" i="1"/>
  <c r="S8" i="1"/>
  <c r="R9" i="1"/>
  <c r="S9" i="1"/>
  <c r="R10" i="1"/>
  <c r="S10" i="1"/>
  <c r="R11" i="1"/>
  <c r="S11" i="1"/>
  <c r="R12" i="1"/>
  <c r="S12" i="1"/>
  <c r="R13" i="1"/>
  <c r="S13" i="1"/>
  <c r="R14" i="1"/>
  <c r="S14" i="1"/>
  <c r="R15" i="1"/>
  <c r="S15" i="1"/>
  <c r="R16" i="1"/>
  <c r="S16" i="1"/>
  <c r="R17" i="1"/>
  <c r="S17" i="1"/>
  <c r="R18" i="1"/>
  <c r="S18" i="1"/>
  <c r="R19" i="1"/>
  <c r="S19" i="1"/>
  <c r="R20" i="1"/>
  <c r="S20" i="1"/>
  <c r="R21" i="1"/>
  <c r="S21" i="1"/>
  <c r="R22" i="1"/>
  <c r="S22" i="1"/>
  <c r="R23" i="1"/>
  <c r="S23" i="1"/>
  <c r="R24" i="1"/>
  <c r="S24" i="1"/>
  <c r="R25" i="1"/>
  <c r="S25" i="1"/>
  <c r="R26" i="1"/>
  <c r="S26" i="1"/>
  <c r="S28" i="1"/>
  <c r="V33" i="1"/>
  <c r="V35" i="1"/>
  <c r="V36" i="1"/>
  <c r="V37" i="1"/>
  <c r="F37" i="1"/>
  <c r="F36" i="1"/>
  <c r="F35" i="1"/>
  <c r="F34" i="1"/>
  <c r="F33" i="1"/>
  <c r="F32" i="1"/>
  <c r="K31" i="1"/>
  <c r="J31" i="1"/>
  <c r="F31" i="1"/>
  <c r="F30" i="1"/>
  <c r="F29" i="1"/>
  <c r="K28" i="1"/>
  <c r="J28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<sst xmlns="http://schemas.openxmlformats.org/spreadsheetml/2006/main" count="41" uniqueCount="37">
  <si>
    <t>Latent Outcome (Y) Indicators</t>
  </si>
  <si>
    <t>Outcome Scale Score</t>
  </si>
  <si>
    <t>Categorical Moderator (Z)</t>
  </si>
  <si>
    <t>Scale Score Data</t>
  </si>
  <si>
    <t>y1</t>
  </si>
  <si>
    <t>y2</t>
  </si>
  <si>
    <t>y3</t>
  </si>
  <si>
    <t>y4</t>
  </si>
  <si>
    <t>y5</t>
  </si>
  <si>
    <t>Weak</t>
  </si>
  <si>
    <t>Strong</t>
  </si>
  <si>
    <t>Y-Median Weak</t>
  </si>
  <si>
    <t>Absolute deviation (Zij Weak)</t>
  </si>
  <si>
    <t>Zij weak - Mean Zij weak</t>
  </si>
  <si>
    <t>squared</t>
  </si>
  <si>
    <t>Y-Median Strong</t>
  </si>
  <si>
    <t>Absolute deviation (Zij Strong)</t>
  </si>
  <si>
    <t>Zij Strong - Mean Zij Strong</t>
  </si>
  <si>
    <t>Means</t>
  </si>
  <si>
    <t>Mean Zij</t>
  </si>
  <si>
    <t>SUM(O3:O26)</t>
  </si>
  <si>
    <t>SUM(S3:S26)</t>
  </si>
  <si>
    <t>Z.. (which is the mean of all of the absolute deviations)</t>
  </si>
  <si>
    <t>Medians</t>
  </si>
  <si>
    <t>(Mean Zij-Z..)^2</t>
  </si>
  <si>
    <t>n*(Mean Zij-Z..)^2</t>
  </si>
  <si>
    <t>df</t>
  </si>
  <si>
    <t>Var</t>
  </si>
  <si>
    <t>p-1</t>
  </si>
  <si>
    <t>Values in Yellow are for numerator</t>
  </si>
  <si>
    <t>M30+Q30</t>
  </si>
  <si>
    <t>(N-1)/(p-1)</t>
  </si>
  <si>
    <t>Values in blue are for denominator</t>
  </si>
  <si>
    <t>O28+S28</t>
  </si>
  <si>
    <t>Brown-Forsythe F</t>
  </si>
  <si>
    <t>p-value</t>
  </si>
  <si>
    <t>Sig?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</si>
</sst>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charset val="129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CFF66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Fill="1" applyBorder="1" applyAlignment="1">
      <alignment horizontal="center"/>
    </xf>
    <xf numFmtId="0" fontId="0" fillId="0" borderId="2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2" borderId="0" xfId="0" applyFill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1" fillId="3" borderId="3" xfId="0" applyFont="1" applyFill="1" applyBorder="1"/>
    <xf numFmtId="0" fontId="1" fillId="4" borderId="3" xfId="0" applyFont="1" applyFill="1" applyBorder="1"/>
    <xf numFmtId="0" fontId="0" fillId="3" borderId="3" xfId="0" applyFill="1" applyBorder="1" applyAlignment="1">
      <alignment horizontal="right" wrapText="1"/>
    </xf>
    <xf numFmtId="0" fontId="0" fillId="3" borderId="3" xfId="0" applyFill="1" applyBorder="1" applyAlignment="1">
      <alignment wrapText="1"/>
    </xf>
    <xf numFmtId="0" fontId="0" fillId="4" borderId="3" xfId="0" applyFill="1" applyBorder="1" applyAlignment="1">
      <alignment wrapText="1"/>
    </xf>
    <xf numFmtId="0" fontId="0" fillId="0" borderId="0" xfId="0" applyFill="1"/>
    <xf numFmtId="0" fontId="0" fillId="0" borderId="1" xfId="0" applyBorder="1"/>
    <xf numFmtId="0" fontId="0" fillId="5" borderId="0" xfId="0" applyFill="1"/>
    <xf numFmtId="0" fontId="0" fillId="6" borderId="0" xfId="0" applyFill="1" applyAlignment="1">
      <alignment horizontal="left" wrapText="1"/>
    </xf>
    <xf numFmtId="0" fontId="0" fillId="6" borderId="0" xfId="0" applyFill="1"/>
    <xf numFmtId="0" fontId="0" fillId="7" borderId="0" xfId="0" applyFill="1" applyAlignment="1">
      <alignment vertical="center"/>
    </xf>
    <xf numFmtId="0" fontId="0" fillId="6" borderId="0" xfId="0" applyFill="1" applyAlignment="1">
      <alignment horizontal="center" wrapText="1"/>
    </xf>
    <xf numFmtId="0" fontId="0" fillId="6" borderId="0" xfId="0" applyFill="1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/>
    </xf>
    <xf numFmtId="0" fontId="0" fillId="6" borderId="0" xfId="0" applyFill="1" applyAlignment="1">
      <alignment horizontal="right" wrapText="1"/>
    </xf>
    <xf numFmtId="0" fontId="0" fillId="0" borderId="0" xfId="0" applyAlignment="1">
      <alignment wrapText="1"/>
    </xf>
    <xf numFmtId="0" fontId="0" fillId="7" borderId="0" xfId="0" applyFill="1" applyAlignment="1">
      <alignment horizontal="right" wrapText="1"/>
    </xf>
    <xf numFmtId="0" fontId="0" fillId="7" borderId="0" xfId="0" applyFill="1"/>
    <xf numFmtId="0" fontId="2" fillId="8" borderId="0" xfId="0" applyFont="1" applyFill="1" applyAlignment="1">
      <alignment horizontal="left" wrapText="1"/>
    </xf>
    <xf numFmtId="0" fontId="0" fillId="8" borderId="0" xfId="0" applyFill="1"/>
    <xf numFmtId="0" fontId="0" fillId="8" borderId="0" xfId="0" applyFill="1" applyBorder="1"/>
    <xf numFmtId="0" fontId="0" fillId="8" borderId="0" xfId="0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0"/>
  <sheetViews>
    <sheetView tabSelected="1" workbookViewId="0">
      <selection activeCell="B5" sqref="B5"/>
    </sheetView>
  </sheetViews>
  <sheetFormatPr baseColWidth="10" defaultRowHeight="15" x14ac:dyDescent="0"/>
  <cols>
    <col min="6" max="6" width="12.1640625" customWidth="1"/>
    <col min="7" max="7" width="14.1640625" customWidth="1"/>
    <col min="8" max="8" width="5.5" customWidth="1"/>
    <col min="9" max="9" width="8.1640625" customWidth="1"/>
    <col min="10" max="11" width="9.5" customWidth="1"/>
    <col min="12" max="12" width="15.83203125" customWidth="1"/>
    <col min="16" max="16" width="15.83203125" customWidth="1"/>
    <col min="20" max="20" width="18" customWidth="1"/>
    <col min="21" max="21" width="18.1640625" customWidth="1"/>
  </cols>
  <sheetData>
    <row r="1" spans="1:19">
      <c r="A1" s="1" t="s">
        <v>0</v>
      </c>
      <c r="B1" s="1"/>
      <c r="C1" s="1"/>
      <c r="D1" s="1"/>
      <c r="E1" s="1"/>
      <c r="F1" s="2" t="s">
        <v>1</v>
      </c>
      <c r="G1" s="3" t="s">
        <v>2</v>
      </c>
      <c r="H1" s="4"/>
      <c r="I1" s="4"/>
      <c r="J1" s="5" t="s">
        <v>3</v>
      </c>
      <c r="K1" s="5"/>
      <c r="L1" s="5"/>
      <c r="M1" s="5"/>
      <c r="N1" s="5"/>
      <c r="O1" s="5"/>
      <c r="P1" s="5"/>
      <c r="Q1" s="5"/>
      <c r="R1" s="5"/>
      <c r="S1" s="5"/>
    </row>
    <row r="2" spans="1:19" ht="45">
      <c r="A2" s="6" t="s">
        <v>4</v>
      </c>
      <c r="B2" s="6" t="s">
        <v>5</v>
      </c>
      <c r="C2" s="6" t="s">
        <v>6</v>
      </c>
      <c r="D2" s="6" t="s">
        <v>7</v>
      </c>
      <c r="E2" s="6" t="s">
        <v>8</v>
      </c>
      <c r="F2" s="7"/>
      <c r="G2" s="8"/>
      <c r="H2" s="4"/>
      <c r="I2" s="4"/>
      <c r="J2" s="9" t="s">
        <v>9</v>
      </c>
      <c r="K2" s="10" t="s">
        <v>10</v>
      </c>
      <c r="L2" s="11" t="s">
        <v>11</v>
      </c>
      <c r="M2" s="12" t="s">
        <v>12</v>
      </c>
      <c r="N2" s="12" t="s">
        <v>13</v>
      </c>
      <c r="O2" s="12" t="s">
        <v>14</v>
      </c>
      <c r="P2" s="13" t="s">
        <v>15</v>
      </c>
      <c r="Q2" s="13" t="s">
        <v>16</v>
      </c>
      <c r="R2" s="13" t="s">
        <v>17</v>
      </c>
      <c r="S2" s="13" t="s">
        <v>14</v>
      </c>
    </row>
    <row r="3" spans="1:19">
      <c r="A3">
        <v>5</v>
      </c>
      <c r="B3">
        <v>4</v>
      </c>
      <c r="C3">
        <v>5</v>
      </c>
      <c r="D3">
        <v>4</v>
      </c>
      <c r="E3">
        <v>5</v>
      </c>
      <c r="F3">
        <f t="shared" ref="F3:F50" si="0">AVERAGE(A3:E3)</f>
        <v>4.5999999999999996</v>
      </c>
      <c r="G3">
        <v>1</v>
      </c>
      <c r="H3" s="14"/>
      <c r="J3">
        <v>7</v>
      </c>
      <c r="K3">
        <v>4.5999999999999996</v>
      </c>
      <c r="L3">
        <f t="shared" ref="L3:L26" si="1">J3-J$29</f>
        <v>1.9000000000000004</v>
      </c>
      <c r="M3">
        <f>ABS(L3)</f>
        <v>1.9000000000000004</v>
      </c>
      <c r="N3">
        <f>M3-$M$28</f>
        <v>0.82500000000000018</v>
      </c>
      <c r="O3">
        <f>N3^2</f>
        <v>0.68062500000000026</v>
      </c>
      <c r="P3">
        <f t="shared" ref="P3:P26" si="2">K3-$K$29</f>
        <v>-0.20000000000000018</v>
      </c>
      <c r="Q3">
        <f>ABS(P3)</f>
        <v>0.20000000000000018</v>
      </c>
      <c r="R3">
        <f>Q3-$Q$28</f>
        <v>-0.74999999999999989</v>
      </c>
      <c r="S3">
        <f>R3^2</f>
        <v>0.56249999999999989</v>
      </c>
    </row>
    <row r="4" spans="1:19">
      <c r="A4">
        <v>5</v>
      </c>
      <c r="B4">
        <v>5</v>
      </c>
      <c r="C4">
        <v>5</v>
      </c>
      <c r="D4">
        <v>6</v>
      </c>
      <c r="E4">
        <v>3</v>
      </c>
      <c r="F4">
        <f t="shared" si="0"/>
        <v>4.8</v>
      </c>
      <c r="G4">
        <v>1</v>
      </c>
      <c r="J4">
        <v>6</v>
      </c>
      <c r="K4">
        <v>4.8</v>
      </c>
      <c r="L4">
        <f t="shared" si="1"/>
        <v>0.90000000000000036</v>
      </c>
      <c r="M4">
        <f t="shared" ref="M4:M26" si="3">ABS(L4)</f>
        <v>0.90000000000000036</v>
      </c>
      <c r="N4">
        <f t="shared" ref="N4:N26" si="4">M4-$M$28</f>
        <v>-0.17499999999999982</v>
      </c>
      <c r="O4">
        <f t="shared" ref="O4:O26" si="5">N4^2</f>
        <v>3.0624999999999937E-2</v>
      </c>
      <c r="P4">
        <f t="shared" si="2"/>
        <v>0</v>
      </c>
      <c r="Q4">
        <f t="shared" ref="Q4:Q26" si="6">ABS(P4)</f>
        <v>0</v>
      </c>
      <c r="R4">
        <f t="shared" ref="R4:R26" si="7">Q4-$Q$28</f>
        <v>-0.95000000000000007</v>
      </c>
      <c r="S4">
        <f t="shared" ref="S4:S26" si="8">R4^2</f>
        <v>0.90250000000000008</v>
      </c>
    </row>
    <row r="5" spans="1:19">
      <c r="A5">
        <v>6</v>
      </c>
      <c r="B5">
        <v>6</v>
      </c>
      <c r="C5">
        <v>6</v>
      </c>
      <c r="D5">
        <v>5</v>
      </c>
      <c r="E5">
        <v>4</v>
      </c>
      <c r="F5">
        <f t="shared" si="0"/>
        <v>5.4</v>
      </c>
      <c r="G5">
        <v>1</v>
      </c>
      <c r="J5">
        <v>4.2</v>
      </c>
      <c r="K5">
        <v>5.4</v>
      </c>
      <c r="L5">
        <f t="shared" si="1"/>
        <v>-0.89999999999999947</v>
      </c>
      <c r="M5">
        <f t="shared" si="3"/>
        <v>0.89999999999999947</v>
      </c>
      <c r="N5">
        <f t="shared" si="4"/>
        <v>-0.17500000000000071</v>
      </c>
      <c r="O5">
        <f t="shared" si="5"/>
        <v>3.0625000000000249E-2</v>
      </c>
      <c r="P5">
        <f t="shared" si="2"/>
        <v>0.60000000000000053</v>
      </c>
      <c r="Q5">
        <f t="shared" si="6"/>
        <v>0.60000000000000053</v>
      </c>
      <c r="R5">
        <f t="shared" si="7"/>
        <v>-0.34999999999999953</v>
      </c>
      <c r="S5">
        <f t="shared" si="8"/>
        <v>0.12249999999999968</v>
      </c>
    </row>
    <row r="6" spans="1:19">
      <c r="A6">
        <v>7</v>
      </c>
      <c r="B6">
        <v>3</v>
      </c>
      <c r="C6">
        <v>3</v>
      </c>
      <c r="D6">
        <v>6</v>
      </c>
      <c r="E6">
        <v>4</v>
      </c>
      <c r="F6">
        <f t="shared" si="0"/>
        <v>4.5999999999999996</v>
      </c>
      <c r="G6">
        <v>1</v>
      </c>
      <c r="J6">
        <v>1</v>
      </c>
      <c r="K6">
        <v>4.5999999999999996</v>
      </c>
      <c r="L6">
        <f t="shared" si="1"/>
        <v>-4.0999999999999996</v>
      </c>
      <c r="M6">
        <f t="shared" si="3"/>
        <v>4.0999999999999996</v>
      </c>
      <c r="N6">
        <f t="shared" si="4"/>
        <v>3.0249999999999995</v>
      </c>
      <c r="O6">
        <f t="shared" si="5"/>
        <v>9.1506249999999962</v>
      </c>
      <c r="P6">
        <f t="shared" si="2"/>
        <v>-0.20000000000000018</v>
      </c>
      <c r="Q6">
        <f t="shared" si="6"/>
        <v>0.20000000000000018</v>
      </c>
      <c r="R6">
        <f t="shared" si="7"/>
        <v>-0.74999999999999989</v>
      </c>
      <c r="S6">
        <f t="shared" si="8"/>
        <v>0.56249999999999989</v>
      </c>
    </row>
    <row r="7" spans="1:19">
      <c r="A7">
        <v>5</v>
      </c>
      <c r="B7">
        <v>5</v>
      </c>
      <c r="C7">
        <v>5</v>
      </c>
      <c r="D7">
        <v>3</v>
      </c>
      <c r="E7">
        <v>3</v>
      </c>
      <c r="F7">
        <f t="shared" si="0"/>
        <v>4.2</v>
      </c>
      <c r="G7">
        <v>1</v>
      </c>
      <c r="J7">
        <v>3.8</v>
      </c>
      <c r="K7">
        <v>4.2</v>
      </c>
      <c r="L7">
        <f t="shared" si="1"/>
        <v>-1.2999999999999998</v>
      </c>
      <c r="M7">
        <f t="shared" si="3"/>
        <v>1.2999999999999998</v>
      </c>
      <c r="N7">
        <f t="shared" si="4"/>
        <v>0.22499999999999964</v>
      </c>
      <c r="O7">
        <f t="shared" si="5"/>
        <v>5.0624999999999837E-2</v>
      </c>
      <c r="P7">
        <f t="shared" si="2"/>
        <v>-0.59999999999999964</v>
      </c>
      <c r="Q7">
        <f t="shared" si="6"/>
        <v>0.59999999999999964</v>
      </c>
      <c r="R7">
        <f t="shared" si="7"/>
        <v>-0.35000000000000042</v>
      </c>
      <c r="S7">
        <f t="shared" si="8"/>
        <v>0.12250000000000029</v>
      </c>
    </row>
    <row r="8" spans="1:19">
      <c r="A8">
        <v>6</v>
      </c>
      <c r="B8">
        <v>6</v>
      </c>
      <c r="C8">
        <v>7</v>
      </c>
      <c r="D8">
        <v>6</v>
      </c>
      <c r="E8">
        <v>5</v>
      </c>
      <c r="F8">
        <f t="shared" si="0"/>
        <v>6</v>
      </c>
      <c r="G8">
        <v>1</v>
      </c>
      <c r="J8">
        <v>5</v>
      </c>
      <c r="K8">
        <v>6</v>
      </c>
      <c r="L8">
        <f t="shared" si="1"/>
        <v>-9.9999999999999645E-2</v>
      </c>
      <c r="M8">
        <f t="shared" si="3"/>
        <v>9.9999999999999645E-2</v>
      </c>
      <c r="N8">
        <f t="shared" si="4"/>
        <v>-0.97500000000000053</v>
      </c>
      <c r="O8">
        <f t="shared" si="5"/>
        <v>0.95062500000000105</v>
      </c>
      <c r="P8">
        <f t="shared" si="2"/>
        <v>1.2000000000000002</v>
      </c>
      <c r="Q8">
        <f t="shared" si="6"/>
        <v>1.2000000000000002</v>
      </c>
      <c r="R8">
        <f t="shared" si="7"/>
        <v>0.25000000000000011</v>
      </c>
      <c r="S8">
        <f t="shared" si="8"/>
        <v>6.2500000000000056E-2</v>
      </c>
    </row>
    <row r="9" spans="1:19">
      <c r="A9">
        <v>5</v>
      </c>
      <c r="B9">
        <v>5</v>
      </c>
      <c r="C9">
        <v>3</v>
      </c>
      <c r="D9">
        <v>3</v>
      </c>
      <c r="E9">
        <v>1</v>
      </c>
      <c r="F9">
        <f t="shared" si="0"/>
        <v>3.4</v>
      </c>
      <c r="G9">
        <v>1</v>
      </c>
      <c r="J9">
        <v>5.2</v>
      </c>
      <c r="K9">
        <v>3.4</v>
      </c>
      <c r="L9">
        <f t="shared" si="1"/>
        <v>0.10000000000000053</v>
      </c>
      <c r="M9">
        <f t="shared" si="3"/>
        <v>0.10000000000000053</v>
      </c>
      <c r="N9">
        <f t="shared" si="4"/>
        <v>-0.97499999999999964</v>
      </c>
      <c r="O9">
        <f t="shared" si="5"/>
        <v>0.95062499999999928</v>
      </c>
      <c r="P9">
        <f t="shared" si="2"/>
        <v>-1.4</v>
      </c>
      <c r="Q9">
        <f t="shared" si="6"/>
        <v>1.4</v>
      </c>
      <c r="R9">
        <f t="shared" si="7"/>
        <v>0.44999999999999984</v>
      </c>
      <c r="S9">
        <f t="shared" si="8"/>
        <v>0.20249999999999985</v>
      </c>
    </row>
    <row r="10" spans="1:19">
      <c r="A10">
        <v>7</v>
      </c>
      <c r="B10">
        <v>6</v>
      </c>
      <c r="C10">
        <v>7</v>
      </c>
      <c r="D10">
        <v>6</v>
      </c>
      <c r="E10">
        <v>6</v>
      </c>
      <c r="F10">
        <f t="shared" si="0"/>
        <v>6.4</v>
      </c>
      <c r="G10">
        <v>1</v>
      </c>
      <c r="J10">
        <v>7</v>
      </c>
      <c r="K10">
        <v>6.4</v>
      </c>
      <c r="L10">
        <f t="shared" si="1"/>
        <v>1.9000000000000004</v>
      </c>
      <c r="M10">
        <f t="shared" si="3"/>
        <v>1.9000000000000004</v>
      </c>
      <c r="N10">
        <f t="shared" si="4"/>
        <v>0.82500000000000018</v>
      </c>
      <c r="O10">
        <f t="shared" si="5"/>
        <v>0.68062500000000026</v>
      </c>
      <c r="P10">
        <f t="shared" si="2"/>
        <v>1.6000000000000005</v>
      </c>
      <c r="Q10">
        <f t="shared" si="6"/>
        <v>1.6000000000000005</v>
      </c>
      <c r="R10">
        <f t="shared" si="7"/>
        <v>0.65000000000000047</v>
      </c>
      <c r="S10">
        <f t="shared" si="8"/>
        <v>0.4225000000000006</v>
      </c>
    </row>
    <row r="11" spans="1:19">
      <c r="A11">
        <v>6</v>
      </c>
      <c r="B11">
        <v>6</v>
      </c>
      <c r="C11">
        <v>6</v>
      </c>
      <c r="D11">
        <v>5</v>
      </c>
      <c r="E11">
        <v>5</v>
      </c>
      <c r="F11">
        <f t="shared" si="0"/>
        <v>5.6</v>
      </c>
      <c r="G11">
        <v>1</v>
      </c>
      <c r="J11">
        <v>4.8</v>
      </c>
      <c r="K11">
        <v>5.6</v>
      </c>
      <c r="L11">
        <f t="shared" si="1"/>
        <v>-0.29999999999999982</v>
      </c>
      <c r="M11">
        <f t="shared" si="3"/>
        <v>0.29999999999999982</v>
      </c>
      <c r="N11">
        <f t="shared" si="4"/>
        <v>-0.77500000000000036</v>
      </c>
      <c r="O11">
        <f t="shared" si="5"/>
        <v>0.60062500000000052</v>
      </c>
      <c r="P11">
        <f t="shared" si="2"/>
        <v>0.79999999999999982</v>
      </c>
      <c r="Q11">
        <f t="shared" si="6"/>
        <v>0.79999999999999982</v>
      </c>
      <c r="R11">
        <f t="shared" si="7"/>
        <v>-0.15000000000000024</v>
      </c>
      <c r="S11">
        <f t="shared" si="8"/>
        <v>2.2500000000000072E-2</v>
      </c>
    </row>
    <row r="12" spans="1:19">
      <c r="A12">
        <v>2</v>
      </c>
      <c r="B12">
        <v>2</v>
      </c>
      <c r="C12">
        <v>2</v>
      </c>
      <c r="D12">
        <v>2</v>
      </c>
      <c r="E12">
        <v>2</v>
      </c>
      <c r="F12">
        <f t="shared" si="0"/>
        <v>2</v>
      </c>
      <c r="G12">
        <v>1</v>
      </c>
      <c r="J12">
        <v>6</v>
      </c>
      <c r="K12">
        <v>2</v>
      </c>
      <c r="L12">
        <f t="shared" si="1"/>
        <v>0.90000000000000036</v>
      </c>
      <c r="M12">
        <f t="shared" si="3"/>
        <v>0.90000000000000036</v>
      </c>
      <c r="N12">
        <f t="shared" si="4"/>
        <v>-0.17499999999999982</v>
      </c>
      <c r="O12">
        <f t="shared" si="5"/>
        <v>3.0624999999999937E-2</v>
      </c>
      <c r="P12">
        <f t="shared" si="2"/>
        <v>-2.8</v>
      </c>
      <c r="Q12">
        <f t="shared" si="6"/>
        <v>2.8</v>
      </c>
      <c r="R12">
        <f t="shared" si="7"/>
        <v>1.8499999999999996</v>
      </c>
      <c r="S12">
        <f t="shared" si="8"/>
        <v>3.4224999999999985</v>
      </c>
    </row>
    <row r="13" spans="1:19">
      <c r="A13">
        <v>6</v>
      </c>
      <c r="B13">
        <v>5</v>
      </c>
      <c r="C13">
        <v>6</v>
      </c>
      <c r="D13">
        <v>6</v>
      </c>
      <c r="E13">
        <v>2</v>
      </c>
      <c r="F13">
        <f t="shared" si="0"/>
        <v>5</v>
      </c>
      <c r="G13">
        <v>1</v>
      </c>
      <c r="J13">
        <v>6.2</v>
      </c>
      <c r="K13">
        <v>5</v>
      </c>
      <c r="L13">
        <f t="shared" si="1"/>
        <v>1.1000000000000005</v>
      </c>
      <c r="M13">
        <f t="shared" si="3"/>
        <v>1.1000000000000005</v>
      </c>
      <c r="N13">
        <f t="shared" si="4"/>
        <v>2.5000000000000355E-2</v>
      </c>
      <c r="O13">
        <f t="shared" si="5"/>
        <v>6.2500000000001779E-4</v>
      </c>
      <c r="P13">
        <f t="shared" si="2"/>
        <v>0.20000000000000018</v>
      </c>
      <c r="Q13">
        <f t="shared" si="6"/>
        <v>0.20000000000000018</v>
      </c>
      <c r="R13">
        <f t="shared" si="7"/>
        <v>-0.74999999999999989</v>
      </c>
      <c r="S13">
        <f t="shared" si="8"/>
        <v>0.56249999999999989</v>
      </c>
    </row>
    <row r="14" spans="1:19">
      <c r="A14">
        <v>5</v>
      </c>
      <c r="B14">
        <v>6</v>
      </c>
      <c r="C14">
        <v>5</v>
      </c>
      <c r="D14">
        <v>5</v>
      </c>
      <c r="E14">
        <v>3</v>
      </c>
      <c r="F14">
        <f t="shared" si="0"/>
        <v>4.8</v>
      </c>
      <c r="G14">
        <v>1</v>
      </c>
      <c r="J14">
        <v>5.4</v>
      </c>
      <c r="K14">
        <v>4.8</v>
      </c>
      <c r="L14">
        <f t="shared" si="1"/>
        <v>0.30000000000000071</v>
      </c>
      <c r="M14">
        <f t="shared" si="3"/>
        <v>0.30000000000000071</v>
      </c>
      <c r="N14">
        <f t="shared" si="4"/>
        <v>-0.77499999999999947</v>
      </c>
      <c r="O14">
        <f t="shared" si="5"/>
        <v>0.60062499999999919</v>
      </c>
      <c r="P14">
        <f t="shared" si="2"/>
        <v>0</v>
      </c>
      <c r="Q14">
        <f t="shared" si="6"/>
        <v>0</v>
      </c>
      <c r="R14">
        <f t="shared" si="7"/>
        <v>-0.95000000000000007</v>
      </c>
      <c r="S14">
        <f t="shared" si="8"/>
        <v>0.90250000000000008</v>
      </c>
    </row>
    <row r="15" spans="1:19">
      <c r="A15">
        <v>4</v>
      </c>
      <c r="B15">
        <v>6</v>
      </c>
      <c r="C15">
        <v>4</v>
      </c>
      <c r="D15">
        <v>6</v>
      </c>
      <c r="E15">
        <v>4</v>
      </c>
      <c r="F15">
        <f t="shared" si="0"/>
        <v>4.8</v>
      </c>
      <c r="G15">
        <v>1</v>
      </c>
      <c r="J15">
        <v>4.2</v>
      </c>
      <c r="K15">
        <v>4.8</v>
      </c>
      <c r="L15">
        <f t="shared" si="1"/>
        <v>-0.89999999999999947</v>
      </c>
      <c r="M15">
        <f t="shared" si="3"/>
        <v>0.89999999999999947</v>
      </c>
      <c r="N15">
        <f t="shared" si="4"/>
        <v>-0.17500000000000071</v>
      </c>
      <c r="O15">
        <f t="shared" si="5"/>
        <v>3.0625000000000249E-2</v>
      </c>
      <c r="P15">
        <f t="shared" si="2"/>
        <v>0</v>
      </c>
      <c r="Q15">
        <f t="shared" si="6"/>
        <v>0</v>
      </c>
      <c r="R15">
        <f t="shared" si="7"/>
        <v>-0.95000000000000007</v>
      </c>
      <c r="S15">
        <f t="shared" si="8"/>
        <v>0.90250000000000008</v>
      </c>
    </row>
    <row r="16" spans="1:19">
      <c r="A16">
        <v>2</v>
      </c>
      <c r="B16">
        <v>7</v>
      </c>
      <c r="C16">
        <v>7</v>
      </c>
      <c r="D16">
        <v>6</v>
      </c>
      <c r="E16">
        <v>7</v>
      </c>
      <c r="F16">
        <f t="shared" si="0"/>
        <v>5.8</v>
      </c>
      <c r="G16">
        <v>1</v>
      </c>
      <c r="J16">
        <v>5.4</v>
      </c>
      <c r="K16">
        <v>5.8</v>
      </c>
      <c r="L16">
        <f t="shared" si="1"/>
        <v>0.30000000000000071</v>
      </c>
      <c r="M16">
        <f t="shared" si="3"/>
        <v>0.30000000000000071</v>
      </c>
      <c r="N16">
        <f t="shared" si="4"/>
        <v>-0.77499999999999947</v>
      </c>
      <c r="O16">
        <f t="shared" si="5"/>
        <v>0.60062499999999919</v>
      </c>
      <c r="P16">
        <f t="shared" si="2"/>
        <v>1</v>
      </c>
      <c r="Q16">
        <f t="shared" si="6"/>
        <v>1</v>
      </c>
      <c r="R16">
        <f t="shared" si="7"/>
        <v>4.9999999999999933E-2</v>
      </c>
      <c r="S16">
        <f t="shared" si="8"/>
        <v>2.4999999999999935E-3</v>
      </c>
    </row>
    <row r="17" spans="1:24">
      <c r="A17">
        <v>6</v>
      </c>
      <c r="B17">
        <v>5</v>
      </c>
      <c r="C17">
        <v>5</v>
      </c>
      <c r="D17">
        <v>6</v>
      </c>
      <c r="E17">
        <v>5</v>
      </c>
      <c r="F17">
        <f t="shared" si="0"/>
        <v>5.4</v>
      </c>
      <c r="G17">
        <v>1</v>
      </c>
      <c r="J17">
        <v>1.8</v>
      </c>
      <c r="K17">
        <v>5.4</v>
      </c>
      <c r="L17">
        <f t="shared" si="1"/>
        <v>-3.3</v>
      </c>
      <c r="M17">
        <f t="shared" si="3"/>
        <v>3.3</v>
      </c>
      <c r="N17">
        <f t="shared" si="4"/>
        <v>2.2249999999999996</v>
      </c>
      <c r="O17">
        <f t="shared" si="5"/>
        <v>4.9506249999999987</v>
      </c>
      <c r="P17">
        <f t="shared" si="2"/>
        <v>0.60000000000000053</v>
      </c>
      <c r="Q17">
        <f t="shared" si="6"/>
        <v>0.60000000000000053</v>
      </c>
      <c r="R17">
        <f t="shared" si="7"/>
        <v>-0.34999999999999953</v>
      </c>
      <c r="S17">
        <f t="shared" si="8"/>
        <v>0.12249999999999968</v>
      </c>
    </row>
    <row r="18" spans="1:24">
      <c r="A18">
        <v>7</v>
      </c>
      <c r="B18">
        <v>7</v>
      </c>
      <c r="C18">
        <v>7</v>
      </c>
      <c r="D18">
        <v>7</v>
      </c>
      <c r="E18">
        <v>7</v>
      </c>
      <c r="F18">
        <f t="shared" si="0"/>
        <v>7</v>
      </c>
      <c r="G18">
        <v>1</v>
      </c>
      <c r="J18">
        <v>5.8</v>
      </c>
      <c r="K18">
        <v>7</v>
      </c>
      <c r="L18">
        <f t="shared" si="1"/>
        <v>0.70000000000000018</v>
      </c>
      <c r="M18">
        <f t="shared" si="3"/>
        <v>0.70000000000000018</v>
      </c>
      <c r="N18">
        <f t="shared" si="4"/>
        <v>-0.375</v>
      </c>
      <c r="O18">
        <f t="shared" si="5"/>
        <v>0.140625</v>
      </c>
      <c r="P18">
        <f t="shared" si="2"/>
        <v>2.2000000000000002</v>
      </c>
      <c r="Q18">
        <f t="shared" si="6"/>
        <v>2.2000000000000002</v>
      </c>
      <c r="R18">
        <f t="shared" si="7"/>
        <v>1.25</v>
      </c>
      <c r="S18">
        <f t="shared" si="8"/>
        <v>1.5625</v>
      </c>
    </row>
    <row r="19" spans="1:24">
      <c r="A19">
        <v>7</v>
      </c>
      <c r="B19">
        <v>7</v>
      </c>
      <c r="C19">
        <v>7</v>
      </c>
      <c r="D19">
        <v>7</v>
      </c>
      <c r="E19">
        <v>7</v>
      </c>
      <c r="F19">
        <f t="shared" si="0"/>
        <v>7</v>
      </c>
      <c r="G19">
        <v>1</v>
      </c>
      <c r="J19">
        <v>5.2</v>
      </c>
      <c r="K19">
        <v>7</v>
      </c>
      <c r="L19">
        <f t="shared" si="1"/>
        <v>0.10000000000000053</v>
      </c>
      <c r="M19">
        <f t="shared" si="3"/>
        <v>0.10000000000000053</v>
      </c>
      <c r="N19">
        <f t="shared" si="4"/>
        <v>-0.97499999999999964</v>
      </c>
      <c r="O19">
        <f t="shared" si="5"/>
        <v>0.95062499999999928</v>
      </c>
      <c r="P19">
        <f t="shared" si="2"/>
        <v>2.2000000000000002</v>
      </c>
      <c r="Q19">
        <f t="shared" si="6"/>
        <v>2.2000000000000002</v>
      </c>
      <c r="R19">
        <f t="shared" si="7"/>
        <v>1.25</v>
      </c>
      <c r="S19">
        <f t="shared" si="8"/>
        <v>1.5625</v>
      </c>
    </row>
    <row r="20" spans="1:24">
      <c r="A20">
        <v>4</v>
      </c>
      <c r="B20">
        <v>4</v>
      </c>
      <c r="C20">
        <v>5</v>
      </c>
      <c r="D20">
        <v>3</v>
      </c>
      <c r="E20">
        <v>1</v>
      </c>
      <c r="F20">
        <f t="shared" si="0"/>
        <v>3.4</v>
      </c>
      <c r="G20">
        <v>1</v>
      </c>
      <c r="J20">
        <v>5.2</v>
      </c>
      <c r="K20">
        <v>3.4</v>
      </c>
      <c r="L20">
        <f t="shared" si="1"/>
        <v>0.10000000000000053</v>
      </c>
      <c r="M20">
        <f t="shared" si="3"/>
        <v>0.10000000000000053</v>
      </c>
      <c r="N20">
        <f t="shared" si="4"/>
        <v>-0.97499999999999964</v>
      </c>
      <c r="O20">
        <f t="shared" si="5"/>
        <v>0.95062499999999928</v>
      </c>
      <c r="P20">
        <f t="shared" si="2"/>
        <v>-1.4</v>
      </c>
      <c r="Q20">
        <f t="shared" si="6"/>
        <v>1.4</v>
      </c>
      <c r="R20">
        <f t="shared" si="7"/>
        <v>0.44999999999999984</v>
      </c>
      <c r="S20">
        <f t="shared" si="8"/>
        <v>0.20249999999999985</v>
      </c>
    </row>
    <row r="21" spans="1:24">
      <c r="A21">
        <v>5</v>
      </c>
      <c r="B21">
        <v>6</v>
      </c>
      <c r="C21">
        <v>6</v>
      </c>
      <c r="D21">
        <v>6</v>
      </c>
      <c r="E21">
        <v>6</v>
      </c>
      <c r="F21">
        <f t="shared" si="0"/>
        <v>5.8</v>
      </c>
      <c r="G21">
        <v>1</v>
      </c>
      <c r="J21">
        <v>5</v>
      </c>
      <c r="K21">
        <v>5.8</v>
      </c>
      <c r="L21">
        <f t="shared" si="1"/>
        <v>-9.9999999999999645E-2</v>
      </c>
      <c r="M21">
        <f t="shared" si="3"/>
        <v>9.9999999999999645E-2</v>
      </c>
      <c r="N21">
        <f t="shared" si="4"/>
        <v>-0.97500000000000053</v>
      </c>
      <c r="O21">
        <f t="shared" si="5"/>
        <v>0.95062500000000105</v>
      </c>
      <c r="P21">
        <f t="shared" si="2"/>
        <v>1</v>
      </c>
      <c r="Q21">
        <f t="shared" si="6"/>
        <v>1</v>
      </c>
      <c r="R21">
        <f t="shared" si="7"/>
        <v>4.9999999999999933E-2</v>
      </c>
      <c r="S21">
        <f t="shared" si="8"/>
        <v>2.4999999999999935E-3</v>
      </c>
    </row>
    <row r="22" spans="1:24">
      <c r="A22">
        <v>5</v>
      </c>
      <c r="B22">
        <v>3</v>
      </c>
      <c r="C22">
        <v>5</v>
      </c>
      <c r="D22">
        <v>5</v>
      </c>
      <c r="E22">
        <v>2</v>
      </c>
      <c r="F22">
        <f t="shared" si="0"/>
        <v>4</v>
      </c>
      <c r="G22">
        <v>1</v>
      </c>
      <c r="J22">
        <v>3.8</v>
      </c>
      <c r="K22">
        <v>4</v>
      </c>
      <c r="L22">
        <f t="shared" si="1"/>
        <v>-1.2999999999999998</v>
      </c>
      <c r="M22">
        <f t="shared" si="3"/>
        <v>1.2999999999999998</v>
      </c>
      <c r="N22">
        <f t="shared" si="4"/>
        <v>0.22499999999999964</v>
      </c>
      <c r="O22">
        <f t="shared" si="5"/>
        <v>5.0624999999999837E-2</v>
      </c>
      <c r="P22">
        <f t="shared" si="2"/>
        <v>-0.79999999999999982</v>
      </c>
      <c r="Q22">
        <f t="shared" si="6"/>
        <v>0.79999999999999982</v>
      </c>
      <c r="R22">
        <f t="shared" si="7"/>
        <v>-0.15000000000000024</v>
      </c>
      <c r="S22">
        <f t="shared" si="8"/>
        <v>2.2500000000000072E-2</v>
      </c>
    </row>
    <row r="23" spans="1:24">
      <c r="A23">
        <v>5</v>
      </c>
      <c r="B23">
        <v>6</v>
      </c>
      <c r="C23">
        <v>6</v>
      </c>
      <c r="D23">
        <v>5</v>
      </c>
      <c r="E23">
        <v>1</v>
      </c>
      <c r="F23">
        <f t="shared" si="0"/>
        <v>4.5999999999999996</v>
      </c>
      <c r="G23">
        <v>1</v>
      </c>
      <c r="J23">
        <v>1.8</v>
      </c>
      <c r="K23">
        <v>4.5999999999999996</v>
      </c>
      <c r="L23">
        <f t="shared" si="1"/>
        <v>-3.3</v>
      </c>
      <c r="M23">
        <f t="shared" si="3"/>
        <v>3.3</v>
      </c>
      <c r="N23">
        <f t="shared" si="4"/>
        <v>2.2249999999999996</v>
      </c>
      <c r="O23">
        <f t="shared" si="5"/>
        <v>4.9506249999999987</v>
      </c>
      <c r="P23">
        <f t="shared" si="2"/>
        <v>-0.20000000000000018</v>
      </c>
      <c r="Q23">
        <f t="shared" si="6"/>
        <v>0.20000000000000018</v>
      </c>
      <c r="R23">
        <f t="shared" si="7"/>
        <v>-0.74999999999999989</v>
      </c>
      <c r="S23">
        <f t="shared" si="8"/>
        <v>0.56249999999999989</v>
      </c>
    </row>
    <row r="24" spans="1:24">
      <c r="A24">
        <v>3</v>
      </c>
      <c r="B24">
        <v>3</v>
      </c>
      <c r="C24">
        <v>5</v>
      </c>
      <c r="D24">
        <v>5</v>
      </c>
      <c r="E24">
        <v>1</v>
      </c>
      <c r="F24">
        <f t="shared" si="0"/>
        <v>3.4</v>
      </c>
      <c r="G24">
        <v>1</v>
      </c>
      <c r="J24">
        <v>4.5999999999999996</v>
      </c>
      <c r="K24">
        <v>3.4</v>
      </c>
      <c r="L24">
        <f t="shared" si="1"/>
        <v>-0.5</v>
      </c>
      <c r="M24">
        <f t="shared" si="3"/>
        <v>0.5</v>
      </c>
      <c r="N24">
        <f t="shared" si="4"/>
        <v>-0.57500000000000018</v>
      </c>
      <c r="O24">
        <f t="shared" si="5"/>
        <v>0.33062500000000022</v>
      </c>
      <c r="P24">
        <f t="shared" si="2"/>
        <v>-1.4</v>
      </c>
      <c r="Q24">
        <f t="shared" si="6"/>
        <v>1.4</v>
      </c>
      <c r="R24">
        <f t="shared" si="7"/>
        <v>0.44999999999999984</v>
      </c>
      <c r="S24">
        <f t="shared" si="8"/>
        <v>0.20249999999999985</v>
      </c>
    </row>
    <row r="25" spans="1:24">
      <c r="A25">
        <v>6</v>
      </c>
      <c r="B25">
        <v>7</v>
      </c>
      <c r="C25">
        <v>7</v>
      </c>
      <c r="D25">
        <v>6</v>
      </c>
      <c r="E25">
        <v>6</v>
      </c>
      <c r="F25">
        <f t="shared" si="0"/>
        <v>6.4</v>
      </c>
      <c r="G25">
        <v>1</v>
      </c>
      <c r="J25">
        <v>6</v>
      </c>
      <c r="K25">
        <v>6.4</v>
      </c>
      <c r="L25">
        <f t="shared" si="1"/>
        <v>0.90000000000000036</v>
      </c>
      <c r="M25">
        <f t="shared" si="3"/>
        <v>0.90000000000000036</v>
      </c>
      <c r="N25">
        <f t="shared" si="4"/>
        <v>-0.17499999999999982</v>
      </c>
      <c r="O25">
        <f t="shared" si="5"/>
        <v>3.0624999999999937E-2</v>
      </c>
      <c r="P25">
        <f t="shared" si="2"/>
        <v>1.6000000000000005</v>
      </c>
      <c r="Q25">
        <f t="shared" si="6"/>
        <v>1.6000000000000005</v>
      </c>
      <c r="R25">
        <f t="shared" si="7"/>
        <v>0.65000000000000047</v>
      </c>
      <c r="S25">
        <f t="shared" si="8"/>
        <v>0.4225000000000006</v>
      </c>
    </row>
    <row r="26" spans="1:24">
      <c r="A26">
        <v>3</v>
      </c>
      <c r="B26">
        <v>4</v>
      </c>
      <c r="C26">
        <v>3</v>
      </c>
      <c r="D26">
        <v>5</v>
      </c>
      <c r="E26">
        <v>5</v>
      </c>
      <c r="F26">
        <f t="shared" si="0"/>
        <v>4</v>
      </c>
      <c r="G26">
        <v>1</v>
      </c>
      <c r="J26" s="15">
        <v>4.5999999999999996</v>
      </c>
      <c r="K26" s="15">
        <v>4</v>
      </c>
      <c r="L26" s="15">
        <f t="shared" si="1"/>
        <v>-0.5</v>
      </c>
      <c r="M26" s="15">
        <f t="shared" si="3"/>
        <v>0.5</v>
      </c>
      <c r="N26" s="15">
        <f t="shared" si="4"/>
        <v>-0.57500000000000018</v>
      </c>
      <c r="O26" s="15">
        <f t="shared" si="5"/>
        <v>0.33062500000000022</v>
      </c>
      <c r="P26" s="15">
        <f t="shared" si="2"/>
        <v>-0.79999999999999982</v>
      </c>
      <c r="Q26" s="15">
        <f t="shared" si="6"/>
        <v>0.79999999999999982</v>
      </c>
      <c r="R26" s="15">
        <f t="shared" si="7"/>
        <v>-0.15000000000000024</v>
      </c>
      <c r="S26" s="15">
        <f t="shared" si="8"/>
        <v>2.2500000000000072E-2</v>
      </c>
    </row>
    <row r="27" spans="1:24">
      <c r="A27">
        <v>7</v>
      </c>
      <c r="B27">
        <v>7</v>
      </c>
      <c r="C27">
        <v>7</v>
      </c>
      <c r="D27">
        <v>7</v>
      </c>
      <c r="E27">
        <v>7</v>
      </c>
      <c r="F27">
        <f t="shared" si="0"/>
        <v>7</v>
      </c>
      <c r="G27">
        <v>2</v>
      </c>
    </row>
    <row r="28" spans="1:24">
      <c r="A28">
        <v>6</v>
      </c>
      <c r="B28">
        <v>6</v>
      </c>
      <c r="C28">
        <v>6</v>
      </c>
      <c r="D28">
        <v>6</v>
      </c>
      <c r="E28">
        <v>6</v>
      </c>
      <c r="F28">
        <f t="shared" si="0"/>
        <v>6</v>
      </c>
      <c r="G28">
        <v>2</v>
      </c>
      <c r="I28" s="16" t="s">
        <v>18</v>
      </c>
      <c r="J28" s="16">
        <f>AVERAGE(J3:J26)</f>
        <v>4.7916666666666661</v>
      </c>
      <c r="K28" s="16">
        <f>AVERAGE(K3:K26)</f>
        <v>4.9333333333333336</v>
      </c>
      <c r="L28" s="17" t="s">
        <v>19</v>
      </c>
      <c r="M28" s="18">
        <f>AVERAGE(M3:M26)</f>
        <v>1.0750000000000002</v>
      </c>
      <c r="N28" s="19" t="s">
        <v>20</v>
      </c>
      <c r="O28" s="19">
        <f>SUM(O3:O26)</f>
        <v>28.024999999999999</v>
      </c>
      <c r="P28" s="17" t="s">
        <v>19</v>
      </c>
      <c r="Q28" s="18">
        <f>AVERAGE(Q3:Q26)</f>
        <v>0.95000000000000007</v>
      </c>
      <c r="R28" s="19" t="s">
        <v>21</v>
      </c>
      <c r="S28" s="19">
        <f>SUM(S3:S26)</f>
        <v>13.460000000000003</v>
      </c>
      <c r="T28" s="20" t="s">
        <v>22</v>
      </c>
      <c r="U28" s="21">
        <f>AVERAGE(M3:M26,Q3:Q26)</f>
        <v>1.0125000000000002</v>
      </c>
    </row>
    <row r="29" spans="1:24">
      <c r="A29">
        <v>5</v>
      </c>
      <c r="B29">
        <v>4</v>
      </c>
      <c r="C29">
        <v>3</v>
      </c>
      <c r="D29">
        <v>6</v>
      </c>
      <c r="E29">
        <v>3</v>
      </c>
      <c r="F29">
        <f t="shared" si="0"/>
        <v>4.2</v>
      </c>
      <c r="G29">
        <v>2</v>
      </c>
      <c r="I29" s="16" t="s">
        <v>23</v>
      </c>
      <c r="J29" s="16">
        <f>MEDIAN(J3:J26)</f>
        <v>5.0999999999999996</v>
      </c>
      <c r="K29" s="16">
        <f>MEDIAN(K3:K26)</f>
        <v>4.8</v>
      </c>
      <c r="L29" s="17" t="s">
        <v>24</v>
      </c>
      <c r="M29" s="18">
        <f>(M28-$U$28)^2</f>
        <v>3.90625E-3</v>
      </c>
      <c r="N29" s="22"/>
      <c r="O29" s="22"/>
      <c r="P29" s="17" t="s">
        <v>24</v>
      </c>
      <c r="Q29" s="18">
        <f>(Q28-$U$28)^2</f>
        <v>3.9062500000000139E-3</v>
      </c>
      <c r="R29" s="22"/>
      <c r="S29" s="22"/>
      <c r="T29" s="20"/>
      <c r="U29" s="21"/>
    </row>
    <row r="30" spans="1:24" ht="30">
      <c r="A30">
        <v>1</v>
      </c>
      <c r="B30">
        <v>1</v>
      </c>
      <c r="C30">
        <v>1</v>
      </c>
      <c r="D30">
        <v>1</v>
      </c>
      <c r="E30">
        <v>1</v>
      </c>
      <c r="F30">
        <f t="shared" si="0"/>
        <v>1</v>
      </c>
      <c r="G30">
        <v>2</v>
      </c>
      <c r="L30" s="17" t="s">
        <v>25</v>
      </c>
      <c r="M30" s="18">
        <f>M29*24</f>
        <v>9.375E-2</v>
      </c>
      <c r="N30" s="22"/>
      <c r="O30" s="22"/>
      <c r="P30" s="17" t="s">
        <v>25</v>
      </c>
      <c r="Q30" s="18">
        <f>Q29*24</f>
        <v>9.3750000000000333E-2</v>
      </c>
      <c r="R30" s="22"/>
      <c r="S30" s="22"/>
      <c r="T30" s="20"/>
      <c r="U30" s="21"/>
      <c r="X30" s="23" t="s">
        <v>26</v>
      </c>
    </row>
    <row r="31" spans="1:24">
      <c r="A31">
        <v>5</v>
      </c>
      <c r="B31">
        <v>7</v>
      </c>
      <c r="C31">
        <v>2</v>
      </c>
      <c r="D31">
        <v>3</v>
      </c>
      <c r="E31">
        <v>2</v>
      </c>
      <c r="F31">
        <f t="shared" si="0"/>
        <v>3.8</v>
      </c>
      <c r="G31">
        <v>2</v>
      </c>
      <c r="I31" t="s">
        <v>27</v>
      </c>
      <c r="J31">
        <f>_xlfn.VAR.S(J3:J26)</f>
        <v>2.3251449275362375</v>
      </c>
      <c r="K31">
        <f>_xlfn.VAR.S(K3:K26)</f>
        <v>1.5084057971014466</v>
      </c>
      <c r="W31" t="s">
        <v>28</v>
      </c>
      <c r="X31">
        <f>COUNT(M29,Q29)-1</f>
        <v>1</v>
      </c>
    </row>
    <row r="32" spans="1:24" ht="45">
      <c r="A32">
        <v>5</v>
      </c>
      <c r="B32">
        <v>5</v>
      </c>
      <c r="C32">
        <v>6</v>
      </c>
      <c r="D32">
        <v>6</v>
      </c>
      <c r="E32">
        <v>3</v>
      </c>
      <c r="F32">
        <f t="shared" si="0"/>
        <v>5</v>
      </c>
      <c r="G32">
        <v>2</v>
      </c>
      <c r="L32" s="24" t="s">
        <v>29</v>
      </c>
      <c r="U32" s="24" t="s">
        <v>30</v>
      </c>
      <c r="V32" s="18">
        <f>M30+Q30</f>
        <v>0.18750000000000033</v>
      </c>
      <c r="W32" s="25" t="s">
        <v>31</v>
      </c>
      <c r="X32">
        <f>(COUNT(M3:M26)+COUNT(Q3:Q26)-2)/X31</f>
        <v>46</v>
      </c>
    </row>
    <row r="33" spans="1:22" ht="30">
      <c r="A33">
        <v>5</v>
      </c>
      <c r="B33">
        <v>5</v>
      </c>
      <c r="C33">
        <v>5</v>
      </c>
      <c r="D33">
        <v>6</v>
      </c>
      <c r="E33">
        <v>5</v>
      </c>
      <c r="F33">
        <f t="shared" si="0"/>
        <v>5.2</v>
      </c>
      <c r="G33">
        <v>2</v>
      </c>
      <c r="L33" s="26" t="s">
        <v>32</v>
      </c>
      <c r="U33" s="26" t="s">
        <v>33</v>
      </c>
      <c r="V33" s="27">
        <f>O28+S28</f>
        <v>41.484999999999999</v>
      </c>
    </row>
    <row r="34" spans="1:22">
      <c r="A34">
        <v>7</v>
      </c>
      <c r="B34">
        <v>7</v>
      </c>
      <c r="C34">
        <v>7</v>
      </c>
      <c r="D34">
        <v>7</v>
      </c>
      <c r="E34">
        <v>7</v>
      </c>
      <c r="F34">
        <f t="shared" si="0"/>
        <v>7</v>
      </c>
      <c r="G34">
        <v>2</v>
      </c>
      <c r="U34" s="23"/>
    </row>
    <row r="35" spans="1:22">
      <c r="A35">
        <v>6</v>
      </c>
      <c r="B35">
        <v>5</v>
      </c>
      <c r="C35">
        <v>5</v>
      </c>
      <c r="D35">
        <v>6</v>
      </c>
      <c r="E35">
        <v>2</v>
      </c>
      <c r="F35">
        <f t="shared" si="0"/>
        <v>4.8</v>
      </c>
      <c r="G35">
        <v>2</v>
      </c>
      <c r="U35" s="28" t="s">
        <v>34</v>
      </c>
      <c r="V35" s="29">
        <f>X32*(V32/V33)</f>
        <v>0.20790647221887468</v>
      </c>
    </row>
    <row r="36" spans="1:22">
      <c r="A36">
        <v>6</v>
      </c>
      <c r="B36">
        <v>6</v>
      </c>
      <c r="C36">
        <v>6</v>
      </c>
      <c r="D36">
        <v>6</v>
      </c>
      <c r="E36">
        <v>6</v>
      </c>
      <c r="F36">
        <f t="shared" si="0"/>
        <v>6</v>
      </c>
      <c r="G36">
        <v>2</v>
      </c>
      <c r="U36" s="29" t="s">
        <v>35</v>
      </c>
      <c r="V36" s="29">
        <f>FDIST(V35,X31,X32)</f>
        <v>0.65055866360855474</v>
      </c>
    </row>
    <row r="37" spans="1:22">
      <c r="A37">
        <v>6</v>
      </c>
      <c r="B37">
        <v>6</v>
      </c>
      <c r="C37">
        <v>7</v>
      </c>
      <c r="D37">
        <v>6</v>
      </c>
      <c r="E37">
        <v>6</v>
      </c>
      <c r="F37">
        <f t="shared" si="0"/>
        <v>6.2</v>
      </c>
      <c r="G37">
        <v>2</v>
      </c>
      <c r="U37" s="30" t="s">
        <v>36</v>
      </c>
      <c r="V37" s="31" t="str">
        <f>IF(V36&lt;0.05,"YES","NO")</f>
        <v>NO</v>
      </c>
    </row>
    <row r="38" spans="1:22">
      <c r="A38">
        <v>6</v>
      </c>
      <c r="B38">
        <v>6</v>
      </c>
      <c r="C38">
        <v>6</v>
      </c>
      <c r="D38">
        <v>5</v>
      </c>
      <c r="E38">
        <v>4</v>
      </c>
      <c r="F38">
        <f t="shared" si="0"/>
        <v>5.4</v>
      </c>
      <c r="G38">
        <v>2</v>
      </c>
    </row>
    <row r="39" spans="1:22">
      <c r="A39">
        <v>5</v>
      </c>
      <c r="B39">
        <v>6</v>
      </c>
      <c r="C39">
        <v>2</v>
      </c>
      <c r="D39">
        <v>3</v>
      </c>
      <c r="E39">
        <v>5</v>
      </c>
      <c r="F39">
        <f t="shared" si="0"/>
        <v>4.2</v>
      </c>
      <c r="G39">
        <v>2</v>
      </c>
    </row>
    <row r="40" spans="1:22">
      <c r="A40">
        <v>5</v>
      </c>
      <c r="B40">
        <v>6</v>
      </c>
      <c r="C40">
        <v>6</v>
      </c>
      <c r="D40">
        <v>6</v>
      </c>
      <c r="E40">
        <v>4</v>
      </c>
      <c r="F40">
        <f t="shared" si="0"/>
        <v>5.4</v>
      </c>
      <c r="G40">
        <v>2</v>
      </c>
    </row>
    <row r="41" spans="1:22">
      <c r="A41">
        <v>2</v>
      </c>
      <c r="B41">
        <v>2</v>
      </c>
      <c r="C41">
        <v>2</v>
      </c>
      <c r="D41">
        <v>2</v>
      </c>
      <c r="E41">
        <v>1</v>
      </c>
      <c r="F41">
        <f t="shared" si="0"/>
        <v>1.8</v>
      </c>
      <c r="G41">
        <v>2</v>
      </c>
    </row>
    <row r="42" spans="1:22">
      <c r="A42">
        <v>6</v>
      </c>
      <c r="B42">
        <v>5</v>
      </c>
      <c r="C42">
        <v>6</v>
      </c>
      <c r="D42">
        <v>6</v>
      </c>
      <c r="E42">
        <v>6</v>
      </c>
      <c r="F42">
        <f t="shared" si="0"/>
        <v>5.8</v>
      </c>
      <c r="G42">
        <v>2</v>
      </c>
    </row>
    <row r="43" spans="1:22">
      <c r="A43">
        <v>6</v>
      </c>
      <c r="B43">
        <v>5</v>
      </c>
      <c r="C43">
        <v>6</v>
      </c>
      <c r="D43">
        <v>6</v>
      </c>
      <c r="E43">
        <v>3</v>
      </c>
      <c r="F43">
        <f t="shared" si="0"/>
        <v>5.2</v>
      </c>
      <c r="G43">
        <v>2</v>
      </c>
    </row>
    <row r="44" spans="1:22">
      <c r="A44">
        <v>5</v>
      </c>
      <c r="B44">
        <v>5</v>
      </c>
      <c r="C44">
        <v>6</v>
      </c>
      <c r="D44">
        <v>5</v>
      </c>
      <c r="E44">
        <v>5</v>
      </c>
      <c r="F44">
        <f t="shared" si="0"/>
        <v>5.2</v>
      </c>
      <c r="G44">
        <v>2</v>
      </c>
    </row>
    <row r="45" spans="1:22">
      <c r="A45">
        <v>5</v>
      </c>
      <c r="B45">
        <v>5</v>
      </c>
      <c r="C45">
        <v>5</v>
      </c>
      <c r="D45">
        <v>5</v>
      </c>
      <c r="E45">
        <v>5</v>
      </c>
      <c r="F45">
        <f t="shared" si="0"/>
        <v>5</v>
      </c>
      <c r="G45">
        <v>2</v>
      </c>
    </row>
    <row r="46" spans="1:22">
      <c r="A46">
        <v>4</v>
      </c>
      <c r="B46">
        <v>4</v>
      </c>
      <c r="C46">
        <v>5</v>
      </c>
      <c r="D46">
        <v>5</v>
      </c>
      <c r="E46">
        <v>1</v>
      </c>
      <c r="F46">
        <f t="shared" si="0"/>
        <v>3.8</v>
      </c>
      <c r="G46">
        <v>2</v>
      </c>
    </row>
    <row r="47" spans="1:22">
      <c r="A47">
        <v>1</v>
      </c>
      <c r="B47">
        <v>2</v>
      </c>
      <c r="C47">
        <v>2</v>
      </c>
      <c r="D47">
        <v>2</v>
      </c>
      <c r="E47">
        <v>2</v>
      </c>
      <c r="F47">
        <f t="shared" si="0"/>
        <v>1.8</v>
      </c>
      <c r="G47">
        <v>2</v>
      </c>
    </row>
    <row r="48" spans="1:22">
      <c r="A48">
        <v>5</v>
      </c>
      <c r="B48">
        <v>4</v>
      </c>
      <c r="C48">
        <v>5</v>
      </c>
      <c r="D48">
        <v>5</v>
      </c>
      <c r="E48">
        <v>4</v>
      </c>
      <c r="F48">
        <f t="shared" si="0"/>
        <v>4.5999999999999996</v>
      </c>
      <c r="G48">
        <v>2</v>
      </c>
    </row>
    <row r="49" spans="1:7">
      <c r="A49">
        <v>6</v>
      </c>
      <c r="B49">
        <v>6</v>
      </c>
      <c r="C49">
        <v>6</v>
      </c>
      <c r="D49">
        <v>6</v>
      </c>
      <c r="E49">
        <v>6</v>
      </c>
      <c r="F49">
        <f t="shared" si="0"/>
        <v>6</v>
      </c>
      <c r="G49">
        <v>2</v>
      </c>
    </row>
    <row r="50" spans="1:7">
      <c r="A50">
        <v>6</v>
      </c>
      <c r="B50">
        <v>5</v>
      </c>
      <c r="C50">
        <v>6</v>
      </c>
      <c r="D50">
        <v>3</v>
      </c>
      <c r="E50">
        <v>3</v>
      </c>
      <c r="F50">
        <f t="shared" si="0"/>
        <v>4.5999999999999996</v>
      </c>
      <c r="G50">
        <v>2</v>
      </c>
    </row>
  </sheetData>
  <mergeCells count="6">
    <mergeCell ref="A1:E1"/>
    <mergeCell ref="F1:F2"/>
    <mergeCell ref="G1:G2"/>
    <mergeCell ref="J1:S1"/>
    <mergeCell ref="T28:T30"/>
    <mergeCell ref="U28:U30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Kathleen Keeler</dc:creator>
  <cp:lastModifiedBy>Kathleen Keeler</cp:lastModifiedBy>
  <dcterms:created xsi:type="dcterms:W3CDTF">2018-03-09T15:10:13Z</dcterms:created>
  <dcterms:modified xsi:type="dcterms:W3CDTF">2018-03-09T15:10:44Z</dcterms:modified>
</cp:coreProperties>
</file>