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gov-my.sharepoint.com/personal/louis_f_edelblut_doe_nh_gov/Documents/"/>
    </mc:Choice>
  </mc:AlternateContent>
  <xr:revisionPtr revIDLastSave="0" documentId="8_{803DE64E-5050-4DA7-B24E-D2E530650B87}" xr6:coauthVersionLast="47" xr6:coauthVersionMax="47" xr10:uidLastSave="{00000000-0000-0000-0000-000000000000}"/>
  <bookViews>
    <workbookView xWindow="-120" yWindow="-120" windowWidth="25440" windowHeight="15390" firstSheet="3" activeTab="3" xr2:uid="{3DF48080-E6CD-428C-9673-26AA093E4F78}"/>
  </bookViews>
  <sheets>
    <sheet name="2025 CRTC Analysis" sheetId="11" r:id="rId1"/>
    <sheet name="8 Year Comparative Data" sheetId="1" r:id="rId2"/>
    <sheet name="T&amp;T Pymt Summary FY14-25" sheetId="2" r:id="rId3"/>
    <sheet name="FY24 Est to Fully Fund" sheetId="3" r:id="rId4"/>
    <sheet name="FY23 Est to Fully Fund" sheetId="4" r:id="rId5"/>
    <sheet name="FY22 Est to Fully Fund" sheetId="5" r:id="rId6"/>
    <sheet name="FY21 Est to Fully Fund" sheetId="6" r:id="rId7"/>
    <sheet name="FY20 Est to Fully Fund" sheetId="7" r:id="rId8"/>
    <sheet name="FY19 Est to Fully Fund" sheetId="8" r:id="rId9"/>
    <sheet name="FY18 Est to Fully Fund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1" l="1"/>
  <c r="H15" i="11"/>
  <c r="L15" i="11"/>
  <c r="H5" i="11"/>
  <c r="I5" i="11"/>
  <c r="C19" i="11"/>
  <c r="F19" i="11"/>
  <c r="N19" i="11"/>
  <c r="K19" i="11"/>
  <c r="I18" i="11"/>
  <c r="E18" i="11"/>
  <c r="G18" i="11" s="1"/>
  <c r="B18" i="11"/>
  <c r="I17" i="11"/>
  <c r="E17" i="11"/>
  <c r="G17" i="11" s="1"/>
  <c r="B17" i="11"/>
  <c r="I16" i="11"/>
  <c r="E16" i="11"/>
  <c r="G16" i="11" s="1"/>
  <c r="B16" i="11"/>
  <c r="D16" i="11" s="1"/>
  <c r="I15" i="11"/>
  <c r="E15" i="11"/>
  <c r="G15" i="11" s="1"/>
  <c r="B15" i="11"/>
  <c r="D15" i="11" s="1"/>
  <c r="I14" i="11"/>
  <c r="E14" i="11"/>
  <c r="G14" i="11" s="1"/>
  <c r="B14" i="11"/>
  <c r="D14" i="11" s="1"/>
  <c r="I13" i="11"/>
  <c r="E13" i="11"/>
  <c r="G13" i="11" s="1"/>
  <c r="B13" i="11"/>
  <c r="D13" i="11" s="1"/>
  <c r="I12" i="11"/>
  <c r="E12" i="11"/>
  <c r="G12" i="11" s="1"/>
  <c r="B12" i="11"/>
  <c r="I11" i="11"/>
  <c r="E11" i="11"/>
  <c r="G11" i="11" s="1"/>
  <c r="B11" i="11"/>
  <c r="I10" i="11"/>
  <c r="E10" i="11"/>
  <c r="G10" i="11" s="1"/>
  <c r="B10" i="11"/>
  <c r="D10" i="11" s="1"/>
  <c r="I9" i="11"/>
  <c r="E9" i="11"/>
  <c r="G9" i="11" s="1"/>
  <c r="B9" i="11"/>
  <c r="D9" i="11" s="1"/>
  <c r="I8" i="11"/>
  <c r="E8" i="11"/>
  <c r="G8" i="11" s="1"/>
  <c r="B8" i="11"/>
  <c r="I7" i="11"/>
  <c r="E7" i="11"/>
  <c r="G7" i="11" s="1"/>
  <c r="B7" i="11"/>
  <c r="I6" i="11"/>
  <c r="E6" i="11"/>
  <c r="G6" i="11" s="1"/>
  <c r="B6" i="11"/>
  <c r="E5" i="11"/>
  <c r="G5" i="11" s="1"/>
  <c r="B5" i="11"/>
  <c r="I8" i="1"/>
  <c r="C7" i="1"/>
  <c r="D7" i="1"/>
  <c r="E7" i="1"/>
  <c r="F7" i="1"/>
  <c r="G7" i="1"/>
  <c r="H7" i="1"/>
  <c r="I7" i="1"/>
  <c r="B7" i="1"/>
  <c r="I19" i="11" l="1"/>
  <c r="G19" i="11"/>
  <c r="B19" i="11"/>
  <c r="J5" i="11"/>
  <c r="L5" i="11" s="1"/>
  <c r="H17" i="11"/>
  <c r="J17" i="11" s="1"/>
  <c r="E19" i="11"/>
  <c r="H8" i="11"/>
  <c r="J8" i="11" s="1"/>
  <c r="L8" i="11" s="1"/>
  <c r="H12" i="11"/>
  <c r="J12" i="11" s="1"/>
  <c r="H6" i="11"/>
  <c r="J6" i="11" s="1"/>
  <c r="H7" i="11"/>
  <c r="J7" i="11" s="1"/>
  <c r="H11" i="11"/>
  <c r="J11" i="11" s="1"/>
  <c r="H18" i="11"/>
  <c r="J18" i="11" s="1"/>
  <c r="L18" i="11" s="1"/>
  <c r="D17" i="11"/>
  <c r="D5" i="11"/>
  <c r="H16" i="11"/>
  <c r="J16" i="11" s="1"/>
  <c r="M15" i="11"/>
  <c r="O15" i="11" s="1"/>
  <c r="M17" i="11"/>
  <c r="O17" i="11" s="1"/>
  <c r="D12" i="11"/>
  <c r="H14" i="11"/>
  <c r="J14" i="11" s="1"/>
  <c r="L14" i="11" s="1"/>
  <c r="H13" i="11"/>
  <c r="J13" i="11" s="1"/>
  <c r="L13" i="11" s="1"/>
  <c r="D6" i="11"/>
  <c r="H9" i="11"/>
  <c r="J9" i="11" s="1"/>
  <c r="L9" i="11" s="1"/>
  <c r="D18" i="11"/>
  <c r="D11" i="11"/>
  <c r="D8" i="11"/>
  <c r="D7" i="11"/>
  <c r="H10" i="11"/>
  <c r="J10" i="11" s="1"/>
  <c r="L10" i="11" s="1"/>
  <c r="B6" i="1"/>
  <c r="B11" i="1"/>
  <c r="C6" i="1"/>
  <c r="C11" i="1"/>
  <c r="D6" i="1"/>
  <c r="D11" i="1"/>
  <c r="E6" i="1"/>
  <c r="E11" i="1"/>
  <c r="F11" i="1"/>
  <c r="F6" i="1"/>
  <c r="H6" i="1"/>
  <c r="H11" i="1"/>
  <c r="M5" i="11" l="1"/>
  <c r="O5" i="11" s="1"/>
  <c r="L7" i="11"/>
  <c r="L6" i="11"/>
  <c r="L17" i="11"/>
  <c r="M8" i="11"/>
  <c r="O8" i="11" s="1"/>
  <c r="M18" i="11"/>
  <c r="O18" i="11" s="1"/>
  <c r="M16" i="11"/>
  <c r="O16" i="11" s="1"/>
  <c r="L16" i="11"/>
  <c r="M12" i="11"/>
  <c r="O12" i="11" s="1"/>
  <c r="L12" i="11"/>
  <c r="M11" i="11"/>
  <c r="O11" i="11" s="1"/>
  <c r="L11" i="11"/>
  <c r="D19" i="11"/>
  <c r="M7" i="11"/>
  <c r="O7" i="11" s="1"/>
  <c r="H19" i="11"/>
  <c r="M6" i="11"/>
  <c r="O6" i="11" s="1"/>
  <c r="M14" i="11"/>
  <c r="O14" i="11" s="1"/>
  <c r="M10" i="11"/>
  <c r="O10" i="11" s="1"/>
  <c r="M9" i="11"/>
  <c r="O9" i="11" s="1"/>
  <c r="J19" i="11"/>
  <c r="M13" i="11"/>
  <c r="O13" i="11" s="1"/>
  <c r="G6" i="1"/>
  <c r="G11" i="1"/>
  <c r="D12" i="1"/>
  <c r="E12" i="1"/>
  <c r="F12" i="1"/>
  <c r="H12" i="1"/>
  <c r="B13" i="1"/>
  <c r="D13" i="1"/>
  <c r="C13" i="1"/>
  <c r="E13" i="1"/>
  <c r="F13" i="1"/>
  <c r="G13" i="1"/>
  <c r="H13" i="1"/>
  <c r="I13" i="1"/>
  <c r="M19" i="11" l="1"/>
  <c r="H5" i="1"/>
  <c r="C12" i="1" l="1"/>
  <c r="B12" i="1"/>
  <c r="G12" i="1"/>
  <c r="B5" i="1" l="1"/>
  <c r="C5" i="1"/>
  <c r="C8" i="1" s="1"/>
  <c r="D5" i="1"/>
  <c r="E5" i="1"/>
  <c r="E8" i="1" s="1"/>
  <c r="F5" i="1"/>
  <c r="F8" i="1" s="1"/>
  <c r="G5" i="1"/>
  <c r="I5" i="1"/>
  <c r="B14" i="1"/>
  <c r="C14" i="1"/>
  <c r="D14" i="1"/>
  <c r="E14" i="1"/>
  <c r="F14" i="1"/>
  <c r="G14" i="1"/>
  <c r="I14" i="1"/>
  <c r="H14" i="1"/>
  <c r="D8" i="1" l="1"/>
  <c r="G8" i="1"/>
  <c r="H8" i="1"/>
</calcChain>
</file>

<file path=xl/sharedStrings.xml><?xml version="1.0" encoding="utf-8"?>
<sst xmlns="http://schemas.openxmlformats.org/spreadsheetml/2006/main" count="1570" uniqueCount="505">
  <si>
    <t>Expenditure School Year (FY)</t>
  </si>
  <si>
    <t>Students Submitted for State CTE Reimbursement</t>
  </si>
  <si>
    <t>Total CTE Tuition Cost</t>
  </si>
  <si>
    <t>75% of CTE Tuition Cost (After 25% local cost deduction)</t>
  </si>
  <si>
    <t>Percent Reimbursed</t>
  </si>
  <si>
    <t>FY14 - FY25</t>
  </si>
  <si>
    <t>Total T&amp;T 
Appropriation</t>
  </si>
  <si>
    <t>Differential</t>
  </si>
  <si>
    <t>CTE 
Tuition</t>
  </si>
  <si>
    <t>Alt-Ed 
Tuition</t>
  </si>
  <si>
    <t>Total 
Tuition</t>
  </si>
  <si>
    <t>CTE 
Transportation</t>
  </si>
  <si>
    <t>Alt-Ed 
Transportation</t>
  </si>
  <si>
    <t>Total
Transportation</t>
  </si>
  <si>
    <t>Transportation % 
of Total Payment</t>
  </si>
  <si>
    <t>FY14</t>
  </si>
  <si>
    <t>SY12-13</t>
  </si>
  <si>
    <t>FY15</t>
  </si>
  <si>
    <t>SY13-14</t>
  </si>
  <si>
    <t>FY16</t>
  </si>
  <si>
    <t>SY14-15</t>
  </si>
  <si>
    <t>FY17</t>
  </si>
  <si>
    <t>SY15-16</t>
  </si>
  <si>
    <t>FY18</t>
  </si>
  <si>
    <t>SY16-17</t>
  </si>
  <si>
    <t>FY19</t>
  </si>
  <si>
    <t>SY17-18</t>
  </si>
  <si>
    <t>FY20</t>
  </si>
  <si>
    <t>SY18-19</t>
  </si>
  <si>
    <t>FY21</t>
  </si>
  <si>
    <t>SY19-20</t>
  </si>
  <si>
    <t>FY22</t>
  </si>
  <si>
    <t>SY20-21</t>
  </si>
  <si>
    <t>FY23</t>
  </si>
  <si>
    <t>SY21-22</t>
  </si>
  <si>
    <t>FY24</t>
  </si>
  <si>
    <t>SY22-23</t>
  </si>
  <si>
    <t>FY25</t>
  </si>
  <si>
    <t>SY23-24</t>
  </si>
  <si>
    <t>Appropriation</t>
  </si>
  <si>
    <t xml:space="preserve">State CTE Tuition Reimbursement Reimbursement Total </t>
  </si>
  <si>
    <t>FY24 Estimate to Fully Fund Tuition &amp; Transportation</t>
  </si>
  <si>
    <t>CTE Tuition</t>
  </si>
  <si>
    <t>Receiving District</t>
  </si>
  <si>
    <t>Tuition per Semester on 
AV-1 Form</t>
  </si>
  <si>
    <t>Full Year Tuition</t>
  </si>
  <si>
    <t>75% of Full Year Tuition</t>
  </si>
  <si>
    <t>Total # of
Students 
(SY 2022-2023)</t>
  </si>
  <si>
    <t xml:space="preserve">75% of FY24 Tuition </t>
  </si>
  <si>
    <t>FY24 Tuition Payment</t>
  </si>
  <si>
    <t>Difference between FY24 Payment &amp; Full Tuition Request</t>
  </si>
  <si>
    <t xml:space="preserve">Percentage of Cost </t>
  </si>
  <si>
    <t>BERLIN</t>
  </si>
  <si>
    <t>CLAREMONT</t>
  </si>
  <si>
    <t>COLEBROOK (ELEMEN SCHL BLDG.)</t>
  </si>
  <si>
    <t xml:space="preserve">COLEBROOK (PITTSBURG HS BLDG.) </t>
  </si>
  <si>
    <t>CONCORD</t>
  </si>
  <si>
    <t>CON-VAL (CONTOOCOOK VALLEY (Tuition varies by program)</t>
  </si>
  <si>
    <t>20% &amp; 40%</t>
  </si>
  <si>
    <t>DOVER (Tuition varies by program)</t>
  </si>
  <si>
    <t>33% &amp; 40%</t>
  </si>
  <si>
    <t>EXETER</t>
  </si>
  <si>
    <t>HUDSON (Tuition varies by program)</t>
  </si>
  <si>
    <t>30%, 35%, &amp; 40%</t>
  </si>
  <si>
    <t>JAFFREY-RINDGE</t>
  </si>
  <si>
    <t>KEENE</t>
  </si>
  <si>
    <t>LANGDON, FALL MTN</t>
  </si>
  <si>
    <t>LACONIA</t>
  </si>
  <si>
    <t>LITTLETON</t>
  </si>
  <si>
    <t>MANCHESTER</t>
  </si>
  <si>
    <t>MASCENIC (Tuition varies by course)</t>
  </si>
  <si>
    <t>MILFORD</t>
  </si>
  <si>
    <t>NASHUA</t>
  </si>
  <si>
    <t>NEWPORT</t>
  </si>
  <si>
    <t>PINKERTON (Tuition  varies by program)</t>
  </si>
  <si>
    <t>PLYMOUTH</t>
  </si>
  <si>
    <t>ROCHESTER</t>
  </si>
  <si>
    <t>SALEM</t>
  </si>
  <si>
    <t>SOMERSWORTH</t>
  </si>
  <si>
    <t>WHITEFIELD</t>
  </si>
  <si>
    <t>WINNISQUAM</t>
  </si>
  <si>
    <t>WOLFEBORO</t>
  </si>
  <si>
    <t>RIVERBEND, VT</t>
  </si>
  <si>
    <t>Note:  VT tuition is 
reimbursed to the NH sending districts, not to VT</t>
  </si>
  <si>
    <t xml:space="preserve">BATH                       </t>
  </si>
  <si>
    <t>BENTON</t>
  </si>
  <si>
    <t xml:space="preserve">HAVERHILL COOP  </t>
  </si>
  <si>
    <t xml:space="preserve">LYME                </t>
  </si>
  <si>
    <t>MONROE</t>
  </si>
  <si>
    <t xml:space="preserve">PIERMONT               </t>
  </si>
  <si>
    <t xml:space="preserve">RIVENDELL </t>
  </si>
  <si>
    <t xml:space="preserve">WARREN                </t>
  </si>
  <si>
    <t>RIVERBEND, VT TOTAL</t>
  </si>
  <si>
    <t>BRATTLEBORO, VT</t>
  </si>
  <si>
    <t xml:space="preserve">HINSDALE            </t>
  </si>
  <si>
    <t>BRATTLEBORO, VT TOTAL</t>
  </si>
  <si>
    <t>CANAAN, VT</t>
  </si>
  <si>
    <t>CLARKSVILLE</t>
  </si>
  <si>
    <t>COLEBROOK</t>
  </si>
  <si>
    <t>COLUMBIA</t>
  </si>
  <si>
    <t>PITTSBURG</t>
  </si>
  <si>
    <t>STEWARTSTOWN</t>
  </si>
  <si>
    <t>CANAAN, VT TOTAL</t>
  </si>
  <si>
    <t xml:space="preserve">HARTFORD, VT </t>
  </si>
  <si>
    <t>MASCOMA VALLEY</t>
  </si>
  <si>
    <t xml:space="preserve">DRESDEN         </t>
  </si>
  <si>
    <t>KEARSARGE</t>
  </si>
  <si>
    <t xml:space="preserve">LEBANON      </t>
  </si>
  <si>
    <t xml:space="preserve">PIERMONT         </t>
  </si>
  <si>
    <t>HARTFORD, VT TOTAL</t>
  </si>
  <si>
    <t>SPRINGFIELD, VT</t>
  </si>
  <si>
    <t>FALL MTN</t>
  </si>
  <si>
    <t>SPRINGFIELD, VT TOTAL</t>
  </si>
  <si>
    <t xml:space="preserve"> </t>
  </si>
  <si>
    <t>CTE TUITION TOTAL</t>
  </si>
  <si>
    <t>Alt-Ed Tuition  (Alt-Ed per student reimbursment rate cannot exceed CTE per student reimbursement rate)</t>
  </si>
  <si>
    <t>Tuition per Semester on 
ALT-1 Form</t>
  </si>
  <si>
    <t>75% of FY24 Tuition</t>
  </si>
  <si>
    <t>Actual FY24 Tuition Payment**</t>
  </si>
  <si>
    <t>Difference Between FY24 Payment &amp; 75% of Tuition Costs</t>
  </si>
  <si>
    <t>LONDONDERRY</t>
  </si>
  <si>
    <t>LITCHFIELD</t>
  </si>
  <si>
    <t>PINKERTON</t>
  </si>
  <si>
    <t>ALT-ED TUITION TOTAL:</t>
  </si>
  <si>
    <t>FY23 Tuition &amp; Transportation Summary</t>
  </si>
  <si>
    <t>CTE Tuition if 75% of Tuition Costs were Funded in Full</t>
  </si>
  <si>
    <t>Alt-Ed Tuition if 75% of Tuition Costs were Funded in Full</t>
  </si>
  <si>
    <t>Transportation</t>
  </si>
  <si>
    <t xml:space="preserve">Tuition varies by program. </t>
  </si>
  <si>
    <t>program or course.</t>
  </si>
  <si>
    <t>TOTAL:</t>
  </si>
  <si>
    <t>FY24 T&amp;T Appropriation:</t>
  </si>
  <si>
    <t>Difference:</t>
  </si>
  <si>
    <t xml:space="preserve">*FY24 per student tuition reimbursement rate is: </t>
  </si>
  <si>
    <t>FY23 Estimate to Fully Fund Tuition &amp; Transportation</t>
  </si>
  <si>
    <t xml:space="preserve">75% of FY23 Tuition </t>
  </si>
  <si>
    <t>FY23 Tuition Payment</t>
  </si>
  <si>
    <t>Difference between FY23 Payment &amp; Full Tuition Request</t>
  </si>
  <si>
    <t>Dover Totals</t>
  </si>
  <si>
    <t>Hudson Total:</t>
  </si>
  <si>
    <t>Mascenic Total:</t>
  </si>
  <si>
    <t>Alt-Ed Tuition</t>
  </si>
  <si>
    <t>Total # of
Students 
(SY 2018-19)</t>
  </si>
  <si>
    <t>75% of FY19 Tuition</t>
  </si>
  <si>
    <t>Actual FY20 Tuition Payment**</t>
  </si>
  <si>
    <t>Difference Between FY23 Payment &amp; 75% of Tuition Costs</t>
  </si>
  <si>
    <t>FY20 T&amp;T Appropriation:</t>
  </si>
  <si>
    <t>Total # of
Students 
(SY 2018-2019)</t>
  </si>
  <si>
    <t>CONTOOKCOOK VLY (AKA CONVAL) (Tuition varies by course)</t>
  </si>
  <si>
    <t xml:space="preserve">*FY23 per student tuition reimbursement rate was: </t>
  </si>
  <si>
    <t>FY22 Estimate to Fully Fund Tuition &amp; Transportation</t>
  </si>
  <si>
    <t xml:space="preserve">75% of FY22 Tuition </t>
  </si>
  <si>
    <t>FY22 Tuition Payment</t>
  </si>
  <si>
    <t>Difference between FY22 Payment &amp; Full Tuition Request</t>
  </si>
  <si>
    <t>CONVAL</t>
  </si>
  <si>
    <t>DOVER:</t>
  </si>
  <si>
    <t>FARMINGTON</t>
  </si>
  <si>
    <t>Dover Total:</t>
  </si>
  <si>
    <t xml:space="preserve">MILTON (Nute)     </t>
  </si>
  <si>
    <t xml:space="preserve">NEWMARKET  </t>
  </si>
  <si>
    <t>HUDSON</t>
  </si>
  <si>
    <t xml:space="preserve">OYSTER RIVER        </t>
  </si>
  <si>
    <t xml:space="preserve">RAYMOND          </t>
  </si>
  <si>
    <t xml:space="preserve">ROCHESTER       </t>
  </si>
  <si>
    <t>PORTSMOUTH</t>
  </si>
  <si>
    <t xml:space="preserve">SOMERSWORTH </t>
  </si>
  <si>
    <t xml:space="preserve">STRAFFORD SCH DISTRICT </t>
  </si>
  <si>
    <t xml:space="preserve">WINNACUNNET    </t>
  </si>
  <si>
    <t>MASCENIC</t>
  </si>
  <si>
    <t xml:space="preserve">KEENE                   </t>
  </si>
  <si>
    <t>Actual FY22 Tuition Payment**</t>
  </si>
  <si>
    <t>Difference Between FY22 Payment &amp; 75% of Tuition Costs</t>
  </si>
  <si>
    <t>FY20 Tuition &amp; Transportation Summary</t>
  </si>
  <si>
    <t xml:space="preserve">*FY20 per student tuition reimbursement rate was: </t>
  </si>
  <si>
    <t>Alt-Ed tuitions were paid in full, as they were significantly less than the CTE tuition costs.</t>
  </si>
  <si>
    <t>FY21 Estimate to Fully Fund Tuition &amp; Transportation</t>
  </si>
  <si>
    <t xml:space="preserve">75% of FY21 Tuition </t>
  </si>
  <si>
    <t>FY21 Tuition Payment</t>
  </si>
  <si>
    <t>Difference between FY21 Payment &amp; Full Tuition Request</t>
  </si>
  <si>
    <t>Tuition varies by program</t>
  </si>
  <si>
    <t>Difference Between FY20 Payment &amp; 75% of Tuition Costs</t>
  </si>
  <si>
    <t>**Laconia Alt-Ed was included in the per student tuition rate caluclation.  The other Alt-Ed tuitions were paid in full, as they were significantly less than the CTE tuition.</t>
  </si>
  <si>
    <t>FY20 Estimate to Fully Fund Tuition &amp; Transportation</t>
  </si>
  <si>
    <t xml:space="preserve">75% of FY20 Tuition </t>
  </si>
  <si>
    <t>FY20 Tuition Payment</t>
  </si>
  <si>
    <t>Difference between FY20 Payment &amp; Full Tuition Request</t>
  </si>
  <si>
    <t>**Laconia Alt-Ed was included in the per student tuition rate caluclation.  The other Alt-Ed tuitions were paid in full, as they were significantly less than the CTE tuition costs.</t>
  </si>
  <si>
    <t>FY19 Estimate to Fully Fund Tuition &amp; Transportation</t>
  </si>
  <si>
    <t>Total # of
Students 
(SY 2017-18)</t>
  </si>
  <si>
    <t>Actual FY19 Tuition Payment*</t>
  </si>
  <si>
    <t>Difference Between FY19 Payment &amp; 75% of Tuition Costs</t>
  </si>
  <si>
    <t>Bradford, VT (Riverbend)</t>
  </si>
  <si>
    <t>Note:  VT tuition is 
reimbursed to the NH sending districts, not to VT.</t>
  </si>
  <si>
    <t>BRADFORD, VT TOTAL</t>
  </si>
  <si>
    <t>Brattleboro, VT</t>
  </si>
  <si>
    <t>Canaan, VT</t>
  </si>
  <si>
    <t>Hartford, VT</t>
  </si>
  <si>
    <t>Springfield, VT</t>
  </si>
  <si>
    <t>Actual FY19 Tuition Payment**</t>
  </si>
  <si>
    <t>FY19 Tuition &amp; Transportation Summary</t>
  </si>
  <si>
    <t>FY19 T&amp;T Appropriation:</t>
  </si>
  <si>
    <t>*FY19 per student tuition reimbursement rate was $3,282.18</t>
  </si>
  <si>
    <t xml:space="preserve">  </t>
  </si>
  <si>
    <t>SENDING DISTRICT</t>
  </si>
  <si>
    <t>1st Sem
FULL</t>
  </si>
  <si>
    <t>1st Sem
2/3</t>
  </si>
  <si>
    <t>1st Sem
1/3</t>
  </si>
  <si>
    <t>2nd Sem
FULL</t>
  </si>
  <si>
    <t>2nd Sem
2/3</t>
  </si>
  <si>
    <t>2nd Sem
1/3</t>
  </si>
  <si>
    <t xml:space="preserve">Total # of Students
</t>
  </si>
  <si>
    <t>Tuition Payment</t>
  </si>
  <si>
    <t>Total Tuition per District</t>
  </si>
  <si>
    <t>TRANS
1ST SEM</t>
  </si>
  <si>
    <t>TRANS
2ND SEM</t>
  </si>
  <si>
    <t>TOTAL CTE
TRANS</t>
  </si>
  <si>
    <t>TRANS TOTAL BY CENTER</t>
  </si>
  <si>
    <t>Tuition per Half on AV-1</t>
  </si>
  <si>
    <t>75% of AV-1 Tuition</t>
  </si>
  <si>
    <t>Total 
Students</t>
  </si>
  <si>
    <t>Full Tuition 
Request</t>
  </si>
  <si>
    <t>BERLIN      SAU 3</t>
  </si>
  <si>
    <t xml:space="preserve">GORHAM              </t>
  </si>
  <si>
    <t>SAU 20</t>
  </si>
  <si>
    <t>total</t>
  </si>
  <si>
    <t xml:space="preserve">CLAREMONT SAU 6  </t>
  </si>
  <si>
    <t xml:space="preserve">LEBANON </t>
  </si>
  <si>
    <t>SAU 93</t>
  </si>
  <si>
    <t>SAU 65</t>
  </si>
  <si>
    <t xml:space="preserve">MONADNOCK   </t>
  </si>
  <si>
    <t xml:space="preserve">NEWPORT </t>
  </si>
  <si>
    <t>SAU 43</t>
  </si>
  <si>
    <t>SWAP</t>
  </si>
  <si>
    <t xml:space="preserve">SUNAPEE            </t>
  </si>
  <si>
    <t>SAU 85</t>
  </si>
  <si>
    <t>WINNACUNNET</t>
  </si>
  <si>
    <t>SAU 21</t>
  </si>
  <si>
    <t>CONCORD         SAU 8</t>
  </si>
  <si>
    <t xml:space="preserve">BOW                                   </t>
  </si>
  <si>
    <t>SAU 67</t>
  </si>
  <si>
    <t xml:space="preserve">HILLSBORO-DEERING   </t>
  </si>
  <si>
    <t>SAU 34</t>
  </si>
  <si>
    <t xml:space="preserve">HOPKINTON                     </t>
  </si>
  <si>
    <t>SAU 66</t>
  </si>
  <si>
    <t xml:space="preserve">JOHN STARK (Weare)   </t>
  </si>
  <si>
    <t>SAU 24</t>
  </si>
  <si>
    <t xml:space="preserve">KEARSARGE                       </t>
  </si>
  <si>
    <t xml:space="preserve">MERRIMACK VALLEY       </t>
  </si>
  <si>
    <t>SAU 46</t>
  </si>
  <si>
    <t xml:space="preserve">PEMBROKE                        </t>
  </si>
  <si>
    <t>SAU 53</t>
  </si>
  <si>
    <t xml:space="preserve">PITTSFIELD                         </t>
  </si>
  <si>
    <t>SAU 51</t>
  </si>
  <si>
    <t>CONVAL  SAU 1</t>
  </si>
  <si>
    <t xml:space="preserve">JAFFREY-RINDGESAU 47 </t>
  </si>
  <si>
    <t>SAU 47</t>
  </si>
  <si>
    <t>SAU 87</t>
  </si>
  <si>
    <t xml:space="preserve"> DOVER     SAU 11 </t>
  </si>
  <si>
    <t>SAU 64</t>
  </si>
  <si>
    <t>SAU 5</t>
  </si>
  <si>
    <t xml:space="preserve">PORTSMOUTH      </t>
  </si>
  <si>
    <t>SAU 52</t>
  </si>
  <si>
    <t>SAU 54</t>
  </si>
  <si>
    <t>SAU 56</t>
  </si>
  <si>
    <t>NO SWAP</t>
  </si>
  <si>
    <t>EXETER     SAU 16</t>
  </si>
  <si>
    <t>COE-BROWN (charter sch - northwood sch district)</t>
  </si>
  <si>
    <t>SAU 74</t>
  </si>
  <si>
    <t xml:space="preserve">CONCORD      </t>
  </si>
  <si>
    <t>Charter school student</t>
  </si>
  <si>
    <t xml:space="preserve">DOVER           </t>
  </si>
  <si>
    <t>SAU 11</t>
  </si>
  <si>
    <t>DERRY (Charter school student)</t>
  </si>
  <si>
    <t>SAU 10</t>
  </si>
  <si>
    <t xml:space="preserve">EPPING              </t>
  </si>
  <si>
    <t>SAU 14</t>
  </si>
  <si>
    <t xml:space="preserve">FARMINGTON       </t>
  </si>
  <si>
    <t>SAU 61</t>
  </si>
  <si>
    <t>SAU 31</t>
  </si>
  <si>
    <t xml:space="preserve">PINKERTON ACADEMY  </t>
  </si>
  <si>
    <t>SAU 202</t>
  </si>
  <si>
    <t xml:space="preserve">PITTSFIELD         </t>
  </si>
  <si>
    <t>Charter school students</t>
  </si>
  <si>
    <t>MANCHESTER CENTRAL</t>
  </si>
  <si>
    <t>SAU 37</t>
  </si>
  <si>
    <t xml:space="preserve">PORTSMOUTH </t>
  </si>
  <si>
    <t>SAU 33</t>
  </si>
  <si>
    <t xml:space="preserve">SANBORN REG   </t>
  </si>
  <si>
    <t>SAU 17</t>
  </si>
  <si>
    <t xml:space="preserve">TIMBERLANE         </t>
  </si>
  <si>
    <t>SAU 55</t>
  </si>
  <si>
    <t>WINDHAM</t>
  </si>
  <si>
    <t>SAU 95</t>
  </si>
  <si>
    <t xml:space="preserve">WINNACUNNET  </t>
  </si>
  <si>
    <t xml:space="preserve"> HUDSON   SAU 81 </t>
  </si>
  <si>
    <t xml:space="preserve">CAMPBELL (LITCHFIELD)                  </t>
  </si>
  <si>
    <t>SAU 27</t>
  </si>
  <si>
    <t xml:space="preserve">   </t>
  </si>
  <si>
    <t xml:space="preserve">HOLLIS-BROOKLINE  </t>
  </si>
  <si>
    <t>SAU 41</t>
  </si>
  <si>
    <t xml:space="preserve">LONDONDERRY          </t>
  </si>
  <si>
    <t>SAU 12</t>
  </si>
  <si>
    <t>JOHN STARK (Weare)</t>
  </si>
  <si>
    <t xml:space="preserve">MERRIMACK                 </t>
  </si>
  <si>
    <t>SAU 26</t>
  </si>
  <si>
    <t xml:space="preserve">MILFORD         </t>
  </si>
  <si>
    <t>SAU 40</t>
  </si>
  <si>
    <t xml:space="preserve">NASHUA            </t>
  </si>
  <si>
    <t>SAU 42</t>
  </si>
  <si>
    <t xml:space="preserve">PELHAM                     </t>
  </si>
  <si>
    <t>SAU 28</t>
  </si>
  <si>
    <t xml:space="preserve">PINKERTON        </t>
  </si>
  <si>
    <t>SOUHEGAN</t>
  </si>
  <si>
    <t>SAU 30</t>
  </si>
  <si>
    <t xml:space="preserve"> JAFFREY-RINDGE SAU 47 </t>
  </si>
  <si>
    <t xml:space="preserve">CONVAL          </t>
  </si>
  <si>
    <t>SAU 1</t>
  </si>
  <si>
    <t>*Added line - make sure summing correctly</t>
  </si>
  <si>
    <t>Mascenic</t>
  </si>
  <si>
    <t>KEENE          SAU 29</t>
  </si>
  <si>
    <t>CONVAL - Added line, make sure summing correctly</t>
  </si>
  <si>
    <t>SAU 60</t>
  </si>
  <si>
    <t>MONADNOCK</t>
  </si>
  <si>
    <t>Langdon (Fall Mtn)</t>
  </si>
  <si>
    <t>LACONIA     SAU 30</t>
  </si>
  <si>
    <t xml:space="preserve">FRANKLIN      </t>
  </si>
  <si>
    <t>SAU 18</t>
  </si>
  <si>
    <t xml:space="preserve">GILFORD         </t>
  </si>
  <si>
    <t>SAU 73</t>
  </si>
  <si>
    <t xml:space="preserve">INTERLAKES   </t>
  </si>
  <si>
    <t>SAU 2</t>
  </si>
  <si>
    <t>SHAKER REG  (BEMLONT)</t>
  </si>
  <si>
    <t>SAU 80</t>
  </si>
  <si>
    <t xml:space="preserve">WINNISQUAM </t>
  </si>
  <si>
    <t>SAU 59</t>
  </si>
  <si>
    <t>LITTLETON   SAU 84</t>
  </si>
  <si>
    <t>LINCOLN WOODSTOCK</t>
  </si>
  <si>
    <t>SAU 68</t>
  </si>
  <si>
    <t xml:space="preserve">LISBON         </t>
  </si>
  <si>
    <t>SAU 35</t>
  </si>
  <si>
    <t>NORTHUMBERLAND (GROVETON)</t>
  </si>
  <si>
    <t>SAU 58</t>
  </si>
  <si>
    <t xml:space="preserve">PROFILE        </t>
  </si>
  <si>
    <t xml:space="preserve">WHITEFIELD    </t>
  </si>
  <si>
    <t>SAU 36</t>
  </si>
  <si>
    <t xml:space="preserve">total </t>
  </si>
  <si>
    <t>MANCHESTER SAU 37</t>
  </si>
  <si>
    <t xml:space="preserve">BEDFORD       </t>
  </si>
  <si>
    <t>SAU 25</t>
  </si>
  <si>
    <t xml:space="preserve">GOFFSTOWN            </t>
  </si>
  <si>
    <t>SAU 19</t>
  </si>
  <si>
    <t xml:space="preserve">PINKERTON  </t>
  </si>
  <si>
    <t xml:space="preserve">SOUHEGAN   </t>
  </si>
  <si>
    <t>SAU 39</t>
  </si>
  <si>
    <t>% VARIES-Used 40%</t>
  </si>
  <si>
    <t>MASCENIC   SAU 87</t>
  </si>
  <si>
    <t xml:space="preserve">CONVAL </t>
  </si>
  <si>
    <t xml:space="preserve">HOLLIS-BROOKLINE </t>
  </si>
  <si>
    <t>JAFFREY-RINDGESAU 47</t>
  </si>
  <si>
    <t xml:space="preserve">MILFORD      </t>
  </si>
  <si>
    <t xml:space="preserve">WILTON-LYNDEBORO   </t>
  </si>
  <si>
    <t>SAU 63</t>
  </si>
  <si>
    <t>MILFORD  SAU 40</t>
  </si>
  <si>
    <t xml:space="preserve">HOLLIS-BROOKLINE    </t>
  </si>
  <si>
    <t>SAU 81</t>
  </si>
  <si>
    <t xml:space="preserve">LITCHFIELD (CAMPBELL)  </t>
  </si>
  <si>
    <t xml:space="preserve">MASCENIC   </t>
  </si>
  <si>
    <t xml:space="preserve">PINKERTON </t>
  </si>
  <si>
    <t xml:space="preserve">TIMBERLANE                   </t>
  </si>
  <si>
    <t>NASHUA       SAU 42</t>
  </si>
  <si>
    <t xml:space="preserve">HUDSON       </t>
  </si>
  <si>
    <t xml:space="preserve">MERRIMACK            </t>
  </si>
  <si>
    <t xml:space="preserve">MILFORD       </t>
  </si>
  <si>
    <t xml:space="preserve">SAU 40 </t>
  </si>
  <si>
    <t>NEWPORT   SAU 43</t>
  </si>
  <si>
    <t xml:space="preserve">CLAREMONT SAU </t>
  </si>
  <si>
    <t>SAU 6</t>
  </si>
  <si>
    <t xml:space="preserve">LEBANON       </t>
  </si>
  <si>
    <t>SAU 88</t>
  </si>
  <si>
    <t>KEARSARGE (Sutton)</t>
  </si>
  <si>
    <t xml:space="preserve">SUNAPEE     </t>
  </si>
  <si>
    <t xml:space="preserve"> PINKERTON SAU 202</t>
  </si>
  <si>
    <t xml:space="preserve">PELHAM          </t>
  </si>
  <si>
    <t xml:space="preserve">SALEM            </t>
  </si>
  <si>
    <t>SAU 57</t>
  </si>
  <si>
    <t xml:space="preserve">TIMBERLANE   </t>
  </si>
  <si>
    <t xml:space="preserve">WINDHAM         </t>
  </si>
  <si>
    <t>PLYMOUTH/ # 48</t>
  </si>
  <si>
    <t xml:space="preserve">NEWFOUND   </t>
  </si>
  <si>
    <t>SAU 4</t>
  </si>
  <si>
    <t>ROCHESTER   SAU 54</t>
  </si>
  <si>
    <t xml:space="preserve">DOVER               </t>
  </si>
  <si>
    <t xml:space="preserve">MILTON (NUTE)     </t>
  </si>
  <si>
    <t xml:space="preserve">OYSTER RIVER  </t>
  </si>
  <si>
    <t>SALEM       SAU 57</t>
  </si>
  <si>
    <t xml:space="preserve">WINDHAM        </t>
  </si>
  <si>
    <t>SOMERSWORTH SAU 56</t>
  </si>
  <si>
    <t xml:space="preserve">MILTON (NUTE)               </t>
  </si>
  <si>
    <t>ROLLINSFORD, MAINE</t>
  </si>
  <si>
    <t>VERMONT</t>
  </si>
  <si>
    <t>BRADFORD, VT</t>
  </si>
  <si>
    <t>SAU 23</t>
  </si>
  <si>
    <t xml:space="preserve"> Riverbend  </t>
  </si>
  <si>
    <t>SAU 76</t>
  </si>
  <si>
    <t>SAU 77</t>
  </si>
  <si>
    <t xml:space="preserve">RIVENDELL INTERSTATE      </t>
  </si>
  <si>
    <t>SAU 78</t>
  </si>
  <si>
    <t>SAU 92</t>
  </si>
  <si>
    <t>(Windham RCC)</t>
  </si>
  <si>
    <t>SAU 29</t>
  </si>
  <si>
    <t xml:space="preserve">COLUMBIA (Colebrook - verify who gets paid)               </t>
  </si>
  <si>
    <t>SAU 7</t>
  </si>
  <si>
    <t>HARTFORD, VT</t>
  </si>
  <si>
    <t>CANAAN, MASCOMA VLY</t>
  </si>
  <si>
    <t>SAU 62</t>
  </si>
  <si>
    <t>White River Jct</t>
  </si>
  <si>
    <t>SAU 70</t>
  </si>
  <si>
    <t xml:space="preserve">LEBANON (comb. HS &amp; Ledyard Charter)          </t>
  </si>
  <si>
    <t xml:space="preserve">Rivendell Interstate    </t>
  </si>
  <si>
    <t>HAVERHILL, MA</t>
  </si>
  <si>
    <t xml:space="preserve">S Hampton       </t>
  </si>
  <si>
    <t xml:space="preserve">River Valley </t>
  </si>
  <si>
    <t xml:space="preserve">HAVERHILL COOP </t>
  </si>
  <si>
    <t>WHITEFIELD   SAU 36</t>
  </si>
  <si>
    <t xml:space="preserve">COLEBROOK  </t>
  </si>
  <si>
    <t>(Arthur Paradice)</t>
  </si>
  <si>
    <t xml:space="preserve">LINCOLN WOODSTOCK  </t>
  </si>
  <si>
    <t xml:space="preserve">LISBON          </t>
  </si>
  <si>
    <t xml:space="preserve">LITTLETON     </t>
  </si>
  <si>
    <t>SAU 84</t>
  </si>
  <si>
    <t xml:space="preserve">PROFILE         </t>
  </si>
  <si>
    <t>WINNISQUAM SAU 59</t>
  </si>
  <si>
    <t>SHAKER REG (BELMONT)</t>
  </si>
  <si>
    <t xml:space="preserve">INTERLAKES  </t>
  </si>
  <si>
    <t xml:space="preserve">LACONIA        </t>
  </si>
  <si>
    <t xml:space="preserve">MERRIMACK VALLEY  </t>
  </si>
  <si>
    <t>WOLFEBORO SAU 49</t>
  </si>
  <si>
    <t xml:space="preserve">FARMINGTON            </t>
  </si>
  <si>
    <t xml:space="preserve">MOULTONBOROUGH    </t>
  </si>
  <si>
    <t>SAU 45</t>
  </si>
  <si>
    <t xml:space="preserve">PROSPECT MTN         </t>
  </si>
  <si>
    <t>SAU 301</t>
  </si>
  <si>
    <t>GRAND TOTALS - CTE</t>
  </si>
  <si>
    <t>ALT ED INCLUDED IN CALCULATION:</t>
  </si>
  <si>
    <t>BELMONT</t>
  </si>
  <si>
    <t>Grant Total CTE &amp; ALT-ED</t>
  </si>
  <si>
    <t>ALT-ED (NOT inc in Tuition Calculation)</t>
  </si>
  <si>
    <t>TUITION</t>
  </si>
  <si>
    <t>TOTAL TRANSP</t>
  </si>
  <si>
    <t>Tuition</t>
  </si>
  <si>
    <t>LONDONERRY</t>
  </si>
  <si>
    <t>LITCHFIELD (NASHUA)</t>
  </si>
  <si>
    <t>TOTAL</t>
  </si>
  <si>
    <t>TOTAL TUITION</t>
  </si>
  <si>
    <t>APPROPRIATION</t>
  </si>
  <si>
    <t>REDUCTION</t>
  </si>
  <si>
    <t>DIFFERENTIAL</t>
  </si>
  <si>
    <t>AVAILABLE FOR PAYMENT</t>
  </si>
  <si>
    <t>fyi max Alt-Ed at 5%</t>
  </si>
  <si>
    <t>LESS TRANSPORTATION</t>
  </si>
  <si>
    <t>*Gave Berlin an extra penny to make payment even $7.4 mil</t>
  </si>
  <si>
    <t>LESS DIFFERENTIAL</t>
  </si>
  <si>
    <t>LESS ALT-ED</t>
  </si>
  <si>
    <t>AVAILABLE FOR PER STUDENT TUITION</t>
  </si>
  <si>
    <t>PER STUDENT CHARGE</t>
  </si>
  <si>
    <t>Department of Education CTE Tuition Funding</t>
  </si>
  <si>
    <t>Historical Cost Trends</t>
  </si>
  <si>
    <t>Avg Tuition Cost Per Pupil for CTE</t>
  </si>
  <si>
    <t>YOY Inflation of CTE Tuition Cost</t>
  </si>
  <si>
    <t>Total Ask for First Semester CTE Tuition (100%)</t>
  </si>
  <si>
    <t>75% of First Semester CTE Tuition</t>
  </si>
  <si>
    <t>Total Ask for Second Semester CTE Tuition (100%)</t>
  </si>
  <si>
    <t>75% of Second Semester CTE Tuition</t>
  </si>
  <si>
    <t>Total CTE Tuition SY 23/24 (100%)</t>
  </si>
  <si>
    <t>Receiving District Tuition Rate SY 23/24 (25% of SY)</t>
  </si>
  <si>
    <t>Total Reimbursed</t>
  </si>
  <si>
    <t>Bow</t>
  </si>
  <si>
    <t>Franklin</t>
  </si>
  <si>
    <t>Hillsboro-Deering</t>
  </si>
  <si>
    <t>Hopkinton</t>
  </si>
  <si>
    <t>Interlakes</t>
  </si>
  <si>
    <t>John Stark (Weare)</t>
  </si>
  <si>
    <t>Kearsarge</t>
  </si>
  <si>
    <t>Manchester</t>
  </si>
  <si>
    <t>Merrimack Valley</t>
  </si>
  <si>
    <t>Pembroke</t>
  </si>
  <si>
    <t>Pittsfield</t>
  </si>
  <si>
    <t>Prospect Mountain</t>
  </si>
  <si>
    <t>Wakefield</t>
  </si>
  <si>
    <t>Shaker Regional</t>
  </si>
  <si>
    <t xml:space="preserve">Semester 1 2023/2024 </t>
  </si>
  <si>
    <t>Semester 2 2023/2024</t>
  </si>
  <si>
    <t>School Year 2023/2024 Tuition by Sending District</t>
  </si>
  <si>
    <t>Total</t>
  </si>
  <si>
    <t>2023/2024 State CTE Reimbursement to Sending District</t>
  </si>
  <si>
    <t>Anticipated 75% of SY 23/24 CTE Tuition to be paid by NHED</t>
  </si>
  <si>
    <t>Reimbursement Shortfall</t>
  </si>
  <si>
    <t>Percentage of Anticipated Reimbursement</t>
  </si>
  <si>
    <t>Receiving District Tuition Rate Semester 1 (25%), As reported on AV1</t>
  </si>
  <si>
    <t>Receiving District Tuition Rate Semester 2 (25%), As reported on AV1</t>
  </si>
  <si>
    <t>Shortfall Between Anticipated 75% Reimbursement for CTE Tuition and Actual State Reimbursement (Shortfall)</t>
  </si>
  <si>
    <t>Data in Columns C&amp;F above was pulled directly from the AV1 forms submitted to NHED in PDF form. 
Data regarding Total Reimbursement from NHED (Column K) was pulled from the 2025 Tuition &amp; Transportation Payment Spreadsheet.
Data regarding the invoice totals for CRTC to Sending Districts was pulled from the Hopkinton Memo.</t>
  </si>
  <si>
    <t>Historic trends date back to 2018 due to complete data available. 
Data in the background spreadsheets was copied over from the annual transportation &amp; tuition spreadsheets on file in the S Drive. Per our records, 2018 was the first time 75% of Total CTE Tuition Cost was noted in the spreadsheets.
2025 Estimate to Fully Fund CTE Tuition is in progress and anticipated to be complete on 1/31/25.</t>
  </si>
  <si>
    <t>Invoice from CRTC to District for 23/24 SY CTE Tuition Shortfall</t>
  </si>
  <si>
    <t>Difference between what is reported on Hopkinton's Memo and the Shortfall seen in NHED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</si>
</sst>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Arial"/>
      <family val="2"/>
    </font>
    <font>
      <b/>
      <sz val="15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</cellStyleXfs>
  <cellXfs count="144">
    <xf numFmtId="0" fontId="0" fillId="0" borderId="0" xfId="0"/>
    <xf numFmtId="44" fontId="0" fillId="0" borderId="0" xfId="1" applyFont="1"/>
    <xf numFmtId="0" fontId="3" fillId="0" borderId="0" xfId="3"/>
    <xf numFmtId="0" fontId="5" fillId="0" borderId="0" xfId="3" applyFont="1" applyAlignment="1">
      <alignment horizontal="center"/>
    </xf>
    <xf numFmtId="0" fontId="5" fillId="0" borderId="1" xfId="3" applyFont="1" applyBorder="1" applyAlignment="1">
      <alignment horizontal="center" wrapText="1"/>
    </xf>
    <xf numFmtId="0" fontId="5" fillId="2" borderId="1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wrapText="1"/>
    </xf>
    <xf numFmtId="0" fontId="5" fillId="4" borderId="1" xfId="3" applyFont="1" applyFill="1" applyBorder="1" applyAlignment="1">
      <alignment horizontal="center" wrapText="1"/>
    </xf>
    <xf numFmtId="0" fontId="5" fillId="5" borderId="1" xfId="3" applyFont="1" applyFill="1" applyBorder="1" applyAlignment="1">
      <alignment horizontal="center" wrapText="1"/>
    </xf>
    <xf numFmtId="0" fontId="5" fillId="6" borderId="1" xfId="3" applyFont="1" applyFill="1" applyBorder="1" applyAlignment="1">
      <alignment horizontal="center" wrapText="1"/>
    </xf>
    <xf numFmtId="0" fontId="5" fillId="7" borderId="1" xfId="3" applyFont="1" applyFill="1" applyBorder="1" applyAlignment="1">
      <alignment horizontal="center" wrapText="1"/>
    </xf>
    <xf numFmtId="44" fontId="3" fillId="0" borderId="2" xfId="3" applyNumberFormat="1" applyBorder="1"/>
    <xf numFmtId="44" fontId="3" fillId="2" borderId="2" xfId="3" applyNumberFormat="1" applyFill="1" applyBorder="1"/>
    <xf numFmtId="44" fontId="3" fillId="3" borderId="2" xfId="3" applyNumberFormat="1" applyFill="1" applyBorder="1"/>
    <xf numFmtId="44" fontId="3" fillId="4" borderId="2" xfId="3" applyNumberFormat="1" applyFill="1" applyBorder="1"/>
    <xf numFmtId="44" fontId="3" fillId="5" borderId="2" xfId="3" applyNumberFormat="1" applyFill="1" applyBorder="1"/>
    <xf numFmtId="44" fontId="3" fillId="6" borderId="2" xfId="3" applyNumberFormat="1" applyFill="1" applyBorder="1"/>
    <xf numFmtId="10" fontId="3" fillId="7" borderId="2" xfId="3" applyNumberFormat="1" applyFill="1" applyBorder="1"/>
    <xf numFmtId="44" fontId="3" fillId="0" borderId="2" xfId="4" applyNumberFormat="1" applyBorder="1"/>
    <xf numFmtId="44" fontId="3" fillId="2" borderId="2" xfId="4" applyNumberFormat="1" applyFill="1" applyBorder="1"/>
    <xf numFmtId="44" fontId="3" fillId="3" borderId="2" xfId="4" applyNumberFormat="1" applyFill="1" applyBorder="1"/>
    <xf numFmtId="44" fontId="3" fillId="4" borderId="2" xfId="4" applyNumberFormat="1" applyFill="1" applyBorder="1"/>
    <xf numFmtId="44" fontId="3" fillId="5" borderId="2" xfId="4" applyNumberFormat="1" applyFill="1" applyBorder="1"/>
    <xf numFmtId="44" fontId="3" fillId="6" borderId="2" xfId="4" applyNumberFormat="1" applyFill="1" applyBorder="1"/>
    <xf numFmtId="10" fontId="3" fillId="7" borderId="2" xfId="4" applyNumberFormat="1" applyFill="1" applyBorder="1"/>
    <xf numFmtId="44" fontId="3" fillId="0" borderId="3" xfId="3" applyNumberFormat="1" applyBorder="1"/>
    <xf numFmtId="44" fontId="3" fillId="2" borderId="3" xfId="3" applyNumberFormat="1" applyFill="1" applyBorder="1"/>
    <xf numFmtId="44" fontId="3" fillId="3" borderId="3" xfId="3" applyNumberFormat="1" applyFill="1" applyBorder="1"/>
    <xf numFmtId="44" fontId="3" fillId="4" borderId="3" xfId="3" applyNumberFormat="1" applyFill="1" applyBorder="1"/>
    <xf numFmtId="44" fontId="3" fillId="5" borderId="3" xfId="3" applyNumberFormat="1" applyFill="1" applyBorder="1"/>
    <xf numFmtId="44" fontId="3" fillId="6" borderId="3" xfId="3" applyNumberFormat="1" applyFill="1" applyBorder="1"/>
    <xf numFmtId="10" fontId="3" fillId="7" borderId="3" xfId="3" applyNumberFormat="1" applyFill="1" applyBorder="1"/>
    <xf numFmtId="44" fontId="3" fillId="2" borderId="3" xfId="5" applyNumberFormat="1" applyFill="1" applyBorder="1"/>
    <xf numFmtId="44" fontId="3" fillId="3" borderId="3" xfId="5" applyNumberFormat="1" applyFill="1" applyBorder="1"/>
    <xf numFmtId="44" fontId="3" fillId="5" borderId="3" xfId="5" applyNumberFormat="1" applyFill="1" applyBorder="1"/>
    <xf numFmtId="44" fontId="3" fillId="6" borderId="3" xfId="5" applyNumberFormat="1" applyFill="1" applyBorder="1"/>
    <xf numFmtId="10" fontId="3" fillId="7" borderId="3" xfId="5" applyNumberFormat="1" applyFill="1" applyBorder="1"/>
    <xf numFmtId="0" fontId="0" fillId="0" borderId="21" xfId="0" applyBorder="1"/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44" fontId="2" fillId="0" borderId="11" xfId="1" applyFont="1" applyBorder="1"/>
    <xf numFmtId="2" fontId="2" fillId="0" borderId="11" xfId="0" applyNumberFormat="1" applyFont="1" applyBorder="1"/>
    <xf numFmtId="44" fontId="0" fillId="0" borderId="11" xfId="1" applyFont="1" applyBorder="1"/>
    <xf numFmtId="0" fontId="9" fillId="0" borderId="0" xfId="0" applyFont="1"/>
    <xf numFmtId="44" fontId="9" fillId="0" borderId="11" xfId="1" applyFont="1" applyFill="1" applyBorder="1"/>
    <xf numFmtId="44" fontId="9" fillId="0" borderId="11" xfId="0" applyNumberFormat="1" applyFont="1" applyBorder="1"/>
    <xf numFmtId="44" fontId="0" fillId="0" borderId="11" xfId="1" applyFont="1" applyFill="1" applyBorder="1"/>
    <xf numFmtId="8" fontId="9" fillId="0" borderId="11" xfId="0" applyNumberFormat="1" applyFont="1" applyBorder="1"/>
    <xf numFmtId="44" fontId="0" fillId="0" borderId="11" xfId="0" applyNumberFormat="1" applyBorder="1"/>
    <xf numFmtId="6" fontId="0" fillId="0" borderId="11" xfId="0" applyNumberFormat="1" applyBorder="1"/>
    <xf numFmtId="0" fontId="0" fillId="0" borderId="10" xfId="0" applyBorder="1"/>
    <xf numFmtId="0" fontId="0" fillId="0" borderId="15" xfId="0" applyBorder="1"/>
    <xf numFmtId="10" fontId="0" fillId="0" borderId="19" xfId="2" applyNumberFormat="1" applyFont="1" applyBorder="1"/>
    <xf numFmtId="0" fontId="0" fillId="0" borderId="7" xfId="0" applyBorder="1"/>
    <xf numFmtId="0" fontId="9" fillId="0" borderId="7" xfId="0" applyFont="1" applyBorder="1"/>
    <xf numFmtId="44" fontId="9" fillId="0" borderId="17" xfId="1" applyFont="1" applyFill="1" applyBorder="1"/>
    <xf numFmtId="44" fontId="0" fillId="0" borderId="17" xfId="1" applyFont="1" applyFill="1" applyBorder="1"/>
    <xf numFmtId="44" fontId="9" fillId="0" borderId="10" xfId="1" applyFont="1" applyFill="1" applyBorder="1"/>
    <xf numFmtId="44" fontId="9" fillId="0" borderId="35" xfId="1" applyFont="1" applyFill="1" applyBorder="1"/>
    <xf numFmtId="44" fontId="0" fillId="0" borderId="10" xfId="1" applyFont="1" applyFill="1" applyBorder="1"/>
    <xf numFmtId="44" fontId="0" fillId="0" borderId="35" xfId="1" applyFont="1" applyFill="1" applyBorder="1"/>
    <xf numFmtId="0" fontId="9" fillId="0" borderId="5" xfId="0" applyFont="1" applyBorder="1"/>
    <xf numFmtId="44" fontId="9" fillId="0" borderId="12" xfId="1" applyFont="1" applyFill="1" applyBorder="1"/>
    <xf numFmtId="44" fontId="9" fillId="0" borderId="21" xfId="1" applyFont="1" applyFill="1" applyBorder="1"/>
    <xf numFmtId="44" fontId="9" fillId="0" borderId="29" xfId="1" applyFont="1" applyFill="1" applyBorder="1"/>
    <xf numFmtId="44" fontId="9" fillId="0" borderId="18" xfId="1" applyFont="1" applyFill="1" applyBorder="1"/>
    <xf numFmtId="44" fontId="9" fillId="0" borderId="21" xfId="0" applyNumberFormat="1" applyFont="1" applyBorder="1"/>
    <xf numFmtId="8" fontId="9" fillId="0" borderId="21" xfId="0" applyNumberFormat="1" applyFont="1" applyBorder="1"/>
    <xf numFmtId="44" fontId="0" fillId="0" borderId="26" xfId="0" applyNumberFormat="1" applyBorder="1"/>
    <xf numFmtId="0" fontId="2" fillId="0" borderId="27" xfId="0" applyFont="1" applyBorder="1"/>
    <xf numFmtId="44" fontId="9" fillId="0" borderId="28" xfId="1" applyFont="1" applyFill="1" applyBorder="1"/>
    <xf numFmtId="44" fontId="0" fillId="0" borderId="28" xfId="1" applyFont="1" applyFill="1" applyBorder="1"/>
    <xf numFmtId="44" fontId="9" fillId="0" borderId="31" xfId="1" applyFont="1" applyFill="1" applyBorder="1"/>
    <xf numFmtId="44" fontId="9" fillId="0" borderId="10" xfId="0" applyNumberFormat="1" applyFont="1" applyBorder="1"/>
    <xf numFmtId="44" fontId="0" fillId="0" borderId="10" xfId="0" applyNumberFormat="1" applyBorder="1"/>
    <xf numFmtId="44" fontId="0" fillId="0" borderId="35" xfId="0" applyNumberFormat="1" applyBorder="1"/>
    <xf numFmtId="44" fontId="9" fillId="0" borderId="28" xfId="0" applyNumberFormat="1" applyFont="1" applyBorder="1"/>
    <xf numFmtId="44" fontId="0" fillId="0" borderId="28" xfId="0" applyNumberFormat="1" applyBorder="1"/>
    <xf numFmtId="44" fontId="0" fillId="0" borderId="40" xfId="0" applyNumberFormat="1" applyBorder="1"/>
    <xf numFmtId="44" fontId="9" fillId="0" borderId="12" xfId="0" applyNumberFormat="1" applyFont="1" applyBorder="1"/>
    <xf numFmtId="44" fontId="0" fillId="0" borderId="27" xfId="0" applyNumberFormat="1" applyBorder="1"/>
    <xf numFmtId="44" fontId="0" fillId="0" borderId="33" xfId="0" applyNumberFormat="1" applyBorder="1"/>
    <xf numFmtId="44" fontId="9" fillId="0" borderId="31" xfId="0" applyNumberFormat="1" applyFont="1" applyBorder="1"/>
    <xf numFmtId="44" fontId="0" fillId="0" borderId="12" xfId="1" applyFont="1" applyFill="1" applyBorder="1"/>
    <xf numFmtId="10" fontId="0" fillId="0" borderId="36" xfId="2" applyNumberFormat="1" applyFont="1" applyBorder="1"/>
    <xf numFmtId="10" fontId="0" fillId="0" borderId="28" xfId="2" applyNumberFormat="1" applyFont="1" applyBorder="1"/>
    <xf numFmtId="10" fontId="0" fillId="0" borderId="31" xfId="2" applyNumberFormat="1" applyFont="1" applyBorder="1"/>
    <xf numFmtId="10" fontId="0" fillId="0" borderId="40" xfId="2" applyNumberFormat="1" applyFont="1" applyBorder="1"/>
    <xf numFmtId="0" fontId="0" fillId="0" borderId="14" xfId="0" applyBorder="1"/>
    <xf numFmtId="0" fontId="0" fillId="0" borderId="1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/>
    <xf numFmtId="44" fontId="0" fillId="0" borderId="29" xfId="0" applyNumberFormat="1" applyBorder="1"/>
    <xf numFmtId="0" fontId="0" fillId="0" borderId="9" xfId="0" applyBorder="1"/>
    <xf numFmtId="0" fontId="0" fillId="0" borderId="20" xfId="0" applyBorder="1"/>
    <xf numFmtId="0" fontId="0" fillId="0" borderId="34" xfId="0" applyBorder="1"/>
    <xf numFmtId="0" fontId="2" fillId="0" borderId="10" xfId="0" applyFont="1" applyBorder="1"/>
    <xf numFmtId="0" fontId="2" fillId="0" borderId="35" xfId="0" applyFont="1" applyBorder="1" applyAlignment="1">
      <alignment horizontal="center" vertical="center"/>
    </xf>
    <xf numFmtId="44" fontId="2" fillId="0" borderId="35" xfId="1" applyFont="1" applyBorder="1"/>
    <xf numFmtId="0" fontId="2" fillId="0" borderId="35" xfId="0" applyFont="1" applyBorder="1"/>
    <xf numFmtId="44" fontId="0" fillId="0" borderId="35" xfId="1" applyFont="1" applyBorder="1"/>
    <xf numFmtId="0" fontId="0" fillId="0" borderId="12" xfId="0" applyBorder="1"/>
    <xf numFmtId="0" fontId="0" fillId="0" borderId="29" xfId="0" applyBorder="1"/>
    <xf numFmtId="44" fontId="0" fillId="0" borderId="20" xfId="1" applyFont="1" applyBorder="1"/>
    <xf numFmtId="8" fontId="0" fillId="0" borderId="20" xfId="1" applyNumberFormat="1" applyFont="1" applyBorder="1"/>
    <xf numFmtId="44" fontId="0" fillId="0" borderId="34" xfId="1" applyFont="1" applyBorder="1"/>
    <xf numFmtId="0" fontId="2" fillId="0" borderId="13" xfId="0" applyFont="1" applyBorder="1"/>
    <xf numFmtId="10" fontId="2" fillId="0" borderId="22" xfId="2" applyNumberFormat="1" applyFont="1" applyBorder="1"/>
    <xf numFmtId="10" fontId="2" fillId="0" borderId="30" xfId="2" applyNumberFormat="1" applyFont="1" applyBorder="1"/>
    <xf numFmtId="0" fontId="2" fillId="0" borderId="15" xfId="0" applyFont="1" applyBorder="1"/>
    <xf numFmtId="10" fontId="2" fillId="0" borderId="19" xfId="2" applyNumberFormat="1" applyFont="1" applyBorder="1"/>
    <xf numFmtId="10" fontId="2" fillId="0" borderId="36" xfId="2" applyNumberFormat="1" applyFont="1" applyBorder="1"/>
    <xf numFmtId="0" fontId="0" fillId="0" borderId="39" xfId="0" applyBorder="1" applyAlignment="1">
      <alignment wrapText="1"/>
    </xf>
    <xf numFmtId="0" fontId="0" fillId="0" borderId="16" xfId="0" applyBorder="1"/>
    <xf numFmtId="0" fontId="0" fillId="0" borderId="25" xfId="0" applyBorder="1"/>
    <xf numFmtId="0" fontId="0" fillId="0" borderId="6" xfId="0" applyBorder="1"/>
    <xf numFmtId="0" fontId="0" fillId="0" borderId="0" xfId="0"/>
    <xf numFmtId="0" fontId="0" fillId="0" borderId="41" xfId="0" applyBorder="1"/>
    <xf numFmtId="0" fontId="0" fillId="0" borderId="37" xfId="0" applyBorder="1"/>
    <xf numFmtId="0" fontId="0" fillId="0" borderId="38" xfId="0" applyBorder="1"/>
    <xf numFmtId="0" fontId="0" fillId="0" borderId="42" xfId="0" applyBorder="1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39" xfId="0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4" fillId="0" borderId="0" xfId="3" applyFont="1" applyAlignment="1">
      <alignment horizontal="center"/>
    </xf>
  </cellXfs>
  <cellStyles count="8">
    <cellStyle name="Currency" xfId="1" builtinId="4"/>
    <cellStyle name="Normal" xfId="0" builtinId="0"/>
    <cellStyle name="Normal 2" xfId="6" xr:uid="{A6026009-CAC9-42D1-926C-199108217EA6}"/>
    <cellStyle name="Normal 3" xfId="7" xr:uid="{D6507B00-F4B8-4720-B868-19A75F01AD25}"/>
    <cellStyle name="Normal 5" xfId="3" xr:uid="{80579839-D49A-4ECA-B3AD-53A20BCC230E}"/>
    <cellStyle name="Normal 5 2" xfId="4" xr:uid="{1E0A911D-8500-406B-9F32-55353D9C75D4}"/>
    <cellStyle name="Normal 5 2 5" xfId="5" xr:uid="{EC08CAC3-CCFF-4208-8C07-57618F8B71A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CDBCE-EC9D-4864-B4CC-F65BE7160CDF}">
  <dimension ref="A2:O25"/>
  <sheetViews>
    <sheetView workbookViewId="0">
      <selection activeCell="O8" sqref="O8"/>
    </sheetView>
  </sheetViews>
  <sheetFormatPr defaultRowHeight="15" x14ac:dyDescent="0.25"/>
  <cols>
    <col min="1" max="1" width="18.5703125" customWidth="1"/>
    <col min="2" max="2" width="14.42578125" hidden="1" customWidth="1"/>
    <col min="3" max="4" width="15.85546875" hidden="1" customWidth="1"/>
    <col min="5" max="5" width="15.5703125" hidden="1" customWidth="1"/>
    <col min="6" max="7" width="16" hidden="1" customWidth="1"/>
    <col min="8" max="8" width="18.28515625" customWidth="1"/>
    <col min="9" max="9" width="18.140625" customWidth="1"/>
    <col min="10" max="10" width="18.28515625" customWidth="1"/>
    <col min="11" max="11" width="18.5703125" customWidth="1"/>
    <col min="12" max="12" width="18.42578125" customWidth="1"/>
    <col min="13" max="13" width="18.140625" customWidth="1"/>
    <col min="14" max="15" width="16.140625" customWidth="1"/>
  </cols>
  <sheetData>
    <row r="2" spans="1:15" ht="15.75" thickBot="1" x14ac:dyDescent="0.3"/>
    <row r="3" spans="1:15" ht="43.15" customHeight="1" thickBot="1" x14ac:dyDescent="0.3">
      <c r="A3" s="94"/>
      <c r="B3" s="124" t="s">
        <v>490</v>
      </c>
      <c r="C3" s="125"/>
      <c r="D3" s="126"/>
      <c r="E3" s="125" t="s">
        <v>491</v>
      </c>
      <c r="F3" s="125"/>
      <c r="G3" s="125"/>
      <c r="H3" s="124" t="s">
        <v>492</v>
      </c>
      <c r="I3" s="125"/>
      <c r="J3" s="125"/>
      <c r="K3" s="127" t="s">
        <v>494</v>
      </c>
      <c r="L3" s="128"/>
      <c r="M3" s="129" t="s">
        <v>496</v>
      </c>
      <c r="N3" s="130"/>
      <c r="O3" s="131"/>
    </row>
    <row r="4" spans="1:15" ht="105" x14ac:dyDescent="0.25">
      <c r="A4" s="88"/>
      <c r="B4" s="89" t="s">
        <v>469</v>
      </c>
      <c r="C4" s="93" t="s">
        <v>498</v>
      </c>
      <c r="D4" s="90" t="s">
        <v>470</v>
      </c>
      <c r="E4" s="91" t="s">
        <v>471</v>
      </c>
      <c r="F4" s="93" t="s">
        <v>499</v>
      </c>
      <c r="G4" s="92" t="s">
        <v>472</v>
      </c>
      <c r="H4" s="89" t="s">
        <v>473</v>
      </c>
      <c r="I4" s="93" t="s">
        <v>474</v>
      </c>
      <c r="J4" s="92" t="s">
        <v>495</v>
      </c>
      <c r="K4" s="89" t="s">
        <v>475</v>
      </c>
      <c r="L4" s="92" t="s">
        <v>497</v>
      </c>
      <c r="M4" s="89" t="s">
        <v>500</v>
      </c>
      <c r="N4" s="93" t="s">
        <v>503</v>
      </c>
      <c r="O4" s="90" t="s">
        <v>504</v>
      </c>
    </row>
    <row r="5" spans="1:15" s="43" customFormat="1" x14ac:dyDescent="0.25">
      <c r="A5" s="54" t="s">
        <v>476</v>
      </c>
      <c r="B5" s="57">
        <f t="shared" ref="B5:B18" si="0">C5*4</f>
        <v>363284.56</v>
      </c>
      <c r="C5" s="44">
        <v>90821.14</v>
      </c>
      <c r="D5" s="58">
        <f t="shared" ref="D5:D18" si="1">ROUND(B5*0.75,2)</f>
        <v>272463.42</v>
      </c>
      <c r="E5" s="55">
        <f t="shared" ref="E5:E18" si="2">ROUND(F5*4,2)</f>
        <v>348200.08</v>
      </c>
      <c r="F5" s="44">
        <v>87050.02</v>
      </c>
      <c r="G5" s="70">
        <f t="shared" ref="G5:G18" si="3">ROUND(E5*0.75,2)</f>
        <v>261150.06</v>
      </c>
      <c r="H5" s="73">
        <f t="shared" ref="H5:H18" si="4">B5+E5</f>
        <v>711484.64</v>
      </c>
      <c r="I5" s="45">
        <f>F5+C5</f>
        <v>177871.16</v>
      </c>
      <c r="J5" s="76">
        <f>ROUND(H5*0.75,2)</f>
        <v>533613.48</v>
      </c>
      <c r="K5" s="59">
        <v>281589.53000000003</v>
      </c>
      <c r="L5" s="85">
        <f>ROUND(K5/J5,2)</f>
        <v>0.53</v>
      </c>
      <c r="M5" s="73">
        <f t="shared" ref="M5:M18" si="5">J5-K5</f>
        <v>252023.94999999995</v>
      </c>
      <c r="N5" s="47">
        <v>250538.74</v>
      </c>
      <c r="O5" s="75">
        <f t="shared" ref="O5:O18" si="6">M5-N5</f>
        <v>1485.2099999999627</v>
      </c>
    </row>
    <row r="6" spans="1:15" s="43" customFormat="1" x14ac:dyDescent="0.25">
      <c r="A6" s="54" t="s">
        <v>477</v>
      </c>
      <c r="B6" s="57">
        <f t="shared" si="0"/>
        <v>3771.12</v>
      </c>
      <c r="C6" s="44">
        <v>942.78</v>
      </c>
      <c r="D6" s="58">
        <f t="shared" si="1"/>
        <v>2828.34</v>
      </c>
      <c r="E6" s="55">
        <f t="shared" si="2"/>
        <v>3771.12</v>
      </c>
      <c r="F6" s="44">
        <v>942.78</v>
      </c>
      <c r="G6" s="70">
        <f t="shared" si="3"/>
        <v>2828.34</v>
      </c>
      <c r="H6" s="73">
        <f t="shared" si="4"/>
        <v>7542.24</v>
      </c>
      <c r="I6" s="45">
        <f t="shared" ref="I6:I18" si="7">F6+C6</f>
        <v>1885.56</v>
      </c>
      <c r="J6" s="76">
        <f t="shared" ref="J6:J18" si="8">ROUND(H6*0.75,2)</f>
        <v>5656.68</v>
      </c>
      <c r="K6" s="59">
        <v>3000.97</v>
      </c>
      <c r="L6" s="85">
        <f>ROUND(K6/J6,2)</f>
        <v>0.53</v>
      </c>
      <c r="M6" s="73">
        <f t="shared" si="5"/>
        <v>2655.7100000000005</v>
      </c>
      <c r="N6" s="47">
        <v>2655</v>
      </c>
      <c r="O6" s="75">
        <f t="shared" si="6"/>
        <v>0.71000000000049113</v>
      </c>
    </row>
    <row r="7" spans="1:15" s="43" customFormat="1" x14ac:dyDescent="0.25">
      <c r="A7" s="54" t="s">
        <v>478</v>
      </c>
      <c r="B7" s="57">
        <f t="shared" si="0"/>
        <v>90506.880000000005</v>
      </c>
      <c r="C7" s="44">
        <v>22626.720000000001</v>
      </c>
      <c r="D7" s="58">
        <f t="shared" si="1"/>
        <v>67880.160000000003</v>
      </c>
      <c r="E7" s="55">
        <f t="shared" si="2"/>
        <v>85478.720000000001</v>
      </c>
      <c r="F7" s="44">
        <v>21369.68</v>
      </c>
      <c r="G7" s="70">
        <f t="shared" si="3"/>
        <v>64109.04</v>
      </c>
      <c r="H7" s="73">
        <f t="shared" si="4"/>
        <v>175985.6</v>
      </c>
      <c r="I7" s="45">
        <f t="shared" si="7"/>
        <v>43996.4</v>
      </c>
      <c r="J7" s="76">
        <f t="shared" si="8"/>
        <v>131989.20000000001</v>
      </c>
      <c r="K7" s="59">
        <v>70521.259999999995</v>
      </c>
      <c r="L7" s="85">
        <f>ROUND(K7/J7,2)</f>
        <v>0.53</v>
      </c>
      <c r="M7" s="73">
        <f t="shared" si="5"/>
        <v>61467.940000000017</v>
      </c>
      <c r="N7" s="47">
        <v>61970.76</v>
      </c>
      <c r="O7" s="75">
        <f t="shared" si="6"/>
        <v>-502.81999999998516</v>
      </c>
    </row>
    <row r="8" spans="1:15" x14ac:dyDescent="0.25">
      <c r="A8" s="53" t="s">
        <v>479</v>
      </c>
      <c r="B8" s="59">
        <f>C8*4</f>
        <v>114390.64</v>
      </c>
      <c r="C8" s="46">
        <v>28597.66</v>
      </c>
      <c r="D8" s="60">
        <f>ROUND(B8*0.75,2)</f>
        <v>85792.98</v>
      </c>
      <c r="E8" s="56">
        <f>ROUND(F8*4,2)</f>
        <v>113133.6</v>
      </c>
      <c r="F8" s="46">
        <v>28283.4</v>
      </c>
      <c r="G8" s="71">
        <f>ROUND(E8*0.75,2)</f>
        <v>84850.2</v>
      </c>
      <c r="H8" s="74">
        <f t="shared" si="4"/>
        <v>227524.24</v>
      </c>
      <c r="I8" s="48">
        <f>F8+C8</f>
        <v>56881.06</v>
      </c>
      <c r="J8" s="77">
        <f>ROUND(H8*0.75,2)</f>
        <v>170643.18</v>
      </c>
      <c r="K8" s="59">
        <v>90027.56</v>
      </c>
      <c r="L8" s="85">
        <f>ROUND(K8/J8,2)</f>
        <v>0.53</v>
      </c>
      <c r="M8" s="74">
        <f>J8-K8</f>
        <v>80615.62</v>
      </c>
      <c r="N8" s="49">
        <v>80109</v>
      </c>
      <c r="O8" s="75">
        <f t="shared" si="6"/>
        <v>506.61999999999534</v>
      </c>
    </row>
    <row r="9" spans="1:15" s="43" customFormat="1" x14ac:dyDescent="0.25">
      <c r="A9" s="54" t="s">
        <v>480</v>
      </c>
      <c r="B9" s="57">
        <f t="shared" si="0"/>
        <v>7542.24</v>
      </c>
      <c r="C9" s="44">
        <v>1885.56</v>
      </c>
      <c r="D9" s="58">
        <f t="shared" si="1"/>
        <v>5656.68</v>
      </c>
      <c r="E9" s="55">
        <f t="shared" si="2"/>
        <v>7542.24</v>
      </c>
      <c r="F9" s="44">
        <v>1885.56</v>
      </c>
      <c r="G9" s="70">
        <f t="shared" si="3"/>
        <v>5656.68</v>
      </c>
      <c r="H9" s="73">
        <f t="shared" si="4"/>
        <v>15084.48</v>
      </c>
      <c r="I9" s="45">
        <f t="shared" si="7"/>
        <v>3771.12</v>
      </c>
      <c r="J9" s="76">
        <f t="shared" si="8"/>
        <v>11313.36</v>
      </c>
      <c r="K9" s="59">
        <v>6001.94</v>
      </c>
      <c r="L9" s="85">
        <f t="shared" ref="L9:L18" si="9">ROUND(K9/J9,2)</f>
        <v>0.53</v>
      </c>
      <c r="M9" s="73">
        <f t="shared" si="5"/>
        <v>5311.420000000001</v>
      </c>
      <c r="N9" s="47">
        <v>5311.4</v>
      </c>
      <c r="O9" s="75">
        <f t="shared" si="6"/>
        <v>2.0000000001346052E-2</v>
      </c>
    </row>
    <row r="10" spans="1:15" s="43" customFormat="1" x14ac:dyDescent="0.25">
      <c r="A10" s="54" t="s">
        <v>481</v>
      </c>
      <c r="B10" s="57">
        <f t="shared" si="0"/>
        <v>255179.12</v>
      </c>
      <c r="C10" s="44">
        <v>63794.78</v>
      </c>
      <c r="D10" s="58">
        <f t="shared" si="1"/>
        <v>191384.34</v>
      </c>
      <c r="E10" s="55">
        <f t="shared" si="2"/>
        <v>248893.92</v>
      </c>
      <c r="F10" s="44">
        <v>62223.48</v>
      </c>
      <c r="G10" s="70">
        <f t="shared" si="3"/>
        <v>186670.44</v>
      </c>
      <c r="H10" s="73">
        <f t="shared" si="4"/>
        <v>504073.04000000004</v>
      </c>
      <c r="I10" s="45">
        <f t="shared" si="7"/>
        <v>126018.26000000001</v>
      </c>
      <c r="J10" s="76">
        <f t="shared" si="8"/>
        <v>378054.78</v>
      </c>
      <c r="K10" s="59">
        <v>200063.08</v>
      </c>
      <c r="L10" s="85">
        <f>ROUND(K10/J10,2)</f>
        <v>0.53</v>
      </c>
      <c r="M10" s="73">
        <f t="shared" si="5"/>
        <v>177991.70000000004</v>
      </c>
      <c r="N10" s="47">
        <v>177493.71</v>
      </c>
      <c r="O10" s="75">
        <f t="shared" si="6"/>
        <v>497.99000000004889</v>
      </c>
    </row>
    <row r="11" spans="1:15" s="43" customFormat="1" x14ac:dyDescent="0.25">
      <c r="A11" s="54" t="s">
        <v>482</v>
      </c>
      <c r="B11" s="57">
        <f t="shared" si="0"/>
        <v>85478.720000000001</v>
      </c>
      <c r="C11" s="44">
        <v>21369.68</v>
      </c>
      <c r="D11" s="58">
        <f t="shared" si="1"/>
        <v>64109.04</v>
      </c>
      <c r="E11" s="55">
        <f t="shared" si="2"/>
        <v>76679.44</v>
      </c>
      <c r="F11" s="44">
        <v>19169.86</v>
      </c>
      <c r="G11" s="70">
        <f t="shared" si="3"/>
        <v>57509.58</v>
      </c>
      <c r="H11" s="73">
        <f t="shared" si="4"/>
        <v>162158.16</v>
      </c>
      <c r="I11" s="45">
        <f t="shared" si="7"/>
        <v>40539.54</v>
      </c>
      <c r="J11" s="76">
        <f t="shared" si="8"/>
        <v>121618.62</v>
      </c>
      <c r="K11" s="59">
        <v>65519.69</v>
      </c>
      <c r="L11" s="85">
        <f t="shared" si="9"/>
        <v>0.54</v>
      </c>
      <c r="M11" s="73">
        <f t="shared" si="5"/>
        <v>56098.929999999993</v>
      </c>
      <c r="N11" s="47">
        <v>57110.83</v>
      </c>
      <c r="O11" s="75">
        <f t="shared" si="6"/>
        <v>-1011.9000000000087</v>
      </c>
    </row>
    <row r="12" spans="1:15" s="43" customFormat="1" x14ac:dyDescent="0.25">
      <c r="A12" s="54" t="s">
        <v>483</v>
      </c>
      <c r="B12" s="57">
        <f t="shared" si="0"/>
        <v>3771.12</v>
      </c>
      <c r="C12" s="44">
        <v>942.78</v>
      </c>
      <c r="D12" s="58">
        <f t="shared" si="1"/>
        <v>2828.34</v>
      </c>
      <c r="E12" s="55">
        <f t="shared" si="2"/>
        <v>3771.12</v>
      </c>
      <c r="F12" s="44">
        <v>942.78</v>
      </c>
      <c r="G12" s="70">
        <f t="shared" si="3"/>
        <v>2828.34</v>
      </c>
      <c r="H12" s="73">
        <f t="shared" si="4"/>
        <v>7542.24</v>
      </c>
      <c r="I12" s="45">
        <f t="shared" si="7"/>
        <v>1885.56</v>
      </c>
      <c r="J12" s="76">
        <f t="shared" si="8"/>
        <v>5656.68</v>
      </c>
      <c r="K12" s="59">
        <v>3000.97</v>
      </c>
      <c r="L12" s="85">
        <f t="shared" si="9"/>
        <v>0.53</v>
      </c>
      <c r="M12" s="73">
        <f t="shared" si="5"/>
        <v>2655.7100000000005</v>
      </c>
      <c r="N12" s="47">
        <v>2655.7</v>
      </c>
      <c r="O12" s="75">
        <f t="shared" si="6"/>
        <v>1.0000000000673026E-2</v>
      </c>
    </row>
    <row r="13" spans="1:15" s="43" customFormat="1" x14ac:dyDescent="0.25">
      <c r="A13" s="54" t="s">
        <v>484</v>
      </c>
      <c r="B13" s="57">
        <f t="shared" si="0"/>
        <v>373340.88</v>
      </c>
      <c r="C13" s="44">
        <v>93335.22</v>
      </c>
      <c r="D13" s="58">
        <f t="shared" si="1"/>
        <v>280005.65999999997</v>
      </c>
      <c r="E13" s="55">
        <f t="shared" si="2"/>
        <v>349457.12</v>
      </c>
      <c r="F13" s="44">
        <v>87364.28</v>
      </c>
      <c r="G13" s="70">
        <f t="shared" si="3"/>
        <v>262092.84</v>
      </c>
      <c r="H13" s="73">
        <f t="shared" si="4"/>
        <v>722798</v>
      </c>
      <c r="I13" s="45">
        <f t="shared" si="7"/>
        <v>180699.5</v>
      </c>
      <c r="J13" s="76">
        <f t="shared" si="8"/>
        <v>542098.5</v>
      </c>
      <c r="K13" s="59">
        <v>289091.8</v>
      </c>
      <c r="L13" s="85">
        <f t="shared" si="9"/>
        <v>0.53</v>
      </c>
      <c r="M13" s="73">
        <f t="shared" si="5"/>
        <v>253006.7</v>
      </c>
      <c r="N13" s="47">
        <v>254509.91</v>
      </c>
      <c r="O13" s="75">
        <f t="shared" si="6"/>
        <v>-1503.2099999999919</v>
      </c>
    </row>
    <row r="14" spans="1:15" s="43" customFormat="1" x14ac:dyDescent="0.25">
      <c r="A14" s="54" t="s">
        <v>485</v>
      </c>
      <c r="B14" s="57">
        <f t="shared" si="0"/>
        <v>388425.36</v>
      </c>
      <c r="C14" s="44">
        <v>97106.34</v>
      </c>
      <c r="D14" s="58">
        <f t="shared" si="1"/>
        <v>291319.02</v>
      </c>
      <c r="E14" s="55">
        <f t="shared" si="2"/>
        <v>380883.12</v>
      </c>
      <c r="F14" s="44">
        <v>95220.78</v>
      </c>
      <c r="G14" s="70">
        <f t="shared" si="3"/>
        <v>285662.34000000003</v>
      </c>
      <c r="H14" s="73">
        <f t="shared" si="4"/>
        <v>769308.48</v>
      </c>
      <c r="I14" s="45">
        <f t="shared" si="7"/>
        <v>192327.12</v>
      </c>
      <c r="J14" s="76">
        <f t="shared" si="8"/>
        <v>576981.36</v>
      </c>
      <c r="K14" s="59">
        <v>306097.40000000002</v>
      </c>
      <c r="L14" s="85">
        <f t="shared" si="9"/>
        <v>0.53</v>
      </c>
      <c r="M14" s="73">
        <f t="shared" si="5"/>
        <v>270883.95999999996</v>
      </c>
      <c r="N14" s="47">
        <v>270881.40000000002</v>
      </c>
      <c r="O14" s="75">
        <f t="shared" si="6"/>
        <v>2.559999999939464</v>
      </c>
    </row>
    <row r="15" spans="1:15" s="43" customFormat="1" x14ac:dyDescent="0.25">
      <c r="A15" s="54" t="s">
        <v>486</v>
      </c>
      <c r="B15" s="57">
        <f t="shared" si="0"/>
        <v>49024.56</v>
      </c>
      <c r="C15" s="44">
        <v>12256.14</v>
      </c>
      <c r="D15" s="58">
        <f t="shared" si="1"/>
        <v>36768.42</v>
      </c>
      <c r="E15" s="55">
        <f t="shared" si="2"/>
        <v>47767.519999999997</v>
      </c>
      <c r="F15" s="44">
        <v>11941.88</v>
      </c>
      <c r="G15" s="70">
        <f t="shared" si="3"/>
        <v>35825.64</v>
      </c>
      <c r="H15" s="73">
        <f t="shared" si="4"/>
        <v>96792.079999999987</v>
      </c>
      <c r="I15" s="45">
        <f t="shared" si="7"/>
        <v>24198.019999999997</v>
      </c>
      <c r="J15" s="76">
        <f>ROUND(H15*0.75,2)</f>
        <v>72594.06</v>
      </c>
      <c r="K15" s="59">
        <v>39011.08</v>
      </c>
      <c r="L15" s="85">
        <f>ROUND(K15/J15,2)</f>
        <v>0.54</v>
      </c>
      <c r="M15" s="73">
        <f t="shared" si="5"/>
        <v>33582.979999999996</v>
      </c>
      <c r="N15" s="47">
        <v>34085.910000000003</v>
      </c>
      <c r="O15" s="75">
        <f t="shared" si="6"/>
        <v>-502.93000000000757</v>
      </c>
    </row>
    <row r="16" spans="1:15" s="43" customFormat="1" x14ac:dyDescent="0.25">
      <c r="A16" s="54" t="s">
        <v>487</v>
      </c>
      <c r="B16" s="57">
        <f t="shared" si="0"/>
        <v>3771.12</v>
      </c>
      <c r="C16" s="44">
        <v>942.78</v>
      </c>
      <c r="D16" s="58">
        <f t="shared" si="1"/>
        <v>2828.34</v>
      </c>
      <c r="E16" s="55">
        <f t="shared" si="2"/>
        <v>3771.12</v>
      </c>
      <c r="F16" s="44">
        <v>942.78</v>
      </c>
      <c r="G16" s="70">
        <f t="shared" si="3"/>
        <v>2828.34</v>
      </c>
      <c r="H16" s="73">
        <f t="shared" si="4"/>
        <v>7542.24</v>
      </c>
      <c r="I16" s="45">
        <f t="shared" si="7"/>
        <v>1885.56</v>
      </c>
      <c r="J16" s="76">
        <f t="shared" si="8"/>
        <v>5656.68</v>
      </c>
      <c r="K16" s="59">
        <v>3000.97</v>
      </c>
      <c r="L16" s="85">
        <f t="shared" si="9"/>
        <v>0.53</v>
      </c>
      <c r="M16" s="73">
        <f t="shared" si="5"/>
        <v>2655.7100000000005</v>
      </c>
      <c r="N16" s="47">
        <v>2655.7</v>
      </c>
      <c r="O16" s="75">
        <f t="shared" si="6"/>
        <v>1.0000000000673026E-2</v>
      </c>
    </row>
    <row r="17" spans="1:15" s="43" customFormat="1" x14ac:dyDescent="0.25">
      <c r="A17" s="54" t="s">
        <v>488</v>
      </c>
      <c r="B17" s="57">
        <f t="shared" si="0"/>
        <v>3771.12</v>
      </c>
      <c r="C17" s="44">
        <v>942.78</v>
      </c>
      <c r="D17" s="58">
        <f t="shared" si="1"/>
        <v>2828.34</v>
      </c>
      <c r="E17" s="55">
        <f t="shared" si="2"/>
        <v>3771.12</v>
      </c>
      <c r="F17" s="44">
        <v>942.78</v>
      </c>
      <c r="G17" s="70">
        <f t="shared" si="3"/>
        <v>2828.34</v>
      </c>
      <c r="H17" s="73">
        <f t="shared" si="4"/>
        <v>7542.24</v>
      </c>
      <c r="I17" s="45">
        <f t="shared" si="7"/>
        <v>1885.56</v>
      </c>
      <c r="J17" s="76">
        <f t="shared" si="8"/>
        <v>5656.68</v>
      </c>
      <c r="K17" s="59">
        <v>3000.97</v>
      </c>
      <c r="L17" s="85">
        <f t="shared" si="9"/>
        <v>0.53</v>
      </c>
      <c r="M17" s="73">
        <f t="shared" si="5"/>
        <v>2655.7100000000005</v>
      </c>
      <c r="N17" s="47">
        <v>2655.7</v>
      </c>
      <c r="O17" s="75">
        <f t="shared" si="6"/>
        <v>1.0000000000673026E-2</v>
      </c>
    </row>
    <row r="18" spans="1:15" s="43" customFormat="1" ht="15.75" thickBot="1" x14ac:dyDescent="0.3">
      <c r="A18" s="61" t="s">
        <v>489</v>
      </c>
      <c r="B18" s="62">
        <f t="shared" si="0"/>
        <v>3771.12</v>
      </c>
      <c r="C18" s="63">
        <v>942.78</v>
      </c>
      <c r="D18" s="64">
        <f t="shared" si="1"/>
        <v>2828.34</v>
      </c>
      <c r="E18" s="65">
        <f t="shared" si="2"/>
        <v>3771.12</v>
      </c>
      <c r="F18" s="63">
        <v>942.78</v>
      </c>
      <c r="G18" s="72">
        <f t="shared" si="3"/>
        <v>2828.34</v>
      </c>
      <c r="H18" s="79">
        <f t="shared" si="4"/>
        <v>7542.24</v>
      </c>
      <c r="I18" s="66">
        <f t="shared" si="7"/>
        <v>1885.56</v>
      </c>
      <c r="J18" s="82">
        <f t="shared" si="8"/>
        <v>5656.68</v>
      </c>
      <c r="K18" s="83">
        <v>3000.97</v>
      </c>
      <c r="L18" s="86">
        <f t="shared" si="9"/>
        <v>0.53</v>
      </c>
      <c r="M18" s="79">
        <f t="shared" si="5"/>
        <v>2655.7100000000005</v>
      </c>
      <c r="N18" s="67">
        <v>2655.7</v>
      </c>
      <c r="O18" s="95">
        <f t="shared" si="6"/>
        <v>1.0000000000673026E-2</v>
      </c>
    </row>
    <row r="19" spans="1:15" ht="15.75" thickBot="1" x14ac:dyDescent="0.3">
      <c r="A19" s="69" t="s">
        <v>493</v>
      </c>
      <c r="B19" s="68">
        <f t="shared" ref="B19:I19" si="10">SUM(B5:B18)</f>
        <v>1746028.56</v>
      </c>
      <c r="C19" s="68">
        <f t="shared" si="10"/>
        <v>436507.14</v>
      </c>
      <c r="D19" s="68">
        <f t="shared" si="10"/>
        <v>1309521.4200000002</v>
      </c>
      <c r="E19" s="68">
        <f t="shared" si="10"/>
        <v>1676891.3600000003</v>
      </c>
      <c r="F19" s="68">
        <f t="shared" si="10"/>
        <v>419222.84000000008</v>
      </c>
      <c r="G19" s="68">
        <f t="shared" si="10"/>
        <v>1257668.52</v>
      </c>
      <c r="H19" s="68">
        <f t="shared" si="10"/>
        <v>3422919.9200000004</v>
      </c>
      <c r="I19" s="68">
        <f t="shared" si="10"/>
        <v>855729.9800000001</v>
      </c>
      <c r="J19" s="78">
        <f>SUM(J5:J18)</f>
        <v>2567189.9400000009</v>
      </c>
      <c r="K19" s="80">
        <f>SUM(K5:K18)</f>
        <v>1362928.1900000002</v>
      </c>
      <c r="L19" s="87"/>
      <c r="M19" s="80">
        <f>SUM(M5:M18)</f>
        <v>1204261.7499999998</v>
      </c>
      <c r="N19" s="68">
        <f>SUM(N5:N18)</f>
        <v>1205289.4599999997</v>
      </c>
      <c r="O19" s="81"/>
    </row>
    <row r="21" spans="1:15" ht="15.75" thickBot="1" x14ac:dyDescent="0.3"/>
    <row r="22" spans="1:15" x14ac:dyDescent="0.25">
      <c r="A22" s="115" t="s">
        <v>501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7"/>
    </row>
    <row r="23" spans="1:15" x14ac:dyDescent="0.25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  <row r="24" spans="1:15" x14ac:dyDescent="0.25">
      <c r="A24" s="118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</row>
    <row r="25" spans="1:15" ht="38.450000000000003" customHeight="1" thickBot="1" x14ac:dyDescent="0.3">
      <c r="A25" s="121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</row>
  </sheetData>
  <mergeCells count="6">
    <mergeCell ref="A22:O25"/>
    <mergeCell ref="B3:D3"/>
    <mergeCell ref="E3:G3"/>
    <mergeCell ref="H3:J3"/>
    <mergeCell ref="K3:L3"/>
    <mergeCell ref="M3:O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FDA4E-82C4-4EFA-8304-A15E075942BB}">
  <dimension ref="A1:X232"/>
  <sheetViews>
    <sheetView topLeftCell="A190" workbookViewId="0">
      <selection sqref="A1:XFD1048576"/>
    </sheetView>
  </sheetViews>
  <sheetFormatPr defaultRowHeight="15" x14ac:dyDescent="0.25"/>
  <sheetData>
    <row r="1" spans="1:22" x14ac:dyDescent="0.25">
      <c r="A1" t="s">
        <v>202</v>
      </c>
      <c r="B1" t="s">
        <v>203</v>
      </c>
      <c r="E1" t="s">
        <v>204</v>
      </c>
      <c r="F1" t="s">
        <v>205</v>
      </c>
      <c r="G1" t="s">
        <v>206</v>
      </c>
      <c r="H1" t="s">
        <v>207</v>
      </c>
      <c r="I1" t="s">
        <v>208</v>
      </c>
      <c r="J1" t="s">
        <v>209</v>
      </c>
      <c r="K1" t="s">
        <v>210</v>
      </c>
      <c r="L1" t="s">
        <v>211</v>
      </c>
      <c r="M1" t="s">
        <v>212</v>
      </c>
      <c r="N1" t="s">
        <v>213</v>
      </c>
      <c r="O1" t="s">
        <v>214</v>
      </c>
      <c r="P1" t="s">
        <v>215</v>
      </c>
      <c r="Q1" t="s">
        <v>216</v>
      </c>
      <c r="R1" t="s">
        <v>217</v>
      </c>
      <c r="S1" t="s">
        <v>45</v>
      </c>
      <c r="T1" t="s">
        <v>218</v>
      </c>
      <c r="U1" t="s">
        <v>219</v>
      </c>
      <c r="V1" t="s">
        <v>220</v>
      </c>
    </row>
    <row r="2" spans="1:22" x14ac:dyDescent="0.25">
      <c r="A2" t="s">
        <v>221</v>
      </c>
      <c r="B2" t="s">
        <v>222</v>
      </c>
      <c r="C2" t="s">
        <v>223</v>
      </c>
      <c r="E2">
        <v>19</v>
      </c>
      <c r="F2">
        <v>1</v>
      </c>
      <c r="G2">
        <v>0</v>
      </c>
      <c r="H2">
        <v>19</v>
      </c>
      <c r="I2">
        <v>4</v>
      </c>
      <c r="J2">
        <v>2</v>
      </c>
      <c r="K2">
        <v>21.000150000000001</v>
      </c>
      <c r="L2">
        <v>68746.266185</v>
      </c>
      <c r="N2">
        <v>2130.8000000000002</v>
      </c>
      <c r="O2">
        <v>2266.6</v>
      </c>
      <c r="P2">
        <v>4397.3999999999996</v>
      </c>
      <c r="R2" t="s">
        <v>113</v>
      </c>
      <c r="T2" t="s">
        <v>113</v>
      </c>
      <c r="U2" t="s">
        <v>113</v>
      </c>
      <c r="V2" t="s">
        <v>113</v>
      </c>
    </row>
    <row r="3" spans="1:22" x14ac:dyDescent="0.25">
      <c r="B3" t="s">
        <v>224</v>
      </c>
      <c r="K3">
        <v>21.000150000000001</v>
      </c>
      <c r="M3">
        <v>68746.266185</v>
      </c>
      <c r="Q3">
        <v>4397.3999999999996</v>
      </c>
      <c r="R3">
        <v>3140.89</v>
      </c>
      <c r="S3">
        <v>6281.78</v>
      </c>
      <c r="T3">
        <v>4711.34</v>
      </c>
      <c r="U3">
        <v>21.000150000000001</v>
      </c>
      <c r="V3">
        <v>98938.85</v>
      </c>
    </row>
    <row r="4" spans="1:22" x14ac:dyDescent="0.25">
      <c r="A4" t="s">
        <v>225</v>
      </c>
      <c r="B4" t="s">
        <v>226</v>
      </c>
      <c r="C4" t="s">
        <v>227</v>
      </c>
      <c r="K4">
        <v>0</v>
      </c>
      <c r="L4">
        <v>0</v>
      </c>
      <c r="P4">
        <v>0</v>
      </c>
      <c r="R4" t="s">
        <v>113</v>
      </c>
      <c r="T4" t="s">
        <v>113</v>
      </c>
      <c r="U4" t="s">
        <v>113</v>
      </c>
      <c r="V4" t="s">
        <v>113</v>
      </c>
    </row>
    <row r="5" spans="1:22" x14ac:dyDescent="0.25">
      <c r="B5" t="s">
        <v>106</v>
      </c>
      <c r="C5" t="s">
        <v>228</v>
      </c>
      <c r="E5">
        <v>1</v>
      </c>
      <c r="F5">
        <v>0</v>
      </c>
      <c r="G5">
        <v>0</v>
      </c>
      <c r="H5">
        <v>1</v>
      </c>
      <c r="I5">
        <v>0</v>
      </c>
      <c r="J5">
        <v>0</v>
      </c>
      <c r="K5">
        <v>1</v>
      </c>
      <c r="L5">
        <v>3273.6078640000001</v>
      </c>
      <c r="N5">
        <v>470.4</v>
      </c>
      <c r="O5">
        <v>481.6</v>
      </c>
      <c r="P5">
        <v>952</v>
      </c>
    </row>
    <row r="6" spans="1:22" x14ac:dyDescent="0.25">
      <c r="A6" t="s">
        <v>113</v>
      </c>
      <c r="B6" t="s">
        <v>229</v>
      </c>
      <c r="C6" t="s">
        <v>227</v>
      </c>
      <c r="K6">
        <v>0</v>
      </c>
      <c r="L6">
        <v>0</v>
      </c>
      <c r="P6">
        <v>0</v>
      </c>
    </row>
    <row r="7" spans="1:22" x14ac:dyDescent="0.25">
      <c r="B7" t="s">
        <v>230</v>
      </c>
      <c r="C7" t="s">
        <v>231</v>
      </c>
      <c r="D7" t="s">
        <v>232</v>
      </c>
      <c r="E7">
        <v>5</v>
      </c>
      <c r="F7">
        <v>0</v>
      </c>
      <c r="G7">
        <v>0</v>
      </c>
      <c r="H7">
        <v>3</v>
      </c>
      <c r="I7">
        <v>0</v>
      </c>
      <c r="J7">
        <v>0</v>
      </c>
      <c r="K7">
        <v>0</v>
      </c>
      <c r="L7">
        <v>0</v>
      </c>
      <c r="N7">
        <v>648</v>
      </c>
      <c r="O7">
        <v>468</v>
      </c>
      <c r="P7">
        <v>1116</v>
      </c>
    </row>
    <row r="8" spans="1:22" x14ac:dyDescent="0.25">
      <c r="B8" t="s">
        <v>233</v>
      </c>
      <c r="C8" t="s">
        <v>234</v>
      </c>
      <c r="E8">
        <v>2</v>
      </c>
      <c r="F8">
        <v>0</v>
      </c>
      <c r="G8">
        <v>0</v>
      </c>
      <c r="H8">
        <v>4</v>
      </c>
      <c r="I8">
        <v>0</v>
      </c>
      <c r="J8">
        <v>0</v>
      </c>
      <c r="K8">
        <v>3</v>
      </c>
      <c r="L8">
        <v>9820.8235920000006</v>
      </c>
      <c r="N8">
        <v>524.79999999999995</v>
      </c>
      <c r="O8">
        <v>787.2</v>
      </c>
      <c r="P8">
        <v>1312</v>
      </c>
    </row>
    <row r="9" spans="1:22" x14ac:dyDescent="0.25">
      <c r="A9" t="s">
        <v>113</v>
      </c>
      <c r="B9" t="s">
        <v>235</v>
      </c>
      <c r="C9" t="s">
        <v>236</v>
      </c>
      <c r="K9">
        <v>0</v>
      </c>
      <c r="L9">
        <v>0</v>
      </c>
      <c r="P9">
        <v>0</v>
      </c>
    </row>
    <row r="10" spans="1:22" x14ac:dyDescent="0.25">
      <c r="A10" t="s">
        <v>113</v>
      </c>
      <c r="B10" t="s">
        <v>224</v>
      </c>
      <c r="K10">
        <v>4</v>
      </c>
      <c r="M10">
        <v>13094.431456</v>
      </c>
      <c r="Q10">
        <v>3380</v>
      </c>
      <c r="R10">
        <v>2897.04</v>
      </c>
      <c r="S10">
        <v>5794.08</v>
      </c>
      <c r="T10">
        <v>4345.5600000000004</v>
      </c>
      <c r="U10">
        <v>4</v>
      </c>
      <c r="V10">
        <v>17382.240000000002</v>
      </c>
    </row>
    <row r="11" spans="1:22" x14ac:dyDescent="0.25">
      <c r="A11" t="s">
        <v>237</v>
      </c>
      <c r="B11" t="s">
        <v>238</v>
      </c>
      <c r="C11" t="s">
        <v>239</v>
      </c>
      <c r="E11">
        <v>53</v>
      </c>
      <c r="F11">
        <v>0</v>
      </c>
      <c r="G11">
        <v>0</v>
      </c>
      <c r="H11">
        <v>44</v>
      </c>
      <c r="I11">
        <v>0</v>
      </c>
      <c r="J11">
        <v>3</v>
      </c>
      <c r="K11">
        <v>49.000100000000003</v>
      </c>
      <c r="L11">
        <v>160407.112697</v>
      </c>
      <c r="N11">
        <v>5637</v>
      </c>
      <c r="O11">
        <v>3921.6</v>
      </c>
      <c r="P11">
        <v>9558.6</v>
      </c>
      <c r="R11" t="s">
        <v>113</v>
      </c>
      <c r="T11" t="s">
        <v>113</v>
      </c>
      <c r="U11" t="s">
        <v>113</v>
      </c>
      <c r="V11" t="s">
        <v>113</v>
      </c>
    </row>
    <row r="12" spans="1:22" x14ac:dyDescent="0.25">
      <c r="B12" t="s">
        <v>240</v>
      </c>
      <c r="C12" t="s">
        <v>241</v>
      </c>
      <c r="E12">
        <v>26</v>
      </c>
      <c r="F12">
        <v>1</v>
      </c>
      <c r="G12">
        <v>0</v>
      </c>
      <c r="H12">
        <v>24</v>
      </c>
      <c r="I12">
        <v>0</v>
      </c>
      <c r="J12">
        <v>1</v>
      </c>
      <c r="K12">
        <v>25.500050000000002</v>
      </c>
      <c r="L12">
        <v>83477.164212000003</v>
      </c>
      <c r="N12">
        <v>10644.4</v>
      </c>
      <c r="O12">
        <v>8100.6</v>
      </c>
      <c r="P12">
        <v>18745</v>
      </c>
    </row>
    <row r="13" spans="1:22" x14ac:dyDescent="0.25">
      <c r="B13" t="s">
        <v>242</v>
      </c>
      <c r="C13" t="s">
        <v>243</v>
      </c>
      <c r="E13">
        <v>15</v>
      </c>
      <c r="F13">
        <v>0</v>
      </c>
      <c r="G13">
        <v>0</v>
      </c>
      <c r="H13">
        <v>15</v>
      </c>
      <c r="I13">
        <v>0</v>
      </c>
      <c r="J13">
        <v>0</v>
      </c>
      <c r="K13">
        <v>15</v>
      </c>
      <c r="L13">
        <v>49104.117960000003</v>
      </c>
      <c r="N13">
        <v>2709</v>
      </c>
      <c r="O13">
        <v>2266</v>
      </c>
      <c r="P13">
        <v>4975</v>
      </c>
    </row>
    <row r="14" spans="1:22" x14ac:dyDescent="0.25">
      <c r="B14" t="s">
        <v>244</v>
      </c>
      <c r="C14" t="s">
        <v>245</v>
      </c>
      <c r="E14">
        <v>30</v>
      </c>
      <c r="F14">
        <v>0</v>
      </c>
      <c r="G14">
        <v>0</v>
      </c>
      <c r="H14">
        <v>32</v>
      </c>
      <c r="I14">
        <v>0</v>
      </c>
      <c r="J14">
        <v>0</v>
      </c>
      <c r="K14">
        <v>31</v>
      </c>
      <c r="L14">
        <v>101481.843784</v>
      </c>
      <c r="N14">
        <v>8068.5</v>
      </c>
      <c r="O14">
        <v>7141.5</v>
      </c>
      <c r="P14">
        <v>15210</v>
      </c>
    </row>
    <row r="15" spans="1:22" x14ac:dyDescent="0.25">
      <c r="B15" t="s">
        <v>246</v>
      </c>
      <c r="C15" t="s">
        <v>228</v>
      </c>
      <c r="E15">
        <v>39</v>
      </c>
      <c r="F15">
        <v>0</v>
      </c>
      <c r="G15">
        <v>0</v>
      </c>
      <c r="H15">
        <v>36</v>
      </c>
      <c r="I15">
        <v>1</v>
      </c>
      <c r="J15">
        <v>0</v>
      </c>
      <c r="K15">
        <v>37.833350000000003</v>
      </c>
      <c r="L15">
        <v>123851.552081</v>
      </c>
      <c r="N15">
        <v>19923</v>
      </c>
      <c r="O15">
        <v>15892</v>
      </c>
      <c r="P15">
        <v>35815</v>
      </c>
    </row>
    <row r="16" spans="1:22" x14ac:dyDescent="0.25">
      <c r="B16" t="s">
        <v>247</v>
      </c>
      <c r="C16" t="s">
        <v>248</v>
      </c>
      <c r="E16">
        <v>109</v>
      </c>
      <c r="F16">
        <v>0</v>
      </c>
      <c r="G16">
        <v>0</v>
      </c>
      <c r="H16">
        <v>98</v>
      </c>
      <c r="I16">
        <v>5</v>
      </c>
      <c r="J16">
        <v>2</v>
      </c>
      <c r="K16">
        <v>105.50015</v>
      </c>
      <c r="L16">
        <v>345366.12069299998</v>
      </c>
      <c r="N16">
        <v>11662.2</v>
      </c>
      <c r="O16">
        <v>8987.4</v>
      </c>
      <c r="P16">
        <v>20649.599999999999</v>
      </c>
    </row>
    <row r="17" spans="1:24" x14ac:dyDescent="0.25">
      <c r="B17" t="s">
        <v>249</v>
      </c>
      <c r="C17" t="s">
        <v>250</v>
      </c>
      <c r="E17">
        <v>67</v>
      </c>
      <c r="F17">
        <v>0</v>
      </c>
      <c r="G17">
        <v>0</v>
      </c>
      <c r="H17">
        <v>64</v>
      </c>
      <c r="I17">
        <v>1</v>
      </c>
      <c r="J17">
        <v>1</v>
      </c>
      <c r="K17">
        <v>66.000050000000002</v>
      </c>
      <c r="L17">
        <v>216058.28270400001</v>
      </c>
      <c r="N17">
        <v>7153.2</v>
      </c>
      <c r="O17">
        <v>6048</v>
      </c>
      <c r="P17">
        <v>13201.2</v>
      </c>
    </row>
    <row r="18" spans="1:24" x14ac:dyDescent="0.25">
      <c r="B18" t="s">
        <v>251</v>
      </c>
      <c r="C18" t="s">
        <v>252</v>
      </c>
      <c r="E18">
        <v>19</v>
      </c>
      <c r="F18">
        <v>0</v>
      </c>
      <c r="G18">
        <v>0</v>
      </c>
      <c r="H18">
        <v>17</v>
      </c>
      <c r="I18">
        <v>0</v>
      </c>
      <c r="J18">
        <v>0</v>
      </c>
      <c r="K18">
        <v>18</v>
      </c>
      <c r="L18">
        <v>58924.941551999997</v>
      </c>
      <c r="N18">
        <v>5149.5</v>
      </c>
      <c r="O18">
        <v>3654</v>
      </c>
      <c r="P18">
        <v>8803.5</v>
      </c>
    </row>
    <row r="19" spans="1:24" x14ac:dyDescent="0.25">
      <c r="B19" t="s">
        <v>224</v>
      </c>
      <c r="K19">
        <v>347.83370000000002</v>
      </c>
      <c r="M19">
        <v>1138671.1356830001</v>
      </c>
      <c r="Q19">
        <v>126957.9</v>
      </c>
      <c r="R19">
        <v>2682.1</v>
      </c>
      <c r="S19">
        <v>5364.2</v>
      </c>
      <c r="T19">
        <v>4023.15</v>
      </c>
      <c r="U19">
        <v>347.83370000000002</v>
      </c>
      <c r="V19">
        <v>1399387.15</v>
      </c>
    </row>
    <row r="20" spans="1:24" x14ac:dyDescent="0.25">
      <c r="A20" t="s">
        <v>253</v>
      </c>
      <c r="B20" t="s">
        <v>254</v>
      </c>
      <c r="C20" t="s">
        <v>255</v>
      </c>
      <c r="D20" t="s">
        <v>232</v>
      </c>
      <c r="E20">
        <v>4</v>
      </c>
      <c r="F20">
        <v>0</v>
      </c>
      <c r="G20">
        <v>0</v>
      </c>
      <c r="H20">
        <v>7</v>
      </c>
      <c r="I20">
        <v>0</v>
      </c>
      <c r="J20">
        <v>0</v>
      </c>
      <c r="K20">
        <v>2.5</v>
      </c>
      <c r="L20">
        <v>8184.0196599999999</v>
      </c>
      <c r="N20">
        <v>686</v>
      </c>
      <c r="O20">
        <v>1542</v>
      </c>
      <c r="P20">
        <v>2228</v>
      </c>
      <c r="R20" t="s">
        <v>113</v>
      </c>
      <c r="T20" t="s">
        <v>113</v>
      </c>
      <c r="U20" t="s">
        <v>113</v>
      </c>
      <c r="V20" t="s">
        <v>113</v>
      </c>
    </row>
    <row r="21" spans="1:24" x14ac:dyDescent="0.25">
      <c r="B21" t="s">
        <v>168</v>
      </c>
      <c r="C21" t="s">
        <v>256</v>
      </c>
      <c r="D21" t="s">
        <v>232</v>
      </c>
      <c r="E21">
        <v>0</v>
      </c>
      <c r="F21">
        <v>0</v>
      </c>
      <c r="G21">
        <v>0</v>
      </c>
      <c r="H21">
        <v>2</v>
      </c>
      <c r="I21">
        <v>0</v>
      </c>
      <c r="J21">
        <v>0</v>
      </c>
      <c r="K21">
        <v>0</v>
      </c>
      <c r="L21">
        <v>0</v>
      </c>
      <c r="N21">
        <v>0</v>
      </c>
      <c r="O21">
        <v>1305</v>
      </c>
      <c r="P21">
        <v>1305</v>
      </c>
    </row>
    <row r="22" spans="1:24" x14ac:dyDescent="0.25">
      <c r="A22" t="s">
        <v>113</v>
      </c>
      <c r="B22" t="s">
        <v>224</v>
      </c>
      <c r="K22">
        <v>2.5</v>
      </c>
      <c r="M22">
        <v>8184.0196599999999</v>
      </c>
      <c r="Q22">
        <v>2228</v>
      </c>
      <c r="R22">
        <v>1725.81</v>
      </c>
      <c r="S22">
        <v>3451.62</v>
      </c>
      <c r="T22">
        <v>2588.7199999999998</v>
      </c>
      <c r="U22">
        <v>2.5</v>
      </c>
      <c r="V22">
        <v>6471.8</v>
      </c>
      <c r="W22" t="s">
        <v>232</v>
      </c>
      <c r="X22" t="s">
        <v>113</v>
      </c>
    </row>
    <row r="23" spans="1:24" x14ac:dyDescent="0.25">
      <c r="A23" t="s">
        <v>257</v>
      </c>
      <c r="B23" t="s">
        <v>158</v>
      </c>
      <c r="C23" t="s">
        <v>258</v>
      </c>
      <c r="E23">
        <v>8</v>
      </c>
      <c r="F23">
        <v>0</v>
      </c>
      <c r="G23">
        <v>0</v>
      </c>
      <c r="H23">
        <v>8</v>
      </c>
      <c r="I23">
        <v>0</v>
      </c>
      <c r="J23">
        <v>0</v>
      </c>
      <c r="K23">
        <v>8</v>
      </c>
      <c r="L23">
        <v>26188.862912000001</v>
      </c>
      <c r="N23">
        <v>2135.6</v>
      </c>
      <c r="O23">
        <v>2207.8000000000002</v>
      </c>
      <c r="P23">
        <v>4343.3999999999996</v>
      </c>
      <c r="R23" t="s">
        <v>113</v>
      </c>
      <c r="T23" t="s">
        <v>113</v>
      </c>
      <c r="U23" t="s">
        <v>113</v>
      </c>
      <c r="V23" t="s">
        <v>113</v>
      </c>
    </row>
    <row r="24" spans="1:24" x14ac:dyDescent="0.25">
      <c r="B24" t="s">
        <v>161</v>
      </c>
      <c r="C24" t="s">
        <v>259</v>
      </c>
      <c r="E24">
        <v>15</v>
      </c>
      <c r="F24">
        <v>0</v>
      </c>
      <c r="G24">
        <v>1</v>
      </c>
      <c r="H24">
        <v>14</v>
      </c>
      <c r="I24">
        <v>0</v>
      </c>
      <c r="J24">
        <v>0</v>
      </c>
      <c r="K24">
        <v>14.666700000000001</v>
      </c>
      <c r="L24">
        <v>48013.024459</v>
      </c>
      <c r="N24">
        <v>646.79999999999995</v>
      </c>
      <c r="O24">
        <v>586.79999999999995</v>
      </c>
      <c r="P24">
        <v>1233.5999999999999</v>
      </c>
    </row>
    <row r="25" spans="1:24" x14ac:dyDescent="0.25">
      <c r="A25" t="s">
        <v>113</v>
      </c>
      <c r="B25" t="s">
        <v>260</v>
      </c>
      <c r="C25" t="s">
        <v>261</v>
      </c>
      <c r="K25">
        <v>0</v>
      </c>
      <c r="L25">
        <v>0</v>
      </c>
      <c r="P25">
        <v>0</v>
      </c>
    </row>
    <row r="26" spans="1:24" x14ac:dyDescent="0.25">
      <c r="B26" t="s">
        <v>163</v>
      </c>
      <c r="C26" t="s">
        <v>262</v>
      </c>
      <c r="D26" t="s">
        <v>232</v>
      </c>
      <c r="E26">
        <v>28</v>
      </c>
      <c r="F26">
        <v>1</v>
      </c>
      <c r="G26">
        <v>3</v>
      </c>
      <c r="H26">
        <v>28</v>
      </c>
      <c r="I26">
        <v>0</v>
      </c>
      <c r="J26">
        <v>0</v>
      </c>
      <c r="K26">
        <v>19.66675</v>
      </c>
      <c r="L26">
        <v>64381.227459000002</v>
      </c>
      <c r="N26">
        <v>4744.8</v>
      </c>
      <c r="O26">
        <v>4629.6000000000004</v>
      </c>
      <c r="P26">
        <v>9374.4</v>
      </c>
    </row>
    <row r="27" spans="1:24" x14ac:dyDescent="0.25">
      <c r="B27" t="s">
        <v>165</v>
      </c>
      <c r="C27" t="s">
        <v>263</v>
      </c>
      <c r="D27" t="s">
        <v>264</v>
      </c>
      <c r="E27">
        <v>31</v>
      </c>
      <c r="F27">
        <v>2</v>
      </c>
      <c r="G27">
        <v>0</v>
      </c>
      <c r="H27">
        <v>28</v>
      </c>
      <c r="I27">
        <v>1</v>
      </c>
      <c r="J27">
        <v>1</v>
      </c>
      <c r="K27">
        <v>30.66675</v>
      </c>
      <c r="L27">
        <v>100390.913963</v>
      </c>
      <c r="N27">
        <v>2836.8</v>
      </c>
      <c r="O27">
        <v>2394</v>
      </c>
      <c r="P27">
        <v>5230.8</v>
      </c>
    </row>
    <row r="28" spans="1:24" x14ac:dyDescent="0.25">
      <c r="B28" t="s">
        <v>167</v>
      </c>
      <c r="C28" t="s">
        <v>236</v>
      </c>
      <c r="K28">
        <v>0</v>
      </c>
      <c r="L28">
        <v>0</v>
      </c>
      <c r="P28">
        <v>0</v>
      </c>
    </row>
    <row r="29" spans="1:24" x14ac:dyDescent="0.25">
      <c r="A29" t="s">
        <v>202</v>
      </c>
      <c r="B29" t="s">
        <v>224</v>
      </c>
      <c r="K29">
        <v>73.000200000000007</v>
      </c>
      <c r="M29">
        <v>238974.028793</v>
      </c>
      <c r="Q29">
        <v>20182.2</v>
      </c>
      <c r="R29">
        <v>2470.0700000000002</v>
      </c>
      <c r="S29">
        <v>4940.1400000000003</v>
      </c>
      <c r="T29">
        <v>3705.11</v>
      </c>
      <c r="U29">
        <v>73.000200000000007</v>
      </c>
      <c r="V29">
        <v>270473.77</v>
      </c>
    </row>
    <row r="30" spans="1:24" x14ac:dyDescent="0.25">
      <c r="A30" t="s">
        <v>265</v>
      </c>
      <c r="B30" t="s">
        <v>266</v>
      </c>
      <c r="C30" t="s">
        <v>267</v>
      </c>
      <c r="E30">
        <v>1</v>
      </c>
      <c r="F30">
        <v>0</v>
      </c>
      <c r="G30">
        <v>0</v>
      </c>
      <c r="H30">
        <v>1</v>
      </c>
      <c r="I30">
        <v>0</v>
      </c>
      <c r="J30">
        <v>0</v>
      </c>
      <c r="K30">
        <v>1</v>
      </c>
      <c r="L30">
        <v>3273.6078640000001</v>
      </c>
      <c r="N30">
        <v>0</v>
      </c>
      <c r="O30">
        <v>0</v>
      </c>
      <c r="P30">
        <v>0</v>
      </c>
      <c r="R30" t="s">
        <v>113</v>
      </c>
      <c r="T30" t="s">
        <v>113</v>
      </c>
      <c r="U30" t="s">
        <v>113</v>
      </c>
      <c r="V30" t="s">
        <v>113</v>
      </c>
    </row>
    <row r="31" spans="1:24" x14ac:dyDescent="0.25">
      <c r="B31" t="s">
        <v>268</v>
      </c>
      <c r="C31" t="s">
        <v>234</v>
      </c>
      <c r="D31" t="s">
        <v>264</v>
      </c>
      <c r="K31">
        <v>0</v>
      </c>
      <c r="L31">
        <v>0</v>
      </c>
      <c r="P31">
        <v>0</v>
      </c>
    </row>
    <row r="32" spans="1:24" x14ac:dyDescent="0.25">
      <c r="A32" t="s">
        <v>269</v>
      </c>
      <c r="B32" t="s">
        <v>270</v>
      </c>
      <c r="C32" t="s">
        <v>271</v>
      </c>
      <c r="D32" t="s">
        <v>264</v>
      </c>
      <c r="E32">
        <v>1</v>
      </c>
      <c r="F32">
        <v>0</v>
      </c>
      <c r="G32">
        <v>0</v>
      </c>
      <c r="H32">
        <v>0</v>
      </c>
      <c r="I32">
        <v>0</v>
      </c>
      <c r="J32">
        <v>0</v>
      </c>
      <c r="K32">
        <v>0.5</v>
      </c>
      <c r="L32">
        <v>1636.803932</v>
      </c>
      <c r="N32">
        <v>0</v>
      </c>
      <c r="O32">
        <v>0</v>
      </c>
      <c r="P32">
        <v>0</v>
      </c>
    </row>
    <row r="33" spans="1:22" x14ac:dyDescent="0.25">
      <c r="B33" t="s">
        <v>272</v>
      </c>
      <c r="C33" t="s">
        <v>273</v>
      </c>
      <c r="K33">
        <v>0</v>
      </c>
      <c r="L33">
        <v>0</v>
      </c>
      <c r="P33">
        <v>0</v>
      </c>
    </row>
    <row r="34" spans="1:22" x14ac:dyDescent="0.25">
      <c r="B34" t="s">
        <v>274</v>
      </c>
      <c r="C34" t="s">
        <v>275</v>
      </c>
      <c r="E34">
        <v>52</v>
      </c>
      <c r="F34">
        <v>1</v>
      </c>
      <c r="G34">
        <v>1</v>
      </c>
      <c r="H34">
        <v>49</v>
      </c>
      <c r="I34">
        <v>2</v>
      </c>
      <c r="J34">
        <v>2</v>
      </c>
      <c r="K34">
        <v>52.000149999999998</v>
      </c>
      <c r="L34">
        <v>170228.099969</v>
      </c>
      <c r="N34">
        <v>6060.8</v>
      </c>
      <c r="O34">
        <v>5932.8</v>
      </c>
      <c r="P34">
        <v>11993.6</v>
      </c>
    </row>
    <row r="35" spans="1:22" x14ac:dyDescent="0.25">
      <c r="B35" t="s">
        <v>276</v>
      </c>
      <c r="C35" t="s">
        <v>277</v>
      </c>
      <c r="K35">
        <v>0</v>
      </c>
      <c r="L35">
        <v>0</v>
      </c>
      <c r="P35">
        <v>0</v>
      </c>
    </row>
    <row r="36" spans="1:22" x14ac:dyDescent="0.25">
      <c r="B36" t="s">
        <v>159</v>
      </c>
      <c r="C36" t="s">
        <v>278</v>
      </c>
      <c r="E36">
        <v>69</v>
      </c>
      <c r="F36">
        <v>1</v>
      </c>
      <c r="G36">
        <v>1</v>
      </c>
      <c r="H36">
        <v>66</v>
      </c>
      <c r="I36">
        <v>0</v>
      </c>
      <c r="J36">
        <v>0</v>
      </c>
      <c r="K36">
        <v>68.000050000000002</v>
      </c>
      <c r="L36">
        <v>222605.49843199999</v>
      </c>
      <c r="N36">
        <v>8752</v>
      </c>
      <c r="O36">
        <v>8499.2000000000007</v>
      </c>
      <c r="P36">
        <v>17251.2</v>
      </c>
    </row>
    <row r="37" spans="1:22" x14ac:dyDescent="0.25">
      <c r="B37" t="s">
        <v>161</v>
      </c>
      <c r="C37" t="s">
        <v>259</v>
      </c>
      <c r="K37">
        <v>0</v>
      </c>
      <c r="L37">
        <v>0</v>
      </c>
      <c r="P37">
        <v>0</v>
      </c>
    </row>
    <row r="38" spans="1:22" x14ac:dyDescent="0.25">
      <c r="A38" t="s">
        <v>113</v>
      </c>
      <c r="B38" t="s">
        <v>279</v>
      </c>
      <c r="C38" t="s">
        <v>280</v>
      </c>
      <c r="D38" t="s">
        <v>264</v>
      </c>
      <c r="K38">
        <v>0</v>
      </c>
      <c r="L38">
        <v>0</v>
      </c>
      <c r="P38">
        <v>0</v>
      </c>
    </row>
    <row r="39" spans="1:22" x14ac:dyDescent="0.25">
      <c r="B39" t="s">
        <v>281</v>
      </c>
      <c r="C39" t="s">
        <v>252</v>
      </c>
      <c r="K39">
        <v>0</v>
      </c>
      <c r="L39">
        <v>0</v>
      </c>
      <c r="P39">
        <v>0</v>
      </c>
    </row>
    <row r="40" spans="1:22" x14ac:dyDescent="0.25">
      <c r="A40" t="s">
        <v>282</v>
      </c>
      <c r="B40" t="s">
        <v>283</v>
      </c>
      <c r="C40" t="s">
        <v>284</v>
      </c>
      <c r="E40">
        <v>3</v>
      </c>
      <c r="F40">
        <v>0</v>
      </c>
      <c r="G40">
        <v>0</v>
      </c>
      <c r="H40">
        <v>3</v>
      </c>
      <c r="I40">
        <v>0</v>
      </c>
      <c r="J40">
        <v>0</v>
      </c>
      <c r="K40">
        <v>3</v>
      </c>
      <c r="L40">
        <v>9820.8235920000006</v>
      </c>
      <c r="N40">
        <v>0</v>
      </c>
      <c r="O40">
        <v>0</v>
      </c>
      <c r="P40">
        <v>0</v>
      </c>
    </row>
    <row r="41" spans="1:22" x14ac:dyDescent="0.25">
      <c r="B41" t="s">
        <v>285</v>
      </c>
      <c r="C41" t="s">
        <v>261</v>
      </c>
      <c r="D41" t="s">
        <v>264</v>
      </c>
      <c r="E41">
        <v>2</v>
      </c>
      <c r="F41">
        <v>0</v>
      </c>
      <c r="G41">
        <v>0</v>
      </c>
      <c r="H41">
        <v>1</v>
      </c>
      <c r="I41">
        <v>1</v>
      </c>
      <c r="J41">
        <v>0</v>
      </c>
      <c r="K41">
        <v>1.83335</v>
      </c>
      <c r="L41">
        <v>6001.6689770000003</v>
      </c>
      <c r="N41">
        <v>0</v>
      </c>
      <c r="O41">
        <v>0</v>
      </c>
      <c r="P41">
        <v>0</v>
      </c>
    </row>
    <row r="42" spans="1:22" x14ac:dyDescent="0.25">
      <c r="B42" t="s">
        <v>162</v>
      </c>
      <c r="C42" t="s">
        <v>286</v>
      </c>
      <c r="E42">
        <v>51</v>
      </c>
      <c r="F42">
        <v>1</v>
      </c>
      <c r="G42">
        <v>1</v>
      </c>
      <c r="H42">
        <v>47</v>
      </c>
      <c r="I42">
        <v>1</v>
      </c>
      <c r="J42">
        <v>2</v>
      </c>
      <c r="K42">
        <v>50.166800000000002</v>
      </c>
      <c r="L42">
        <v>164226.43099200001</v>
      </c>
      <c r="N42">
        <v>9780.4</v>
      </c>
      <c r="O42">
        <v>9158.7999999999993</v>
      </c>
      <c r="P42">
        <v>18939.2</v>
      </c>
    </row>
    <row r="43" spans="1:22" x14ac:dyDescent="0.25">
      <c r="B43" t="s">
        <v>163</v>
      </c>
      <c r="C43" t="s">
        <v>262</v>
      </c>
      <c r="D43" t="s">
        <v>264</v>
      </c>
      <c r="K43">
        <v>0</v>
      </c>
      <c r="L43">
        <v>0</v>
      </c>
      <c r="P43">
        <v>0</v>
      </c>
    </row>
    <row r="44" spans="1:22" x14ac:dyDescent="0.25">
      <c r="B44" t="s">
        <v>287</v>
      </c>
      <c r="C44" t="s">
        <v>288</v>
      </c>
      <c r="E44">
        <v>93</v>
      </c>
      <c r="F44">
        <v>2</v>
      </c>
      <c r="G44">
        <v>2</v>
      </c>
      <c r="H44">
        <v>92</v>
      </c>
      <c r="I44">
        <v>1</v>
      </c>
      <c r="J44">
        <v>0</v>
      </c>
      <c r="K44">
        <v>93.833449999999999</v>
      </c>
      <c r="L44">
        <v>307173.919826</v>
      </c>
      <c r="N44">
        <v>13212</v>
      </c>
      <c r="O44">
        <v>12922.2</v>
      </c>
      <c r="P44">
        <v>26134.2</v>
      </c>
    </row>
    <row r="45" spans="1:22" x14ac:dyDescent="0.25">
      <c r="B45" t="s">
        <v>289</v>
      </c>
      <c r="C45" t="s">
        <v>290</v>
      </c>
      <c r="E45">
        <v>1</v>
      </c>
      <c r="F45">
        <v>0</v>
      </c>
      <c r="G45">
        <v>0</v>
      </c>
      <c r="H45">
        <v>1</v>
      </c>
      <c r="I45">
        <v>0</v>
      </c>
      <c r="J45">
        <v>0</v>
      </c>
      <c r="K45">
        <v>1</v>
      </c>
      <c r="L45">
        <v>3273.6078640000001</v>
      </c>
      <c r="N45">
        <v>0</v>
      </c>
      <c r="O45">
        <v>0</v>
      </c>
      <c r="P45">
        <v>0</v>
      </c>
    </row>
    <row r="46" spans="1:22" x14ac:dyDescent="0.25">
      <c r="B46" t="s">
        <v>291</v>
      </c>
      <c r="C46" t="s">
        <v>292</v>
      </c>
      <c r="K46">
        <v>0</v>
      </c>
      <c r="L46">
        <v>0</v>
      </c>
      <c r="P46">
        <v>0</v>
      </c>
    </row>
    <row r="47" spans="1:22" x14ac:dyDescent="0.25">
      <c r="B47" t="s">
        <v>293</v>
      </c>
      <c r="C47" t="s">
        <v>236</v>
      </c>
      <c r="E47">
        <v>81</v>
      </c>
      <c r="F47">
        <v>2</v>
      </c>
      <c r="G47">
        <v>2</v>
      </c>
      <c r="H47">
        <v>76</v>
      </c>
      <c r="I47">
        <v>0</v>
      </c>
      <c r="J47">
        <v>4</v>
      </c>
      <c r="K47">
        <v>80.166899999999998</v>
      </c>
      <c r="L47">
        <v>262434.99427299999</v>
      </c>
      <c r="N47">
        <v>7999.6</v>
      </c>
      <c r="O47">
        <v>7252</v>
      </c>
      <c r="P47">
        <v>15251.6</v>
      </c>
    </row>
    <row r="48" spans="1:22" x14ac:dyDescent="0.25">
      <c r="B48" t="s">
        <v>224</v>
      </c>
      <c r="K48">
        <v>351.50069999999999</v>
      </c>
      <c r="M48">
        <v>1150675.455721</v>
      </c>
      <c r="Q48">
        <v>89569.8</v>
      </c>
      <c r="R48">
        <v>2749.92</v>
      </c>
      <c r="S48">
        <v>5499.84</v>
      </c>
      <c r="T48">
        <v>4124.88</v>
      </c>
      <c r="U48">
        <v>351.50069999999999</v>
      </c>
      <c r="V48">
        <v>1449898.21</v>
      </c>
    </row>
    <row r="49" spans="1:23" x14ac:dyDescent="0.25">
      <c r="A49" t="s">
        <v>294</v>
      </c>
      <c r="B49" t="s">
        <v>295</v>
      </c>
      <c r="C49" t="s">
        <v>296</v>
      </c>
      <c r="E49">
        <v>28</v>
      </c>
      <c r="F49">
        <v>0</v>
      </c>
      <c r="G49">
        <v>0</v>
      </c>
      <c r="H49">
        <v>28</v>
      </c>
      <c r="I49">
        <v>0</v>
      </c>
      <c r="J49">
        <v>0</v>
      </c>
      <c r="K49">
        <v>28</v>
      </c>
      <c r="L49">
        <v>91661.020191999996</v>
      </c>
      <c r="N49">
        <v>1440</v>
      </c>
      <c r="O49">
        <v>1352.4</v>
      </c>
      <c r="P49">
        <v>2792.4</v>
      </c>
      <c r="R49" t="s">
        <v>113</v>
      </c>
      <c r="T49" t="s">
        <v>113</v>
      </c>
      <c r="U49" t="s">
        <v>113</v>
      </c>
      <c r="V49" t="s">
        <v>113</v>
      </c>
    </row>
    <row r="50" spans="1:23" x14ac:dyDescent="0.25">
      <c r="A50" t="s">
        <v>297</v>
      </c>
      <c r="B50" t="s">
        <v>298</v>
      </c>
      <c r="C50" t="s">
        <v>299</v>
      </c>
      <c r="E50">
        <v>6</v>
      </c>
      <c r="F50">
        <v>0</v>
      </c>
      <c r="G50">
        <v>0</v>
      </c>
      <c r="H50">
        <v>5</v>
      </c>
      <c r="I50">
        <v>0</v>
      </c>
      <c r="J50">
        <v>1</v>
      </c>
      <c r="K50">
        <v>5.6666999999999996</v>
      </c>
      <c r="L50">
        <v>18550.553682999998</v>
      </c>
      <c r="N50">
        <v>1067</v>
      </c>
      <c r="O50">
        <v>844.8</v>
      </c>
      <c r="P50">
        <v>1911.8</v>
      </c>
    </row>
    <row r="51" spans="1:23" x14ac:dyDescent="0.25">
      <c r="B51" t="s">
        <v>300</v>
      </c>
      <c r="C51" t="s">
        <v>301</v>
      </c>
      <c r="E51">
        <v>4</v>
      </c>
      <c r="F51">
        <v>0</v>
      </c>
      <c r="G51">
        <v>0</v>
      </c>
      <c r="H51">
        <v>3</v>
      </c>
      <c r="I51">
        <v>0</v>
      </c>
      <c r="J51">
        <v>0</v>
      </c>
      <c r="K51">
        <v>3.5</v>
      </c>
      <c r="L51">
        <v>11457.627524</v>
      </c>
      <c r="N51">
        <v>485.8</v>
      </c>
      <c r="O51">
        <v>357</v>
      </c>
      <c r="P51">
        <v>842.8</v>
      </c>
    </row>
    <row r="52" spans="1:23" x14ac:dyDescent="0.25">
      <c r="B52" t="s">
        <v>302</v>
      </c>
      <c r="C52" t="s">
        <v>245</v>
      </c>
      <c r="K52">
        <v>0</v>
      </c>
      <c r="L52">
        <v>0</v>
      </c>
      <c r="P52">
        <v>0</v>
      </c>
    </row>
    <row r="53" spans="1:23" x14ac:dyDescent="0.25">
      <c r="B53" t="s">
        <v>303</v>
      </c>
      <c r="C53" t="s">
        <v>304</v>
      </c>
      <c r="E53">
        <v>7</v>
      </c>
      <c r="F53">
        <v>0</v>
      </c>
      <c r="G53">
        <v>0</v>
      </c>
      <c r="H53">
        <v>7</v>
      </c>
      <c r="I53">
        <v>0</v>
      </c>
      <c r="J53">
        <v>0</v>
      </c>
      <c r="K53">
        <v>7</v>
      </c>
      <c r="L53">
        <v>22915.255047999999</v>
      </c>
      <c r="N53">
        <v>1282.5999999999999</v>
      </c>
      <c r="O53">
        <v>1229.8</v>
      </c>
      <c r="P53">
        <v>2512.4</v>
      </c>
    </row>
    <row r="54" spans="1:23" x14ac:dyDescent="0.25">
      <c r="A54" t="s">
        <v>297</v>
      </c>
      <c r="B54" t="s">
        <v>305</v>
      </c>
      <c r="C54" t="s">
        <v>306</v>
      </c>
      <c r="D54" t="s">
        <v>264</v>
      </c>
      <c r="K54">
        <v>0</v>
      </c>
      <c r="L54">
        <v>0</v>
      </c>
      <c r="P54">
        <v>0</v>
      </c>
    </row>
    <row r="55" spans="1:23" x14ac:dyDescent="0.25">
      <c r="A55" t="s">
        <v>297</v>
      </c>
      <c r="B55" t="s">
        <v>307</v>
      </c>
      <c r="C55" t="s">
        <v>308</v>
      </c>
      <c r="D55" t="s">
        <v>232</v>
      </c>
      <c r="E55">
        <v>16</v>
      </c>
      <c r="F55">
        <v>0</v>
      </c>
      <c r="G55">
        <v>1</v>
      </c>
      <c r="H55">
        <v>14</v>
      </c>
      <c r="I55">
        <v>1</v>
      </c>
      <c r="J55">
        <v>1</v>
      </c>
      <c r="K55">
        <v>2.3333499999999998</v>
      </c>
      <c r="L55">
        <v>7638.4729090000001</v>
      </c>
      <c r="N55">
        <v>1368</v>
      </c>
      <c r="O55">
        <v>1172</v>
      </c>
      <c r="P55">
        <v>2540</v>
      </c>
    </row>
    <row r="56" spans="1:23" x14ac:dyDescent="0.25">
      <c r="A56" t="s">
        <v>297</v>
      </c>
      <c r="B56" t="s">
        <v>309</v>
      </c>
      <c r="C56" t="s">
        <v>310</v>
      </c>
      <c r="E56">
        <v>2</v>
      </c>
      <c r="F56">
        <v>0</v>
      </c>
      <c r="G56">
        <v>0</v>
      </c>
      <c r="H56">
        <v>2</v>
      </c>
      <c r="I56">
        <v>0</v>
      </c>
      <c r="J56">
        <v>0</v>
      </c>
      <c r="K56">
        <v>2</v>
      </c>
      <c r="L56">
        <v>6547.2157280000001</v>
      </c>
      <c r="N56">
        <v>316.8</v>
      </c>
      <c r="O56">
        <v>298.8</v>
      </c>
      <c r="P56">
        <v>615.6</v>
      </c>
    </row>
    <row r="57" spans="1:23" x14ac:dyDescent="0.25">
      <c r="B57" t="s">
        <v>311</v>
      </c>
      <c r="C57" t="s">
        <v>280</v>
      </c>
      <c r="D57" t="s">
        <v>264</v>
      </c>
      <c r="K57">
        <v>0</v>
      </c>
      <c r="L57">
        <v>0</v>
      </c>
      <c r="P57">
        <v>0</v>
      </c>
    </row>
    <row r="58" spans="1:23" x14ac:dyDescent="0.25">
      <c r="B58" t="s">
        <v>312</v>
      </c>
      <c r="C58" t="s">
        <v>313</v>
      </c>
      <c r="E58">
        <v>2</v>
      </c>
      <c r="F58">
        <v>0</v>
      </c>
      <c r="G58">
        <v>0</v>
      </c>
      <c r="H58">
        <v>2</v>
      </c>
      <c r="I58">
        <v>0</v>
      </c>
      <c r="J58">
        <v>0</v>
      </c>
      <c r="K58">
        <v>2</v>
      </c>
      <c r="L58">
        <v>6547.2157280000001</v>
      </c>
      <c r="N58">
        <v>380.6</v>
      </c>
      <c r="O58">
        <v>332.2</v>
      </c>
      <c r="P58">
        <v>712.8</v>
      </c>
    </row>
    <row r="59" spans="1:23" x14ac:dyDescent="0.25">
      <c r="B59" t="s">
        <v>224</v>
      </c>
      <c r="K59">
        <v>50.500050000000002</v>
      </c>
      <c r="M59">
        <v>165317.360812</v>
      </c>
      <c r="Q59">
        <v>11927.8</v>
      </c>
      <c r="R59">
        <v>1187.0999999999999</v>
      </c>
      <c r="S59">
        <v>2374.1999999999998</v>
      </c>
      <c r="T59">
        <v>1780.65</v>
      </c>
      <c r="U59">
        <v>50.500050000000002</v>
      </c>
      <c r="V59">
        <v>89922.91</v>
      </c>
    </row>
    <row r="60" spans="1:23" x14ac:dyDescent="0.25">
      <c r="A60" t="s">
        <v>314</v>
      </c>
      <c r="B60" t="s">
        <v>315</v>
      </c>
      <c r="C60" t="s">
        <v>316</v>
      </c>
      <c r="D60" t="s">
        <v>232</v>
      </c>
      <c r="E60">
        <v>3</v>
      </c>
      <c r="F60">
        <v>0</v>
      </c>
      <c r="G60">
        <v>0</v>
      </c>
      <c r="H60">
        <v>3</v>
      </c>
      <c r="I60">
        <v>0</v>
      </c>
      <c r="J60">
        <v>0</v>
      </c>
      <c r="K60">
        <v>0</v>
      </c>
      <c r="L60">
        <v>0</v>
      </c>
      <c r="N60">
        <v>457.2</v>
      </c>
      <c r="O60">
        <v>401.4</v>
      </c>
      <c r="P60">
        <v>858.6</v>
      </c>
      <c r="R60" t="s">
        <v>113</v>
      </c>
      <c r="T60" t="s">
        <v>113</v>
      </c>
      <c r="U60" t="s">
        <v>113</v>
      </c>
      <c r="V60" t="s">
        <v>113</v>
      </c>
    </row>
    <row r="61" spans="1:23" x14ac:dyDescent="0.25">
      <c r="A61" t="s">
        <v>317</v>
      </c>
      <c r="B61" t="s">
        <v>318</v>
      </c>
      <c r="C61" t="s">
        <v>256</v>
      </c>
      <c r="D61" t="s">
        <v>232</v>
      </c>
      <c r="E61">
        <v>3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N61">
        <v>795</v>
      </c>
      <c r="O61">
        <v>0</v>
      </c>
      <c r="P61">
        <v>795</v>
      </c>
    </row>
    <row r="62" spans="1:23" x14ac:dyDescent="0.25">
      <c r="B62" t="s">
        <v>224</v>
      </c>
      <c r="K62">
        <v>0</v>
      </c>
      <c r="M62">
        <v>0</v>
      </c>
      <c r="Q62">
        <v>858.6</v>
      </c>
      <c r="R62">
        <v>1562.49</v>
      </c>
      <c r="S62">
        <v>3124.98</v>
      </c>
      <c r="T62">
        <v>2343.7399999999998</v>
      </c>
      <c r="U62">
        <v>0</v>
      </c>
      <c r="V62">
        <v>0</v>
      </c>
      <c r="W62" t="s">
        <v>232</v>
      </c>
    </row>
    <row r="63" spans="1:23" x14ac:dyDescent="0.25">
      <c r="A63" t="s">
        <v>319</v>
      </c>
      <c r="B63" t="s">
        <v>320</v>
      </c>
      <c r="C63" t="s">
        <v>321</v>
      </c>
      <c r="D63" t="s">
        <v>264</v>
      </c>
      <c r="E63">
        <v>2</v>
      </c>
      <c r="F63">
        <v>0</v>
      </c>
      <c r="G63">
        <v>0</v>
      </c>
      <c r="H63">
        <v>2</v>
      </c>
      <c r="I63">
        <v>0</v>
      </c>
      <c r="J63">
        <v>0</v>
      </c>
      <c r="K63">
        <v>2</v>
      </c>
      <c r="L63">
        <v>6547.2157280000001</v>
      </c>
      <c r="N63">
        <v>1276</v>
      </c>
      <c r="O63">
        <v>1087.5</v>
      </c>
      <c r="P63">
        <v>2363.5</v>
      </c>
      <c r="R63" t="s">
        <v>113</v>
      </c>
      <c r="U63" t="s">
        <v>113</v>
      </c>
      <c r="V63" t="s">
        <v>113</v>
      </c>
    </row>
    <row r="64" spans="1:23" x14ac:dyDescent="0.25">
      <c r="A64" t="s">
        <v>113</v>
      </c>
      <c r="B64" t="s">
        <v>66</v>
      </c>
      <c r="C64" t="s">
        <v>321</v>
      </c>
      <c r="D64" t="s">
        <v>232</v>
      </c>
      <c r="E64">
        <v>14</v>
      </c>
      <c r="F64">
        <v>0</v>
      </c>
      <c r="G64">
        <v>1</v>
      </c>
      <c r="H64">
        <v>13</v>
      </c>
      <c r="I64">
        <v>0</v>
      </c>
      <c r="J64">
        <v>1</v>
      </c>
      <c r="K64">
        <v>8.1667000000000005</v>
      </c>
      <c r="L64">
        <v>26734.573343</v>
      </c>
      <c r="N64">
        <v>4575.2</v>
      </c>
      <c r="O64">
        <v>3800</v>
      </c>
      <c r="P64">
        <v>8375.2000000000007</v>
      </c>
    </row>
    <row r="65" spans="1:23" x14ac:dyDescent="0.25">
      <c r="B65" t="s">
        <v>322</v>
      </c>
      <c r="C65" t="s">
        <v>227</v>
      </c>
      <c r="E65">
        <v>47</v>
      </c>
      <c r="F65">
        <v>2</v>
      </c>
      <c r="G65">
        <v>3</v>
      </c>
      <c r="H65">
        <v>35</v>
      </c>
      <c r="I65">
        <v>5</v>
      </c>
      <c r="J65">
        <v>3</v>
      </c>
      <c r="K65">
        <v>44.333649999999999</v>
      </c>
      <c r="L65">
        <v>145130.98527999999</v>
      </c>
      <c r="N65">
        <v>4216</v>
      </c>
      <c r="O65">
        <v>2780</v>
      </c>
      <c r="P65">
        <v>6996</v>
      </c>
    </row>
    <row r="66" spans="1:23" x14ac:dyDescent="0.25">
      <c r="B66" t="s">
        <v>224</v>
      </c>
      <c r="K66">
        <v>54.500349999999997</v>
      </c>
      <c r="M66">
        <v>178412.774351</v>
      </c>
      <c r="Q66">
        <v>15371.2</v>
      </c>
      <c r="R66">
        <v>5044.88</v>
      </c>
      <c r="S66">
        <v>10089.76</v>
      </c>
      <c r="T66">
        <v>7567.32</v>
      </c>
      <c r="U66">
        <v>54.500349999999997</v>
      </c>
      <c r="V66">
        <v>412421.59</v>
      </c>
    </row>
    <row r="67" spans="1:23" x14ac:dyDescent="0.25">
      <c r="A67" t="s">
        <v>323</v>
      </c>
      <c r="B67" t="s">
        <v>169</v>
      </c>
      <c r="C67" t="s">
        <v>321</v>
      </c>
      <c r="D67" t="s">
        <v>232</v>
      </c>
      <c r="E67">
        <v>6</v>
      </c>
      <c r="F67">
        <v>0</v>
      </c>
      <c r="G67">
        <v>0</v>
      </c>
      <c r="H67">
        <v>5</v>
      </c>
      <c r="I67">
        <v>0</v>
      </c>
      <c r="J67">
        <v>1</v>
      </c>
      <c r="K67">
        <v>0</v>
      </c>
      <c r="L67">
        <v>0</v>
      </c>
      <c r="N67">
        <v>1039.2</v>
      </c>
      <c r="O67">
        <v>1022.4</v>
      </c>
      <c r="P67">
        <v>2061.6</v>
      </c>
      <c r="R67" t="s">
        <v>113</v>
      </c>
      <c r="T67" t="s">
        <v>113</v>
      </c>
      <c r="U67" t="s">
        <v>113</v>
      </c>
      <c r="V67" t="s">
        <v>113</v>
      </c>
    </row>
    <row r="68" spans="1:23" x14ac:dyDescent="0.25">
      <c r="B68" t="s">
        <v>224</v>
      </c>
      <c r="K68">
        <v>0</v>
      </c>
      <c r="M68">
        <v>0</v>
      </c>
      <c r="Q68">
        <v>2061.6</v>
      </c>
      <c r="R68">
        <v>1341.75</v>
      </c>
      <c r="S68">
        <v>2683.5</v>
      </c>
      <c r="T68">
        <v>2012.63</v>
      </c>
      <c r="U68">
        <v>0</v>
      </c>
      <c r="V68">
        <v>0</v>
      </c>
      <c r="W68" t="s">
        <v>232</v>
      </c>
    </row>
    <row r="69" spans="1:23" x14ac:dyDescent="0.25">
      <c r="A69" t="s">
        <v>324</v>
      </c>
      <c r="B69" t="s">
        <v>325</v>
      </c>
      <c r="C69" t="s">
        <v>326</v>
      </c>
      <c r="E69">
        <v>18</v>
      </c>
      <c r="F69">
        <v>0</v>
      </c>
      <c r="G69">
        <v>1</v>
      </c>
      <c r="H69">
        <v>16</v>
      </c>
      <c r="I69">
        <v>0</v>
      </c>
      <c r="J69">
        <v>1</v>
      </c>
      <c r="K69">
        <v>17.333400000000001</v>
      </c>
      <c r="L69">
        <v>56742.754549999998</v>
      </c>
      <c r="N69">
        <v>3923.4</v>
      </c>
      <c r="O69">
        <v>3385.2</v>
      </c>
      <c r="P69">
        <v>7308.6</v>
      </c>
      <c r="R69" t="s">
        <v>113</v>
      </c>
      <c r="T69" t="s">
        <v>113</v>
      </c>
      <c r="U69" t="s">
        <v>113</v>
      </c>
      <c r="V69" t="s">
        <v>113</v>
      </c>
    </row>
    <row r="70" spans="1:23" x14ac:dyDescent="0.25">
      <c r="B70" t="s">
        <v>327</v>
      </c>
      <c r="C70" t="s">
        <v>328</v>
      </c>
      <c r="E70">
        <v>70</v>
      </c>
      <c r="F70">
        <v>0</v>
      </c>
      <c r="G70">
        <v>3</v>
      </c>
      <c r="H70">
        <v>72</v>
      </c>
      <c r="I70">
        <v>0</v>
      </c>
      <c r="J70">
        <v>1</v>
      </c>
      <c r="K70">
        <v>71.666799999999995</v>
      </c>
      <c r="L70">
        <v>234609.00006799999</v>
      </c>
      <c r="N70">
        <v>4632</v>
      </c>
      <c r="O70">
        <v>4722.3999999999996</v>
      </c>
      <c r="P70">
        <v>9354.4</v>
      </c>
      <c r="Q70" t="s">
        <v>113</v>
      </c>
    </row>
    <row r="71" spans="1:23" x14ac:dyDescent="0.25">
      <c r="B71" t="s">
        <v>329</v>
      </c>
      <c r="C71" t="s">
        <v>330</v>
      </c>
      <c r="E71">
        <v>38</v>
      </c>
      <c r="F71">
        <v>0</v>
      </c>
      <c r="G71">
        <v>1</v>
      </c>
      <c r="H71">
        <v>36</v>
      </c>
      <c r="I71">
        <v>0</v>
      </c>
      <c r="J71">
        <v>1</v>
      </c>
      <c r="K71">
        <v>37.333399999999997</v>
      </c>
      <c r="L71">
        <v>122214.91183</v>
      </c>
      <c r="N71">
        <v>7117</v>
      </c>
      <c r="O71">
        <v>6626.4</v>
      </c>
      <c r="P71">
        <v>13743.4</v>
      </c>
    </row>
    <row r="72" spans="1:23" x14ac:dyDescent="0.25">
      <c r="B72" t="s">
        <v>331</v>
      </c>
      <c r="C72" t="s">
        <v>332</v>
      </c>
      <c r="E72">
        <v>35</v>
      </c>
      <c r="F72">
        <v>0</v>
      </c>
      <c r="G72">
        <v>1</v>
      </c>
      <c r="H72">
        <v>36</v>
      </c>
      <c r="I72">
        <v>0</v>
      </c>
      <c r="J72">
        <v>0</v>
      </c>
      <c r="K72">
        <v>35.666699999999999</v>
      </c>
      <c r="L72">
        <v>116758.789603</v>
      </c>
      <c r="N72">
        <v>4124.3999999999996</v>
      </c>
      <c r="O72">
        <v>4207</v>
      </c>
      <c r="P72">
        <v>8331.4</v>
      </c>
    </row>
    <row r="73" spans="1:23" x14ac:dyDescent="0.25">
      <c r="B73" t="s">
        <v>333</v>
      </c>
      <c r="C73" t="s">
        <v>334</v>
      </c>
      <c r="D73" t="s">
        <v>232</v>
      </c>
      <c r="E73">
        <v>61</v>
      </c>
      <c r="F73">
        <v>0</v>
      </c>
      <c r="G73">
        <v>1</v>
      </c>
      <c r="H73">
        <v>57</v>
      </c>
      <c r="I73">
        <v>1</v>
      </c>
      <c r="J73">
        <v>3</v>
      </c>
      <c r="K73">
        <v>58.333449999999999</v>
      </c>
      <c r="L73">
        <v>190960.840654</v>
      </c>
      <c r="N73">
        <v>10264</v>
      </c>
      <c r="O73">
        <v>9096</v>
      </c>
      <c r="P73">
        <v>19360</v>
      </c>
    </row>
    <row r="74" spans="1:23" x14ac:dyDescent="0.25">
      <c r="B74" t="s">
        <v>224</v>
      </c>
      <c r="K74">
        <v>220.33375000000001</v>
      </c>
      <c r="M74">
        <v>721286.29670499999</v>
      </c>
      <c r="Q74">
        <v>58097.8</v>
      </c>
      <c r="R74">
        <v>3447.46</v>
      </c>
      <c r="S74">
        <v>6894.92</v>
      </c>
      <c r="T74">
        <v>5171.1899999999996</v>
      </c>
      <c r="U74">
        <v>220.33375000000001</v>
      </c>
      <c r="V74">
        <v>1139387.68</v>
      </c>
    </row>
    <row r="75" spans="1:23" x14ac:dyDescent="0.25">
      <c r="A75" t="s">
        <v>335</v>
      </c>
      <c r="B75" t="s">
        <v>336</v>
      </c>
      <c r="C75" t="s">
        <v>337</v>
      </c>
      <c r="E75">
        <v>7</v>
      </c>
      <c r="F75">
        <v>0</v>
      </c>
      <c r="G75">
        <v>0</v>
      </c>
      <c r="H75">
        <v>4</v>
      </c>
      <c r="I75">
        <v>0</v>
      </c>
      <c r="J75">
        <v>1</v>
      </c>
      <c r="K75">
        <v>5.6666999999999996</v>
      </c>
      <c r="L75">
        <v>18550.553682999998</v>
      </c>
      <c r="N75">
        <v>2716.8</v>
      </c>
      <c r="O75">
        <v>1747.2</v>
      </c>
      <c r="P75">
        <v>4464</v>
      </c>
      <c r="R75" t="s">
        <v>113</v>
      </c>
      <c r="T75" t="s">
        <v>113</v>
      </c>
      <c r="U75" t="s">
        <v>113</v>
      </c>
      <c r="V75" t="s">
        <v>113</v>
      </c>
    </row>
    <row r="76" spans="1:23" x14ac:dyDescent="0.25">
      <c r="A76" t="s">
        <v>113</v>
      </c>
      <c r="B76" t="s">
        <v>338</v>
      </c>
      <c r="C76" t="s">
        <v>339</v>
      </c>
      <c r="E76">
        <v>33</v>
      </c>
      <c r="F76">
        <v>0</v>
      </c>
      <c r="G76">
        <v>0</v>
      </c>
      <c r="H76">
        <v>33</v>
      </c>
      <c r="I76">
        <v>0</v>
      </c>
      <c r="J76">
        <v>0</v>
      </c>
      <c r="K76">
        <v>33</v>
      </c>
      <c r="L76">
        <v>108029.05951200001</v>
      </c>
      <c r="N76">
        <v>5997.2</v>
      </c>
      <c r="O76">
        <v>5854.2</v>
      </c>
      <c r="P76">
        <v>11851.4</v>
      </c>
    </row>
    <row r="77" spans="1:23" x14ac:dyDescent="0.25">
      <c r="A77" t="s">
        <v>113</v>
      </c>
      <c r="B77" t="s">
        <v>340</v>
      </c>
      <c r="C77" t="s">
        <v>341</v>
      </c>
      <c r="E77">
        <v>13</v>
      </c>
      <c r="F77">
        <v>0</v>
      </c>
      <c r="G77">
        <v>1</v>
      </c>
      <c r="H77">
        <v>13</v>
      </c>
      <c r="I77">
        <v>0</v>
      </c>
      <c r="J77">
        <v>0</v>
      </c>
      <c r="K77">
        <v>13.166700000000001</v>
      </c>
      <c r="L77">
        <v>43102.612663</v>
      </c>
      <c r="N77">
        <v>6339.4</v>
      </c>
      <c r="O77">
        <v>5974</v>
      </c>
      <c r="P77">
        <v>12313.4</v>
      </c>
    </row>
    <row r="78" spans="1:23" x14ac:dyDescent="0.25">
      <c r="A78" t="s">
        <v>113</v>
      </c>
      <c r="B78" t="s">
        <v>342</v>
      </c>
      <c r="C78" t="s">
        <v>339</v>
      </c>
      <c r="E78">
        <v>20</v>
      </c>
      <c r="F78">
        <v>0</v>
      </c>
      <c r="G78">
        <v>0</v>
      </c>
      <c r="H78">
        <v>18</v>
      </c>
      <c r="I78">
        <v>0</v>
      </c>
      <c r="J78">
        <v>1</v>
      </c>
      <c r="K78">
        <v>19.166699999999999</v>
      </c>
      <c r="L78">
        <v>62744.259847000001</v>
      </c>
      <c r="N78">
        <v>1573</v>
      </c>
      <c r="O78">
        <v>1432</v>
      </c>
      <c r="P78">
        <v>3005</v>
      </c>
    </row>
    <row r="79" spans="1:23" x14ac:dyDescent="0.25">
      <c r="A79" t="s">
        <v>113</v>
      </c>
      <c r="B79" t="s">
        <v>343</v>
      </c>
      <c r="C79" t="s">
        <v>344</v>
      </c>
      <c r="D79" t="s">
        <v>232</v>
      </c>
      <c r="E79">
        <v>32</v>
      </c>
      <c r="F79">
        <v>0</v>
      </c>
      <c r="G79">
        <v>0</v>
      </c>
      <c r="H79">
        <v>30</v>
      </c>
      <c r="I79">
        <v>1</v>
      </c>
      <c r="J79">
        <v>0</v>
      </c>
      <c r="K79">
        <v>17.5</v>
      </c>
      <c r="L79">
        <v>57288.137620000001</v>
      </c>
      <c r="N79">
        <v>7151.2</v>
      </c>
      <c r="O79">
        <v>6468</v>
      </c>
      <c r="P79">
        <v>13619.2</v>
      </c>
    </row>
    <row r="80" spans="1:23" x14ac:dyDescent="0.25">
      <c r="B80" t="s">
        <v>345</v>
      </c>
      <c r="K80">
        <v>88.500100000000003</v>
      </c>
      <c r="M80">
        <v>289714.62332499999</v>
      </c>
      <c r="Q80">
        <v>45253</v>
      </c>
      <c r="R80">
        <v>2888.3</v>
      </c>
      <c r="S80">
        <v>5776.6</v>
      </c>
      <c r="T80">
        <v>4332.45</v>
      </c>
      <c r="U80">
        <v>88.500100000000003</v>
      </c>
      <c r="V80">
        <v>383422.26</v>
      </c>
    </row>
    <row r="81" spans="1:23" x14ac:dyDescent="0.25">
      <c r="A81" t="s">
        <v>346</v>
      </c>
      <c r="B81" t="s">
        <v>347</v>
      </c>
      <c r="C81" t="s">
        <v>348</v>
      </c>
      <c r="E81">
        <v>33</v>
      </c>
      <c r="F81">
        <v>1</v>
      </c>
      <c r="G81">
        <v>5</v>
      </c>
      <c r="H81">
        <v>31</v>
      </c>
      <c r="I81">
        <v>0</v>
      </c>
      <c r="J81">
        <v>0</v>
      </c>
      <c r="K81">
        <v>33.166849999999997</v>
      </c>
      <c r="L81">
        <v>108575.26098399999</v>
      </c>
      <c r="N81">
        <v>2756</v>
      </c>
      <c r="O81">
        <v>2525</v>
      </c>
      <c r="P81">
        <v>5281</v>
      </c>
      <c r="R81" t="s">
        <v>113</v>
      </c>
      <c r="T81" t="s">
        <v>113</v>
      </c>
      <c r="U81" t="s">
        <v>113</v>
      </c>
      <c r="V81" t="s">
        <v>113</v>
      </c>
    </row>
    <row r="82" spans="1:23" x14ac:dyDescent="0.25">
      <c r="B82" t="s">
        <v>349</v>
      </c>
      <c r="C82" t="s">
        <v>350</v>
      </c>
      <c r="E82">
        <v>81</v>
      </c>
      <c r="F82">
        <v>1</v>
      </c>
      <c r="G82">
        <v>2</v>
      </c>
      <c r="H82">
        <v>75</v>
      </c>
      <c r="I82">
        <v>3</v>
      </c>
      <c r="J82">
        <v>1</v>
      </c>
      <c r="K82">
        <v>79.833500000000001</v>
      </c>
      <c r="L82">
        <v>261343.57341099999</v>
      </c>
      <c r="N82">
        <v>12180</v>
      </c>
      <c r="O82">
        <v>11164</v>
      </c>
      <c r="P82">
        <v>23344</v>
      </c>
    </row>
    <row r="83" spans="1:23" x14ac:dyDescent="0.25">
      <c r="B83" t="s">
        <v>300</v>
      </c>
      <c r="C83" t="s">
        <v>301</v>
      </c>
      <c r="E83">
        <v>73</v>
      </c>
      <c r="F83">
        <v>2</v>
      </c>
      <c r="G83">
        <v>8</v>
      </c>
      <c r="H83">
        <v>69</v>
      </c>
      <c r="I83">
        <v>1</v>
      </c>
      <c r="J83">
        <v>2</v>
      </c>
      <c r="K83">
        <v>73.667050000000003</v>
      </c>
      <c r="L83">
        <v>241157.03419800001</v>
      </c>
      <c r="N83">
        <v>9201.6</v>
      </c>
      <c r="O83">
        <v>8580.7999999999993</v>
      </c>
      <c r="P83">
        <v>17782.400000000001</v>
      </c>
    </row>
    <row r="84" spans="1:23" x14ac:dyDescent="0.25">
      <c r="B84" t="s">
        <v>351</v>
      </c>
      <c r="C84" t="s">
        <v>280</v>
      </c>
      <c r="D84" t="s">
        <v>264</v>
      </c>
      <c r="K84">
        <v>0</v>
      </c>
      <c r="L84">
        <v>0</v>
      </c>
      <c r="P84">
        <v>0</v>
      </c>
    </row>
    <row r="85" spans="1:23" x14ac:dyDescent="0.25">
      <c r="B85" t="s">
        <v>352</v>
      </c>
      <c r="C85" t="s">
        <v>353</v>
      </c>
      <c r="E85">
        <v>1</v>
      </c>
      <c r="F85">
        <v>0</v>
      </c>
      <c r="G85">
        <v>0</v>
      </c>
      <c r="H85">
        <v>1</v>
      </c>
      <c r="I85">
        <v>0</v>
      </c>
      <c r="J85">
        <v>0</v>
      </c>
      <c r="K85">
        <v>1</v>
      </c>
      <c r="L85">
        <v>3273.6078640000001</v>
      </c>
      <c r="N85">
        <v>258.39999999999998</v>
      </c>
      <c r="O85">
        <v>248.2</v>
      </c>
      <c r="P85">
        <v>506.6</v>
      </c>
    </row>
    <row r="86" spans="1:23" x14ac:dyDescent="0.25">
      <c r="B86" t="s">
        <v>291</v>
      </c>
      <c r="C86" t="s">
        <v>292</v>
      </c>
      <c r="E86">
        <v>4</v>
      </c>
      <c r="F86">
        <v>0</v>
      </c>
      <c r="G86">
        <v>0</v>
      </c>
      <c r="H86">
        <v>4</v>
      </c>
      <c r="I86">
        <v>0</v>
      </c>
      <c r="J86">
        <v>0</v>
      </c>
      <c r="K86">
        <v>4</v>
      </c>
      <c r="L86">
        <v>13094.431456</v>
      </c>
      <c r="N86">
        <v>489</v>
      </c>
      <c r="O86">
        <v>492</v>
      </c>
      <c r="P86">
        <v>981</v>
      </c>
    </row>
    <row r="87" spans="1:23" x14ac:dyDescent="0.25">
      <c r="B87" t="s">
        <v>224</v>
      </c>
      <c r="K87">
        <v>191.66739999999999</v>
      </c>
      <c r="M87">
        <v>627443.90791299997</v>
      </c>
      <c r="Q87">
        <v>47895</v>
      </c>
      <c r="R87">
        <v>2399.9899999999998</v>
      </c>
      <c r="S87">
        <v>4799.9799999999996</v>
      </c>
      <c r="T87">
        <v>3599.99</v>
      </c>
      <c r="U87">
        <v>191.66739999999999</v>
      </c>
      <c r="V87">
        <v>690000.72</v>
      </c>
      <c r="W87" t="s">
        <v>354</v>
      </c>
    </row>
    <row r="88" spans="1:23" x14ac:dyDescent="0.25">
      <c r="A88" t="s">
        <v>355</v>
      </c>
      <c r="B88" t="s">
        <v>356</v>
      </c>
      <c r="C88" t="s">
        <v>316</v>
      </c>
      <c r="D88" t="s">
        <v>232</v>
      </c>
      <c r="E88">
        <v>5</v>
      </c>
      <c r="F88">
        <v>0</v>
      </c>
      <c r="G88">
        <v>0</v>
      </c>
      <c r="H88">
        <v>5</v>
      </c>
      <c r="I88">
        <v>0</v>
      </c>
      <c r="J88">
        <v>0</v>
      </c>
      <c r="K88">
        <v>4</v>
      </c>
      <c r="L88">
        <v>13094.431456</v>
      </c>
      <c r="N88">
        <v>1474.5</v>
      </c>
      <c r="O88">
        <v>1470</v>
      </c>
      <c r="P88">
        <v>2944.5</v>
      </c>
      <c r="R88" t="s">
        <v>113</v>
      </c>
      <c r="T88" t="s">
        <v>113</v>
      </c>
      <c r="U88" t="s">
        <v>113</v>
      </c>
      <c r="V88" t="s">
        <v>202</v>
      </c>
    </row>
    <row r="89" spans="1:23" x14ac:dyDescent="0.25">
      <c r="A89" t="s">
        <v>113</v>
      </c>
      <c r="B89" t="s">
        <v>357</v>
      </c>
      <c r="C89" t="s">
        <v>299</v>
      </c>
      <c r="E89">
        <v>8</v>
      </c>
      <c r="F89">
        <v>1</v>
      </c>
      <c r="G89">
        <v>0</v>
      </c>
      <c r="H89">
        <v>8</v>
      </c>
      <c r="I89">
        <v>0</v>
      </c>
      <c r="J89">
        <v>0</v>
      </c>
      <c r="K89">
        <v>8.3333499999999994</v>
      </c>
      <c r="L89">
        <v>27280.120093000001</v>
      </c>
      <c r="N89">
        <v>2640.1</v>
      </c>
      <c r="O89">
        <v>2624.8</v>
      </c>
      <c r="P89">
        <v>5264.9</v>
      </c>
    </row>
    <row r="90" spans="1:23" x14ac:dyDescent="0.25">
      <c r="A90" t="s">
        <v>113</v>
      </c>
      <c r="B90" t="s">
        <v>358</v>
      </c>
      <c r="C90" t="s">
        <v>255</v>
      </c>
      <c r="D90" t="s">
        <v>232</v>
      </c>
      <c r="E90">
        <v>3</v>
      </c>
      <c r="F90">
        <v>0</v>
      </c>
      <c r="G90">
        <v>1</v>
      </c>
      <c r="H90">
        <v>3</v>
      </c>
      <c r="I90">
        <v>0</v>
      </c>
      <c r="J90">
        <v>0</v>
      </c>
      <c r="K90">
        <v>1.6667000000000001</v>
      </c>
      <c r="L90">
        <v>5456.1222269999998</v>
      </c>
      <c r="N90">
        <v>671.4</v>
      </c>
      <c r="O90">
        <v>1320</v>
      </c>
      <c r="P90">
        <v>1991.4</v>
      </c>
    </row>
    <row r="91" spans="1:23" x14ac:dyDescent="0.25">
      <c r="A91" t="s">
        <v>113</v>
      </c>
      <c r="B91" t="s">
        <v>359</v>
      </c>
      <c r="C91" t="s">
        <v>306</v>
      </c>
      <c r="D91" t="s">
        <v>232</v>
      </c>
      <c r="E91">
        <v>4</v>
      </c>
      <c r="F91">
        <v>0</v>
      </c>
      <c r="G91">
        <v>0</v>
      </c>
      <c r="H91">
        <v>3</v>
      </c>
      <c r="I91">
        <v>1</v>
      </c>
      <c r="J91">
        <v>0</v>
      </c>
      <c r="K91">
        <v>1.3332999999999999</v>
      </c>
      <c r="L91">
        <v>4364.7013649999999</v>
      </c>
      <c r="N91">
        <v>1953</v>
      </c>
      <c r="O91">
        <v>1792</v>
      </c>
      <c r="P91">
        <v>3745</v>
      </c>
    </row>
    <row r="92" spans="1:23" x14ac:dyDescent="0.25">
      <c r="A92" t="s">
        <v>113</v>
      </c>
      <c r="B92" t="s">
        <v>352</v>
      </c>
      <c r="C92" t="s">
        <v>313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N92">
        <v>0</v>
      </c>
      <c r="O92">
        <v>0</v>
      </c>
      <c r="P92">
        <v>0</v>
      </c>
    </row>
    <row r="93" spans="1:23" x14ac:dyDescent="0.25">
      <c r="B93" t="s">
        <v>360</v>
      </c>
      <c r="C93" t="s">
        <v>361</v>
      </c>
      <c r="E93">
        <v>2</v>
      </c>
      <c r="F93">
        <v>0</v>
      </c>
      <c r="G93">
        <v>0</v>
      </c>
      <c r="H93">
        <v>2</v>
      </c>
      <c r="I93">
        <v>0</v>
      </c>
      <c r="J93">
        <v>0</v>
      </c>
      <c r="K93">
        <v>2</v>
      </c>
      <c r="L93">
        <v>6547.2157280000001</v>
      </c>
      <c r="N93">
        <v>830</v>
      </c>
      <c r="O93">
        <v>880</v>
      </c>
      <c r="P93">
        <v>1710</v>
      </c>
    </row>
    <row r="94" spans="1:23" x14ac:dyDescent="0.25">
      <c r="B94" t="s">
        <v>224</v>
      </c>
      <c r="K94">
        <v>17.333349999999999</v>
      </c>
      <c r="M94">
        <v>56742.590869</v>
      </c>
      <c r="Q94">
        <v>15655.8</v>
      </c>
      <c r="R94">
        <v>2987.32</v>
      </c>
      <c r="S94">
        <v>5974.64</v>
      </c>
      <c r="T94">
        <v>4480.9799999999996</v>
      </c>
      <c r="U94">
        <v>17.333349999999999</v>
      </c>
      <c r="V94">
        <v>77670.39</v>
      </c>
    </row>
    <row r="95" spans="1:23" x14ac:dyDescent="0.25">
      <c r="A95" t="s">
        <v>362</v>
      </c>
      <c r="B95" t="s">
        <v>363</v>
      </c>
      <c r="C95" t="s">
        <v>299</v>
      </c>
      <c r="E95">
        <v>9</v>
      </c>
      <c r="F95">
        <v>0</v>
      </c>
      <c r="G95">
        <v>0</v>
      </c>
      <c r="H95">
        <v>5</v>
      </c>
      <c r="I95">
        <v>2</v>
      </c>
      <c r="J95">
        <v>1</v>
      </c>
      <c r="K95">
        <v>7.8334000000000001</v>
      </c>
      <c r="L95">
        <v>25643.479842000001</v>
      </c>
      <c r="N95">
        <v>1197</v>
      </c>
      <c r="O95">
        <v>757.8</v>
      </c>
      <c r="P95">
        <v>1954.8</v>
      </c>
      <c r="R95" t="s">
        <v>113</v>
      </c>
      <c r="T95" t="s">
        <v>113</v>
      </c>
      <c r="U95" t="s">
        <v>113</v>
      </c>
      <c r="V95" t="s">
        <v>113</v>
      </c>
    </row>
    <row r="96" spans="1:23" x14ac:dyDescent="0.25">
      <c r="A96" t="s">
        <v>113</v>
      </c>
      <c r="B96" t="s">
        <v>160</v>
      </c>
      <c r="C96" t="s">
        <v>364</v>
      </c>
      <c r="D96" t="s">
        <v>264</v>
      </c>
      <c r="E96">
        <v>1</v>
      </c>
      <c r="F96">
        <v>0</v>
      </c>
      <c r="G96">
        <v>0</v>
      </c>
      <c r="H96">
        <v>1</v>
      </c>
      <c r="I96">
        <v>0</v>
      </c>
      <c r="J96">
        <v>0</v>
      </c>
      <c r="K96">
        <v>1</v>
      </c>
      <c r="L96">
        <v>3273.6078640000001</v>
      </c>
      <c r="N96">
        <v>195</v>
      </c>
      <c r="O96">
        <v>179.4</v>
      </c>
      <c r="P96">
        <v>374.4</v>
      </c>
    </row>
    <row r="97" spans="1:22" x14ac:dyDescent="0.25">
      <c r="A97" t="s">
        <v>317</v>
      </c>
      <c r="B97" t="s">
        <v>365</v>
      </c>
      <c r="C97" t="s">
        <v>296</v>
      </c>
      <c r="E97">
        <v>1</v>
      </c>
      <c r="F97">
        <v>0</v>
      </c>
      <c r="G97">
        <v>0</v>
      </c>
      <c r="H97">
        <v>0</v>
      </c>
      <c r="I97">
        <v>0</v>
      </c>
      <c r="J97">
        <v>0</v>
      </c>
      <c r="K97">
        <v>0.5</v>
      </c>
      <c r="L97">
        <v>1636.803932</v>
      </c>
      <c r="N97">
        <v>292.60000000000002</v>
      </c>
      <c r="O97">
        <v>0</v>
      </c>
      <c r="P97">
        <v>292.60000000000002</v>
      </c>
    </row>
    <row r="98" spans="1:22" x14ac:dyDescent="0.25">
      <c r="A98" t="s">
        <v>317</v>
      </c>
      <c r="B98" t="s">
        <v>300</v>
      </c>
      <c r="C98" t="s">
        <v>301</v>
      </c>
      <c r="E98">
        <v>1</v>
      </c>
      <c r="F98">
        <v>0</v>
      </c>
      <c r="G98">
        <v>0</v>
      </c>
      <c r="H98">
        <v>1</v>
      </c>
      <c r="I98">
        <v>0</v>
      </c>
      <c r="J98">
        <v>0</v>
      </c>
      <c r="K98">
        <v>1</v>
      </c>
      <c r="L98">
        <v>3273.6078640000001</v>
      </c>
      <c r="N98">
        <v>335</v>
      </c>
      <c r="O98">
        <v>295</v>
      </c>
      <c r="P98">
        <v>630</v>
      </c>
    </row>
    <row r="99" spans="1:22" x14ac:dyDescent="0.25">
      <c r="B99" t="s">
        <v>366</v>
      </c>
      <c r="C99" t="s">
        <v>256</v>
      </c>
      <c r="D99" t="s">
        <v>232</v>
      </c>
      <c r="E99">
        <v>3</v>
      </c>
      <c r="F99">
        <v>0</v>
      </c>
      <c r="G99">
        <v>0</v>
      </c>
      <c r="H99">
        <v>1</v>
      </c>
      <c r="I99">
        <v>1</v>
      </c>
      <c r="J99">
        <v>1</v>
      </c>
      <c r="K99">
        <v>0</v>
      </c>
      <c r="L99">
        <v>0</v>
      </c>
      <c r="N99">
        <v>678</v>
      </c>
      <c r="O99">
        <v>843</v>
      </c>
      <c r="P99">
        <v>1521</v>
      </c>
    </row>
    <row r="100" spans="1:22" x14ac:dyDescent="0.25">
      <c r="B100" t="s">
        <v>367</v>
      </c>
      <c r="C100" t="s">
        <v>280</v>
      </c>
      <c r="K100">
        <v>0</v>
      </c>
      <c r="L100">
        <v>0</v>
      </c>
      <c r="P100">
        <v>0</v>
      </c>
    </row>
    <row r="101" spans="1:22" x14ac:dyDescent="0.25">
      <c r="B101" t="s">
        <v>352</v>
      </c>
      <c r="C101" t="s">
        <v>313</v>
      </c>
      <c r="E101">
        <v>2</v>
      </c>
      <c r="F101">
        <v>0</v>
      </c>
      <c r="G101">
        <v>0</v>
      </c>
      <c r="H101">
        <v>1</v>
      </c>
      <c r="I101">
        <v>1</v>
      </c>
      <c r="J101">
        <v>0</v>
      </c>
      <c r="K101">
        <v>1.83335</v>
      </c>
      <c r="L101">
        <v>6001.6689770000003</v>
      </c>
      <c r="N101">
        <v>181.2</v>
      </c>
      <c r="O101">
        <v>139.19999999999999</v>
      </c>
      <c r="P101">
        <v>320.39999999999998</v>
      </c>
    </row>
    <row r="102" spans="1:22" x14ac:dyDescent="0.25">
      <c r="B102" t="s">
        <v>368</v>
      </c>
      <c r="C102" t="s">
        <v>290</v>
      </c>
      <c r="K102">
        <v>0</v>
      </c>
      <c r="L102">
        <v>0</v>
      </c>
      <c r="P102">
        <v>0</v>
      </c>
    </row>
    <row r="103" spans="1:22" x14ac:dyDescent="0.25">
      <c r="B103" t="s">
        <v>360</v>
      </c>
      <c r="C103" t="s">
        <v>361</v>
      </c>
      <c r="E103">
        <v>4</v>
      </c>
      <c r="F103">
        <v>1</v>
      </c>
      <c r="G103">
        <v>0</v>
      </c>
      <c r="H103">
        <v>5</v>
      </c>
      <c r="I103">
        <v>0</v>
      </c>
      <c r="J103">
        <v>0</v>
      </c>
      <c r="K103">
        <v>4.8333500000000003</v>
      </c>
      <c r="L103">
        <v>15822.492569</v>
      </c>
      <c r="N103">
        <v>326</v>
      </c>
      <c r="O103">
        <v>291</v>
      </c>
      <c r="P103">
        <v>617</v>
      </c>
    </row>
    <row r="104" spans="1:22" x14ac:dyDescent="0.25">
      <c r="B104" t="s">
        <v>224</v>
      </c>
      <c r="K104">
        <v>17.0001</v>
      </c>
      <c r="M104">
        <v>55651.661048000002</v>
      </c>
      <c r="Q104">
        <v>5710.2</v>
      </c>
      <c r="R104">
        <v>1505.85</v>
      </c>
      <c r="S104">
        <v>3011.7</v>
      </c>
      <c r="T104">
        <v>2258.7800000000002</v>
      </c>
      <c r="U104">
        <v>17.0001</v>
      </c>
      <c r="V104">
        <v>38399.49</v>
      </c>
    </row>
    <row r="105" spans="1:22" x14ac:dyDescent="0.25">
      <c r="A105" t="s">
        <v>369</v>
      </c>
      <c r="B105" t="s">
        <v>363</v>
      </c>
      <c r="C105" t="s">
        <v>299</v>
      </c>
      <c r="E105">
        <v>10</v>
      </c>
      <c r="F105">
        <v>1</v>
      </c>
      <c r="G105">
        <v>0</v>
      </c>
      <c r="H105">
        <v>8</v>
      </c>
      <c r="I105">
        <v>1</v>
      </c>
      <c r="J105">
        <v>2</v>
      </c>
      <c r="K105">
        <v>10.0001</v>
      </c>
      <c r="L105">
        <v>32736.406000999999</v>
      </c>
      <c r="N105">
        <v>752.5</v>
      </c>
      <c r="O105">
        <v>568.5</v>
      </c>
      <c r="P105">
        <v>1321</v>
      </c>
      <c r="R105" t="s">
        <v>113</v>
      </c>
      <c r="T105" t="s">
        <v>113</v>
      </c>
      <c r="U105" t="s">
        <v>113</v>
      </c>
      <c r="V105" t="s">
        <v>113</v>
      </c>
    </row>
    <row r="106" spans="1:22" x14ac:dyDescent="0.25">
      <c r="B106" t="s">
        <v>370</v>
      </c>
      <c r="C106" t="s">
        <v>364</v>
      </c>
      <c r="D106" t="s">
        <v>232</v>
      </c>
      <c r="E106">
        <v>14</v>
      </c>
      <c r="F106">
        <v>0</v>
      </c>
      <c r="G106">
        <v>0</v>
      </c>
      <c r="H106">
        <v>11</v>
      </c>
      <c r="I106">
        <v>2</v>
      </c>
      <c r="J106">
        <v>1</v>
      </c>
      <c r="K106">
        <v>0</v>
      </c>
      <c r="L106">
        <v>0</v>
      </c>
      <c r="N106">
        <v>1032</v>
      </c>
      <c r="O106">
        <v>838</v>
      </c>
      <c r="P106">
        <v>1870</v>
      </c>
    </row>
    <row r="107" spans="1:22" x14ac:dyDescent="0.25">
      <c r="B107" t="s">
        <v>365</v>
      </c>
      <c r="C107" t="s">
        <v>296</v>
      </c>
      <c r="K107">
        <v>0</v>
      </c>
      <c r="L107">
        <v>0</v>
      </c>
      <c r="P107">
        <v>0</v>
      </c>
    </row>
    <row r="108" spans="1:22" x14ac:dyDescent="0.25">
      <c r="B108" t="s">
        <v>371</v>
      </c>
      <c r="C108" t="s">
        <v>304</v>
      </c>
      <c r="E108">
        <v>36</v>
      </c>
      <c r="F108">
        <v>0</v>
      </c>
      <c r="G108">
        <v>0</v>
      </c>
      <c r="H108">
        <v>28</v>
      </c>
      <c r="I108">
        <v>4</v>
      </c>
      <c r="J108">
        <v>2</v>
      </c>
      <c r="K108">
        <v>33.666800000000002</v>
      </c>
      <c r="L108">
        <v>110211.90123600001</v>
      </c>
      <c r="N108">
        <v>4527</v>
      </c>
      <c r="O108">
        <v>3488.4</v>
      </c>
      <c r="P108">
        <v>8015.4</v>
      </c>
    </row>
    <row r="109" spans="1:22" x14ac:dyDescent="0.25">
      <c r="B109" t="s">
        <v>372</v>
      </c>
      <c r="C109" t="s">
        <v>373</v>
      </c>
      <c r="D109" t="s">
        <v>264</v>
      </c>
      <c r="E109">
        <v>3</v>
      </c>
      <c r="F109">
        <v>0</v>
      </c>
      <c r="G109">
        <v>0</v>
      </c>
      <c r="H109">
        <v>2</v>
      </c>
      <c r="I109">
        <v>2</v>
      </c>
      <c r="J109">
        <v>0</v>
      </c>
      <c r="K109">
        <v>3.1667000000000001</v>
      </c>
      <c r="L109">
        <v>10366.534023</v>
      </c>
      <c r="N109">
        <v>1122</v>
      </c>
      <c r="O109">
        <v>976.8</v>
      </c>
      <c r="P109">
        <v>2098.8000000000002</v>
      </c>
    </row>
    <row r="110" spans="1:22" x14ac:dyDescent="0.25">
      <c r="B110" t="s">
        <v>352</v>
      </c>
      <c r="C110" t="s">
        <v>353</v>
      </c>
      <c r="E110">
        <v>11</v>
      </c>
      <c r="F110">
        <v>0</v>
      </c>
      <c r="G110">
        <v>1</v>
      </c>
      <c r="H110">
        <v>8</v>
      </c>
      <c r="I110">
        <v>2</v>
      </c>
      <c r="J110">
        <v>0</v>
      </c>
      <c r="K110">
        <v>10.333399999999999</v>
      </c>
      <c r="L110">
        <v>33827.499501999999</v>
      </c>
      <c r="N110">
        <v>1550.4</v>
      </c>
      <c r="O110">
        <v>1304.8</v>
      </c>
      <c r="P110">
        <v>2855.2</v>
      </c>
    </row>
    <row r="111" spans="1:22" x14ac:dyDescent="0.25">
      <c r="B111" t="s">
        <v>224</v>
      </c>
      <c r="K111">
        <v>57.167000000000002</v>
      </c>
      <c r="M111">
        <v>187142.34076200001</v>
      </c>
      <c r="Q111">
        <v>16160.4</v>
      </c>
      <c r="R111">
        <v>2440.87</v>
      </c>
      <c r="S111">
        <v>4881.74</v>
      </c>
      <c r="T111">
        <v>3661.31</v>
      </c>
      <c r="U111">
        <v>57.167000000000002</v>
      </c>
      <c r="V111">
        <v>209306.11</v>
      </c>
    </row>
    <row r="112" spans="1:22" x14ac:dyDescent="0.25">
      <c r="A112" t="s">
        <v>374</v>
      </c>
      <c r="B112" t="s">
        <v>375</v>
      </c>
      <c r="C112" t="s">
        <v>376</v>
      </c>
      <c r="D112" t="s">
        <v>232</v>
      </c>
      <c r="E112">
        <v>11</v>
      </c>
      <c r="F112">
        <v>1</v>
      </c>
      <c r="G112">
        <v>0</v>
      </c>
      <c r="H112">
        <v>10</v>
      </c>
      <c r="I112">
        <v>0</v>
      </c>
      <c r="J112">
        <v>1</v>
      </c>
      <c r="K112">
        <v>7.0000499999999999</v>
      </c>
      <c r="L112">
        <v>22915.418728000001</v>
      </c>
      <c r="N112">
        <v>1740</v>
      </c>
      <c r="O112">
        <v>1719</v>
      </c>
      <c r="P112">
        <v>3459</v>
      </c>
      <c r="R112" t="s">
        <v>113</v>
      </c>
      <c r="T112" t="s">
        <v>113</v>
      </c>
      <c r="U112" t="s">
        <v>113</v>
      </c>
      <c r="V112" t="s">
        <v>113</v>
      </c>
    </row>
    <row r="113" spans="1:22" x14ac:dyDescent="0.25">
      <c r="A113" t="s">
        <v>113</v>
      </c>
      <c r="B113" t="s">
        <v>377</v>
      </c>
      <c r="C113" t="s">
        <v>378</v>
      </c>
      <c r="K113">
        <v>0</v>
      </c>
      <c r="L113">
        <v>0</v>
      </c>
      <c r="P113">
        <v>0</v>
      </c>
    </row>
    <row r="114" spans="1:22" x14ac:dyDescent="0.25">
      <c r="B114" t="s">
        <v>379</v>
      </c>
      <c r="C114" t="s">
        <v>228</v>
      </c>
      <c r="K114">
        <v>0</v>
      </c>
      <c r="L114">
        <v>0</v>
      </c>
      <c r="P114">
        <v>0</v>
      </c>
    </row>
    <row r="115" spans="1:22" x14ac:dyDescent="0.25">
      <c r="B115" t="s">
        <v>380</v>
      </c>
      <c r="C115" t="s">
        <v>234</v>
      </c>
      <c r="E115">
        <v>4</v>
      </c>
      <c r="F115">
        <v>0</v>
      </c>
      <c r="G115">
        <v>0</v>
      </c>
      <c r="H115">
        <v>4</v>
      </c>
      <c r="I115">
        <v>0</v>
      </c>
      <c r="J115">
        <v>0</v>
      </c>
      <c r="K115">
        <v>4</v>
      </c>
      <c r="L115">
        <v>13094.431456</v>
      </c>
      <c r="N115">
        <v>366</v>
      </c>
      <c r="O115">
        <v>391.2</v>
      </c>
      <c r="P115">
        <v>757.2</v>
      </c>
    </row>
    <row r="116" spans="1:22" x14ac:dyDescent="0.25">
      <c r="B116" t="s">
        <v>224</v>
      </c>
      <c r="K116">
        <v>11.00005</v>
      </c>
      <c r="M116">
        <v>36009.850184000003</v>
      </c>
      <c r="Q116">
        <v>4216.2</v>
      </c>
      <c r="R116">
        <v>2831.19</v>
      </c>
      <c r="S116">
        <v>5662.38</v>
      </c>
      <c r="T116">
        <v>2123.39</v>
      </c>
      <c r="U116">
        <v>11.00005</v>
      </c>
      <c r="V116">
        <v>23357.4</v>
      </c>
    </row>
    <row r="117" spans="1:22" x14ac:dyDescent="0.25">
      <c r="A117" t="s">
        <v>381</v>
      </c>
      <c r="B117" t="s">
        <v>365</v>
      </c>
      <c r="C117" t="s">
        <v>296</v>
      </c>
      <c r="E117">
        <v>11</v>
      </c>
      <c r="F117">
        <v>0</v>
      </c>
      <c r="G117">
        <v>0</v>
      </c>
      <c r="H117">
        <v>11</v>
      </c>
      <c r="I117">
        <v>0</v>
      </c>
      <c r="J117">
        <v>0</v>
      </c>
      <c r="K117">
        <v>11</v>
      </c>
      <c r="L117">
        <v>36009.686503999998</v>
      </c>
      <c r="N117">
        <v>2728.5</v>
      </c>
      <c r="O117">
        <v>2516.64</v>
      </c>
      <c r="P117">
        <v>5245.14</v>
      </c>
      <c r="R117" t="s">
        <v>113</v>
      </c>
      <c r="T117" t="s">
        <v>113</v>
      </c>
      <c r="U117" t="s">
        <v>113</v>
      </c>
      <c r="V117" t="s">
        <v>113</v>
      </c>
    </row>
    <row r="118" spans="1:22" x14ac:dyDescent="0.25">
      <c r="A118" t="s">
        <v>113</v>
      </c>
      <c r="B118" t="s">
        <v>272</v>
      </c>
      <c r="C118" t="s">
        <v>273</v>
      </c>
      <c r="E118">
        <v>1</v>
      </c>
      <c r="F118">
        <v>0</v>
      </c>
      <c r="G118">
        <v>0</v>
      </c>
      <c r="H118">
        <v>1</v>
      </c>
      <c r="I118">
        <v>0</v>
      </c>
      <c r="J118">
        <v>0</v>
      </c>
      <c r="K118">
        <v>1</v>
      </c>
      <c r="L118">
        <v>3273.6078640000001</v>
      </c>
      <c r="N118">
        <v>0</v>
      </c>
      <c r="O118">
        <v>0</v>
      </c>
      <c r="P118">
        <v>0</v>
      </c>
    </row>
    <row r="119" spans="1:22" x14ac:dyDescent="0.25">
      <c r="A119" t="s">
        <v>113</v>
      </c>
      <c r="B119" t="s">
        <v>382</v>
      </c>
      <c r="C119" t="s">
        <v>310</v>
      </c>
      <c r="E119">
        <v>35</v>
      </c>
      <c r="F119">
        <v>0</v>
      </c>
      <c r="G119">
        <v>1</v>
      </c>
      <c r="H119">
        <v>35</v>
      </c>
      <c r="I119">
        <v>0</v>
      </c>
      <c r="J119">
        <v>0</v>
      </c>
      <c r="K119">
        <v>35.166699999999999</v>
      </c>
      <c r="L119">
        <v>115121.985671</v>
      </c>
      <c r="N119">
        <v>7449</v>
      </c>
      <c r="O119">
        <v>6944.6</v>
      </c>
      <c r="P119">
        <v>14393.6</v>
      </c>
    </row>
    <row r="120" spans="1:22" x14ac:dyDescent="0.25">
      <c r="B120" t="s">
        <v>383</v>
      </c>
      <c r="C120" t="s">
        <v>384</v>
      </c>
      <c r="D120" t="s">
        <v>264</v>
      </c>
      <c r="E120">
        <v>10</v>
      </c>
      <c r="F120">
        <v>1</v>
      </c>
      <c r="G120">
        <v>0</v>
      </c>
      <c r="H120">
        <v>10</v>
      </c>
      <c r="I120">
        <v>0</v>
      </c>
      <c r="J120">
        <v>0</v>
      </c>
      <c r="K120">
        <v>10.333349999999999</v>
      </c>
      <c r="L120">
        <v>33827.335821000001</v>
      </c>
      <c r="N120">
        <v>4330</v>
      </c>
      <c r="O120">
        <v>3855</v>
      </c>
      <c r="P120">
        <v>8185</v>
      </c>
    </row>
    <row r="121" spans="1:22" x14ac:dyDescent="0.25">
      <c r="B121" t="s">
        <v>385</v>
      </c>
      <c r="C121" t="s">
        <v>288</v>
      </c>
      <c r="E121">
        <v>24</v>
      </c>
      <c r="F121">
        <v>1</v>
      </c>
      <c r="G121">
        <v>0</v>
      </c>
      <c r="H121">
        <v>24</v>
      </c>
      <c r="I121">
        <v>0</v>
      </c>
      <c r="J121">
        <v>0</v>
      </c>
      <c r="K121">
        <v>24.333349999999999</v>
      </c>
      <c r="L121">
        <v>79657.845916999999</v>
      </c>
      <c r="N121">
        <v>13916</v>
      </c>
      <c r="O121">
        <v>12705</v>
      </c>
      <c r="P121">
        <v>26621</v>
      </c>
    </row>
    <row r="122" spans="1:22" x14ac:dyDescent="0.25">
      <c r="B122" t="s">
        <v>386</v>
      </c>
      <c r="C122" t="s">
        <v>292</v>
      </c>
      <c r="E122">
        <v>8</v>
      </c>
      <c r="F122">
        <v>0</v>
      </c>
      <c r="G122">
        <v>1</v>
      </c>
      <c r="H122">
        <v>8</v>
      </c>
      <c r="I122">
        <v>0</v>
      </c>
      <c r="J122">
        <v>1</v>
      </c>
      <c r="K122">
        <v>8.3333999999999993</v>
      </c>
      <c r="L122">
        <v>27280.283774</v>
      </c>
      <c r="N122">
        <v>1004.8</v>
      </c>
      <c r="O122">
        <v>945.6</v>
      </c>
      <c r="P122">
        <v>1950.4</v>
      </c>
    </row>
    <row r="123" spans="1:22" x14ac:dyDescent="0.25">
      <c r="B123" t="s">
        <v>224</v>
      </c>
      <c r="K123">
        <v>90.166799999999995</v>
      </c>
      <c r="M123">
        <v>295170.745551</v>
      </c>
      <c r="Q123">
        <v>56395.14</v>
      </c>
      <c r="R123">
        <v>1893.81</v>
      </c>
      <c r="S123">
        <v>3787.62</v>
      </c>
      <c r="T123">
        <v>2840.72</v>
      </c>
      <c r="U123">
        <v>90.166799999999995</v>
      </c>
      <c r="V123">
        <v>256138.63</v>
      </c>
    </row>
    <row r="124" spans="1:22" x14ac:dyDescent="0.25">
      <c r="A124" t="s">
        <v>387</v>
      </c>
      <c r="B124" t="s">
        <v>388</v>
      </c>
      <c r="C124" t="s">
        <v>389</v>
      </c>
      <c r="D124" t="s">
        <v>113</v>
      </c>
      <c r="E124">
        <v>10</v>
      </c>
      <c r="F124">
        <v>1</v>
      </c>
      <c r="G124">
        <v>1</v>
      </c>
      <c r="H124">
        <v>9</v>
      </c>
      <c r="I124">
        <v>0</v>
      </c>
      <c r="J124">
        <v>2</v>
      </c>
      <c r="K124">
        <v>10.333449999999999</v>
      </c>
      <c r="L124">
        <v>33827.663181999997</v>
      </c>
      <c r="N124">
        <v>2424</v>
      </c>
      <c r="O124">
        <v>2259</v>
      </c>
      <c r="P124">
        <v>4683</v>
      </c>
      <c r="R124" t="s">
        <v>113</v>
      </c>
      <c r="T124" t="s">
        <v>113</v>
      </c>
      <c r="U124" t="s">
        <v>113</v>
      </c>
      <c r="V124" t="s">
        <v>113</v>
      </c>
    </row>
    <row r="125" spans="1:22" x14ac:dyDescent="0.25">
      <c r="B125" t="s">
        <v>224</v>
      </c>
      <c r="K125">
        <v>10.333449999999999</v>
      </c>
      <c r="M125">
        <v>33827.663181999997</v>
      </c>
      <c r="Q125">
        <v>4683</v>
      </c>
      <c r="R125">
        <v>2699.64</v>
      </c>
      <c r="S125">
        <v>5399.28</v>
      </c>
      <c r="T125">
        <v>4049.46</v>
      </c>
      <c r="U125">
        <v>10.333449999999999</v>
      </c>
      <c r="V125">
        <v>41844.89</v>
      </c>
    </row>
    <row r="126" spans="1:22" x14ac:dyDescent="0.25">
      <c r="A126" t="s">
        <v>390</v>
      </c>
      <c r="B126" t="s">
        <v>391</v>
      </c>
      <c r="C126" t="s">
        <v>271</v>
      </c>
      <c r="D126" t="s">
        <v>232</v>
      </c>
      <c r="E126">
        <v>9</v>
      </c>
      <c r="F126">
        <v>0</v>
      </c>
      <c r="G126">
        <v>0</v>
      </c>
      <c r="H126">
        <v>9</v>
      </c>
      <c r="I126">
        <v>0</v>
      </c>
      <c r="J126">
        <v>1</v>
      </c>
      <c r="K126">
        <v>0</v>
      </c>
      <c r="L126">
        <v>0</v>
      </c>
      <c r="N126">
        <v>1375.2</v>
      </c>
      <c r="O126">
        <v>1324.8</v>
      </c>
      <c r="P126">
        <v>2700</v>
      </c>
      <c r="R126" t="s">
        <v>113</v>
      </c>
      <c r="T126" t="s">
        <v>113</v>
      </c>
      <c r="U126" t="s">
        <v>113</v>
      </c>
      <c r="V126" t="s">
        <v>113</v>
      </c>
    </row>
    <row r="127" spans="1:22" x14ac:dyDescent="0.25">
      <c r="B127" t="s">
        <v>392</v>
      </c>
      <c r="C127" t="s">
        <v>258</v>
      </c>
      <c r="E127">
        <v>9</v>
      </c>
      <c r="F127">
        <v>0</v>
      </c>
      <c r="G127">
        <v>0</v>
      </c>
      <c r="H127">
        <v>7</v>
      </c>
      <c r="I127">
        <v>0</v>
      </c>
      <c r="J127">
        <v>0</v>
      </c>
      <c r="K127">
        <v>8</v>
      </c>
      <c r="L127">
        <v>26188.862912000001</v>
      </c>
      <c r="N127">
        <v>805</v>
      </c>
      <c r="O127">
        <v>669.2</v>
      </c>
      <c r="P127">
        <v>1474.2</v>
      </c>
      <c r="V127" t="s">
        <v>113</v>
      </c>
    </row>
    <row r="128" spans="1:22" x14ac:dyDescent="0.25">
      <c r="B128" t="s">
        <v>393</v>
      </c>
      <c r="C128" t="s">
        <v>259</v>
      </c>
      <c r="K128">
        <v>0</v>
      </c>
      <c r="L128">
        <v>0</v>
      </c>
      <c r="P128">
        <v>0</v>
      </c>
    </row>
    <row r="129" spans="1:22" x14ac:dyDescent="0.25">
      <c r="B129" t="s">
        <v>165</v>
      </c>
      <c r="C129" t="s">
        <v>263</v>
      </c>
      <c r="D129" t="s">
        <v>232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N129">
        <v>0</v>
      </c>
      <c r="O129">
        <v>0</v>
      </c>
      <c r="P129">
        <v>0</v>
      </c>
    </row>
    <row r="130" spans="1:22" x14ac:dyDescent="0.25">
      <c r="B130" t="s">
        <v>224</v>
      </c>
      <c r="K130">
        <v>8</v>
      </c>
      <c r="M130">
        <v>26188.862912000001</v>
      </c>
      <c r="Q130">
        <v>4174.2</v>
      </c>
      <c r="R130">
        <v>2353.7600000000002</v>
      </c>
      <c r="S130">
        <v>4707.5200000000004</v>
      </c>
      <c r="T130">
        <v>3530.64</v>
      </c>
      <c r="U130">
        <v>8</v>
      </c>
      <c r="V130">
        <v>28245.119999999999</v>
      </c>
    </row>
    <row r="131" spans="1:22" x14ac:dyDescent="0.25">
      <c r="A131" t="s">
        <v>394</v>
      </c>
      <c r="B131" t="s">
        <v>382</v>
      </c>
      <c r="C131" t="s">
        <v>310</v>
      </c>
      <c r="K131">
        <v>0</v>
      </c>
      <c r="L131">
        <v>0</v>
      </c>
      <c r="P131">
        <v>0</v>
      </c>
      <c r="R131" t="s">
        <v>113</v>
      </c>
      <c r="T131" t="s">
        <v>113</v>
      </c>
      <c r="U131" t="s">
        <v>113</v>
      </c>
      <c r="V131" t="s">
        <v>113</v>
      </c>
    </row>
    <row r="132" spans="1:22" x14ac:dyDescent="0.25">
      <c r="B132" t="s">
        <v>351</v>
      </c>
      <c r="C132" t="s">
        <v>280</v>
      </c>
      <c r="D132" t="s">
        <v>264</v>
      </c>
      <c r="K132">
        <v>0</v>
      </c>
      <c r="L132">
        <v>0</v>
      </c>
      <c r="P132">
        <v>0</v>
      </c>
    </row>
    <row r="133" spans="1:22" x14ac:dyDescent="0.25">
      <c r="B133" t="s">
        <v>385</v>
      </c>
      <c r="C133" t="s">
        <v>290</v>
      </c>
      <c r="E133">
        <v>25</v>
      </c>
      <c r="F133">
        <v>2</v>
      </c>
      <c r="G133">
        <v>1</v>
      </c>
      <c r="H133">
        <v>19</v>
      </c>
      <c r="I133">
        <v>4</v>
      </c>
      <c r="J133">
        <v>1</v>
      </c>
      <c r="K133">
        <v>24.333500000000001</v>
      </c>
      <c r="L133">
        <v>79658.336958999993</v>
      </c>
      <c r="N133">
        <v>3331.8</v>
      </c>
      <c r="O133">
        <v>2572.5</v>
      </c>
      <c r="P133">
        <v>5904.3</v>
      </c>
    </row>
    <row r="134" spans="1:22" x14ac:dyDescent="0.25">
      <c r="B134" t="s">
        <v>395</v>
      </c>
      <c r="C134" t="s">
        <v>292</v>
      </c>
      <c r="E134">
        <v>47</v>
      </c>
      <c r="F134">
        <v>0</v>
      </c>
      <c r="G134">
        <v>1</v>
      </c>
      <c r="H134">
        <v>46</v>
      </c>
      <c r="I134">
        <v>1</v>
      </c>
      <c r="J134">
        <v>0</v>
      </c>
      <c r="K134">
        <v>47.000050000000002</v>
      </c>
      <c r="L134">
        <v>153859.73328799999</v>
      </c>
      <c r="N134">
        <v>4213.2</v>
      </c>
      <c r="O134">
        <v>4035.6</v>
      </c>
      <c r="P134">
        <v>8248.7999999999993</v>
      </c>
    </row>
    <row r="135" spans="1:22" x14ac:dyDescent="0.25">
      <c r="B135" t="s">
        <v>224</v>
      </c>
      <c r="K135">
        <v>71.333550000000002</v>
      </c>
      <c r="M135">
        <v>233518.070247</v>
      </c>
      <c r="Q135">
        <v>14153.1</v>
      </c>
      <c r="R135">
        <v>2631.07</v>
      </c>
      <c r="S135">
        <v>5262.14</v>
      </c>
      <c r="T135">
        <v>3946.61</v>
      </c>
      <c r="U135">
        <v>71.333550000000002</v>
      </c>
      <c r="V135">
        <v>281525.7</v>
      </c>
    </row>
    <row r="136" spans="1:22" x14ac:dyDescent="0.25">
      <c r="A136" t="s">
        <v>396</v>
      </c>
      <c r="B136" t="s">
        <v>391</v>
      </c>
      <c r="C136" t="s">
        <v>271</v>
      </c>
      <c r="D136" t="s">
        <v>264</v>
      </c>
      <c r="K136">
        <v>0</v>
      </c>
      <c r="L136">
        <v>0</v>
      </c>
      <c r="P136">
        <v>0</v>
      </c>
      <c r="R136" t="s">
        <v>113</v>
      </c>
      <c r="T136" t="s">
        <v>113</v>
      </c>
      <c r="U136" t="s">
        <v>202</v>
      </c>
      <c r="V136" t="s">
        <v>113</v>
      </c>
    </row>
    <row r="137" spans="1:22" x14ac:dyDescent="0.25">
      <c r="B137" t="s">
        <v>397</v>
      </c>
      <c r="C137" t="s">
        <v>258</v>
      </c>
      <c r="E137">
        <v>1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0.5</v>
      </c>
      <c r="L137">
        <v>1636.803932</v>
      </c>
      <c r="N137">
        <v>190.4</v>
      </c>
      <c r="O137">
        <v>0</v>
      </c>
      <c r="P137">
        <v>190.4</v>
      </c>
    </row>
    <row r="138" spans="1:22" x14ac:dyDescent="0.25">
      <c r="B138" t="s">
        <v>393</v>
      </c>
      <c r="C138" t="s">
        <v>259</v>
      </c>
      <c r="E138">
        <v>6</v>
      </c>
      <c r="F138">
        <v>0</v>
      </c>
      <c r="G138">
        <v>0</v>
      </c>
      <c r="H138">
        <v>4</v>
      </c>
      <c r="I138">
        <v>0</v>
      </c>
      <c r="J138">
        <v>1</v>
      </c>
      <c r="K138">
        <v>5.1666999999999996</v>
      </c>
      <c r="L138">
        <v>16913.749750999999</v>
      </c>
      <c r="N138">
        <v>864</v>
      </c>
      <c r="O138">
        <v>676</v>
      </c>
      <c r="P138">
        <v>1540</v>
      </c>
    </row>
    <row r="139" spans="1:22" x14ac:dyDescent="0.25">
      <c r="B139" t="s">
        <v>163</v>
      </c>
      <c r="C139" t="s">
        <v>262</v>
      </c>
      <c r="D139" t="s">
        <v>232</v>
      </c>
      <c r="E139">
        <v>1</v>
      </c>
      <c r="F139">
        <v>0</v>
      </c>
      <c r="G139">
        <v>0</v>
      </c>
      <c r="H139">
        <v>1</v>
      </c>
      <c r="I139">
        <v>0</v>
      </c>
      <c r="J139">
        <v>0</v>
      </c>
      <c r="K139">
        <v>1</v>
      </c>
      <c r="L139">
        <v>3273.6078640000001</v>
      </c>
      <c r="N139">
        <v>121.6</v>
      </c>
      <c r="O139">
        <v>124.8</v>
      </c>
      <c r="P139">
        <v>246.4</v>
      </c>
    </row>
    <row r="140" spans="1:22" x14ac:dyDescent="0.25">
      <c r="A140" t="s">
        <v>113</v>
      </c>
      <c r="B140" t="s">
        <v>398</v>
      </c>
      <c r="K140">
        <v>0</v>
      </c>
      <c r="L140">
        <v>0</v>
      </c>
      <c r="P140">
        <v>0</v>
      </c>
    </row>
    <row r="141" spans="1:22" x14ac:dyDescent="0.25">
      <c r="B141" t="s">
        <v>224</v>
      </c>
      <c r="K141">
        <v>6.6666999999999996</v>
      </c>
      <c r="M141">
        <v>21824.161547</v>
      </c>
      <c r="Q141">
        <v>1976.8</v>
      </c>
      <c r="R141">
        <v>1934.2</v>
      </c>
      <c r="S141">
        <v>3868.4</v>
      </c>
      <c r="T141">
        <v>2901.3</v>
      </c>
      <c r="U141">
        <v>6.6666999999999996</v>
      </c>
      <c r="V141">
        <v>19342.099999999999</v>
      </c>
    </row>
    <row r="142" spans="1:22" x14ac:dyDescent="0.25">
      <c r="A142" t="s">
        <v>399</v>
      </c>
    </row>
    <row r="143" spans="1:22" x14ac:dyDescent="0.25">
      <c r="A143" t="s">
        <v>400</v>
      </c>
      <c r="B143" t="s">
        <v>84</v>
      </c>
      <c r="C143" t="s">
        <v>401</v>
      </c>
      <c r="D143" t="s">
        <v>113</v>
      </c>
      <c r="E143">
        <v>1</v>
      </c>
      <c r="F143">
        <v>0</v>
      </c>
      <c r="G143">
        <v>0</v>
      </c>
      <c r="H143">
        <v>1</v>
      </c>
      <c r="I143">
        <v>0</v>
      </c>
      <c r="J143">
        <v>0</v>
      </c>
      <c r="K143">
        <v>1</v>
      </c>
      <c r="L143">
        <v>3273.6078640000001</v>
      </c>
      <c r="N143">
        <v>220.32</v>
      </c>
      <c r="O143">
        <v>236.64</v>
      </c>
      <c r="P143">
        <v>456.96</v>
      </c>
      <c r="R143" t="s">
        <v>113</v>
      </c>
      <c r="T143" t="s">
        <v>113</v>
      </c>
      <c r="U143" t="s">
        <v>113</v>
      </c>
      <c r="V143" t="s">
        <v>113</v>
      </c>
    </row>
    <row r="144" spans="1:22" x14ac:dyDescent="0.25">
      <c r="A144" t="s">
        <v>402</v>
      </c>
      <c r="B144" t="s">
        <v>85</v>
      </c>
      <c r="C144" t="s">
        <v>401</v>
      </c>
      <c r="D144" t="s">
        <v>113</v>
      </c>
      <c r="E144">
        <v>3</v>
      </c>
      <c r="F144">
        <v>0</v>
      </c>
      <c r="G144">
        <v>0</v>
      </c>
      <c r="H144">
        <v>2</v>
      </c>
      <c r="I144">
        <v>0</v>
      </c>
      <c r="J144">
        <v>1</v>
      </c>
      <c r="K144">
        <v>2.6667000000000001</v>
      </c>
      <c r="L144">
        <v>8729.7300909999994</v>
      </c>
      <c r="N144">
        <v>592.96</v>
      </c>
      <c r="O144">
        <v>516.79999999999995</v>
      </c>
      <c r="P144">
        <v>1109.76</v>
      </c>
    </row>
    <row r="145" spans="1:22" x14ac:dyDescent="0.25">
      <c r="A145" t="s">
        <v>297</v>
      </c>
      <c r="B145" t="s">
        <v>86</v>
      </c>
      <c r="C145" t="s">
        <v>401</v>
      </c>
      <c r="D145" t="s">
        <v>113</v>
      </c>
      <c r="E145">
        <v>41</v>
      </c>
      <c r="F145">
        <v>0</v>
      </c>
      <c r="G145">
        <v>1</v>
      </c>
      <c r="H145">
        <v>40</v>
      </c>
      <c r="I145">
        <v>1</v>
      </c>
      <c r="J145">
        <v>0</v>
      </c>
      <c r="K145">
        <v>41.000050000000002</v>
      </c>
      <c r="L145">
        <v>134218.08610399999</v>
      </c>
      <c r="N145">
        <v>8693.1200000000008</v>
      </c>
      <c r="O145">
        <v>9536.32</v>
      </c>
      <c r="P145">
        <v>18229.439999999999</v>
      </c>
    </row>
    <row r="146" spans="1:22" x14ac:dyDescent="0.25">
      <c r="A146" t="s">
        <v>297</v>
      </c>
      <c r="B146" t="s">
        <v>87</v>
      </c>
      <c r="C146" t="s">
        <v>403</v>
      </c>
      <c r="D146" t="s">
        <v>113</v>
      </c>
      <c r="E146">
        <v>1</v>
      </c>
      <c r="F146">
        <v>0</v>
      </c>
      <c r="G146">
        <v>0</v>
      </c>
      <c r="H146">
        <v>1</v>
      </c>
      <c r="I146">
        <v>0</v>
      </c>
      <c r="J146">
        <v>0</v>
      </c>
      <c r="K146">
        <v>1</v>
      </c>
      <c r="L146">
        <v>3273.6078640000001</v>
      </c>
      <c r="N146">
        <v>0</v>
      </c>
      <c r="O146">
        <v>0</v>
      </c>
      <c r="P146">
        <v>0</v>
      </c>
    </row>
    <row r="147" spans="1:22" x14ac:dyDescent="0.25">
      <c r="B147" t="s">
        <v>88</v>
      </c>
      <c r="C147" t="s">
        <v>404</v>
      </c>
      <c r="D147" t="s">
        <v>113</v>
      </c>
      <c r="K147">
        <v>0</v>
      </c>
      <c r="L147">
        <v>0</v>
      </c>
      <c r="P147">
        <v>0</v>
      </c>
    </row>
    <row r="148" spans="1:22" x14ac:dyDescent="0.25">
      <c r="B148" t="s">
        <v>89</v>
      </c>
      <c r="C148" t="s">
        <v>401</v>
      </c>
      <c r="D148" t="s">
        <v>113</v>
      </c>
      <c r="E148">
        <v>2</v>
      </c>
      <c r="F148">
        <v>1</v>
      </c>
      <c r="G148">
        <v>0</v>
      </c>
      <c r="H148">
        <v>2</v>
      </c>
      <c r="I148">
        <v>0</v>
      </c>
      <c r="J148">
        <v>0</v>
      </c>
      <c r="K148">
        <v>2.3333499999999998</v>
      </c>
      <c r="L148">
        <v>7638.4729090000001</v>
      </c>
      <c r="N148">
        <v>122.4</v>
      </c>
      <c r="O148">
        <v>0</v>
      </c>
      <c r="P148">
        <v>122.4</v>
      </c>
    </row>
    <row r="149" spans="1:22" x14ac:dyDescent="0.25">
      <c r="B149" t="s">
        <v>405</v>
      </c>
      <c r="C149" t="s">
        <v>406</v>
      </c>
      <c r="E149">
        <v>4</v>
      </c>
      <c r="F149">
        <v>0</v>
      </c>
      <c r="G149">
        <v>0</v>
      </c>
      <c r="H149">
        <v>3</v>
      </c>
      <c r="I149">
        <v>0</v>
      </c>
      <c r="J149">
        <v>0</v>
      </c>
      <c r="K149">
        <v>3.5</v>
      </c>
      <c r="L149">
        <v>11457.627524</v>
      </c>
      <c r="N149">
        <v>505.56</v>
      </c>
      <c r="O149">
        <v>445.28</v>
      </c>
      <c r="P149">
        <v>950.84</v>
      </c>
    </row>
    <row r="150" spans="1:22" x14ac:dyDescent="0.25">
      <c r="A150" t="s">
        <v>297</v>
      </c>
      <c r="B150" t="s">
        <v>91</v>
      </c>
      <c r="C150" t="s">
        <v>401</v>
      </c>
      <c r="D150" t="s">
        <v>113</v>
      </c>
      <c r="E150">
        <v>3</v>
      </c>
      <c r="F150">
        <v>0</v>
      </c>
      <c r="G150">
        <v>1</v>
      </c>
      <c r="H150">
        <v>3</v>
      </c>
      <c r="I150">
        <v>0</v>
      </c>
      <c r="J150">
        <v>0</v>
      </c>
      <c r="K150">
        <v>3.1667000000000001</v>
      </c>
      <c r="L150">
        <v>10366.534023</v>
      </c>
      <c r="N150">
        <v>674.56</v>
      </c>
      <c r="O150">
        <v>737.12</v>
      </c>
      <c r="P150">
        <v>1411.68</v>
      </c>
    </row>
    <row r="151" spans="1:22" x14ac:dyDescent="0.25">
      <c r="B151" t="s">
        <v>224</v>
      </c>
      <c r="K151">
        <v>54.666800000000002</v>
      </c>
      <c r="L151">
        <v>178957.666</v>
      </c>
      <c r="M151">
        <v>178957.666379</v>
      </c>
      <c r="Q151">
        <v>22281.08</v>
      </c>
      <c r="R151">
        <v>3944.98</v>
      </c>
      <c r="S151">
        <v>7889.96</v>
      </c>
      <c r="T151">
        <v>5917.47</v>
      </c>
      <c r="U151">
        <v>54.666800000000002</v>
      </c>
      <c r="V151">
        <v>323489.15000000002</v>
      </c>
    </row>
    <row r="152" spans="1:22" x14ac:dyDescent="0.25">
      <c r="A152" t="s">
        <v>93</v>
      </c>
      <c r="B152" t="s">
        <v>94</v>
      </c>
      <c r="C152" t="s">
        <v>407</v>
      </c>
      <c r="E152">
        <v>9</v>
      </c>
      <c r="F152">
        <v>0</v>
      </c>
      <c r="G152">
        <v>0</v>
      </c>
      <c r="H152">
        <v>5</v>
      </c>
      <c r="I152">
        <v>0</v>
      </c>
      <c r="J152">
        <v>0</v>
      </c>
      <c r="K152">
        <v>7</v>
      </c>
      <c r="L152">
        <v>22915.255047999999</v>
      </c>
      <c r="N152">
        <v>0</v>
      </c>
      <c r="O152">
        <v>0</v>
      </c>
      <c r="P152">
        <v>0</v>
      </c>
      <c r="R152" t="s">
        <v>113</v>
      </c>
      <c r="T152" t="s">
        <v>113</v>
      </c>
      <c r="U152" t="s">
        <v>113</v>
      </c>
      <c r="V152" t="s">
        <v>113</v>
      </c>
    </row>
    <row r="153" spans="1:22" x14ac:dyDescent="0.25">
      <c r="A153" t="s">
        <v>408</v>
      </c>
      <c r="B153" t="s">
        <v>169</v>
      </c>
      <c r="C153" t="s">
        <v>409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N153">
        <v>0</v>
      </c>
      <c r="O153">
        <v>0</v>
      </c>
      <c r="P153">
        <v>0</v>
      </c>
    </row>
    <row r="154" spans="1:22" x14ac:dyDescent="0.25">
      <c r="B154" t="s">
        <v>224</v>
      </c>
      <c r="K154">
        <v>7</v>
      </c>
      <c r="M154">
        <v>22915.255047999999</v>
      </c>
      <c r="Q154">
        <v>0</v>
      </c>
      <c r="R154">
        <v>3900.2</v>
      </c>
      <c r="S154">
        <v>7800.4</v>
      </c>
      <c r="T154">
        <v>5850.3</v>
      </c>
      <c r="U154">
        <v>7</v>
      </c>
      <c r="V154">
        <v>40952.1</v>
      </c>
    </row>
    <row r="155" spans="1:22" x14ac:dyDescent="0.25">
      <c r="A155" t="s">
        <v>96</v>
      </c>
      <c r="B155" t="s">
        <v>410</v>
      </c>
      <c r="C155" t="s">
        <v>411</v>
      </c>
      <c r="D155" t="s">
        <v>113</v>
      </c>
      <c r="E155">
        <v>3</v>
      </c>
      <c r="F155">
        <v>0</v>
      </c>
      <c r="G155">
        <v>0</v>
      </c>
      <c r="H155">
        <v>3</v>
      </c>
      <c r="I155">
        <v>0</v>
      </c>
      <c r="J155">
        <v>0</v>
      </c>
      <c r="K155">
        <v>3</v>
      </c>
      <c r="L155">
        <v>9820.8235920000006</v>
      </c>
      <c r="N155">
        <v>412.8</v>
      </c>
      <c r="O155">
        <v>406.4</v>
      </c>
      <c r="P155">
        <v>819.2</v>
      </c>
      <c r="R155" t="s">
        <v>113</v>
      </c>
      <c r="T155" t="s">
        <v>113</v>
      </c>
      <c r="U155" t="s">
        <v>113</v>
      </c>
      <c r="V155" t="s">
        <v>113</v>
      </c>
    </row>
    <row r="156" spans="1:22" x14ac:dyDescent="0.25">
      <c r="B156" t="s">
        <v>100</v>
      </c>
      <c r="C156" t="s">
        <v>411</v>
      </c>
      <c r="K156">
        <v>0</v>
      </c>
      <c r="L156">
        <v>0</v>
      </c>
      <c r="P156">
        <v>0</v>
      </c>
    </row>
    <row r="157" spans="1:22" x14ac:dyDescent="0.25">
      <c r="B157" t="s">
        <v>224</v>
      </c>
      <c r="K157">
        <v>3</v>
      </c>
      <c r="M157">
        <v>9820.8235920000006</v>
      </c>
      <c r="Q157">
        <v>819.2</v>
      </c>
      <c r="R157">
        <v>1700</v>
      </c>
      <c r="S157">
        <v>3400</v>
      </c>
      <c r="T157">
        <v>2550</v>
      </c>
      <c r="U157">
        <v>3</v>
      </c>
      <c r="V157">
        <v>7650</v>
      </c>
    </row>
    <row r="158" spans="1:22" x14ac:dyDescent="0.25">
      <c r="A158" t="s">
        <v>412</v>
      </c>
      <c r="B158" t="s">
        <v>413</v>
      </c>
      <c r="C158" t="s">
        <v>414</v>
      </c>
      <c r="D158" t="s">
        <v>113</v>
      </c>
      <c r="E158">
        <v>53</v>
      </c>
      <c r="F158">
        <v>0</v>
      </c>
      <c r="G158">
        <v>0</v>
      </c>
      <c r="H158">
        <v>54</v>
      </c>
      <c r="I158">
        <v>0</v>
      </c>
      <c r="J158">
        <v>0</v>
      </c>
      <c r="K158">
        <v>53.5</v>
      </c>
      <c r="L158">
        <v>175138.020724</v>
      </c>
      <c r="N158">
        <v>12660</v>
      </c>
      <c r="O158">
        <v>13437</v>
      </c>
      <c r="P158">
        <v>26097</v>
      </c>
      <c r="R158" t="s">
        <v>113</v>
      </c>
      <c r="T158" t="s">
        <v>113</v>
      </c>
      <c r="U158" t="s">
        <v>113</v>
      </c>
      <c r="V158" t="s">
        <v>202</v>
      </c>
    </row>
    <row r="159" spans="1:22" x14ac:dyDescent="0.25">
      <c r="A159" t="s">
        <v>415</v>
      </c>
      <c r="B159" t="s">
        <v>105</v>
      </c>
      <c r="C159" t="s">
        <v>416</v>
      </c>
      <c r="D159" t="s">
        <v>113</v>
      </c>
      <c r="E159">
        <v>3</v>
      </c>
      <c r="F159">
        <v>0</v>
      </c>
      <c r="G159">
        <v>0</v>
      </c>
      <c r="H159">
        <v>3</v>
      </c>
      <c r="I159">
        <v>0</v>
      </c>
      <c r="J159">
        <v>0</v>
      </c>
      <c r="K159">
        <v>3</v>
      </c>
      <c r="L159">
        <v>9820.8235920000006</v>
      </c>
      <c r="N159">
        <v>300</v>
      </c>
      <c r="O159">
        <v>330</v>
      </c>
      <c r="P159">
        <v>630</v>
      </c>
    </row>
    <row r="160" spans="1:22" x14ac:dyDescent="0.25">
      <c r="B160" t="s">
        <v>417</v>
      </c>
      <c r="C160" t="s">
        <v>378</v>
      </c>
      <c r="D160" t="s">
        <v>113</v>
      </c>
      <c r="E160">
        <v>47</v>
      </c>
      <c r="F160">
        <v>1</v>
      </c>
      <c r="G160">
        <v>1</v>
      </c>
      <c r="H160">
        <v>47</v>
      </c>
      <c r="I160">
        <v>2</v>
      </c>
      <c r="J160">
        <v>1</v>
      </c>
      <c r="K160">
        <v>48.333449999999999</v>
      </c>
      <c r="L160">
        <v>158224.76201400001</v>
      </c>
      <c r="N160">
        <v>3671.52</v>
      </c>
      <c r="O160">
        <v>3565.96</v>
      </c>
      <c r="P160">
        <v>7237.48</v>
      </c>
    </row>
    <row r="161" spans="1:22" x14ac:dyDescent="0.25">
      <c r="B161" t="s">
        <v>87</v>
      </c>
      <c r="C161" t="s">
        <v>403</v>
      </c>
      <c r="D161" t="s">
        <v>113</v>
      </c>
      <c r="E161">
        <v>1</v>
      </c>
      <c r="F161">
        <v>0</v>
      </c>
      <c r="G161">
        <v>0</v>
      </c>
      <c r="H161">
        <v>1</v>
      </c>
      <c r="I161">
        <v>0</v>
      </c>
      <c r="J161">
        <v>0</v>
      </c>
      <c r="K161">
        <v>1</v>
      </c>
      <c r="L161">
        <v>3273.6078640000001</v>
      </c>
      <c r="N161">
        <v>0</v>
      </c>
      <c r="O161">
        <v>0</v>
      </c>
      <c r="P161">
        <v>0</v>
      </c>
    </row>
    <row r="162" spans="1:22" x14ac:dyDescent="0.25">
      <c r="B162" t="s">
        <v>108</v>
      </c>
      <c r="C162" t="s">
        <v>401</v>
      </c>
      <c r="D162" t="s">
        <v>113</v>
      </c>
      <c r="E162">
        <v>1</v>
      </c>
      <c r="F162">
        <v>0</v>
      </c>
      <c r="G162">
        <v>0</v>
      </c>
      <c r="H162">
        <v>0</v>
      </c>
      <c r="I162">
        <v>1</v>
      </c>
      <c r="J162">
        <v>0</v>
      </c>
      <c r="K162">
        <v>0.83335000000000004</v>
      </c>
      <c r="L162">
        <v>2728.0611130000002</v>
      </c>
      <c r="N162">
        <v>0</v>
      </c>
      <c r="O162">
        <v>0</v>
      </c>
      <c r="P162">
        <v>0</v>
      </c>
    </row>
    <row r="163" spans="1:22" x14ac:dyDescent="0.25">
      <c r="B163" t="s">
        <v>418</v>
      </c>
      <c r="C163" t="s">
        <v>406</v>
      </c>
      <c r="E163">
        <v>2</v>
      </c>
      <c r="F163">
        <v>0</v>
      </c>
      <c r="G163">
        <v>1</v>
      </c>
      <c r="H163">
        <v>1</v>
      </c>
      <c r="I163">
        <v>0</v>
      </c>
      <c r="J163">
        <v>0</v>
      </c>
      <c r="K163">
        <v>1.6667000000000001</v>
      </c>
      <c r="L163">
        <v>5456.1222269999998</v>
      </c>
      <c r="N163">
        <v>0</v>
      </c>
      <c r="O163">
        <v>0</v>
      </c>
      <c r="P163">
        <v>0</v>
      </c>
    </row>
    <row r="164" spans="1:22" x14ac:dyDescent="0.25">
      <c r="A164" t="s">
        <v>317</v>
      </c>
      <c r="B164" t="s">
        <v>91</v>
      </c>
      <c r="C164" t="s">
        <v>401</v>
      </c>
      <c r="E164">
        <v>1</v>
      </c>
      <c r="F164">
        <v>0</v>
      </c>
      <c r="G164">
        <v>0</v>
      </c>
      <c r="H164">
        <v>1</v>
      </c>
      <c r="I164">
        <v>0</v>
      </c>
      <c r="J164">
        <v>0</v>
      </c>
      <c r="K164">
        <v>1</v>
      </c>
      <c r="L164">
        <v>3273.6078640000001</v>
      </c>
      <c r="N164">
        <v>0</v>
      </c>
      <c r="O164">
        <v>0</v>
      </c>
      <c r="P164">
        <v>0</v>
      </c>
    </row>
    <row r="165" spans="1:22" x14ac:dyDescent="0.25">
      <c r="B165" t="s">
        <v>224</v>
      </c>
      <c r="J165" t="s">
        <v>113</v>
      </c>
      <c r="K165">
        <v>109.3335</v>
      </c>
      <c r="L165">
        <v>357915.005</v>
      </c>
      <c r="M165">
        <v>357915.00539800001</v>
      </c>
      <c r="Q165">
        <v>33964.480000000003</v>
      </c>
      <c r="R165">
        <v>3109.2</v>
      </c>
      <c r="S165">
        <v>6218.4</v>
      </c>
      <c r="T165">
        <v>4663.8</v>
      </c>
      <c r="U165">
        <v>109.3335</v>
      </c>
      <c r="V165">
        <v>509909.58</v>
      </c>
    </row>
    <row r="166" spans="1:22" x14ac:dyDescent="0.25">
      <c r="A166" t="s">
        <v>419</v>
      </c>
      <c r="B166" t="s">
        <v>420</v>
      </c>
      <c r="C166" t="s">
        <v>236</v>
      </c>
      <c r="E166">
        <v>2</v>
      </c>
      <c r="F166">
        <v>0</v>
      </c>
      <c r="G166">
        <v>0</v>
      </c>
      <c r="H166">
        <v>2</v>
      </c>
      <c r="I166">
        <v>0</v>
      </c>
      <c r="J166">
        <v>0</v>
      </c>
      <c r="K166">
        <v>2</v>
      </c>
      <c r="L166">
        <v>6547.2157280000001</v>
      </c>
      <c r="N166">
        <v>335</v>
      </c>
      <c r="O166">
        <v>199.33</v>
      </c>
      <c r="P166">
        <v>534.33000000000004</v>
      </c>
      <c r="R166" t="s">
        <v>113</v>
      </c>
      <c r="T166" t="s">
        <v>113</v>
      </c>
      <c r="U166" t="s">
        <v>113</v>
      </c>
      <c r="V166" t="s">
        <v>113</v>
      </c>
    </row>
    <row r="167" spans="1:22" x14ac:dyDescent="0.25">
      <c r="B167" t="s">
        <v>224</v>
      </c>
      <c r="K167">
        <v>2</v>
      </c>
      <c r="L167">
        <v>6547.2160000000003</v>
      </c>
      <c r="M167">
        <v>6547.2157280000001</v>
      </c>
      <c r="Q167">
        <v>534.33000000000004</v>
      </c>
      <c r="R167">
        <v>3115.2</v>
      </c>
      <c r="S167">
        <v>6230.4</v>
      </c>
      <c r="T167">
        <v>4672.8</v>
      </c>
      <c r="U167">
        <v>2</v>
      </c>
      <c r="V167">
        <v>9345.6</v>
      </c>
    </row>
    <row r="168" spans="1:22" x14ac:dyDescent="0.25">
      <c r="A168" t="s">
        <v>110</v>
      </c>
      <c r="B168" t="s">
        <v>66</v>
      </c>
      <c r="C168" t="s">
        <v>321</v>
      </c>
      <c r="D168" t="s">
        <v>113</v>
      </c>
      <c r="E168">
        <v>23</v>
      </c>
      <c r="F168">
        <v>1</v>
      </c>
      <c r="G168">
        <v>0</v>
      </c>
      <c r="H168">
        <v>18</v>
      </c>
      <c r="I168">
        <v>1</v>
      </c>
      <c r="J168">
        <v>3</v>
      </c>
      <c r="K168">
        <v>21.666799999999999</v>
      </c>
      <c r="L168">
        <v>70928.606868000003</v>
      </c>
      <c r="N168">
        <v>4810.3999999999996</v>
      </c>
      <c r="O168">
        <v>4023.6</v>
      </c>
      <c r="P168">
        <v>8834</v>
      </c>
      <c r="R168" t="s">
        <v>113</v>
      </c>
      <c r="T168" t="s">
        <v>113</v>
      </c>
      <c r="U168" t="s">
        <v>113</v>
      </c>
      <c r="V168" t="s">
        <v>113</v>
      </c>
    </row>
    <row r="169" spans="1:22" x14ac:dyDescent="0.25">
      <c r="A169" t="s">
        <v>421</v>
      </c>
      <c r="B169" t="s">
        <v>422</v>
      </c>
      <c r="C169" t="s">
        <v>401</v>
      </c>
      <c r="K169">
        <v>0</v>
      </c>
      <c r="L169">
        <v>0</v>
      </c>
      <c r="P169">
        <v>0</v>
      </c>
    </row>
    <row r="170" spans="1:22" x14ac:dyDescent="0.25">
      <c r="A170" t="s">
        <v>297</v>
      </c>
      <c r="B170" t="s">
        <v>224</v>
      </c>
      <c r="K170">
        <v>21.666799999999999</v>
      </c>
      <c r="M170">
        <v>70928.606868000003</v>
      </c>
      <c r="Q170">
        <v>8834</v>
      </c>
      <c r="R170">
        <v>3084.2</v>
      </c>
      <c r="S170">
        <v>6168.4</v>
      </c>
      <c r="T170">
        <v>4626.3</v>
      </c>
      <c r="U170">
        <v>21.666799999999999</v>
      </c>
      <c r="V170">
        <v>100237.12</v>
      </c>
    </row>
    <row r="171" spans="1:22" x14ac:dyDescent="0.25">
      <c r="A171" t="s">
        <v>423</v>
      </c>
      <c r="B171" t="s">
        <v>424</v>
      </c>
      <c r="C171" t="s">
        <v>411</v>
      </c>
      <c r="K171">
        <v>0</v>
      </c>
      <c r="L171">
        <v>0</v>
      </c>
      <c r="P171">
        <v>0</v>
      </c>
      <c r="R171" t="s">
        <v>113</v>
      </c>
      <c r="T171" t="s">
        <v>113</v>
      </c>
      <c r="U171" t="s">
        <v>113</v>
      </c>
      <c r="V171" t="s">
        <v>113</v>
      </c>
    </row>
    <row r="172" spans="1:22" x14ac:dyDescent="0.25">
      <c r="A172" t="s">
        <v>425</v>
      </c>
      <c r="B172" t="s">
        <v>426</v>
      </c>
      <c r="C172" t="s">
        <v>337</v>
      </c>
      <c r="E172">
        <v>7</v>
      </c>
      <c r="F172">
        <v>0</v>
      </c>
      <c r="G172">
        <v>0</v>
      </c>
      <c r="H172">
        <v>10</v>
      </c>
      <c r="I172">
        <v>0</v>
      </c>
      <c r="J172">
        <v>1</v>
      </c>
      <c r="K172">
        <v>8.6667000000000005</v>
      </c>
      <c r="L172">
        <v>28371.377274999999</v>
      </c>
      <c r="N172">
        <v>3712</v>
      </c>
      <c r="O172">
        <v>4230.3999999999996</v>
      </c>
      <c r="P172">
        <v>7942.4</v>
      </c>
    </row>
    <row r="173" spans="1:22" x14ac:dyDescent="0.25">
      <c r="A173" t="s">
        <v>113</v>
      </c>
      <c r="B173" t="s">
        <v>427</v>
      </c>
      <c r="C173" t="s">
        <v>339</v>
      </c>
      <c r="K173">
        <v>0</v>
      </c>
      <c r="L173">
        <v>0</v>
      </c>
      <c r="P173">
        <v>0</v>
      </c>
    </row>
    <row r="174" spans="1:22" x14ac:dyDescent="0.25">
      <c r="B174" t="s">
        <v>428</v>
      </c>
      <c r="C174" t="s">
        <v>429</v>
      </c>
      <c r="D174" t="s">
        <v>232</v>
      </c>
      <c r="E174">
        <v>15</v>
      </c>
      <c r="F174">
        <v>1</v>
      </c>
      <c r="G174">
        <v>0</v>
      </c>
      <c r="H174">
        <v>12</v>
      </c>
      <c r="I174">
        <v>0</v>
      </c>
      <c r="J174">
        <v>0</v>
      </c>
      <c r="K174">
        <v>0</v>
      </c>
      <c r="L174">
        <v>0</v>
      </c>
      <c r="N174">
        <v>3413.2</v>
      </c>
      <c r="O174">
        <v>2212</v>
      </c>
      <c r="P174">
        <v>5625.2</v>
      </c>
    </row>
    <row r="175" spans="1:22" x14ac:dyDescent="0.25">
      <c r="B175" t="s">
        <v>340</v>
      </c>
      <c r="C175" t="s">
        <v>341</v>
      </c>
      <c r="E175">
        <v>14</v>
      </c>
      <c r="F175">
        <v>0</v>
      </c>
      <c r="G175">
        <v>0</v>
      </c>
      <c r="H175">
        <v>12</v>
      </c>
      <c r="I175">
        <v>1</v>
      </c>
      <c r="J175">
        <v>1</v>
      </c>
      <c r="K175">
        <v>13.50005</v>
      </c>
      <c r="L175">
        <v>44193.869844000001</v>
      </c>
      <c r="N175">
        <v>3718.4</v>
      </c>
      <c r="O175">
        <v>2790.4</v>
      </c>
      <c r="P175">
        <v>6508.8</v>
      </c>
    </row>
    <row r="176" spans="1:22" x14ac:dyDescent="0.25">
      <c r="B176" t="s">
        <v>430</v>
      </c>
      <c r="C176" t="s">
        <v>339</v>
      </c>
      <c r="E176">
        <v>7</v>
      </c>
      <c r="F176">
        <v>0</v>
      </c>
      <c r="G176">
        <v>0</v>
      </c>
      <c r="H176">
        <v>6</v>
      </c>
      <c r="I176">
        <v>0</v>
      </c>
      <c r="J176">
        <v>0</v>
      </c>
      <c r="K176">
        <v>6.5</v>
      </c>
      <c r="L176">
        <v>21278.451116</v>
      </c>
      <c r="N176">
        <v>1958.4</v>
      </c>
      <c r="O176">
        <v>1397.4</v>
      </c>
      <c r="P176">
        <v>3355.8</v>
      </c>
    </row>
    <row r="177" spans="1:22" x14ac:dyDescent="0.25">
      <c r="B177" t="s">
        <v>224</v>
      </c>
      <c r="K177">
        <v>28.66675</v>
      </c>
      <c r="M177">
        <v>93843.698235000003</v>
      </c>
      <c r="Q177">
        <v>23432.2</v>
      </c>
      <c r="R177">
        <v>3159.99</v>
      </c>
      <c r="S177">
        <v>6319.98</v>
      </c>
      <c r="T177">
        <v>4739.99</v>
      </c>
      <c r="U177">
        <v>28.66675</v>
      </c>
      <c r="V177">
        <v>135880.10999999999</v>
      </c>
    </row>
    <row r="178" spans="1:22" x14ac:dyDescent="0.25">
      <c r="A178" t="s">
        <v>431</v>
      </c>
      <c r="B178" t="s">
        <v>432</v>
      </c>
      <c r="C178" t="s">
        <v>332</v>
      </c>
      <c r="E178">
        <v>1</v>
      </c>
      <c r="F178">
        <v>0</v>
      </c>
      <c r="G178">
        <v>0</v>
      </c>
      <c r="H178">
        <v>0</v>
      </c>
      <c r="I178">
        <v>1</v>
      </c>
      <c r="J178">
        <v>0</v>
      </c>
      <c r="K178">
        <v>0.83335000000000004</v>
      </c>
      <c r="L178">
        <v>2728.0611130000002</v>
      </c>
      <c r="N178">
        <v>199.5</v>
      </c>
      <c r="O178">
        <v>150.5</v>
      </c>
      <c r="P178">
        <v>350</v>
      </c>
      <c r="R178" t="s">
        <v>113</v>
      </c>
      <c r="T178" t="s">
        <v>113</v>
      </c>
      <c r="U178" t="s">
        <v>113</v>
      </c>
      <c r="V178" t="s">
        <v>113</v>
      </c>
    </row>
    <row r="179" spans="1:22" x14ac:dyDescent="0.25">
      <c r="B179" t="s">
        <v>325</v>
      </c>
      <c r="C179" t="s">
        <v>326</v>
      </c>
      <c r="E179">
        <v>4</v>
      </c>
      <c r="F179">
        <v>0</v>
      </c>
      <c r="G179">
        <v>0</v>
      </c>
      <c r="H179">
        <v>2</v>
      </c>
      <c r="I179">
        <v>2</v>
      </c>
      <c r="J179">
        <v>0</v>
      </c>
      <c r="K179">
        <v>3.6667000000000001</v>
      </c>
      <c r="L179">
        <v>12003.337955000001</v>
      </c>
      <c r="N179">
        <v>170.4</v>
      </c>
      <c r="O179">
        <v>134.4</v>
      </c>
      <c r="P179">
        <v>304.8</v>
      </c>
    </row>
    <row r="180" spans="1:22" x14ac:dyDescent="0.25">
      <c r="A180" t="s">
        <v>113</v>
      </c>
      <c r="B180" t="s">
        <v>327</v>
      </c>
      <c r="C180" t="s">
        <v>328</v>
      </c>
      <c r="E180">
        <v>3</v>
      </c>
      <c r="F180">
        <v>0</v>
      </c>
      <c r="G180">
        <v>0</v>
      </c>
      <c r="H180">
        <v>3</v>
      </c>
      <c r="I180">
        <v>0</v>
      </c>
      <c r="J180">
        <v>0</v>
      </c>
      <c r="K180">
        <v>3</v>
      </c>
      <c r="L180">
        <v>9820.8235920000006</v>
      </c>
      <c r="N180">
        <v>569.4</v>
      </c>
      <c r="O180">
        <v>507</v>
      </c>
      <c r="P180">
        <v>1076.4000000000001</v>
      </c>
    </row>
    <row r="181" spans="1:22" x14ac:dyDescent="0.25">
      <c r="B181" t="s">
        <v>433</v>
      </c>
      <c r="C181" t="s">
        <v>330</v>
      </c>
      <c r="E181">
        <v>0</v>
      </c>
      <c r="F181">
        <v>0</v>
      </c>
      <c r="G181">
        <v>1</v>
      </c>
      <c r="H181">
        <v>0</v>
      </c>
      <c r="I181">
        <v>0</v>
      </c>
      <c r="J181">
        <v>0</v>
      </c>
      <c r="K181">
        <v>0.16669999999999999</v>
      </c>
      <c r="L181">
        <v>545.71043099999997</v>
      </c>
      <c r="N181">
        <v>134.4</v>
      </c>
      <c r="O181">
        <v>0</v>
      </c>
      <c r="P181">
        <v>134.4</v>
      </c>
    </row>
    <row r="182" spans="1:22" x14ac:dyDescent="0.25">
      <c r="B182" t="s">
        <v>434</v>
      </c>
      <c r="C182" t="s">
        <v>313</v>
      </c>
      <c r="D182" t="s">
        <v>232</v>
      </c>
      <c r="E182">
        <v>2</v>
      </c>
      <c r="F182">
        <v>0</v>
      </c>
      <c r="G182">
        <v>0</v>
      </c>
      <c r="H182">
        <v>1</v>
      </c>
      <c r="I182">
        <v>0</v>
      </c>
      <c r="J182">
        <v>1</v>
      </c>
      <c r="K182">
        <v>0</v>
      </c>
      <c r="L182">
        <v>0</v>
      </c>
      <c r="N182">
        <v>256</v>
      </c>
      <c r="O182">
        <v>132</v>
      </c>
      <c r="P182">
        <v>388</v>
      </c>
    </row>
    <row r="183" spans="1:22" x14ac:dyDescent="0.25">
      <c r="B183" t="s">
        <v>435</v>
      </c>
      <c r="C183" t="s">
        <v>248</v>
      </c>
      <c r="E183">
        <v>4</v>
      </c>
      <c r="F183">
        <v>0</v>
      </c>
      <c r="G183">
        <v>1</v>
      </c>
      <c r="H183">
        <v>4</v>
      </c>
      <c r="I183">
        <v>0</v>
      </c>
      <c r="J183">
        <v>0</v>
      </c>
      <c r="K183">
        <v>4.1666999999999996</v>
      </c>
      <c r="L183">
        <v>13640.141887</v>
      </c>
      <c r="N183">
        <v>885</v>
      </c>
      <c r="O183">
        <v>777</v>
      </c>
      <c r="P183">
        <v>1662</v>
      </c>
    </row>
    <row r="184" spans="1:22" x14ac:dyDescent="0.25">
      <c r="A184" t="s">
        <v>297</v>
      </c>
      <c r="B184" t="s">
        <v>224</v>
      </c>
      <c r="K184">
        <v>11.833449999999999</v>
      </c>
      <c r="M184">
        <v>38738.074977999997</v>
      </c>
      <c r="Q184">
        <v>3915.6</v>
      </c>
      <c r="R184">
        <v>2659.22</v>
      </c>
      <c r="S184">
        <v>5318.44</v>
      </c>
      <c r="T184">
        <v>3988.83</v>
      </c>
      <c r="U184">
        <v>11.833449999999999</v>
      </c>
      <c r="V184">
        <v>47201.62</v>
      </c>
    </row>
    <row r="185" spans="1:22" x14ac:dyDescent="0.25">
      <c r="A185" t="s">
        <v>436</v>
      </c>
      <c r="B185" t="s">
        <v>437</v>
      </c>
      <c r="C185" t="s">
        <v>277</v>
      </c>
      <c r="E185">
        <v>23</v>
      </c>
      <c r="F185">
        <v>0</v>
      </c>
      <c r="G185">
        <v>2</v>
      </c>
      <c r="H185">
        <v>21</v>
      </c>
      <c r="I185">
        <v>0</v>
      </c>
      <c r="J185">
        <v>0</v>
      </c>
      <c r="K185">
        <v>22.333400000000001</v>
      </c>
      <c r="L185">
        <v>73110.793869999994</v>
      </c>
      <c r="N185">
        <v>6378.4</v>
      </c>
      <c r="O185">
        <v>5610</v>
      </c>
      <c r="P185">
        <v>11988.4</v>
      </c>
      <c r="R185" t="s">
        <v>113</v>
      </c>
      <c r="T185" t="s">
        <v>113</v>
      </c>
      <c r="U185" t="s">
        <v>113</v>
      </c>
      <c r="V185" t="s">
        <v>113</v>
      </c>
    </row>
    <row r="186" spans="1:22" x14ac:dyDescent="0.25">
      <c r="B186" t="s">
        <v>438</v>
      </c>
      <c r="C186" t="s">
        <v>439</v>
      </c>
      <c r="E186">
        <v>5</v>
      </c>
      <c r="F186">
        <v>1</v>
      </c>
      <c r="G186">
        <v>1</v>
      </c>
      <c r="H186">
        <v>5</v>
      </c>
      <c r="I186">
        <v>0</v>
      </c>
      <c r="J186">
        <v>2</v>
      </c>
      <c r="K186">
        <v>5.83345</v>
      </c>
      <c r="L186">
        <v>19096.427793999999</v>
      </c>
      <c r="N186">
        <v>1065.5999999999999</v>
      </c>
      <c r="O186">
        <v>1440</v>
      </c>
      <c r="P186">
        <v>2505.6</v>
      </c>
    </row>
    <row r="187" spans="1:22" x14ac:dyDescent="0.25">
      <c r="B187" t="s">
        <v>440</v>
      </c>
      <c r="C187" t="s">
        <v>441</v>
      </c>
      <c r="E187">
        <v>27</v>
      </c>
      <c r="F187">
        <v>0</v>
      </c>
      <c r="G187">
        <v>0</v>
      </c>
      <c r="H187">
        <v>27</v>
      </c>
      <c r="I187">
        <v>0</v>
      </c>
      <c r="J187">
        <v>1</v>
      </c>
      <c r="K187">
        <v>27.166699999999999</v>
      </c>
      <c r="L187">
        <v>88933.122759000005</v>
      </c>
      <c r="N187">
        <v>5188.8</v>
      </c>
      <c r="O187">
        <v>5092.8</v>
      </c>
      <c r="P187">
        <v>10281.6</v>
      </c>
    </row>
    <row r="188" spans="1:22" x14ac:dyDescent="0.25">
      <c r="A188" t="s">
        <v>113</v>
      </c>
      <c r="B188" t="s">
        <v>224</v>
      </c>
      <c r="K188">
        <v>55.333550000000002</v>
      </c>
      <c r="M188">
        <v>181140.344423</v>
      </c>
      <c r="Q188">
        <v>24775.599999999999</v>
      </c>
      <c r="R188">
        <v>3173.33</v>
      </c>
      <c r="S188">
        <v>6346.66</v>
      </c>
      <c r="T188">
        <v>4760</v>
      </c>
      <c r="U188">
        <v>55.333550000000002</v>
      </c>
      <c r="V188">
        <v>263387.7</v>
      </c>
    </row>
    <row r="189" spans="1:22" x14ac:dyDescent="0.25">
      <c r="Q189" t="s">
        <v>113</v>
      </c>
    </row>
    <row r="190" spans="1:22" x14ac:dyDescent="0.25">
      <c r="B190" t="s">
        <v>442</v>
      </c>
      <c r="K190">
        <v>1987.83825</v>
      </c>
      <c r="L190">
        <v>6507402.9280000003</v>
      </c>
      <c r="M190">
        <v>6507402.9375550002</v>
      </c>
      <c r="P190">
        <v>674325.13</v>
      </c>
      <c r="Q190">
        <v>669861.63</v>
      </c>
      <c r="V190">
        <v>8108202.29</v>
      </c>
    </row>
    <row r="191" spans="1:22" x14ac:dyDescent="0.25">
      <c r="L191" t="s">
        <v>113</v>
      </c>
      <c r="Q191" t="s">
        <v>113</v>
      </c>
      <c r="V191" t="s">
        <v>113</v>
      </c>
    </row>
    <row r="192" spans="1:22" x14ac:dyDescent="0.25">
      <c r="A192" t="s">
        <v>443</v>
      </c>
    </row>
    <row r="193" spans="1:22" x14ac:dyDescent="0.25">
      <c r="A193" t="s">
        <v>67</v>
      </c>
      <c r="B193" t="s">
        <v>444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N193">
        <v>0</v>
      </c>
      <c r="O193">
        <v>0</v>
      </c>
      <c r="P193">
        <v>0</v>
      </c>
    </row>
    <row r="194" spans="1:22" x14ac:dyDescent="0.25">
      <c r="B194" t="s">
        <v>325</v>
      </c>
      <c r="C194" t="s">
        <v>326</v>
      </c>
      <c r="E194">
        <v>2</v>
      </c>
      <c r="F194">
        <v>0</v>
      </c>
      <c r="G194">
        <v>1</v>
      </c>
      <c r="H194">
        <v>4</v>
      </c>
      <c r="I194">
        <v>0</v>
      </c>
      <c r="J194">
        <v>0</v>
      </c>
      <c r="K194">
        <v>3.1667000000000001</v>
      </c>
      <c r="L194">
        <v>10366.530000000001</v>
      </c>
      <c r="N194">
        <v>434.2</v>
      </c>
      <c r="O194">
        <v>852.8</v>
      </c>
      <c r="P194">
        <v>1287</v>
      </c>
    </row>
    <row r="195" spans="1:22" x14ac:dyDescent="0.25">
      <c r="B195" t="s">
        <v>327</v>
      </c>
      <c r="C195" t="s">
        <v>328</v>
      </c>
      <c r="E195">
        <v>1</v>
      </c>
      <c r="F195">
        <v>0</v>
      </c>
      <c r="G195">
        <v>1</v>
      </c>
      <c r="H195">
        <v>0</v>
      </c>
      <c r="I195">
        <v>0</v>
      </c>
      <c r="J195">
        <v>0</v>
      </c>
      <c r="K195">
        <v>0.66669999999999996</v>
      </c>
      <c r="L195">
        <v>2182.5100000000002</v>
      </c>
      <c r="N195">
        <v>60</v>
      </c>
      <c r="O195">
        <v>0</v>
      </c>
      <c r="P195">
        <v>60</v>
      </c>
    </row>
    <row r="196" spans="1:22" x14ac:dyDescent="0.25">
      <c r="B196" t="s">
        <v>329</v>
      </c>
      <c r="C196" t="s">
        <v>330</v>
      </c>
      <c r="E196">
        <v>3</v>
      </c>
      <c r="F196">
        <v>0</v>
      </c>
      <c r="G196">
        <v>1</v>
      </c>
      <c r="H196">
        <v>3</v>
      </c>
      <c r="I196">
        <v>0</v>
      </c>
      <c r="J196">
        <v>0</v>
      </c>
      <c r="K196">
        <v>3.1667000000000001</v>
      </c>
      <c r="L196">
        <v>10366.530000000001</v>
      </c>
      <c r="N196">
        <v>446.6</v>
      </c>
      <c r="O196">
        <v>473</v>
      </c>
      <c r="P196">
        <v>919.6</v>
      </c>
    </row>
    <row r="197" spans="1:22" x14ac:dyDescent="0.25">
      <c r="B197" t="s">
        <v>333</v>
      </c>
      <c r="C197" t="s">
        <v>334</v>
      </c>
      <c r="D197" t="s">
        <v>232</v>
      </c>
      <c r="E197">
        <v>2</v>
      </c>
      <c r="F197">
        <v>0</v>
      </c>
      <c r="G197">
        <v>0</v>
      </c>
      <c r="H197">
        <v>4</v>
      </c>
      <c r="I197">
        <v>1</v>
      </c>
      <c r="J197">
        <v>0</v>
      </c>
      <c r="K197">
        <v>3.3333499999999998</v>
      </c>
      <c r="L197">
        <v>10912.08</v>
      </c>
      <c r="N197">
        <v>284</v>
      </c>
      <c r="O197">
        <v>832</v>
      </c>
      <c r="P197">
        <v>1116</v>
      </c>
    </row>
    <row r="198" spans="1:22" x14ac:dyDescent="0.25">
      <c r="A198" t="s">
        <v>113</v>
      </c>
      <c r="B198" t="s">
        <v>224</v>
      </c>
      <c r="K198">
        <v>10.333449999999999</v>
      </c>
      <c r="M198">
        <v>33827.65</v>
      </c>
      <c r="P198">
        <v>3382.6</v>
      </c>
      <c r="Q198">
        <v>3382.6</v>
      </c>
      <c r="R198">
        <v>3447.46</v>
      </c>
      <c r="S198">
        <v>6894.92</v>
      </c>
      <c r="T198">
        <v>5171.1899999999996</v>
      </c>
      <c r="U198">
        <v>10.333449999999999</v>
      </c>
      <c r="V198">
        <v>53436.23</v>
      </c>
    </row>
    <row r="199" spans="1:22" x14ac:dyDescent="0.25">
      <c r="A199" t="s">
        <v>113</v>
      </c>
      <c r="B199" t="s">
        <v>113</v>
      </c>
      <c r="C199" t="s">
        <v>113</v>
      </c>
      <c r="K199">
        <v>0</v>
      </c>
      <c r="L199">
        <v>0</v>
      </c>
      <c r="P199">
        <v>0</v>
      </c>
      <c r="Q199" t="s">
        <v>113</v>
      </c>
      <c r="T199">
        <v>127040.6</v>
      </c>
      <c r="V199">
        <v>8371589.9900000002</v>
      </c>
    </row>
    <row r="200" spans="1:22" x14ac:dyDescent="0.25">
      <c r="A200" t="s">
        <v>113</v>
      </c>
      <c r="B200" t="s">
        <v>224</v>
      </c>
      <c r="K200">
        <v>0</v>
      </c>
      <c r="M200">
        <v>0</v>
      </c>
      <c r="P200">
        <v>0</v>
      </c>
      <c r="Q200">
        <v>0</v>
      </c>
    </row>
    <row r="202" spans="1:22" x14ac:dyDescent="0.25">
      <c r="A202" t="s">
        <v>445</v>
      </c>
      <c r="K202">
        <v>1998.1717000000001</v>
      </c>
      <c r="L202">
        <v>6541230.5899999999</v>
      </c>
      <c r="M202">
        <v>6541230.5899999999</v>
      </c>
      <c r="P202">
        <v>677707.73</v>
      </c>
    </row>
    <row r="203" spans="1:22" x14ac:dyDescent="0.25">
      <c r="L203" t="s">
        <v>113</v>
      </c>
      <c r="M203" t="s">
        <v>113</v>
      </c>
    </row>
    <row r="204" spans="1:22" x14ac:dyDescent="0.25">
      <c r="L204" t="s">
        <v>113</v>
      </c>
      <c r="M204" t="s">
        <v>113</v>
      </c>
    </row>
    <row r="205" spans="1:22" x14ac:dyDescent="0.25">
      <c r="M205" t="s">
        <v>113</v>
      </c>
    </row>
    <row r="206" spans="1:22" x14ac:dyDescent="0.25">
      <c r="A206" t="s">
        <v>446</v>
      </c>
      <c r="M206" t="s">
        <v>447</v>
      </c>
      <c r="P206" t="s">
        <v>448</v>
      </c>
      <c r="T206" t="s">
        <v>449</v>
      </c>
      <c r="V206">
        <v>8161638.5199999996</v>
      </c>
    </row>
    <row r="207" spans="1:22" x14ac:dyDescent="0.25">
      <c r="A207" t="s">
        <v>120</v>
      </c>
      <c r="B207" t="s">
        <v>160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M207">
        <v>0</v>
      </c>
      <c r="N207">
        <v>0</v>
      </c>
      <c r="O207">
        <v>0</v>
      </c>
      <c r="P207">
        <v>0</v>
      </c>
      <c r="T207" t="s">
        <v>127</v>
      </c>
      <c r="V207">
        <v>677707.73</v>
      </c>
    </row>
    <row r="208" spans="1:22" x14ac:dyDescent="0.25">
      <c r="T208" t="s">
        <v>7</v>
      </c>
      <c r="V208">
        <v>166624.18</v>
      </c>
    </row>
    <row r="209" spans="1:22" x14ac:dyDescent="0.25">
      <c r="A209" t="s">
        <v>450</v>
      </c>
      <c r="B209" t="s">
        <v>121</v>
      </c>
      <c r="E209">
        <v>18</v>
      </c>
      <c r="F209">
        <v>0</v>
      </c>
      <c r="G209">
        <v>0</v>
      </c>
      <c r="H209">
        <v>19</v>
      </c>
      <c r="I209">
        <v>0</v>
      </c>
      <c r="J209">
        <v>0</v>
      </c>
      <c r="K209">
        <v>18.5</v>
      </c>
      <c r="M209">
        <v>9187.5</v>
      </c>
      <c r="N209">
        <v>0</v>
      </c>
      <c r="O209">
        <v>0</v>
      </c>
      <c r="P209">
        <v>0</v>
      </c>
      <c r="T209" t="s">
        <v>141</v>
      </c>
      <c r="V209">
        <v>14437.5</v>
      </c>
    </row>
    <row r="210" spans="1:22" x14ac:dyDescent="0.25">
      <c r="P210">
        <v>0</v>
      </c>
    </row>
    <row r="211" spans="1:22" x14ac:dyDescent="0.25">
      <c r="A211" t="s">
        <v>451</v>
      </c>
      <c r="B211" t="s">
        <v>121</v>
      </c>
      <c r="E211">
        <v>0</v>
      </c>
      <c r="F211">
        <v>0</v>
      </c>
      <c r="G211">
        <v>0</v>
      </c>
      <c r="H211">
        <v>8</v>
      </c>
      <c r="I211">
        <v>0</v>
      </c>
      <c r="J211">
        <v>0</v>
      </c>
      <c r="K211">
        <v>4</v>
      </c>
      <c r="M211">
        <v>2250</v>
      </c>
      <c r="N211">
        <v>0</v>
      </c>
      <c r="O211">
        <v>0</v>
      </c>
      <c r="P211">
        <v>0</v>
      </c>
      <c r="T211" t="s">
        <v>452</v>
      </c>
      <c r="V211">
        <v>9020407.9299999997</v>
      </c>
    </row>
    <row r="212" spans="1:22" x14ac:dyDescent="0.25">
      <c r="P212">
        <v>0</v>
      </c>
    </row>
    <row r="213" spans="1:22" x14ac:dyDescent="0.25">
      <c r="A213" t="s">
        <v>122</v>
      </c>
      <c r="B213" t="s">
        <v>121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M213">
        <v>0</v>
      </c>
      <c r="N213">
        <v>0</v>
      </c>
      <c r="O213">
        <v>0</v>
      </c>
      <c r="P213">
        <v>0</v>
      </c>
    </row>
    <row r="215" spans="1:22" x14ac:dyDescent="0.25">
      <c r="A215" t="s">
        <v>72</v>
      </c>
      <c r="B215" t="s">
        <v>121</v>
      </c>
      <c r="E215">
        <v>3</v>
      </c>
      <c r="F215">
        <v>0</v>
      </c>
      <c r="G215">
        <v>0</v>
      </c>
      <c r="H215">
        <v>4</v>
      </c>
      <c r="I215">
        <v>0</v>
      </c>
      <c r="J215">
        <v>0</v>
      </c>
      <c r="K215">
        <v>3.5</v>
      </c>
      <c r="M215">
        <v>3000</v>
      </c>
      <c r="N215">
        <v>0</v>
      </c>
      <c r="O215">
        <v>0</v>
      </c>
      <c r="P215">
        <v>0</v>
      </c>
    </row>
    <row r="216" spans="1:22" x14ac:dyDescent="0.25">
      <c r="P216" t="s">
        <v>113</v>
      </c>
    </row>
    <row r="217" spans="1:22" x14ac:dyDescent="0.25">
      <c r="L217" t="s">
        <v>453</v>
      </c>
      <c r="M217">
        <v>6555668.0899999999</v>
      </c>
      <c r="N217">
        <v>6507402.9400000004</v>
      </c>
      <c r="O217">
        <v>33827.65</v>
      </c>
    </row>
    <row r="218" spans="1:22" x14ac:dyDescent="0.25">
      <c r="A218" t="s">
        <v>454</v>
      </c>
      <c r="B218">
        <v>7400000</v>
      </c>
      <c r="F218" t="s">
        <v>113</v>
      </c>
      <c r="L218" t="s">
        <v>448</v>
      </c>
      <c r="M218">
        <v>677707.73</v>
      </c>
    </row>
    <row r="219" spans="1:22" x14ac:dyDescent="0.25">
      <c r="A219" t="s">
        <v>455</v>
      </c>
      <c r="B219">
        <v>0</v>
      </c>
      <c r="L219" t="s">
        <v>456</v>
      </c>
      <c r="M219">
        <v>166624.18</v>
      </c>
    </row>
    <row r="220" spans="1:22" x14ac:dyDescent="0.25">
      <c r="A220" t="s">
        <v>457</v>
      </c>
      <c r="B220">
        <v>7400000</v>
      </c>
    </row>
    <row r="221" spans="1:22" x14ac:dyDescent="0.25">
      <c r="A221" t="s">
        <v>458</v>
      </c>
      <c r="B221">
        <v>370000</v>
      </c>
      <c r="C221" t="s">
        <v>113</v>
      </c>
      <c r="M221">
        <v>7400000</v>
      </c>
    </row>
    <row r="222" spans="1:22" x14ac:dyDescent="0.25">
      <c r="M222">
        <v>0</v>
      </c>
    </row>
    <row r="223" spans="1:22" x14ac:dyDescent="0.25">
      <c r="A223" t="s">
        <v>459</v>
      </c>
      <c r="B223">
        <v>677707.73</v>
      </c>
      <c r="M223" t="s">
        <v>460</v>
      </c>
    </row>
    <row r="224" spans="1:22" x14ac:dyDescent="0.25">
      <c r="A224" t="s">
        <v>461</v>
      </c>
      <c r="B224">
        <v>166624.18</v>
      </c>
      <c r="M224" t="s">
        <v>113</v>
      </c>
    </row>
    <row r="225" spans="1:13" x14ac:dyDescent="0.25">
      <c r="A225" t="s">
        <v>462</v>
      </c>
      <c r="B225">
        <v>14437.5</v>
      </c>
      <c r="M225" t="s">
        <v>113</v>
      </c>
    </row>
    <row r="226" spans="1:13" x14ac:dyDescent="0.25">
      <c r="B226" t="s">
        <v>113</v>
      </c>
    </row>
    <row r="227" spans="1:13" x14ac:dyDescent="0.25">
      <c r="A227" t="s">
        <v>463</v>
      </c>
      <c r="B227">
        <v>6541230.5899999999</v>
      </c>
    </row>
    <row r="229" spans="1:13" x14ac:dyDescent="0.25">
      <c r="A229" t="s">
        <v>464</v>
      </c>
      <c r="B229">
        <v>3273.6078640000001</v>
      </c>
    </row>
    <row r="231" spans="1:13" x14ac:dyDescent="0.25">
      <c r="B231">
        <v>6541230.5899999999</v>
      </c>
    </row>
    <row r="232" spans="1:13" x14ac:dyDescent="0.25">
      <c r="B232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22AC9-6675-4BF7-B112-31FEBF3EFE98}">
  <dimension ref="A1:I23"/>
  <sheetViews>
    <sheetView topLeftCell="B1" zoomScale="140" zoomScaleNormal="140" workbookViewId="0">
      <selection activeCell="H7" sqref="H7"/>
    </sheetView>
  </sheetViews>
  <sheetFormatPr defaultRowHeight="15" x14ac:dyDescent="0.25"/>
  <cols>
    <col min="1" max="1" width="48.5703125" bestFit="1" customWidth="1"/>
    <col min="2" max="8" width="16.42578125" bestFit="1" customWidth="1"/>
    <col min="9" max="9" width="14.5703125" bestFit="1" customWidth="1"/>
  </cols>
  <sheetData>
    <row r="1" spans="1:9" ht="19.5" x14ac:dyDescent="0.3">
      <c r="A1" s="132" t="s">
        <v>465</v>
      </c>
      <c r="B1" s="132"/>
      <c r="C1" s="132"/>
      <c r="D1" s="132"/>
      <c r="E1" s="132"/>
      <c r="F1" s="132"/>
      <c r="G1" s="132"/>
      <c r="H1" s="132"/>
      <c r="I1" s="132"/>
    </row>
    <row r="2" spans="1:9" ht="18" thickBot="1" x14ac:dyDescent="0.35">
      <c r="A2" s="133" t="s">
        <v>466</v>
      </c>
      <c r="B2" s="133"/>
      <c r="C2" s="133"/>
      <c r="D2" s="133"/>
      <c r="E2" s="133"/>
      <c r="F2" s="133"/>
      <c r="G2" s="133"/>
      <c r="H2" s="133"/>
      <c r="I2" s="133"/>
    </row>
    <row r="3" spans="1:9" x14ac:dyDescent="0.25">
      <c r="A3" s="96"/>
      <c r="B3" s="97"/>
      <c r="C3" s="97"/>
      <c r="D3" s="97"/>
      <c r="E3" s="97"/>
      <c r="F3" s="97"/>
      <c r="G3" s="97"/>
      <c r="H3" s="97"/>
      <c r="I3" s="98"/>
    </row>
    <row r="4" spans="1:9" x14ac:dyDescent="0.25">
      <c r="A4" s="99" t="s">
        <v>0</v>
      </c>
      <c r="B4" s="39">
        <v>2018</v>
      </c>
      <c r="C4" s="39">
        <v>2019</v>
      </c>
      <c r="D4" s="39">
        <v>2020</v>
      </c>
      <c r="E4" s="39">
        <v>2021</v>
      </c>
      <c r="F4" s="39">
        <v>2022</v>
      </c>
      <c r="G4" s="39">
        <v>2023</v>
      </c>
      <c r="H4" s="39">
        <v>2024</v>
      </c>
      <c r="I4" s="100">
        <v>2025</v>
      </c>
    </row>
    <row r="5" spans="1:9" x14ac:dyDescent="0.25">
      <c r="A5" s="99" t="s">
        <v>2</v>
      </c>
      <c r="B5" s="40">
        <f t="shared" ref="B5:I5" si="0">ROUND((B11/3)*4,2)</f>
        <v>11162119.99</v>
      </c>
      <c r="C5" s="40">
        <f t="shared" si="0"/>
        <v>11533970.800000001</v>
      </c>
      <c r="D5" s="40">
        <f t="shared" si="0"/>
        <v>13844405.35</v>
      </c>
      <c r="E5" s="40">
        <f t="shared" si="0"/>
        <v>15013621.51</v>
      </c>
      <c r="F5" s="40">
        <f t="shared" si="0"/>
        <v>15181493.960000001</v>
      </c>
      <c r="G5" s="40">
        <f t="shared" si="0"/>
        <v>15736014.529999999</v>
      </c>
      <c r="H5" s="40">
        <f t="shared" si="0"/>
        <v>21287785</v>
      </c>
      <c r="I5" s="101">
        <f t="shared" si="0"/>
        <v>0</v>
      </c>
    </row>
    <row r="6" spans="1:9" x14ac:dyDescent="0.25">
      <c r="A6" s="99" t="s">
        <v>1</v>
      </c>
      <c r="B6" s="41">
        <f>'FY18 Est to Fully Fund'!K202</f>
        <v>1998.1717000000001</v>
      </c>
      <c r="C6" s="38">
        <f>'FY19 Est to Fully Fund'!E65</f>
        <v>2078.67</v>
      </c>
      <c r="D6" s="38">
        <f>'FY20 Est to Fully Fund'!E69</f>
        <v>2233</v>
      </c>
      <c r="E6" s="38">
        <f>'FY21 Est to Fully Fund'!E69</f>
        <v>2404.83</v>
      </c>
      <c r="F6" s="41">
        <f>'FY22 Est to Fully Fund'!E69</f>
        <v>2336.4998000000001</v>
      </c>
      <c r="G6" s="41">
        <f>'FY23 Est to Fully Fund'!E76</f>
        <v>2228.0039999999999</v>
      </c>
      <c r="H6" s="38">
        <f>'FY24 Est to Fully Fund'!E80</f>
        <v>2417.67</v>
      </c>
      <c r="I6" s="102"/>
    </row>
    <row r="7" spans="1:9" x14ac:dyDescent="0.25">
      <c r="A7" s="99" t="s">
        <v>467</v>
      </c>
      <c r="B7" s="40">
        <f>ROUND(B5/B6,2)</f>
        <v>5586.17</v>
      </c>
      <c r="C7" s="40">
        <f t="shared" ref="C7:I7" si="1">ROUND(C5/C6,2)</f>
        <v>5548.73</v>
      </c>
      <c r="D7" s="40">
        <f t="shared" si="1"/>
        <v>6199.91</v>
      </c>
      <c r="E7" s="40">
        <f t="shared" si="1"/>
        <v>6243.11</v>
      </c>
      <c r="F7" s="40">
        <f t="shared" si="1"/>
        <v>6497.54</v>
      </c>
      <c r="G7" s="40">
        <f t="shared" si="1"/>
        <v>7062.83</v>
      </c>
      <c r="H7" s="40">
        <f t="shared" si="1"/>
        <v>8805.08</v>
      </c>
      <c r="I7" s="101" t="e">
        <f t="shared" si="1"/>
        <v>#DIV/0!</v>
      </c>
    </row>
    <row r="8" spans="1:9" ht="15.75" thickBot="1" x14ac:dyDescent="0.3">
      <c r="A8" s="112" t="s">
        <v>468</v>
      </c>
      <c r="B8" s="113"/>
      <c r="C8" s="113">
        <f>(C7/B7)-100%</f>
        <v>-6.7022664902787188E-3</v>
      </c>
      <c r="D8" s="113">
        <f>(D7/C7)-100%</f>
        <v>0.11735658429947038</v>
      </c>
      <c r="E8" s="113">
        <f t="shared" ref="E8:I8" si="2">(E7/D7)-100%</f>
        <v>6.9678430815931502E-3</v>
      </c>
      <c r="F8" s="113">
        <f t="shared" si="2"/>
        <v>4.0753726908544063E-2</v>
      </c>
      <c r="G8" s="113">
        <f t="shared" si="2"/>
        <v>8.700061869569109E-2</v>
      </c>
      <c r="H8" s="113">
        <f t="shared" si="2"/>
        <v>0.24667873925890893</v>
      </c>
      <c r="I8" s="114" t="e">
        <f t="shared" si="2"/>
        <v>#DIV/0!</v>
      </c>
    </row>
    <row r="9" spans="1:9" x14ac:dyDescent="0.25">
      <c r="A9" s="109"/>
      <c r="B9" s="110"/>
      <c r="C9" s="110"/>
      <c r="D9" s="110"/>
      <c r="E9" s="110"/>
      <c r="F9" s="110"/>
      <c r="G9" s="110"/>
      <c r="H9" s="110"/>
      <c r="I9" s="111"/>
    </row>
    <row r="10" spans="1:9" ht="15.75" thickBot="1" x14ac:dyDescent="0.3">
      <c r="A10" s="104"/>
      <c r="B10" s="37"/>
      <c r="C10" s="37"/>
      <c r="D10" s="37"/>
      <c r="E10" s="37"/>
      <c r="F10" s="37"/>
      <c r="G10" s="37"/>
      <c r="H10" s="37"/>
      <c r="I10" s="105"/>
    </row>
    <row r="11" spans="1:9" x14ac:dyDescent="0.25">
      <c r="A11" s="96" t="s">
        <v>3</v>
      </c>
      <c r="B11" s="106">
        <f>'FY18 Est to Fully Fund'!V199</f>
        <v>8371589.9900000002</v>
      </c>
      <c r="C11" s="106">
        <f>'FY19 Est to Fully Fund'!F65</f>
        <v>8650478.0999999996</v>
      </c>
      <c r="D11" s="106">
        <f>'FY20 Est to Fully Fund'!F69</f>
        <v>10383304.01</v>
      </c>
      <c r="E11" s="106">
        <f>'FY21 Est to Fully Fund'!F69</f>
        <v>11260216.130000001</v>
      </c>
      <c r="F11" s="106">
        <f>'FY22 Est to Fully Fund'!F69</f>
        <v>11386120.470000001</v>
      </c>
      <c r="G11" s="106">
        <f>'FY23 Est to Fully Fund'!F76</f>
        <v>11802010.9</v>
      </c>
      <c r="H11" s="107">
        <f>'FY24 Est to Fully Fund'!F80</f>
        <v>15965838.75</v>
      </c>
      <c r="I11" s="108"/>
    </row>
    <row r="12" spans="1:9" x14ac:dyDescent="0.25">
      <c r="A12" s="50" t="s">
        <v>40</v>
      </c>
      <c r="B12" s="42">
        <f>'T&amp;T Pymt Summary FY14-25'!E8</f>
        <v>6652647.9000000004</v>
      </c>
      <c r="C12" s="42">
        <f>'T&amp;T Pymt Summary FY14-25'!E9</f>
        <v>6523898.8499999996</v>
      </c>
      <c r="D12" s="42">
        <f>'T&amp;T Pymt Summary FY14-25'!E10</f>
        <v>8112485.3600000003</v>
      </c>
      <c r="E12" s="42">
        <f>'T&amp;T Pymt Summary FY14-25'!E11</f>
        <v>8286047.6500000004</v>
      </c>
      <c r="F12" s="42">
        <f>'T&amp;T Pymt Summary FY14-25'!E12</f>
        <v>8231552.6299999999</v>
      </c>
      <c r="G12" s="42">
        <f>'T&amp;T Pymt Summary FY14-25'!E13</f>
        <v>8123619.7699999996</v>
      </c>
      <c r="H12" s="42">
        <f>'T&amp;T Pymt Summary FY14-25'!E14</f>
        <v>8013301.54</v>
      </c>
      <c r="I12" s="103"/>
    </row>
    <row r="13" spans="1:9" x14ac:dyDescent="0.25">
      <c r="A13" s="50" t="s">
        <v>39</v>
      </c>
      <c r="B13" s="42">
        <f>'T&amp;T Pymt Summary FY14-25'!C8</f>
        <v>7546000</v>
      </c>
      <c r="C13" s="42">
        <f>'T&amp;T Pymt Summary FY14-25'!C9</f>
        <v>7400000</v>
      </c>
      <c r="D13" s="42">
        <f>'T&amp;T Pymt Summary FY14-25'!C10</f>
        <v>9000000</v>
      </c>
      <c r="E13" s="42">
        <f>'T&amp;T Pymt Summary FY14-25'!C11</f>
        <v>9000000</v>
      </c>
      <c r="F13" s="42">
        <f>'T&amp;T Pymt Summary FY14-25'!C12</f>
        <v>9000000</v>
      </c>
      <c r="G13" s="42">
        <f>'T&amp;T Pymt Summary FY14-25'!C13</f>
        <v>9000000</v>
      </c>
      <c r="H13" s="42">
        <f>'T&amp;T Pymt Summary FY14-25'!C14</f>
        <v>9000000</v>
      </c>
      <c r="I13" s="103">
        <f>'T&amp;T Pymt Summary FY14-25'!C15</f>
        <v>9000000</v>
      </c>
    </row>
    <row r="14" spans="1:9" ht="15.75" thickBot="1" x14ac:dyDescent="0.3">
      <c r="A14" s="51" t="s">
        <v>4</v>
      </c>
      <c r="B14" s="52">
        <f t="shared" ref="B14:I14" si="3">ROUND(B12/B11,2)</f>
        <v>0.79</v>
      </c>
      <c r="C14" s="52">
        <f t="shared" si="3"/>
        <v>0.75</v>
      </c>
      <c r="D14" s="52">
        <f t="shared" si="3"/>
        <v>0.78</v>
      </c>
      <c r="E14" s="52">
        <f t="shared" si="3"/>
        <v>0.74</v>
      </c>
      <c r="F14" s="52">
        <f t="shared" si="3"/>
        <v>0.72</v>
      </c>
      <c r="G14" s="52">
        <f t="shared" si="3"/>
        <v>0.69</v>
      </c>
      <c r="H14" s="52">
        <f t="shared" si="3"/>
        <v>0.5</v>
      </c>
      <c r="I14" s="84" t="e">
        <f t="shared" si="3"/>
        <v>#DIV/0!</v>
      </c>
    </row>
    <row r="16" spans="1:9" ht="15.75" thickBot="1" x14ac:dyDescent="0.3"/>
    <row r="17" spans="1:9" x14ac:dyDescent="0.25">
      <c r="A17" s="134" t="s">
        <v>502</v>
      </c>
      <c r="B17" s="135"/>
      <c r="C17" s="135"/>
      <c r="D17" s="135"/>
      <c r="E17" s="135"/>
      <c r="F17" s="135"/>
      <c r="G17" s="135"/>
      <c r="H17" s="135"/>
      <c r="I17" s="136"/>
    </row>
    <row r="18" spans="1:9" x14ac:dyDescent="0.25">
      <c r="A18" s="137"/>
      <c r="B18" s="138"/>
      <c r="C18" s="138"/>
      <c r="D18" s="138"/>
      <c r="E18" s="138"/>
      <c r="F18" s="138"/>
      <c r="G18" s="138"/>
      <c r="H18" s="138"/>
      <c r="I18" s="139"/>
    </row>
    <row r="19" spans="1:9" x14ac:dyDescent="0.25">
      <c r="A19" s="137"/>
      <c r="B19" s="138"/>
      <c r="C19" s="138"/>
      <c r="D19" s="138"/>
      <c r="E19" s="138"/>
      <c r="F19" s="138"/>
      <c r="G19" s="138"/>
      <c r="H19" s="138"/>
      <c r="I19" s="139"/>
    </row>
    <row r="20" spans="1:9" x14ac:dyDescent="0.25">
      <c r="A20" s="137"/>
      <c r="B20" s="138"/>
      <c r="C20" s="138"/>
      <c r="D20" s="138"/>
      <c r="E20" s="138"/>
      <c r="F20" s="138"/>
      <c r="G20" s="138"/>
      <c r="H20" s="138"/>
      <c r="I20" s="139"/>
    </row>
    <row r="21" spans="1:9" x14ac:dyDescent="0.25">
      <c r="A21" s="137"/>
      <c r="B21" s="138"/>
      <c r="C21" s="138"/>
      <c r="D21" s="138"/>
      <c r="E21" s="138"/>
      <c r="F21" s="138"/>
      <c r="G21" s="138"/>
      <c r="H21" s="138"/>
      <c r="I21" s="139"/>
    </row>
    <row r="22" spans="1:9" x14ac:dyDescent="0.25">
      <c r="A22" s="137"/>
      <c r="B22" s="138"/>
      <c r="C22" s="138"/>
      <c r="D22" s="138"/>
      <c r="E22" s="138"/>
      <c r="F22" s="138"/>
      <c r="G22" s="138"/>
      <c r="H22" s="138"/>
      <c r="I22" s="139"/>
    </row>
    <row r="23" spans="1:9" ht="15.75" thickBot="1" x14ac:dyDescent="0.3">
      <c r="A23" s="140"/>
      <c r="B23" s="141"/>
      <c r="C23" s="141"/>
      <c r="D23" s="141"/>
      <c r="E23" s="141"/>
      <c r="F23" s="141"/>
      <c r="G23" s="141"/>
      <c r="H23" s="141"/>
      <c r="I23" s="142"/>
    </row>
  </sheetData>
  <mergeCells count="3">
    <mergeCell ref="A1:I1"/>
    <mergeCell ref="A2:I2"/>
    <mergeCell ref="A17:I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4980C-F8D9-4F6A-927B-324595FEA9C0}">
  <dimension ref="A1:K15"/>
  <sheetViews>
    <sheetView workbookViewId="0">
      <selection activeCell="J15" sqref="J15"/>
    </sheetView>
  </sheetViews>
  <sheetFormatPr defaultRowHeight="15" x14ac:dyDescent="0.25"/>
  <cols>
    <col min="3" max="3" width="20" customWidth="1"/>
    <col min="4" max="4" width="16.28515625" customWidth="1"/>
    <col min="5" max="5" width="17.85546875" customWidth="1"/>
    <col min="6" max="6" width="14.140625" customWidth="1"/>
    <col min="7" max="7" width="17.42578125" customWidth="1"/>
    <col min="8" max="9" width="17.7109375" customWidth="1"/>
    <col min="10" max="10" width="20.140625" customWidth="1"/>
    <col min="11" max="11" width="19.7109375" customWidth="1"/>
  </cols>
  <sheetData>
    <row r="1" spans="1:11" ht="15.75" x14ac:dyDescent="0.25">
      <c r="A1" s="143" t="s">
        <v>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17.2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0" thickBot="1" x14ac:dyDescent="0.3">
      <c r="A3" s="3"/>
      <c r="B3" s="3"/>
      <c r="C3" s="4" t="s">
        <v>6</v>
      </c>
      <c r="D3" s="5" t="s">
        <v>7</v>
      </c>
      <c r="E3" s="6" t="s">
        <v>8</v>
      </c>
      <c r="F3" s="6" t="s">
        <v>9</v>
      </c>
      <c r="G3" s="7" t="s">
        <v>10</v>
      </c>
      <c r="H3" s="8" t="s">
        <v>11</v>
      </c>
      <c r="I3" s="8" t="s">
        <v>12</v>
      </c>
      <c r="J3" s="9" t="s">
        <v>13</v>
      </c>
      <c r="K3" s="10" t="s">
        <v>14</v>
      </c>
    </row>
    <row r="4" spans="1:11" ht="16.5" x14ac:dyDescent="0.3">
      <c r="A4" s="3" t="s">
        <v>15</v>
      </c>
      <c r="B4" s="3" t="s">
        <v>16</v>
      </c>
      <c r="C4" s="11">
        <v>7422619</v>
      </c>
      <c r="D4" s="12">
        <v>120164.54</v>
      </c>
      <c r="E4" s="13">
        <v>6565134.5</v>
      </c>
      <c r="F4" s="13">
        <v>77894.84</v>
      </c>
      <c r="G4" s="14">
        <v>6643029.3399999999</v>
      </c>
      <c r="H4" s="15">
        <v>656709.72</v>
      </c>
      <c r="I4" s="15">
        <v>2715.4</v>
      </c>
      <c r="J4" s="16">
        <v>659425.12</v>
      </c>
      <c r="K4" s="17">
        <v>8.8839952582774356E-2</v>
      </c>
    </row>
    <row r="5" spans="1:11" ht="16.5" x14ac:dyDescent="0.3">
      <c r="A5" s="3" t="s">
        <v>17</v>
      </c>
      <c r="B5" s="3" t="s">
        <v>18</v>
      </c>
      <c r="C5" s="11">
        <v>7027000</v>
      </c>
      <c r="D5" s="12">
        <v>136429.29999999999</v>
      </c>
      <c r="E5" s="13">
        <v>6124159.3300000001</v>
      </c>
      <c r="F5" s="13">
        <v>57390.12</v>
      </c>
      <c r="G5" s="14">
        <v>6181549.4500000002</v>
      </c>
      <c r="H5" s="15">
        <v>706543.85</v>
      </c>
      <c r="I5" s="15">
        <v>2477.4</v>
      </c>
      <c r="J5" s="16">
        <v>709021.25</v>
      </c>
      <c r="K5" s="17">
        <v>0.10089956595986907</v>
      </c>
    </row>
    <row r="6" spans="1:11" ht="16.5" x14ac:dyDescent="0.3">
      <c r="A6" s="3" t="s">
        <v>19</v>
      </c>
      <c r="B6" s="3" t="s">
        <v>20</v>
      </c>
      <c r="C6" s="11">
        <v>7400000</v>
      </c>
      <c r="D6" s="12">
        <v>140290.54</v>
      </c>
      <c r="E6" s="13">
        <v>6521931.7400000002</v>
      </c>
      <c r="F6" s="13">
        <v>54157.41</v>
      </c>
      <c r="G6" s="14">
        <v>6576089.1500000004</v>
      </c>
      <c r="H6" s="15">
        <v>680787.1</v>
      </c>
      <c r="I6" s="15">
        <v>2833.21</v>
      </c>
      <c r="J6" s="16">
        <v>683620.31</v>
      </c>
      <c r="K6" s="17">
        <v>9.2381122972972962E-2</v>
      </c>
    </row>
    <row r="7" spans="1:11" ht="16.5" x14ac:dyDescent="0.3">
      <c r="A7" s="3" t="s">
        <v>21</v>
      </c>
      <c r="B7" s="3" t="s">
        <v>22</v>
      </c>
      <c r="C7" s="11">
        <v>7400000</v>
      </c>
      <c r="D7" s="12">
        <v>148397.68</v>
      </c>
      <c r="E7" s="13">
        <v>6507958.0700000003</v>
      </c>
      <c r="F7" s="13">
        <v>53236.02</v>
      </c>
      <c r="G7" s="14">
        <v>6561194.0899999999</v>
      </c>
      <c r="H7" s="15">
        <v>687900.43</v>
      </c>
      <c r="I7" s="15">
        <v>2507.8000000000002</v>
      </c>
      <c r="J7" s="16">
        <v>690408.23</v>
      </c>
      <c r="K7" s="17">
        <v>9.3298409459459469E-2</v>
      </c>
    </row>
    <row r="8" spans="1:11" ht="16.5" x14ac:dyDescent="0.3">
      <c r="A8" s="3" t="s">
        <v>23</v>
      </c>
      <c r="B8" s="3" t="s">
        <v>24</v>
      </c>
      <c r="C8" s="11">
        <v>7546000</v>
      </c>
      <c r="D8" s="12">
        <v>166624.18</v>
      </c>
      <c r="E8" s="13">
        <v>6652647.9000000004</v>
      </c>
      <c r="F8" s="13">
        <v>49020.19</v>
      </c>
      <c r="G8" s="14">
        <v>6701668.0899999999</v>
      </c>
      <c r="H8" s="15">
        <v>674325.13</v>
      </c>
      <c r="I8" s="15">
        <v>3382.6</v>
      </c>
      <c r="J8" s="16">
        <v>677707.73</v>
      </c>
      <c r="K8" s="17">
        <v>8.981019480519481E-2</v>
      </c>
    </row>
    <row r="9" spans="1:11" ht="16.5" x14ac:dyDescent="0.3">
      <c r="A9" s="3" t="s">
        <v>25</v>
      </c>
      <c r="B9" s="3" t="s">
        <v>26</v>
      </c>
      <c r="C9" s="18">
        <v>7400000</v>
      </c>
      <c r="D9" s="19">
        <v>169888.94</v>
      </c>
      <c r="E9" s="20">
        <v>6523898.8499999996</v>
      </c>
      <c r="F9" s="20">
        <v>30440.22</v>
      </c>
      <c r="G9" s="21">
        <v>6554339.0700000003</v>
      </c>
      <c r="H9" s="22">
        <v>673398.19</v>
      </c>
      <c r="I9" s="22">
        <v>2373.8000000000002</v>
      </c>
      <c r="J9" s="23">
        <v>675771.99</v>
      </c>
      <c r="K9" s="24">
        <v>9.1300000000000006E-2</v>
      </c>
    </row>
    <row r="10" spans="1:11" ht="16.5" x14ac:dyDescent="0.3">
      <c r="A10" s="3" t="s">
        <v>27</v>
      </c>
      <c r="B10" s="3" t="s">
        <v>28</v>
      </c>
      <c r="C10" s="18">
        <v>9000000</v>
      </c>
      <c r="D10" s="19">
        <v>168756.1</v>
      </c>
      <c r="E10" s="20">
        <v>8112485.3600000003</v>
      </c>
      <c r="F10" s="20">
        <v>38271.519999999997</v>
      </c>
      <c r="G10" s="21">
        <v>8150756.8799999999</v>
      </c>
      <c r="H10" s="22">
        <v>673671.42</v>
      </c>
      <c r="I10" s="22">
        <v>6815.6</v>
      </c>
      <c r="J10" s="23">
        <v>680487.02</v>
      </c>
      <c r="K10" s="24">
        <v>7.5600000000000001E-2</v>
      </c>
    </row>
    <row r="11" spans="1:11" ht="16.5" x14ac:dyDescent="0.3">
      <c r="A11" s="3" t="s">
        <v>29</v>
      </c>
      <c r="B11" s="3" t="s">
        <v>30</v>
      </c>
      <c r="C11" s="11">
        <v>9000000</v>
      </c>
      <c r="D11" s="12">
        <v>187907.34</v>
      </c>
      <c r="E11" s="13">
        <v>8286047.6500000004</v>
      </c>
      <c r="F11" s="13">
        <v>17679.28</v>
      </c>
      <c r="G11" s="14">
        <v>8303726.9299999997</v>
      </c>
      <c r="H11" s="15">
        <v>508086.93</v>
      </c>
      <c r="I11" s="15">
        <v>278.8</v>
      </c>
      <c r="J11" s="16">
        <v>508365.73</v>
      </c>
      <c r="K11" s="17">
        <v>5.6500000000000002E-2</v>
      </c>
    </row>
    <row r="12" spans="1:11" ht="16.5" x14ac:dyDescent="0.3">
      <c r="A12" s="3" t="s">
        <v>31</v>
      </c>
      <c r="B12" s="3" t="s">
        <v>32</v>
      </c>
      <c r="C12" s="11">
        <v>9000000</v>
      </c>
      <c r="D12" s="12">
        <v>170527.22</v>
      </c>
      <c r="E12" s="13">
        <v>8231552.6299999999</v>
      </c>
      <c r="F12" s="13">
        <v>13230</v>
      </c>
      <c r="G12" s="14">
        <v>8244782.6299999999</v>
      </c>
      <c r="H12" s="15">
        <v>584690.15</v>
      </c>
      <c r="I12" s="15">
        <v>0</v>
      </c>
      <c r="J12" s="16">
        <v>584690.15</v>
      </c>
      <c r="K12" s="17">
        <v>6.5000000000000002E-2</v>
      </c>
    </row>
    <row r="13" spans="1:11" ht="17.25" thickBot="1" x14ac:dyDescent="0.35">
      <c r="A13" s="3" t="s">
        <v>33</v>
      </c>
      <c r="B13" s="3" t="s">
        <v>34</v>
      </c>
      <c r="C13" s="25">
        <v>9000000</v>
      </c>
      <c r="D13" s="26">
        <v>189011.9</v>
      </c>
      <c r="E13" s="27">
        <v>8123619.7699999996</v>
      </c>
      <c r="F13" s="27">
        <v>5250</v>
      </c>
      <c r="G13" s="28">
        <v>8128869.7699999996</v>
      </c>
      <c r="H13" s="29">
        <v>682118.33</v>
      </c>
      <c r="I13" s="29">
        <v>0</v>
      </c>
      <c r="J13" s="30">
        <v>682118.33</v>
      </c>
      <c r="K13" s="31">
        <v>7.5800000000000006E-2</v>
      </c>
    </row>
    <row r="14" spans="1:11" ht="17.25" thickBot="1" x14ac:dyDescent="0.35">
      <c r="A14" s="3" t="s">
        <v>35</v>
      </c>
      <c r="B14" s="3" t="s">
        <v>36</v>
      </c>
      <c r="C14" s="25">
        <v>9000000</v>
      </c>
      <c r="D14" s="32">
        <v>224515.64</v>
      </c>
      <c r="E14" s="33">
        <v>8013301.54</v>
      </c>
      <c r="F14" s="33">
        <v>11939.48</v>
      </c>
      <c r="G14" s="28">
        <v>8025247.1699999999</v>
      </c>
      <c r="H14" s="34">
        <v>750237.19</v>
      </c>
      <c r="I14" s="29">
        <v>0</v>
      </c>
      <c r="J14" s="35">
        <v>750237.19</v>
      </c>
      <c r="K14" s="36">
        <v>8.3400000000000002E-2</v>
      </c>
    </row>
    <row r="15" spans="1:11" ht="17.25" thickBot="1" x14ac:dyDescent="0.35">
      <c r="A15" s="3" t="s">
        <v>37</v>
      </c>
      <c r="B15" s="3" t="s">
        <v>38</v>
      </c>
      <c r="C15" s="25">
        <v>9000000</v>
      </c>
      <c r="D15" s="26">
        <v>241658.25</v>
      </c>
      <c r="E15" s="27">
        <v>7918546.2000000002</v>
      </c>
      <c r="F15" s="27">
        <v>6937.5</v>
      </c>
      <c r="G15" s="28">
        <v>7925483.7000000002</v>
      </c>
      <c r="H15" s="29">
        <v>832858.05</v>
      </c>
      <c r="I15" s="29">
        <v>0</v>
      </c>
      <c r="J15" s="30">
        <v>832858.05</v>
      </c>
      <c r="K15" s="31">
        <v>9.2499999999999999E-2</v>
      </c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03C6-1C82-4F69-A889-6C5B73917273}">
  <dimension ref="A1:J104"/>
  <sheetViews>
    <sheetView tabSelected="1" workbookViewId="0">
      <selection activeCell="C9" sqref="C9"/>
    </sheetView>
  </sheetViews>
  <sheetFormatPr defaultColWidth="9" defaultRowHeight="15" x14ac:dyDescent="0.25"/>
  <cols>
    <col min="1" max="1" width="54" bestFit="1" customWidth="1"/>
    <col min="2" max="2" width="46.28515625" bestFit="1" customWidth="1"/>
    <col min="3" max="3" width="14.85546875" bestFit="1" customWidth="1"/>
    <col min="4" max="4" width="21.140625" bestFit="1" customWidth="1"/>
    <col min="5" max="5" width="31.140625" bestFit="1" customWidth="1"/>
    <col min="6" max="6" width="17.85546875" bestFit="1" customWidth="1"/>
    <col min="7" max="7" width="27.28515625" bestFit="1" customWidth="1"/>
    <col min="8" max="8" width="49.7109375" bestFit="1" customWidth="1"/>
    <col min="9" max="9" width="60.28515625" bestFit="1" customWidth="1"/>
    <col min="10" max="10" width="1.28515625" bestFit="1" customWidth="1"/>
  </cols>
  <sheetData>
    <row r="1" spans="1:10" x14ac:dyDescent="0.25">
      <c r="B1" t="s">
        <v>41</v>
      </c>
    </row>
    <row r="3" spans="1:10" x14ac:dyDescent="0.25">
      <c r="A3" t="s">
        <v>42</v>
      </c>
    </row>
    <row r="4" spans="1:10" x14ac:dyDescent="0.25">
      <c r="A4" t="s">
        <v>43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50</v>
      </c>
      <c r="I4" t="s">
        <v>51</v>
      </c>
    </row>
    <row r="5" spans="1:10" x14ac:dyDescent="0.25">
      <c r="A5" t="s">
        <v>52</v>
      </c>
      <c r="B5">
        <v>4468.13</v>
      </c>
      <c r="C5">
        <v>8936.26</v>
      </c>
      <c r="D5">
        <v>6702.2</v>
      </c>
      <c r="E5">
        <v>19.666699999999999</v>
      </c>
      <c r="F5">
        <v>131810.16</v>
      </c>
      <c r="G5">
        <v>65184.88</v>
      </c>
      <c r="H5">
        <v>-66625.279999999999</v>
      </c>
      <c r="I5">
        <v>0.4</v>
      </c>
      <c r="J5" t="s">
        <v>113</v>
      </c>
    </row>
    <row r="6" spans="1:10" x14ac:dyDescent="0.25">
      <c r="A6" t="s">
        <v>53</v>
      </c>
      <c r="B6">
        <v>3025.2</v>
      </c>
      <c r="C6">
        <v>6050.4</v>
      </c>
      <c r="D6">
        <v>4537.8</v>
      </c>
      <c r="E6">
        <v>13.833349999999999</v>
      </c>
      <c r="F6">
        <v>62772.98</v>
      </c>
      <c r="G6">
        <v>45850.36</v>
      </c>
      <c r="H6">
        <v>-16922.62</v>
      </c>
      <c r="I6">
        <v>0.3</v>
      </c>
      <c r="J6" t="s">
        <v>113</v>
      </c>
    </row>
    <row r="7" spans="1:10" x14ac:dyDescent="0.25">
      <c r="A7" t="s">
        <v>54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</row>
    <row r="8" spans="1:10" x14ac:dyDescent="0.25">
      <c r="A8" t="s">
        <v>55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</row>
    <row r="9" spans="1:10" x14ac:dyDescent="0.25">
      <c r="A9" t="s">
        <v>56</v>
      </c>
      <c r="B9">
        <v>3448.08</v>
      </c>
      <c r="C9">
        <v>6896.16</v>
      </c>
      <c r="D9">
        <v>5172.12</v>
      </c>
      <c r="E9">
        <v>473.16665</v>
      </c>
      <c r="F9">
        <v>2447274.69</v>
      </c>
      <c r="G9">
        <v>1568300.5</v>
      </c>
      <c r="H9">
        <v>-878974.19</v>
      </c>
      <c r="I9">
        <v>0.4</v>
      </c>
      <c r="J9" t="s">
        <v>113</v>
      </c>
    </row>
    <row r="11" spans="1:10" x14ac:dyDescent="0.25">
      <c r="A11" t="s">
        <v>57</v>
      </c>
      <c r="B11">
        <v>6848.56</v>
      </c>
      <c r="C11">
        <v>13697.12</v>
      </c>
      <c r="D11">
        <v>10272.84</v>
      </c>
      <c r="E11">
        <v>20.666699999999999</v>
      </c>
      <c r="F11">
        <v>212305.7</v>
      </c>
      <c r="G11">
        <v>68499.360000000001</v>
      </c>
      <c r="H11">
        <v>-143806.34</v>
      </c>
      <c r="I11" t="s">
        <v>58</v>
      </c>
    </row>
    <row r="14" spans="1:10" x14ac:dyDescent="0.25">
      <c r="A14" t="s">
        <v>59</v>
      </c>
      <c r="B14">
        <v>5134.3100000000004</v>
      </c>
      <c r="C14">
        <v>10268.620000000001</v>
      </c>
      <c r="D14">
        <v>7701.47</v>
      </c>
      <c r="E14">
        <v>137.00030000000001</v>
      </c>
      <c r="F14">
        <v>1055103.7</v>
      </c>
      <c r="G14">
        <v>454084.75</v>
      </c>
      <c r="H14">
        <v>-601018.94999999995</v>
      </c>
      <c r="I14" t="s">
        <v>60</v>
      </c>
      <c r="J14" t="s">
        <v>113</v>
      </c>
    </row>
    <row r="17" spans="1:10" x14ac:dyDescent="0.25">
      <c r="A17" t="s">
        <v>61</v>
      </c>
      <c r="B17">
        <v>4024.41</v>
      </c>
      <c r="C17">
        <v>8048.82</v>
      </c>
      <c r="D17">
        <v>6036.62</v>
      </c>
      <c r="E17">
        <v>294.33330000000001</v>
      </c>
      <c r="F17">
        <v>1776778.29</v>
      </c>
      <c r="G17">
        <v>975561.83</v>
      </c>
      <c r="H17">
        <v>-801216.46</v>
      </c>
      <c r="I17">
        <v>0.4</v>
      </c>
      <c r="J17" t="s">
        <v>113</v>
      </c>
    </row>
    <row r="19" spans="1:10" x14ac:dyDescent="0.25">
      <c r="A19" t="s">
        <v>62</v>
      </c>
      <c r="B19">
        <v>8682.85</v>
      </c>
      <c r="C19">
        <v>17365.7</v>
      </c>
      <c r="D19">
        <v>13024.28</v>
      </c>
      <c r="E19">
        <v>169.5</v>
      </c>
      <c r="F19">
        <v>2207615.46</v>
      </c>
      <c r="G19">
        <v>561804.36</v>
      </c>
      <c r="H19">
        <v>-1645811.1</v>
      </c>
      <c r="I19" t="s">
        <v>63</v>
      </c>
    </row>
    <row r="22" spans="1:10" x14ac:dyDescent="0.25">
      <c r="A22" t="s">
        <v>64</v>
      </c>
      <c r="B22">
        <v>4705.53</v>
      </c>
      <c r="C22">
        <v>9411.06</v>
      </c>
      <c r="D22">
        <v>7058.3</v>
      </c>
      <c r="E22">
        <v>10.5</v>
      </c>
      <c r="F22">
        <v>74112.149999999994</v>
      </c>
      <c r="G22">
        <v>34802.04</v>
      </c>
      <c r="H22">
        <v>-39310.11</v>
      </c>
      <c r="I22">
        <v>0.4</v>
      </c>
      <c r="J22" t="s">
        <v>113</v>
      </c>
    </row>
    <row r="23" spans="1:10" x14ac:dyDescent="0.25">
      <c r="A23" t="s">
        <v>65</v>
      </c>
      <c r="B23">
        <v>2829.95</v>
      </c>
      <c r="C23">
        <v>5659.9</v>
      </c>
      <c r="D23">
        <v>4244.93</v>
      </c>
      <c r="E23">
        <v>79.833150000000003</v>
      </c>
      <c r="F23">
        <v>338886.13</v>
      </c>
      <c r="G23">
        <v>264605.38</v>
      </c>
      <c r="H23">
        <v>-74280.75</v>
      </c>
      <c r="I23">
        <v>0.33</v>
      </c>
      <c r="J23" t="s">
        <v>113</v>
      </c>
    </row>
    <row r="24" spans="1:10" x14ac:dyDescent="0.25">
      <c r="A24" t="s">
        <v>66</v>
      </c>
      <c r="B24">
        <v>3998.1</v>
      </c>
      <c r="C24">
        <v>7996.2</v>
      </c>
      <c r="D24">
        <v>5997.15</v>
      </c>
      <c r="E24">
        <v>8.8333499999999994</v>
      </c>
      <c r="F24">
        <v>52974.92</v>
      </c>
      <c r="G24">
        <v>29277.96</v>
      </c>
      <c r="H24">
        <v>-23696.959999999999</v>
      </c>
      <c r="I24">
        <v>0.4</v>
      </c>
      <c r="J24" t="s">
        <v>113</v>
      </c>
    </row>
    <row r="25" spans="1:10" x14ac:dyDescent="0.25">
      <c r="A25" t="s">
        <v>67</v>
      </c>
      <c r="B25">
        <v>3875.18</v>
      </c>
      <c r="C25">
        <v>7750.36</v>
      </c>
      <c r="D25">
        <v>5812.77</v>
      </c>
      <c r="E25">
        <v>201.99995000000001</v>
      </c>
      <c r="F25">
        <v>1174179.25</v>
      </c>
      <c r="G25">
        <v>669524.80000000005</v>
      </c>
      <c r="H25">
        <v>-504654.45</v>
      </c>
      <c r="I25">
        <v>0.4</v>
      </c>
      <c r="J25" t="s">
        <v>113</v>
      </c>
    </row>
    <row r="26" spans="1:10" x14ac:dyDescent="0.25">
      <c r="A26" t="s">
        <v>68</v>
      </c>
      <c r="B26">
        <v>3082.01</v>
      </c>
      <c r="C26">
        <v>6164.02</v>
      </c>
      <c r="D26">
        <v>4623.0200000000004</v>
      </c>
      <c r="E26">
        <v>62.16675</v>
      </c>
      <c r="F26">
        <v>287398.13</v>
      </c>
      <c r="G26">
        <v>206050.45</v>
      </c>
      <c r="H26">
        <v>-81347.679999999993</v>
      </c>
      <c r="I26">
        <v>0.25</v>
      </c>
      <c r="J26" t="s">
        <v>113</v>
      </c>
    </row>
    <row r="27" spans="1:10" x14ac:dyDescent="0.25">
      <c r="A27" t="s">
        <v>69</v>
      </c>
      <c r="B27">
        <v>2980.35</v>
      </c>
      <c r="C27">
        <v>5960.7</v>
      </c>
      <c r="D27">
        <v>4470.53</v>
      </c>
      <c r="E27">
        <v>189.83304999999999</v>
      </c>
      <c r="F27">
        <v>848654.35</v>
      </c>
      <c r="G27">
        <v>629197.84</v>
      </c>
      <c r="H27">
        <v>-219456.51</v>
      </c>
      <c r="I27">
        <v>0.4</v>
      </c>
      <c r="J27" t="s">
        <v>113</v>
      </c>
    </row>
    <row r="29" spans="1:10" x14ac:dyDescent="0.25">
      <c r="A29" t="s">
        <v>70</v>
      </c>
      <c r="B29">
        <v>6301.46</v>
      </c>
      <c r="C29">
        <v>12602.92</v>
      </c>
      <c r="D29">
        <v>9452.19</v>
      </c>
      <c r="E29">
        <v>18.333349999999999</v>
      </c>
      <c r="F29">
        <v>173290.31</v>
      </c>
      <c r="G29">
        <v>60765.52</v>
      </c>
      <c r="H29">
        <v>-112524.79</v>
      </c>
      <c r="I29" t="s">
        <v>58</v>
      </c>
    </row>
    <row r="32" spans="1:10" x14ac:dyDescent="0.25">
      <c r="A32" t="s">
        <v>71</v>
      </c>
      <c r="B32">
        <v>3662.51</v>
      </c>
      <c r="C32">
        <v>7325.02</v>
      </c>
      <c r="D32">
        <v>5493.77</v>
      </c>
      <c r="E32">
        <v>19.166699999999999</v>
      </c>
      <c r="F32">
        <v>105297.44</v>
      </c>
      <c r="G32">
        <v>63527.64</v>
      </c>
      <c r="H32">
        <v>-41769.800000000003</v>
      </c>
      <c r="I32">
        <v>0.4</v>
      </c>
      <c r="J32" t="s">
        <v>113</v>
      </c>
    </row>
    <row r="33" spans="1:10" x14ac:dyDescent="0.25">
      <c r="A33" t="s">
        <v>72</v>
      </c>
      <c r="B33">
        <v>2952.37</v>
      </c>
      <c r="C33">
        <v>5904.74</v>
      </c>
      <c r="D33">
        <v>4428.5600000000004</v>
      </c>
      <c r="E33">
        <v>68.333399999999997</v>
      </c>
      <c r="F33">
        <v>302618.56</v>
      </c>
      <c r="G33">
        <v>226489.69</v>
      </c>
      <c r="H33">
        <v>-76128.87</v>
      </c>
      <c r="I33">
        <v>0.4</v>
      </c>
      <c r="J33" t="s">
        <v>113</v>
      </c>
    </row>
    <row r="34" spans="1:10" x14ac:dyDescent="0.25">
      <c r="A34" t="s">
        <v>73</v>
      </c>
      <c r="B34">
        <v>3076.65</v>
      </c>
      <c r="C34">
        <v>6153.3</v>
      </c>
      <c r="D34">
        <v>4614.9799999999996</v>
      </c>
      <c r="E34">
        <v>30.499949999999998</v>
      </c>
      <c r="F34">
        <v>140756.66</v>
      </c>
      <c r="G34">
        <v>101091.48</v>
      </c>
      <c r="H34">
        <v>-39665.18</v>
      </c>
      <c r="I34">
        <v>0.3</v>
      </c>
      <c r="J34" t="s">
        <v>113</v>
      </c>
    </row>
    <row r="36" spans="1:10" x14ac:dyDescent="0.25">
      <c r="A36" t="s">
        <v>74</v>
      </c>
      <c r="B36">
        <v>4271.3999999999996</v>
      </c>
      <c r="C36">
        <v>8542.7999999999993</v>
      </c>
      <c r="D36">
        <v>6407.1</v>
      </c>
      <c r="E36">
        <v>68.833299999999994</v>
      </c>
      <c r="F36">
        <v>441021.84</v>
      </c>
      <c r="G36">
        <v>228146.61</v>
      </c>
      <c r="H36">
        <v>-212875.23</v>
      </c>
      <c r="I36" t="s">
        <v>58</v>
      </c>
    </row>
    <row r="37" spans="1:10" x14ac:dyDescent="0.25">
      <c r="J37" t="s">
        <v>113</v>
      </c>
    </row>
    <row r="39" spans="1:10" x14ac:dyDescent="0.25">
      <c r="A39" t="s">
        <v>75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 t="s">
        <v>113</v>
      </c>
    </row>
    <row r="40" spans="1:10" x14ac:dyDescent="0.25">
      <c r="A40" t="s">
        <v>76</v>
      </c>
      <c r="B40">
        <v>2469.1999999999998</v>
      </c>
      <c r="C40">
        <v>4938.3999999999996</v>
      </c>
      <c r="D40">
        <v>3703.8</v>
      </c>
      <c r="E40">
        <v>24.666650000000001</v>
      </c>
      <c r="F40">
        <v>91360.34</v>
      </c>
      <c r="G40">
        <v>81757.119999999995</v>
      </c>
      <c r="H40">
        <v>-9603.2199999999993</v>
      </c>
      <c r="I40">
        <v>0.33</v>
      </c>
      <c r="J40" t="s">
        <v>113</v>
      </c>
    </row>
    <row r="41" spans="1:10" x14ac:dyDescent="0.25">
      <c r="A41" t="s">
        <v>77</v>
      </c>
      <c r="B41">
        <v>3069.91</v>
      </c>
      <c r="C41">
        <v>6139.82</v>
      </c>
      <c r="D41">
        <v>4604.87</v>
      </c>
      <c r="E41">
        <v>216.83349999999999</v>
      </c>
      <c r="F41">
        <v>998490.08</v>
      </c>
      <c r="G41">
        <v>718690.3</v>
      </c>
      <c r="H41">
        <v>-279799.78000000003</v>
      </c>
      <c r="I41">
        <v>0.33</v>
      </c>
      <c r="J41" t="s">
        <v>113</v>
      </c>
    </row>
    <row r="42" spans="1:10" x14ac:dyDescent="0.25">
      <c r="A42" t="s">
        <v>78</v>
      </c>
      <c r="B42">
        <v>3204.12</v>
      </c>
      <c r="C42">
        <v>6408.24</v>
      </c>
      <c r="D42">
        <v>4806.18</v>
      </c>
      <c r="E42">
        <v>4.3333500000000003</v>
      </c>
      <c r="F42">
        <v>20826.86</v>
      </c>
      <c r="G42">
        <v>14362.8</v>
      </c>
      <c r="H42">
        <v>-6464.06</v>
      </c>
      <c r="I42">
        <v>0.33</v>
      </c>
      <c r="J42" t="s">
        <v>113</v>
      </c>
    </row>
    <row r="43" spans="1:10" x14ac:dyDescent="0.25">
      <c r="A43" t="s">
        <v>79</v>
      </c>
      <c r="B43">
        <v>2936.37</v>
      </c>
      <c r="C43">
        <v>5872.74</v>
      </c>
      <c r="D43">
        <v>4404.5600000000004</v>
      </c>
      <c r="E43">
        <v>11.833349999999999</v>
      </c>
      <c r="F43">
        <v>52120.7</v>
      </c>
      <c r="G43">
        <v>39221.4</v>
      </c>
      <c r="H43">
        <v>-12899.3</v>
      </c>
      <c r="I43">
        <v>26.7</v>
      </c>
    </row>
    <row r="44" spans="1:10" x14ac:dyDescent="0.25">
      <c r="A44" t="s">
        <v>80</v>
      </c>
      <c r="B44">
        <v>3290.63</v>
      </c>
      <c r="C44">
        <v>6581.26</v>
      </c>
      <c r="D44">
        <v>4935.95</v>
      </c>
      <c r="E44">
        <v>11.5001</v>
      </c>
      <c r="F44">
        <v>56763.92</v>
      </c>
      <c r="G44">
        <v>38116.86</v>
      </c>
      <c r="H44">
        <v>-18647.060000000001</v>
      </c>
      <c r="I44">
        <v>0.35</v>
      </c>
      <c r="J44" t="s">
        <v>113</v>
      </c>
    </row>
    <row r="45" spans="1:10" x14ac:dyDescent="0.25">
      <c r="A45" t="s">
        <v>81</v>
      </c>
      <c r="B45">
        <v>4358.7</v>
      </c>
      <c r="C45">
        <v>8717.4</v>
      </c>
      <c r="D45">
        <v>6538.05</v>
      </c>
      <c r="E45">
        <v>58.833350000000003</v>
      </c>
      <c r="F45">
        <v>384655.38</v>
      </c>
      <c r="G45">
        <v>195001.96</v>
      </c>
      <c r="H45">
        <v>-189653.42</v>
      </c>
      <c r="I45">
        <v>0.4</v>
      </c>
    </row>
    <row r="46" spans="1:10" x14ac:dyDescent="0.25">
      <c r="A46" t="s">
        <v>82</v>
      </c>
      <c r="I46" t="s">
        <v>83</v>
      </c>
    </row>
    <row r="47" spans="1:10" x14ac:dyDescent="0.25">
      <c r="A47" t="s">
        <v>84</v>
      </c>
      <c r="B47">
        <v>5421.88</v>
      </c>
      <c r="C47">
        <v>10843.76</v>
      </c>
      <c r="D47">
        <v>8132.82</v>
      </c>
      <c r="E47">
        <v>1.5</v>
      </c>
      <c r="F47">
        <v>12199.23</v>
      </c>
      <c r="G47">
        <v>4971.72</v>
      </c>
      <c r="H47">
        <v>-7227.51</v>
      </c>
    </row>
    <row r="48" spans="1:10" x14ac:dyDescent="0.25">
      <c r="A48" t="s">
        <v>85</v>
      </c>
      <c r="B48">
        <v>5421.88</v>
      </c>
      <c r="C48">
        <v>10843.76</v>
      </c>
      <c r="D48">
        <v>8132.82</v>
      </c>
      <c r="E48">
        <v>1</v>
      </c>
      <c r="F48">
        <v>8132.82</v>
      </c>
      <c r="G48">
        <v>3314.48</v>
      </c>
      <c r="H48">
        <v>-4818.34</v>
      </c>
    </row>
    <row r="49" spans="1:8" x14ac:dyDescent="0.25">
      <c r="A49" t="s">
        <v>86</v>
      </c>
      <c r="B49">
        <v>5421.88</v>
      </c>
      <c r="C49">
        <v>10843.76</v>
      </c>
      <c r="D49">
        <v>8132.82</v>
      </c>
      <c r="E49">
        <v>31.333349999999999</v>
      </c>
      <c r="F49">
        <v>254828.5</v>
      </c>
      <c r="G49">
        <v>103853.75999999999</v>
      </c>
      <c r="H49">
        <v>-150974.74</v>
      </c>
    </row>
    <row r="50" spans="1:8" x14ac:dyDescent="0.25">
      <c r="A50" t="s">
        <v>87</v>
      </c>
      <c r="B50">
        <v>5421.88</v>
      </c>
      <c r="C50">
        <v>10843.76</v>
      </c>
      <c r="D50">
        <v>8132.82</v>
      </c>
      <c r="E50">
        <v>2</v>
      </c>
      <c r="F50">
        <v>16265.64</v>
      </c>
      <c r="G50">
        <v>6628.96</v>
      </c>
      <c r="H50">
        <v>-9636.68</v>
      </c>
    </row>
    <row r="51" spans="1:8" x14ac:dyDescent="0.25">
      <c r="A51" t="s">
        <v>88</v>
      </c>
      <c r="B51">
        <v>5421.88</v>
      </c>
      <c r="C51">
        <v>10843.76</v>
      </c>
      <c r="D51">
        <v>8132.82</v>
      </c>
      <c r="E51">
        <v>3</v>
      </c>
      <c r="F51">
        <v>24398.46</v>
      </c>
      <c r="G51">
        <v>9943.44</v>
      </c>
      <c r="H51">
        <v>-14455.02</v>
      </c>
    </row>
    <row r="52" spans="1:8" x14ac:dyDescent="0.25">
      <c r="A52" t="s">
        <v>89</v>
      </c>
      <c r="B52">
        <v>5421.88</v>
      </c>
      <c r="C52">
        <v>10843.76</v>
      </c>
      <c r="D52">
        <v>8132.82</v>
      </c>
      <c r="E52">
        <v>3</v>
      </c>
      <c r="F52">
        <v>24398.46</v>
      </c>
      <c r="G52">
        <v>9943.44</v>
      </c>
      <c r="H52">
        <v>-14455.02</v>
      </c>
    </row>
    <row r="53" spans="1:8" x14ac:dyDescent="0.25">
      <c r="A53" t="s">
        <v>90</v>
      </c>
      <c r="B53">
        <v>5421.88</v>
      </c>
      <c r="C53">
        <v>10843.76</v>
      </c>
      <c r="D53">
        <v>8132.82</v>
      </c>
      <c r="E53">
        <v>6</v>
      </c>
      <c r="F53">
        <v>48796.92</v>
      </c>
      <c r="G53">
        <v>19886.88</v>
      </c>
      <c r="H53">
        <v>-28910.04</v>
      </c>
    </row>
    <row r="54" spans="1:8" x14ac:dyDescent="0.25">
      <c r="A54" t="s">
        <v>91</v>
      </c>
      <c r="B54">
        <v>5421.88</v>
      </c>
      <c r="C54">
        <v>10843.76</v>
      </c>
      <c r="D54">
        <v>8132.82</v>
      </c>
      <c r="E54">
        <v>3</v>
      </c>
      <c r="F54">
        <v>24398.46</v>
      </c>
      <c r="G54">
        <v>9943.44</v>
      </c>
      <c r="H54">
        <v>-14455.02</v>
      </c>
    </row>
    <row r="55" spans="1:8" x14ac:dyDescent="0.25">
      <c r="A55" t="s">
        <v>92</v>
      </c>
      <c r="E55">
        <v>50.833350000000003</v>
      </c>
      <c r="F55">
        <v>413418.49</v>
      </c>
      <c r="G55">
        <v>168486.12</v>
      </c>
      <c r="H55">
        <v>-244932.37</v>
      </c>
    </row>
    <row r="56" spans="1:8" x14ac:dyDescent="0.25">
      <c r="A56" t="s">
        <v>93</v>
      </c>
    </row>
    <row r="57" spans="1:8" x14ac:dyDescent="0.25">
      <c r="A57" t="s">
        <v>94</v>
      </c>
      <c r="B57">
        <v>8475</v>
      </c>
      <c r="C57">
        <v>16950</v>
      </c>
      <c r="D57">
        <v>12712.5</v>
      </c>
      <c r="E57">
        <v>10</v>
      </c>
      <c r="F57">
        <v>127125</v>
      </c>
      <c r="G57">
        <v>33144.800000000003</v>
      </c>
      <c r="H57">
        <v>-93980.2</v>
      </c>
    </row>
    <row r="58" spans="1:8" x14ac:dyDescent="0.25">
      <c r="A58" t="s">
        <v>65</v>
      </c>
      <c r="B58">
        <v>8475</v>
      </c>
      <c r="C58">
        <v>16950</v>
      </c>
      <c r="D58">
        <v>12712.5</v>
      </c>
      <c r="E58">
        <v>0</v>
      </c>
      <c r="F58">
        <v>0</v>
      </c>
      <c r="G58">
        <v>0</v>
      </c>
      <c r="H58">
        <v>0</v>
      </c>
    </row>
    <row r="59" spans="1:8" x14ac:dyDescent="0.25">
      <c r="A59" t="s">
        <v>95</v>
      </c>
      <c r="E59">
        <v>10</v>
      </c>
      <c r="F59">
        <v>127125</v>
      </c>
      <c r="G59">
        <v>33144.800000000003</v>
      </c>
      <c r="H59">
        <v>-93980.2</v>
      </c>
    </row>
    <row r="60" spans="1:8" x14ac:dyDescent="0.25">
      <c r="A60" t="s">
        <v>96</v>
      </c>
    </row>
    <row r="61" spans="1:8" x14ac:dyDescent="0.25">
      <c r="A61" t="s">
        <v>97</v>
      </c>
      <c r="B61">
        <v>5125</v>
      </c>
      <c r="C61">
        <v>10250</v>
      </c>
      <c r="D61">
        <v>7687.5</v>
      </c>
      <c r="E61">
        <v>1</v>
      </c>
      <c r="F61">
        <v>7687.5</v>
      </c>
      <c r="G61">
        <v>3314.48</v>
      </c>
      <c r="H61">
        <v>-4373.0200000000004</v>
      </c>
    </row>
    <row r="62" spans="1:8" x14ac:dyDescent="0.25">
      <c r="A62" t="s">
        <v>98</v>
      </c>
      <c r="B62">
        <v>5125</v>
      </c>
      <c r="C62">
        <v>10250</v>
      </c>
      <c r="D62">
        <v>7687.5</v>
      </c>
      <c r="E62">
        <v>7.1666499999999997</v>
      </c>
      <c r="F62">
        <v>55093.62</v>
      </c>
      <c r="G62">
        <v>23753.72</v>
      </c>
      <c r="H62">
        <v>-31339.9</v>
      </c>
    </row>
    <row r="63" spans="1:8" x14ac:dyDescent="0.25">
      <c r="A63" t="s">
        <v>99</v>
      </c>
      <c r="B63">
        <v>5125</v>
      </c>
      <c r="C63">
        <v>10250</v>
      </c>
      <c r="D63">
        <v>7687.5</v>
      </c>
      <c r="E63">
        <v>2</v>
      </c>
      <c r="F63">
        <v>15375</v>
      </c>
      <c r="G63">
        <v>6628.96</v>
      </c>
      <c r="H63">
        <v>-8746.0400000000009</v>
      </c>
    </row>
    <row r="64" spans="1:8" x14ac:dyDescent="0.25">
      <c r="A64" t="s">
        <v>100</v>
      </c>
      <c r="B64">
        <v>5125</v>
      </c>
      <c r="C64">
        <v>10250</v>
      </c>
      <c r="D64">
        <v>7687.5</v>
      </c>
      <c r="E64">
        <v>0.5</v>
      </c>
      <c r="F64">
        <v>3843.75</v>
      </c>
      <c r="G64">
        <v>1657.24</v>
      </c>
      <c r="H64">
        <v>-2186.5100000000002</v>
      </c>
    </row>
    <row r="65" spans="1:8" x14ac:dyDescent="0.25">
      <c r="A65" t="s">
        <v>101</v>
      </c>
      <c r="B65">
        <v>5125</v>
      </c>
      <c r="C65">
        <v>10250</v>
      </c>
      <c r="D65">
        <v>7687.5</v>
      </c>
      <c r="E65">
        <v>1</v>
      </c>
      <c r="F65">
        <v>7687.5</v>
      </c>
      <c r="G65">
        <v>3314.48</v>
      </c>
      <c r="H65">
        <v>-4373.0200000000004</v>
      </c>
    </row>
    <row r="66" spans="1:8" x14ac:dyDescent="0.25">
      <c r="A66" t="s">
        <v>102</v>
      </c>
      <c r="E66">
        <v>10.666650000000001</v>
      </c>
      <c r="F66">
        <v>81999.87</v>
      </c>
      <c r="G66">
        <v>35354.400000000001</v>
      </c>
      <c r="H66">
        <v>-46645.47</v>
      </c>
    </row>
    <row r="67" spans="1:8" x14ac:dyDescent="0.25">
      <c r="A67" t="s">
        <v>103</v>
      </c>
    </row>
    <row r="68" spans="1:8" x14ac:dyDescent="0.25">
      <c r="A68" t="s">
        <v>104</v>
      </c>
      <c r="B68">
        <v>9850</v>
      </c>
      <c r="C68">
        <v>19700</v>
      </c>
      <c r="D68">
        <v>14775</v>
      </c>
      <c r="E68">
        <v>45.833300000000001</v>
      </c>
      <c r="F68">
        <v>677187.01</v>
      </c>
      <c r="G68">
        <v>151913.56</v>
      </c>
      <c r="H68">
        <v>-525273.44999999995</v>
      </c>
    </row>
    <row r="69" spans="1:8" x14ac:dyDescent="0.25">
      <c r="A69" t="s">
        <v>105</v>
      </c>
      <c r="B69">
        <v>9850</v>
      </c>
      <c r="C69">
        <v>19700</v>
      </c>
      <c r="D69">
        <v>14775</v>
      </c>
      <c r="E69">
        <v>10.833349999999999</v>
      </c>
      <c r="F69">
        <v>160062.75</v>
      </c>
      <c r="G69">
        <v>35906.92</v>
      </c>
      <c r="H69">
        <v>-124155.83</v>
      </c>
    </row>
    <row r="70" spans="1:8" x14ac:dyDescent="0.25">
      <c r="A70" t="s">
        <v>106</v>
      </c>
      <c r="B70">
        <v>9850</v>
      </c>
      <c r="C70">
        <v>19700</v>
      </c>
      <c r="D70">
        <v>14775</v>
      </c>
      <c r="E70">
        <v>1</v>
      </c>
      <c r="F70">
        <v>14775</v>
      </c>
      <c r="G70">
        <v>3314.48</v>
      </c>
      <c r="H70">
        <v>-11460.52</v>
      </c>
    </row>
    <row r="71" spans="1:8" x14ac:dyDescent="0.25">
      <c r="A71" t="s">
        <v>107</v>
      </c>
      <c r="B71">
        <v>9850</v>
      </c>
      <c r="C71">
        <v>19700</v>
      </c>
      <c r="D71">
        <v>14775</v>
      </c>
      <c r="E71">
        <v>44.5</v>
      </c>
      <c r="F71">
        <v>657487.5</v>
      </c>
      <c r="G71">
        <v>147494.35999999999</v>
      </c>
      <c r="H71">
        <v>-509993.14</v>
      </c>
    </row>
    <row r="72" spans="1:8" x14ac:dyDescent="0.25">
      <c r="A72" t="s">
        <v>87</v>
      </c>
      <c r="B72">
        <v>9850</v>
      </c>
      <c r="C72">
        <v>19700</v>
      </c>
      <c r="D72">
        <v>14775</v>
      </c>
      <c r="E72">
        <v>5</v>
      </c>
      <c r="F72">
        <v>73875</v>
      </c>
      <c r="G72">
        <v>16572.400000000001</v>
      </c>
      <c r="H72">
        <v>-57302.6</v>
      </c>
    </row>
    <row r="73" spans="1:8" x14ac:dyDescent="0.25">
      <c r="A73" t="s">
        <v>108</v>
      </c>
      <c r="B73">
        <v>9850</v>
      </c>
      <c r="C73">
        <v>19700</v>
      </c>
      <c r="D73">
        <v>14775</v>
      </c>
      <c r="E73">
        <v>0</v>
      </c>
      <c r="F73">
        <v>0</v>
      </c>
      <c r="G73">
        <v>0</v>
      </c>
      <c r="H73">
        <v>0</v>
      </c>
    </row>
    <row r="74" spans="1:8" x14ac:dyDescent="0.25">
      <c r="A74" t="s">
        <v>90</v>
      </c>
      <c r="B74">
        <v>9850</v>
      </c>
      <c r="C74">
        <v>19700</v>
      </c>
      <c r="D74">
        <v>14775</v>
      </c>
      <c r="E74">
        <v>0</v>
      </c>
      <c r="F74">
        <v>0</v>
      </c>
      <c r="G74">
        <v>0</v>
      </c>
      <c r="H74">
        <v>0</v>
      </c>
    </row>
    <row r="75" spans="1:8" x14ac:dyDescent="0.25">
      <c r="A75" t="s">
        <v>91</v>
      </c>
      <c r="B75">
        <v>9850</v>
      </c>
      <c r="C75">
        <v>19700</v>
      </c>
      <c r="D75">
        <v>14775</v>
      </c>
      <c r="E75">
        <v>0</v>
      </c>
      <c r="F75">
        <v>0</v>
      </c>
      <c r="G75">
        <v>0</v>
      </c>
      <c r="H75">
        <v>0</v>
      </c>
    </row>
    <row r="76" spans="1:8" x14ac:dyDescent="0.25">
      <c r="A76" t="s">
        <v>109</v>
      </c>
      <c r="E76">
        <v>107.16665</v>
      </c>
      <c r="F76">
        <v>1583387.26</v>
      </c>
      <c r="G76">
        <v>355201.72</v>
      </c>
      <c r="H76">
        <v>-1228185.54</v>
      </c>
    </row>
    <row r="77" spans="1:8" x14ac:dyDescent="0.25">
      <c r="A77" t="s">
        <v>110</v>
      </c>
    </row>
    <row r="78" spans="1:8" x14ac:dyDescent="0.25">
      <c r="A78" t="s">
        <v>111</v>
      </c>
      <c r="B78">
        <v>8940.5</v>
      </c>
      <c r="C78">
        <v>17881</v>
      </c>
      <c r="D78">
        <v>13410.75</v>
      </c>
      <c r="E78">
        <v>23.5</v>
      </c>
      <c r="F78">
        <v>315152.63</v>
      </c>
      <c r="G78">
        <v>77890.28</v>
      </c>
      <c r="H78">
        <v>-237262.35</v>
      </c>
    </row>
    <row r="79" spans="1:8" x14ac:dyDescent="0.25">
      <c r="A79" t="s">
        <v>112</v>
      </c>
      <c r="E79">
        <v>23.5</v>
      </c>
      <c r="F79">
        <v>315152.63</v>
      </c>
      <c r="G79">
        <v>77890.28</v>
      </c>
      <c r="H79">
        <v>-237262.35</v>
      </c>
    </row>
    <row r="80" spans="1:8" x14ac:dyDescent="0.25">
      <c r="A80" t="s">
        <v>113</v>
      </c>
      <c r="D80" t="s">
        <v>114</v>
      </c>
      <c r="E80">
        <v>2417.67</v>
      </c>
      <c r="F80">
        <v>15965838.75</v>
      </c>
      <c r="G80">
        <v>8013307.6900000004</v>
      </c>
      <c r="H80">
        <v>-7952531.0599999996</v>
      </c>
    </row>
    <row r="81" spans="1:8" x14ac:dyDescent="0.25">
      <c r="F81" t="s">
        <v>113</v>
      </c>
      <c r="G81" t="s">
        <v>113</v>
      </c>
      <c r="H81">
        <v>-7952531.0599999996</v>
      </c>
    </row>
    <row r="83" spans="1:8" x14ac:dyDescent="0.25">
      <c r="A83" t="s">
        <v>115</v>
      </c>
    </row>
    <row r="84" spans="1:8" x14ac:dyDescent="0.25">
      <c r="A84" t="s">
        <v>43</v>
      </c>
      <c r="B84" t="s">
        <v>116</v>
      </c>
      <c r="C84" t="s">
        <v>45</v>
      </c>
      <c r="D84" t="s">
        <v>46</v>
      </c>
      <c r="E84" t="s">
        <v>47</v>
      </c>
      <c r="F84" t="s">
        <v>117</v>
      </c>
      <c r="G84" t="s">
        <v>118</v>
      </c>
      <c r="H84" t="s">
        <v>119</v>
      </c>
    </row>
    <row r="85" spans="1:8" x14ac:dyDescent="0.25">
      <c r="A85" t="s">
        <v>67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</row>
    <row r="86" spans="1:8" x14ac:dyDescent="0.25">
      <c r="A86" t="s">
        <v>120</v>
      </c>
      <c r="B86">
        <v>250</v>
      </c>
      <c r="C86">
        <v>500</v>
      </c>
      <c r="D86">
        <v>375</v>
      </c>
      <c r="E86">
        <v>23</v>
      </c>
      <c r="F86">
        <v>8625</v>
      </c>
      <c r="G86">
        <v>8625</v>
      </c>
      <c r="H86">
        <v>0</v>
      </c>
    </row>
    <row r="87" spans="1:8" x14ac:dyDescent="0.25">
      <c r="A87" t="s">
        <v>121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</row>
    <row r="88" spans="1:8" x14ac:dyDescent="0.25">
      <c r="A88" t="s">
        <v>72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</row>
    <row r="89" spans="1:8" x14ac:dyDescent="0.25">
      <c r="A89" t="s">
        <v>122</v>
      </c>
      <c r="B89">
        <v>4600</v>
      </c>
      <c r="C89">
        <v>9200</v>
      </c>
      <c r="D89">
        <v>6900</v>
      </c>
      <c r="E89">
        <v>0.5</v>
      </c>
      <c r="F89">
        <v>3450</v>
      </c>
      <c r="G89">
        <v>3314.48</v>
      </c>
      <c r="H89">
        <v>-135.52000000000001</v>
      </c>
    </row>
    <row r="90" spans="1:8" x14ac:dyDescent="0.25">
      <c r="D90" t="s">
        <v>123</v>
      </c>
      <c r="F90">
        <v>12075</v>
      </c>
      <c r="G90">
        <v>11939.48</v>
      </c>
      <c r="H90">
        <v>-135.52000000000001</v>
      </c>
    </row>
    <row r="92" spans="1:8" x14ac:dyDescent="0.25">
      <c r="A92" t="s">
        <v>124</v>
      </c>
      <c r="E92" t="s">
        <v>113</v>
      </c>
      <c r="G92">
        <v>8025247.1699999999</v>
      </c>
    </row>
    <row r="93" spans="1:8" x14ac:dyDescent="0.25">
      <c r="A93" t="s">
        <v>125</v>
      </c>
      <c r="D93">
        <v>15965838.75</v>
      </c>
    </row>
    <row r="94" spans="1:8" x14ac:dyDescent="0.25">
      <c r="A94" t="s">
        <v>126</v>
      </c>
      <c r="D94">
        <v>12075</v>
      </c>
    </row>
    <row r="95" spans="1:8" x14ac:dyDescent="0.25">
      <c r="A95" t="s">
        <v>127</v>
      </c>
      <c r="D95">
        <v>750237.19</v>
      </c>
    </row>
    <row r="96" spans="1:8" x14ac:dyDescent="0.25">
      <c r="A96" t="s">
        <v>7</v>
      </c>
      <c r="D96">
        <v>224515.64</v>
      </c>
      <c r="G96" t="s">
        <v>128</v>
      </c>
      <c r="H96" t="s">
        <v>129</v>
      </c>
    </row>
    <row r="97" spans="1:8" x14ac:dyDescent="0.25">
      <c r="A97" t="s">
        <v>113</v>
      </c>
      <c r="B97" t="s">
        <v>113</v>
      </c>
      <c r="C97" t="s">
        <v>130</v>
      </c>
      <c r="E97" t="s">
        <v>113</v>
      </c>
    </row>
    <row r="98" spans="1:8" x14ac:dyDescent="0.25">
      <c r="G98" t="s">
        <v>113</v>
      </c>
      <c r="H98" t="s">
        <v>113</v>
      </c>
    </row>
    <row r="99" spans="1:8" x14ac:dyDescent="0.25">
      <c r="A99" t="s">
        <v>113</v>
      </c>
      <c r="B99" t="s">
        <v>131</v>
      </c>
      <c r="D99">
        <v>9000000</v>
      </c>
    </row>
    <row r="100" spans="1:8" x14ac:dyDescent="0.25">
      <c r="A100" t="s">
        <v>113</v>
      </c>
      <c r="B100" t="s">
        <v>132</v>
      </c>
      <c r="D100">
        <v>9000000</v>
      </c>
      <c r="E100" t="s">
        <v>113</v>
      </c>
      <c r="F100" t="s">
        <v>113</v>
      </c>
    </row>
    <row r="101" spans="1:8" x14ac:dyDescent="0.25">
      <c r="D101" t="s">
        <v>113</v>
      </c>
    </row>
    <row r="103" spans="1:8" x14ac:dyDescent="0.25">
      <c r="A103" t="s">
        <v>133</v>
      </c>
      <c r="D103">
        <v>3314.48</v>
      </c>
    </row>
    <row r="104" spans="1:8" x14ac:dyDescent="0.25">
      <c r="A104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C2D8-168A-4F06-A61A-91663963B9AE}">
  <dimension ref="A1:J100"/>
  <sheetViews>
    <sheetView workbookViewId="0">
      <selection activeCell="C7" sqref="C7"/>
    </sheetView>
  </sheetViews>
  <sheetFormatPr defaultColWidth="29" defaultRowHeight="15" x14ac:dyDescent="0.25"/>
  <sheetData>
    <row r="1" spans="1:10" ht="66.599999999999994" customHeight="1" x14ac:dyDescent="0.25">
      <c r="B1" t="s">
        <v>134</v>
      </c>
    </row>
    <row r="3" spans="1:10" x14ac:dyDescent="0.25">
      <c r="A3" t="s">
        <v>42</v>
      </c>
    </row>
    <row r="4" spans="1:10" ht="66" customHeight="1" x14ac:dyDescent="0.25">
      <c r="A4" t="s">
        <v>43</v>
      </c>
      <c r="B4" t="s">
        <v>44</v>
      </c>
      <c r="C4" t="s">
        <v>45</v>
      </c>
      <c r="D4" t="s">
        <v>46</v>
      </c>
      <c r="E4" t="s">
        <v>147</v>
      </c>
      <c r="F4" t="s">
        <v>135</v>
      </c>
      <c r="G4" t="s">
        <v>136</v>
      </c>
      <c r="H4" t="s">
        <v>137</v>
      </c>
    </row>
    <row r="5" spans="1:10" x14ac:dyDescent="0.25">
      <c r="A5" t="s">
        <v>52</v>
      </c>
      <c r="B5">
        <v>1791.19</v>
      </c>
      <c r="C5">
        <v>3582.38</v>
      </c>
      <c r="D5">
        <v>2686.79</v>
      </c>
      <c r="E5">
        <v>20.333349999999999</v>
      </c>
      <c r="F5">
        <v>54631.44</v>
      </c>
      <c r="G5">
        <v>74759.149999999994</v>
      </c>
      <c r="H5">
        <v>20127.71</v>
      </c>
      <c r="J5" t="s">
        <v>113</v>
      </c>
    </row>
    <row r="6" spans="1:10" x14ac:dyDescent="0.25">
      <c r="A6" t="s">
        <v>53</v>
      </c>
      <c r="B6">
        <v>3032.07</v>
      </c>
      <c r="C6">
        <v>6064.14</v>
      </c>
      <c r="D6">
        <v>4548.1099999999997</v>
      </c>
      <c r="E6">
        <v>5.8333500000000003</v>
      </c>
      <c r="F6">
        <v>26530.720000000001</v>
      </c>
      <c r="G6">
        <v>21447.34</v>
      </c>
      <c r="H6">
        <v>-5083.38</v>
      </c>
      <c r="J6" t="s">
        <v>113</v>
      </c>
    </row>
    <row r="7" spans="1:10" x14ac:dyDescent="0.25">
      <c r="A7" t="s">
        <v>56</v>
      </c>
      <c r="B7">
        <v>3268.28</v>
      </c>
      <c r="C7">
        <v>6536.56</v>
      </c>
      <c r="D7">
        <v>4902.42</v>
      </c>
      <c r="E7">
        <v>425.33325000000002</v>
      </c>
      <c r="F7">
        <v>2085162.23</v>
      </c>
      <c r="G7">
        <v>1563812.74</v>
      </c>
      <c r="H7">
        <v>-521349.49</v>
      </c>
      <c r="J7" t="s">
        <v>113</v>
      </c>
    </row>
    <row r="8" spans="1:10" ht="26.45" customHeight="1" x14ac:dyDescent="0.25">
      <c r="A8" t="s">
        <v>148</v>
      </c>
      <c r="B8">
        <v>2037.9</v>
      </c>
      <c r="C8">
        <v>4075.8</v>
      </c>
      <c r="D8">
        <v>3056.85</v>
      </c>
      <c r="E8">
        <v>13.5</v>
      </c>
      <c r="F8">
        <v>41267.480000000003</v>
      </c>
      <c r="G8">
        <v>49635.13</v>
      </c>
      <c r="H8">
        <v>8367.65</v>
      </c>
    </row>
    <row r="9" spans="1:10" ht="15" customHeight="1" x14ac:dyDescent="0.25"/>
    <row r="10" spans="1:10" ht="14.45" customHeight="1" x14ac:dyDescent="0.25">
      <c r="A10" t="s">
        <v>59</v>
      </c>
      <c r="B10">
        <v>2092.1</v>
      </c>
      <c r="C10">
        <v>4184.2</v>
      </c>
      <c r="D10">
        <v>3138.15</v>
      </c>
      <c r="E10">
        <v>105.1669</v>
      </c>
      <c r="F10">
        <v>330029.51</v>
      </c>
      <c r="I10" t="s">
        <v>113</v>
      </c>
      <c r="J10" t="s">
        <v>113</v>
      </c>
    </row>
    <row r="11" spans="1:10" x14ac:dyDescent="0.25">
      <c r="B11">
        <v>2535.88</v>
      </c>
      <c r="C11">
        <v>5071.76</v>
      </c>
      <c r="D11">
        <v>3803.82</v>
      </c>
      <c r="E11">
        <v>8</v>
      </c>
      <c r="F11">
        <v>30430.560000000001</v>
      </c>
      <c r="I11" t="s">
        <v>113</v>
      </c>
    </row>
    <row r="12" spans="1:10" x14ac:dyDescent="0.25">
      <c r="B12">
        <v>4627.9799999999996</v>
      </c>
      <c r="C12">
        <v>9255.9599999999991</v>
      </c>
      <c r="D12">
        <v>6941.97</v>
      </c>
      <c r="E12">
        <v>113.17</v>
      </c>
      <c r="F12">
        <v>785622.74</v>
      </c>
      <c r="G12">
        <v>416077.9</v>
      </c>
      <c r="H12">
        <v>-369544.84</v>
      </c>
      <c r="I12" t="s">
        <v>113</v>
      </c>
    </row>
    <row r="13" spans="1:10" x14ac:dyDescent="0.25">
      <c r="E13" t="s">
        <v>138</v>
      </c>
      <c r="I13" t="s">
        <v>113</v>
      </c>
      <c r="J13" t="s">
        <v>113</v>
      </c>
    </row>
    <row r="14" spans="1:10" x14ac:dyDescent="0.25">
      <c r="A14" t="s">
        <v>61</v>
      </c>
      <c r="B14">
        <v>3739.58</v>
      </c>
      <c r="C14">
        <v>7479.16</v>
      </c>
      <c r="D14">
        <v>5609.37</v>
      </c>
      <c r="E14">
        <v>253.4999</v>
      </c>
      <c r="F14">
        <v>1421974.73</v>
      </c>
      <c r="G14">
        <v>932037.14</v>
      </c>
      <c r="H14">
        <v>-489937.59</v>
      </c>
      <c r="J14" t="s">
        <v>113</v>
      </c>
    </row>
    <row r="15" spans="1:10" ht="14.45" customHeight="1" x14ac:dyDescent="0.25">
      <c r="A15" t="s">
        <v>62</v>
      </c>
      <c r="B15">
        <v>2309.9699999999998</v>
      </c>
      <c r="C15">
        <v>4619.9399999999996</v>
      </c>
      <c r="D15">
        <v>3464.96</v>
      </c>
      <c r="E15">
        <v>2</v>
      </c>
      <c r="F15">
        <v>6929.92</v>
      </c>
      <c r="G15" t="s">
        <v>113</v>
      </c>
      <c r="H15" t="s">
        <v>113</v>
      </c>
    </row>
    <row r="16" spans="1:10" x14ac:dyDescent="0.25">
      <c r="B16">
        <v>2694.97</v>
      </c>
      <c r="C16">
        <v>5389.94</v>
      </c>
      <c r="D16">
        <v>4042.46</v>
      </c>
      <c r="E16">
        <v>29</v>
      </c>
      <c r="F16">
        <v>117231.34</v>
      </c>
    </row>
    <row r="17" spans="1:10" x14ac:dyDescent="0.25">
      <c r="B17">
        <v>3079.97</v>
      </c>
      <c r="C17">
        <v>6159.94</v>
      </c>
      <c r="D17">
        <v>4619.96</v>
      </c>
      <c r="E17">
        <v>119.66679999999999</v>
      </c>
      <c r="F17">
        <v>552855.82999999996</v>
      </c>
    </row>
    <row r="18" spans="1:10" x14ac:dyDescent="0.25">
      <c r="B18" t="s">
        <v>139</v>
      </c>
      <c r="E18">
        <v>150.66679999999999</v>
      </c>
      <c r="F18">
        <v>677017.09</v>
      </c>
      <c r="G18">
        <v>553952.91</v>
      </c>
      <c r="H18">
        <v>-123064.18</v>
      </c>
    </row>
    <row r="19" spans="1:10" x14ac:dyDescent="0.25">
      <c r="A19" t="s">
        <v>64</v>
      </c>
      <c r="B19">
        <v>1783.23</v>
      </c>
      <c r="C19">
        <v>3566.46</v>
      </c>
      <c r="D19">
        <v>2674.85</v>
      </c>
      <c r="E19">
        <v>9.3333999999999993</v>
      </c>
      <c r="F19">
        <v>24965.439999999999</v>
      </c>
      <c r="G19">
        <v>34315.89</v>
      </c>
      <c r="H19">
        <v>9350.4500000000007</v>
      </c>
      <c r="I19" t="s">
        <v>113</v>
      </c>
      <c r="J19" t="s">
        <v>113</v>
      </c>
    </row>
    <row r="20" spans="1:10" x14ac:dyDescent="0.25">
      <c r="A20" t="s">
        <v>65</v>
      </c>
      <c r="B20">
        <v>2590.64</v>
      </c>
      <c r="C20">
        <v>5181.28</v>
      </c>
      <c r="D20">
        <v>3885.96</v>
      </c>
      <c r="E20">
        <v>65.999949999999998</v>
      </c>
      <c r="F20">
        <v>256473.17</v>
      </c>
      <c r="G20">
        <v>242660.47</v>
      </c>
      <c r="H20">
        <v>-13812.7</v>
      </c>
      <c r="J20" t="s">
        <v>113</v>
      </c>
    </row>
    <row r="21" spans="1:10" x14ac:dyDescent="0.25">
      <c r="A21" t="s">
        <v>66</v>
      </c>
      <c r="B21">
        <v>3833.17</v>
      </c>
      <c r="C21">
        <v>7666.34</v>
      </c>
      <c r="D21">
        <v>5749.76</v>
      </c>
      <c r="E21">
        <v>10.666700000000001</v>
      </c>
      <c r="F21">
        <v>61330.96</v>
      </c>
      <c r="G21">
        <v>39218.01</v>
      </c>
      <c r="H21">
        <v>-22112.95</v>
      </c>
      <c r="J21" t="s">
        <v>113</v>
      </c>
    </row>
    <row r="22" spans="1:10" x14ac:dyDescent="0.25">
      <c r="A22" t="s">
        <v>67</v>
      </c>
      <c r="B22">
        <v>3666.36</v>
      </c>
      <c r="C22">
        <v>7332.72</v>
      </c>
      <c r="D22">
        <v>5499.54</v>
      </c>
      <c r="E22">
        <v>203.33335</v>
      </c>
      <c r="F22">
        <v>1118239.8899999999</v>
      </c>
      <c r="G22">
        <v>747590.96</v>
      </c>
      <c r="H22">
        <v>-370648.93</v>
      </c>
      <c r="J22" t="s">
        <v>113</v>
      </c>
    </row>
    <row r="23" spans="1:10" x14ac:dyDescent="0.25">
      <c r="A23" t="s">
        <v>68</v>
      </c>
      <c r="B23">
        <v>2594.61</v>
      </c>
      <c r="C23">
        <v>5189.22</v>
      </c>
      <c r="D23">
        <v>3891.92</v>
      </c>
      <c r="E23">
        <v>53.000100000000003</v>
      </c>
      <c r="F23">
        <v>206272.15</v>
      </c>
      <c r="G23">
        <v>194864.22</v>
      </c>
      <c r="H23">
        <v>-11407.93</v>
      </c>
      <c r="J23" t="s">
        <v>113</v>
      </c>
    </row>
    <row r="24" spans="1:10" x14ac:dyDescent="0.25">
      <c r="A24" t="s">
        <v>69</v>
      </c>
      <c r="B24">
        <v>2701.89</v>
      </c>
      <c r="C24">
        <v>5403.78</v>
      </c>
      <c r="D24">
        <v>4052.84</v>
      </c>
      <c r="E24">
        <v>183.33345</v>
      </c>
      <c r="F24">
        <v>743021.14</v>
      </c>
      <c r="G24">
        <v>674057.8</v>
      </c>
      <c r="H24">
        <v>-68963.34</v>
      </c>
      <c r="J24" t="s">
        <v>113</v>
      </c>
    </row>
    <row r="25" spans="1:10" ht="14.45" customHeight="1" x14ac:dyDescent="0.25">
      <c r="A25" t="s">
        <v>70</v>
      </c>
      <c r="B25">
        <v>1896.04</v>
      </c>
      <c r="C25">
        <v>3792.08</v>
      </c>
      <c r="D25">
        <v>2844.06</v>
      </c>
      <c r="E25">
        <v>12</v>
      </c>
      <c r="F25">
        <v>34128.720000000001</v>
      </c>
      <c r="H25" t="s">
        <v>113</v>
      </c>
    </row>
    <row r="26" spans="1:10" x14ac:dyDescent="0.25">
      <c r="B26">
        <v>3792.08</v>
      </c>
      <c r="C26">
        <v>7584.16</v>
      </c>
      <c r="D26">
        <v>5688.12</v>
      </c>
      <c r="E26">
        <v>1.16655</v>
      </c>
      <c r="F26">
        <v>6635.48</v>
      </c>
    </row>
    <row r="27" spans="1:10" x14ac:dyDescent="0.25">
      <c r="B27" t="s">
        <v>140</v>
      </c>
      <c r="E27">
        <v>13.166550000000001</v>
      </c>
      <c r="F27">
        <v>40764.199999999997</v>
      </c>
      <c r="G27">
        <v>48409.15</v>
      </c>
      <c r="H27">
        <v>7644.95</v>
      </c>
    </row>
    <row r="28" spans="1:10" x14ac:dyDescent="0.25">
      <c r="A28" t="s">
        <v>71</v>
      </c>
      <c r="B28">
        <v>3592.31</v>
      </c>
      <c r="C28">
        <v>7184.62</v>
      </c>
      <c r="D28">
        <v>5388.47</v>
      </c>
      <c r="E28">
        <v>7.8333500000000003</v>
      </c>
      <c r="F28">
        <v>42209.77</v>
      </c>
      <c r="G28">
        <v>28800.69</v>
      </c>
      <c r="H28">
        <v>-13409.08</v>
      </c>
      <c r="J28" t="s">
        <v>113</v>
      </c>
    </row>
    <row r="29" spans="1:10" x14ac:dyDescent="0.25">
      <c r="A29" t="s">
        <v>72</v>
      </c>
      <c r="B29">
        <v>2668.97</v>
      </c>
      <c r="C29">
        <v>5337.94</v>
      </c>
      <c r="D29">
        <v>4003.46</v>
      </c>
      <c r="E29">
        <v>59.333449999999999</v>
      </c>
      <c r="F29">
        <v>237539.09</v>
      </c>
      <c r="G29">
        <v>218149.9</v>
      </c>
      <c r="H29">
        <v>-19389.189999999999</v>
      </c>
      <c r="J29" t="s">
        <v>113</v>
      </c>
    </row>
    <row r="30" spans="1:10" x14ac:dyDescent="0.25">
      <c r="A30" t="s">
        <v>73</v>
      </c>
      <c r="B30">
        <v>2069.15</v>
      </c>
      <c r="C30">
        <v>4138.3</v>
      </c>
      <c r="D30">
        <v>3103.73</v>
      </c>
      <c r="E30">
        <v>26.66675</v>
      </c>
      <c r="F30">
        <v>82766.39</v>
      </c>
      <c r="G30">
        <v>98045.01</v>
      </c>
      <c r="H30">
        <v>15278.62</v>
      </c>
      <c r="J30" t="s">
        <v>113</v>
      </c>
    </row>
    <row r="31" spans="1:10" x14ac:dyDescent="0.25">
      <c r="A31" t="s">
        <v>122</v>
      </c>
      <c r="B31">
        <v>2739.6</v>
      </c>
      <c r="C31">
        <v>5479.2</v>
      </c>
      <c r="D31">
        <v>4109.3999999999996</v>
      </c>
      <c r="E31">
        <v>69.000100000000003</v>
      </c>
      <c r="F31">
        <v>283549.01</v>
      </c>
      <c r="G31">
        <v>253691.05</v>
      </c>
      <c r="H31">
        <v>-29857.96</v>
      </c>
      <c r="J31" t="s">
        <v>113</v>
      </c>
    </row>
    <row r="32" spans="1:10" x14ac:dyDescent="0.25">
      <c r="A32" t="s">
        <v>75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J32" t="s">
        <v>113</v>
      </c>
    </row>
    <row r="33" spans="1:10" x14ac:dyDescent="0.25">
      <c r="A33" t="s">
        <v>76</v>
      </c>
      <c r="B33">
        <v>2711.5</v>
      </c>
      <c r="C33">
        <v>5423</v>
      </c>
      <c r="D33">
        <v>4067.25</v>
      </c>
      <c r="E33">
        <v>29.499949999999998</v>
      </c>
      <c r="F33">
        <v>119983.67</v>
      </c>
      <c r="G33">
        <v>108461.77</v>
      </c>
      <c r="H33">
        <v>-11521.9</v>
      </c>
      <c r="J33" t="s">
        <v>113</v>
      </c>
    </row>
    <row r="34" spans="1:10" x14ac:dyDescent="0.25">
      <c r="A34" t="s">
        <v>77</v>
      </c>
      <c r="B34">
        <v>2917.82</v>
      </c>
      <c r="C34">
        <v>5835.64</v>
      </c>
      <c r="D34">
        <v>4376.7299999999996</v>
      </c>
      <c r="E34">
        <v>189.66679999999999</v>
      </c>
      <c r="F34">
        <v>830120.37</v>
      </c>
      <c r="G34">
        <v>697343.48</v>
      </c>
      <c r="H34">
        <v>-132776.89000000001</v>
      </c>
      <c r="J34" t="s">
        <v>113</v>
      </c>
    </row>
    <row r="35" spans="1:10" x14ac:dyDescent="0.25">
      <c r="A35" t="s">
        <v>78</v>
      </c>
      <c r="B35">
        <v>3121.88</v>
      </c>
      <c r="C35">
        <v>6243.76</v>
      </c>
      <c r="D35">
        <v>4682.82</v>
      </c>
      <c r="E35">
        <v>20.666650000000001</v>
      </c>
      <c r="F35">
        <v>96778.2</v>
      </c>
      <c r="G35">
        <v>75984.59</v>
      </c>
      <c r="H35">
        <v>-20793.61</v>
      </c>
      <c r="J35" t="s">
        <v>113</v>
      </c>
    </row>
    <row r="36" spans="1:10" x14ac:dyDescent="0.25">
      <c r="A36" t="s">
        <v>79</v>
      </c>
      <c r="B36">
        <v>2293.11</v>
      </c>
      <c r="C36">
        <v>4586.22</v>
      </c>
      <c r="D36">
        <v>3439.67</v>
      </c>
      <c r="E36">
        <v>17.5</v>
      </c>
      <c r="F36">
        <v>60194.23</v>
      </c>
      <c r="G36">
        <v>64341.85</v>
      </c>
      <c r="H36">
        <v>4147.62</v>
      </c>
    </row>
    <row r="37" spans="1:10" x14ac:dyDescent="0.25">
      <c r="A37" t="s">
        <v>80</v>
      </c>
      <c r="B37">
        <v>2953.29</v>
      </c>
      <c r="C37">
        <v>5906.58</v>
      </c>
      <c r="D37">
        <v>4429.9399999999996</v>
      </c>
      <c r="E37">
        <v>9.8333999999999993</v>
      </c>
      <c r="F37">
        <v>43561.37</v>
      </c>
      <c r="G37">
        <v>36154.239999999998</v>
      </c>
      <c r="H37">
        <v>-7407.13</v>
      </c>
      <c r="J37" t="s">
        <v>113</v>
      </c>
    </row>
    <row r="38" spans="1:10" x14ac:dyDescent="0.25">
      <c r="A38" t="s">
        <v>81</v>
      </c>
      <c r="B38">
        <v>3899.42</v>
      </c>
      <c r="C38">
        <v>7798.84</v>
      </c>
      <c r="D38">
        <v>5849.13</v>
      </c>
      <c r="E38">
        <v>73.833349999999996</v>
      </c>
      <c r="F38">
        <v>431860.86</v>
      </c>
      <c r="G38">
        <v>0</v>
      </c>
      <c r="H38">
        <v>-431860.86</v>
      </c>
    </row>
    <row r="39" spans="1:10" ht="14.45" customHeight="1" x14ac:dyDescent="0.25">
      <c r="A39" t="s">
        <v>82</v>
      </c>
      <c r="I39" t="s">
        <v>83</v>
      </c>
    </row>
    <row r="40" spans="1:10" x14ac:dyDescent="0.25">
      <c r="A40" t="s">
        <v>84</v>
      </c>
      <c r="B40">
        <v>5156.25</v>
      </c>
      <c r="C40">
        <v>10312.5</v>
      </c>
      <c r="D40">
        <v>7734.38</v>
      </c>
      <c r="E40">
        <v>3.5</v>
      </c>
      <c r="F40">
        <v>27070.33</v>
      </c>
      <c r="G40">
        <v>12868.37</v>
      </c>
      <c r="H40">
        <v>-14201.96</v>
      </c>
    </row>
    <row r="41" spans="1:10" x14ac:dyDescent="0.25">
      <c r="A41" t="s">
        <v>85</v>
      </c>
      <c r="B41">
        <v>5156.25</v>
      </c>
      <c r="C41">
        <v>10312.5</v>
      </c>
      <c r="D41">
        <v>7734.38</v>
      </c>
      <c r="E41">
        <v>1</v>
      </c>
      <c r="F41">
        <v>7734.38</v>
      </c>
      <c r="G41">
        <v>3676.68</v>
      </c>
      <c r="H41">
        <v>-4057.7</v>
      </c>
    </row>
    <row r="42" spans="1:10" x14ac:dyDescent="0.25">
      <c r="A42" t="s">
        <v>86</v>
      </c>
      <c r="B42">
        <v>5156.25</v>
      </c>
      <c r="C42">
        <v>10312.5</v>
      </c>
      <c r="D42">
        <v>7734.38</v>
      </c>
      <c r="E42">
        <v>30.833349999999999</v>
      </c>
      <c r="F42">
        <v>238476.85</v>
      </c>
      <c r="G42">
        <v>113364.25</v>
      </c>
      <c r="H42">
        <v>-125112.6</v>
      </c>
    </row>
    <row r="43" spans="1:10" x14ac:dyDescent="0.25">
      <c r="A43" t="s">
        <v>87</v>
      </c>
      <c r="B43">
        <v>5156.25</v>
      </c>
      <c r="C43">
        <v>10312.5</v>
      </c>
      <c r="D43">
        <v>7734.38</v>
      </c>
      <c r="E43">
        <v>1</v>
      </c>
      <c r="F43">
        <v>7734.38</v>
      </c>
      <c r="G43">
        <v>3676.68</v>
      </c>
      <c r="H43">
        <v>-4057.7</v>
      </c>
    </row>
    <row r="44" spans="1:10" x14ac:dyDescent="0.25">
      <c r="A44" t="s">
        <v>88</v>
      </c>
      <c r="B44">
        <v>5156.25</v>
      </c>
      <c r="C44">
        <v>10312.5</v>
      </c>
      <c r="D44">
        <v>7734.38</v>
      </c>
      <c r="E44">
        <v>0.66664999999999996</v>
      </c>
      <c r="F44">
        <v>5156.12</v>
      </c>
      <c r="G44">
        <v>2451.06</v>
      </c>
      <c r="H44">
        <v>-2705.06</v>
      </c>
    </row>
    <row r="45" spans="1:10" x14ac:dyDescent="0.25">
      <c r="A45" t="s">
        <v>89</v>
      </c>
      <c r="B45">
        <v>5156.25</v>
      </c>
      <c r="C45">
        <v>10312.5</v>
      </c>
      <c r="D45">
        <v>7734.38</v>
      </c>
      <c r="E45">
        <v>1</v>
      </c>
      <c r="F45">
        <v>7734.38</v>
      </c>
      <c r="G45">
        <v>3676.68</v>
      </c>
      <c r="H45">
        <v>-4057.7</v>
      </c>
    </row>
    <row r="46" spans="1:10" x14ac:dyDescent="0.25">
      <c r="A46" t="s">
        <v>90</v>
      </c>
      <c r="B46">
        <v>5156.25</v>
      </c>
      <c r="C46">
        <v>10312.5</v>
      </c>
      <c r="D46">
        <v>7734.38</v>
      </c>
      <c r="E46">
        <v>0</v>
      </c>
      <c r="F46">
        <v>0</v>
      </c>
      <c r="G46">
        <v>0</v>
      </c>
      <c r="H46">
        <v>0</v>
      </c>
    </row>
    <row r="47" spans="1:10" x14ac:dyDescent="0.25">
      <c r="A47" t="s">
        <v>91</v>
      </c>
      <c r="B47">
        <v>5156.25</v>
      </c>
      <c r="C47">
        <v>10312.5</v>
      </c>
      <c r="D47">
        <v>7734.38</v>
      </c>
      <c r="E47">
        <v>3.5</v>
      </c>
      <c r="F47">
        <v>27070.33</v>
      </c>
      <c r="G47">
        <v>12868.37</v>
      </c>
      <c r="H47">
        <v>-14201.96</v>
      </c>
    </row>
    <row r="48" spans="1:10" x14ac:dyDescent="0.25">
      <c r="A48" t="s">
        <v>92</v>
      </c>
      <c r="E48">
        <v>41.5</v>
      </c>
      <c r="F48">
        <v>320976.77</v>
      </c>
      <c r="G48">
        <v>152582.09</v>
      </c>
      <c r="H48">
        <v>-168394.68</v>
      </c>
    </row>
    <row r="50" spans="1:8" x14ac:dyDescent="0.25">
      <c r="A50" t="s">
        <v>93</v>
      </c>
    </row>
    <row r="51" spans="1:8" x14ac:dyDescent="0.25">
      <c r="A51" t="s">
        <v>94</v>
      </c>
      <c r="B51">
        <v>2500</v>
      </c>
      <c r="C51">
        <v>5000</v>
      </c>
      <c r="D51">
        <v>3750</v>
      </c>
      <c r="E51">
        <v>1</v>
      </c>
      <c r="F51">
        <v>3750</v>
      </c>
      <c r="G51">
        <v>11030.03</v>
      </c>
      <c r="H51">
        <v>7280.03</v>
      </c>
    </row>
    <row r="52" spans="1:8" x14ac:dyDescent="0.25">
      <c r="A52" t="s">
        <v>94</v>
      </c>
      <c r="B52">
        <v>5000</v>
      </c>
      <c r="C52">
        <v>10000</v>
      </c>
      <c r="D52">
        <v>7500</v>
      </c>
      <c r="E52">
        <v>2</v>
      </c>
      <c r="F52">
        <v>15000</v>
      </c>
      <c r="G52">
        <v>0</v>
      </c>
      <c r="H52">
        <v>-15000</v>
      </c>
    </row>
    <row r="53" spans="1:8" x14ac:dyDescent="0.25">
      <c r="A53" t="s">
        <v>65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</row>
    <row r="54" spans="1:8" x14ac:dyDescent="0.25">
      <c r="A54" t="s">
        <v>95</v>
      </c>
      <c r="E54">
        <v>3</v>
      </c>
      <c r="F54">
        <v>18750</v>
      </c>
      <c r="G54">
        <v>11030.03</v>
      </c>
      <c r="H54">
        <v>-7719.97</v>
      </c>
    </row>
    <row r="56" spans="1:8" x14ac:dyDescent="0.25">
      <c r="A56" t="s">
        <v>96</v>
      </c>
    </row>
    <row r="57" spans="1:8" x14ac:dyDescent="0.25">
      <c r="A57" t="s">
        <v>98</v>
      </c>
      <c r="B57">
        <v>5000</v>
      </c>
      <c r="C57">
        <v>10000</v>
      </c>
      <c r="D57">
        <v>7500</v>
      </c>
      <c r="E57">
        <v>7</v>
      </c>
      <c r="F57">
        <v>52500</v>
      </c>
      <c r="G57">
        <v>25736.74</v>
      </c>
      <c r="H57">
        <v>-26763.26</v>
      </c>
    </row>
    <row r="58" spans="1:8" x14ac:dyDescent="0.25">
      <c r="A58" t="s">
        <v>99</v>
      </c>
      <c r="B58">
        <v>5000</v>
      </c>
      <c r="C58">
        <v>10000</v>
      </c>
      <c r="D58">
        <v>7500</v>
      </c>
      <c r="E58">
        <v>3</v>
      </c>
      <c r="F58">
        <v>22500</v>
      </c>
      <c r="G58">
        <v>11030.03</v>
      </c>
      <c r="H58">
        <v>-11469.97</v>
      </c>
    </row>
    <row r="59" spans="1:8" x14ac:dyDescent="0.25">
      <c r="A59" t="s">
        <v>100</v>
      </c>
      <c r="B59">
        <v>5000</v>
      </c>
      <c r="C59">
        <v>10000</v>
      </c>
      <c r="D59">
        <v>7500</v>
      </c>
      <c r="E59">
        <v>1</v>
      </c>
      <c r="F59">
        <v>7500</v>
      </c>
      <c r="G59">
        <v>3676.68</v>
      </c>
      <c r="H59">
        <v>-3823.32</v>
      </c>
    </row>
    <row r="60" spans="1:8" x14ac:dyDescent="0.25">
      <c r="A60" t="s">
        <v>102</v>
      </c>
      <c r="E60">
        <v>11</v>
      </c>
      <c r="F60">
        <v>82500</v>
      </c>
      <c r="G60">
        <v>40443.449999999997</v>
      </c>
      <c r="H60">
        <v>-42056.55</v>
      </c>
    </row>
    <row r="62" spans="1:8" x14ac:dyDescent="0.25">
      <c r="A62" t="s">
        <v>103</v>
      </c>
    </row>
    <row r="63" spans="1:8" x14ac:dyDescent="0.25">
      <c r="A63" t="s">
        <v>104</v>
      </c>
      <c r="B63">
        <v>9750</v>
      </c>
      <c r="C63">
        <v>19500</v>
      </c>
      <c r="D63">
        <v>14625</v>
      </c>
      <c r="E63">
        <v>48</v>
      </c>
      <c r="F63">
        <v>702000</v>
      </c>
      <c r="G63">
        <v>176480.47</v>
      </c>
      <c r="H63">
        <v>-525519.53</v>
      </c>
    </row>
    <row r="64" spans="1:8" x14ac:dyDescent="0.25">
      <c r="A64" t="s">
        <v>105</v>
      </c>
      <c r="B64">
        <v>9750</v>
      </c>
      <c r="C64">
        <v>19500</v>
      </c>
      <c r="D64">
        <v>14625</v>
      </c>
      <c r="E64">
        <v>9.3332999999999995</v>
      </c>
      <c r="F64">
        <v>136499.51</v>
      </c>
      <c r="G64">
        <v>34315.53</v>
      </c>
      <c r="H64">
        <v>-102183.98</v>
      </c>
    </row>
    <row r="65" spans="1:8" x14ac:dyDescent="0.25">
      <c r="A65" t="s">
        <v>106</v>
      </c>
      <c r="B65">
        <v>9750</v>
      </c>
      <c r="C65">
        <v>19500</v>
      </c>
      <c r="D65">
        <v>14625</v>
      </c>
      <c r="E65">
        <v>0</v>
      </c>
      <c r="F65">
        <v>0</v>
      </c>
      <c r="G65">
        <v>0</v>
      </c>
      <c r="H65">
        <v>0</v>
      </c>
    </row>
    <row r="66" spans="1:8" x14ac:dyDescent="0.25">
      <c r="A66" t="s">
        <v>107</v>
      </c>
      <c r="B66">
        <v>9750</v>
      </c>
      <c r="C66">
        <v>19500</v>
      </c>
      <c r="D66">
        <v>14625</v>
      </c>
      <c r="E66">
        <v>48.666699999999999</v>
      </c>
      <c r="F66">
        <v>711750.49</v>
      </c>
      <c r="G66">
        <v>178931.71</v>
      </c>
      <c r="H66">
        <v>-532818.78</v>
      </c>
    </row>
    <row r="67" spans="1:8" x14ac:dyDescent="0.25">
      <c r="A67" t="s">
        <v>87</v>
      </c>
      <c r="B67">
        <v>9750</v>
      </c>
      <c r="C67">
        <v>19500</v>
      </c>
      <c r="D67">
        <v>14625</v>
      </c>
      <c r="E67">
        <v>5</v>
      </c>
      <c r="F67">
        <v>73125</v>
      </c>
      <c r="G67">
        <v>18383.38</v>
      </c>
      <c r="H67">
        <v>-54741.62</v>
      </c>
    </row>
    <row r="68" spans="1:8" x14ac:dyDescent="0.25">
      <c r="A68" t="s">
        <v>108</v>
      </c>
      <c r="B68">
        <v>9750</v>
      </c>
      <c r="C68">
        <v>19500</v>
      </c>
      <c r="D68">
        <v>14625</v>
      </c>
      <c r="E68">
        <v>0</v>
      </c>
      <c r="F68">
        <v>0</v>
      </c>
      <c r="G68">
        <v>0</v>
      </c>
      <c r="H68">
        <v>0</v>
      </c>
    </row>
    <row r="69" spans="1:8" x14ac:dyDescent="0.25">
      <c r="A69" t="s">
        <v>90</v>
      </c>
      <c r="B69">
        <v>9750</v>
      </c>
      <c r="C69">
        <v>19500</v>
      </c>
      <c r="D69">
        <v>14625</v>
      </c>
      <c r="E69">
        <v>0</v>
      </c>
      <c r="F69">
        <v>0</v>
      </c>
      <c r="G69">
        <v>0</v>
      </c>
      <c r="H69">
        <v>0</v>
      </c>
    </row>
    <row r="70" spans="1:8" x14ac:dyDescent="0.25">
      <c r="A70" t="s">
        <v>91</v>
      </c>
      <c r="B70">
        <v>9750</v>
      </c>
      <c r="C70">
        <v>19500</v>
      </c>
      <c r="D70">
        <v>14625</v>
      </c>
      <c r="E70">
        <v>0</v>
      </c>
      <c r="F70">
        <v>0</v>
      </c>
      <c r="G70">
        <v>0</v>
      </c>
      <c r="H70">
        <v>0</v>
      </c>
    </row>
    <row r="71" spans="1:8" x14ac:dyDescent="0.25">
      <c r="A71" t="s">
        <v>109</v>
      </c>
      <c r="E71">
        <v>111</v>
      </c>
      <c r="F71">
        <v>1623375</v>
      </c>
      <c r="G71">
        <v>408111.09</v>
      </c>
      <c r="H71">
        <v>-1215263.9099999999</v>
      </c>
    </row>
    <row r="73" spans="1:8" x14ac:dyDescent="0.25">
      <c r="A73" t="s">
        <v>110</v>
      </c>
    </row>
    <row r="74" spans="1:8" x14ac:dyDescent="0.25">
      <c r="A74" t="s">
        <v>111</v>
      </c>
      <c r="B74">
        <v>1656.7</v>
      </c>
      <c r="C74">
        <v>3313.4</v>
      </c>
      <c r="D74">
        <v>2485.0500000000002</v>
      </c>
      <c r="E74">
        <v>18.000050000000002</v>
      </c>
      <c r="F74">
        <v>44731.02</v>
      </c>
      <c r="G74">
        <v>66180.36</v>
      </c>
      <c r="H74">
        <v>21449.34</v>
      </c>
    </row>
    <row r="75" spans="1:8" x14ac:dyDescent="0.25">
      <c r="A75" t="s">
        <v>112</v>
      </c>
      <c r="E75">
        <v>18.000050000000002</v>
      </c>
      <c r="F75">
        <v>44731.02</v>
      </c>
      <c r="G75">
        <v>66180.36</v>
      </c>
      <c r="H75">
        <v>21449.34</v>
      </c>
    </row>
    <row r="76" spans="1:8" x14ac:dyDescent="0.25">
      <c r="A76" t="s">
        <v>113</v>
      </c>
      <c r="B76" t="s">
        <v>114</v>
      </c>
      <c r="E76">
        <v>2228.0039999999999</v>
      </c>
      <c r="F76" s="1">
        <v>11802010.9</v>
      </c>
      <c r="G76" s="1">
        <v>7104567.4500000002</v>
      </c>
      <c r="H76" s="1">
        <v>-4697443.45</v>
      </c>
    </row>
    <row r="77" spans="1:8" x14ac:dyDescent="0.25">
      <c r="F77" t="s">
        <v>113</v>
      </c>
      <c r="G77" t="s">
        <v>113</v>
      </c>
    </row>
    <row r="79" spans="1:8" x14ac:dyDescent="0.25">
      <c r="A79" t="s">
        <v>141</v>
      </c>
    </row>
    <row r="80" spans="1:8" ht="66" customHeight="1" x14ac:dyDescent="0.25">
      <c r="A80" t="s">
        <v>43</v>
      </c>
      <c r="B80" t="s">
        <v>44</v>
      </c>
      <c r="C80" t="s">
        <v>45</v>
      </c>
      <c r="D80" t="s">
        <v>46</v>
      </c>
      <c r="E80" t="s">
        <v>142</v>
      </c>
      <c r="F80" t="s">
        <v>143</v>
      </c>
      <c r="G80" t="s">
        <v>144</v>
      </c>
      <c r="H80" t="s">
        <v>145</v>
      </c>
    </row>
    <row r="81" spans="1:8" x14ac:dyDescent="0.25">
      <c r="A81" t="s">
        <v>67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</row>
    <row r="82" spans="1:8" x14ac:dyDescent="0.25">
      <c r="A82" t="s">
        <v>120</v>
      </c>
      <c r="B82">
        <v>250</v>
      </c>
      <c r="C82">
        <v>500</v>
      </c>
      <c r="D82">
        <v>375</v>
      </c>
      <c r="E82">
        <v>14</v>
      </c>
      <c r="F82">
        <v>5250</v>
      </c>
      <c r="G82">
        <v>5250</v>
      </c>
      <c r="H82">
        <v>0</v>
      </c>
    </row>
    <row r="83" spans="1:8" x14ac:dyDescent="0.25">
      <c r="A83" t="s">
        <v>121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</row>
    <row r="84" spans="1:8" x14ac:dyDescent="0.25">
      <c r="A84" t="s">
        <v>72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</row>
    <row r="85" spans="1:8" x14ac:dyDescent="0.25">
      <c r="A85" t="s">
        <v>122</v>
      </c>
      <c r="B85">
        <v>4195</v>
      </c>
      <c r="C85">
        <v>8390</v>
      </c>
      <c r="D85">
        <v>6292.5</v>
      </c>
      <c r="E85">
        <v>0</v>
      </c>
      <c r="F85">
        <v>0</v>
      </c>
      <c r="G85">
        <v>0</v>
      </c>
      <c r="H85">
        <v>0</v>
      </c>
    </row>
    <row r="86" spans="1:8" x14ac:dyDescent="0.25">
      <c r="D86" t="s">
        <v>123</v>
      </c>
      <c r="F86">
        <v>5250</v>
      </c>
      <c r="G86">
        <v>5250</v>
      </c>
      <c r="H86">
        <v>0</v>
      </c>
    </row>
    <row r="88" spans="1:8" x14ac:dyDescent="0.25">
      <c r="A88" t="s">
        <v>124</v>
      </c>
      <c r="E88" t="s">
        <v>113</v>
      </c>
      <c r="G88">
        <v>7109817.4500000002</v>
      </c>
    </row>
    <row r="89" spans="1:8" x14ac:dyDescent="0.25">
      <c r="A89" t="s">
        <v>125</v>
      </c>
      <c r="D89">
        <v>11802010.9</v>
      </c>
    </row>
    <row r="90" spans="1:8" x14ac:dyDescent="0.25">
      <c r="A90" t="s">
        <v>126</v>
      </c>
      <c r="D90">
        <v>5250</v>
      </c>
    </row>
    <row r="91" spans="1:8" x14ac:dyDescent="0.25">
      <c r="A91" t="s">
        <v>127</v>
      </c>
      <c r="D91">
        <v>682118.33</v>
      </c>
    </row>
    <row r="92" spans="1:8" x14ac:dyDescent="0.25">
      <c r="A92" t="s">
        <v>7</v>
      </c>
      <c r="D92">
        <v>189011.9</v>
      </c>
    </row>
    <row r="93" spans="1:8" x14ac:dyDescent="0.25">
      <c r="A93" t="s">
        <v>113</v>
      </c>
      <c r="B93" t="s">
        <v>113</v>
      </c>
      <c r="C93" t="s">
        <v>130</v>
      </c>
      <c r="D93">
        <v>12678391.130000001</v>
      </c>
      <c r="E93" t="s">
        <v>113</v>
      </c>
    </row>
    <row r="94" spans="1:8" x14ac:dyDescent="0.25">
      <c r="G94" t="s">
        <v>113</v>
      </c>
      <c r="H94" t="s">
        <v>113</v>
      </c>
    </row>
    <row r="95" spans="1:8" x14ac:dyDescent="0.25">
      <c r="A95" t="s">
        <v>113</v>
      </c>
      <c r="B95" t="s">
        <v>146</v>
      </c>
      <c r="D95">
        <v>9000000</v>
      </c>
    </row>
    <row r="96" spans="1:8" x14ac:dyDescent="0.25">
      <c r="A96" t="s">
        <v>113</v>
      </c>
      <c r="B96" t="s">
        <v>132</v>
      </c>
      <c r="D96">
        <v>-3678391.13</v>
      </c>
      <c r="E96" t="s">
        <v>113</v>
      </c>
      <c r="F96" t="s">
        <v>113</v>
      </c>
    </row>
    <row r="97" spans="1:4" x14ac:dyDescent="0.25">
      <c r="D97" t="s">
        <v>113</v>
      </c>
    </row>
    <row r="99" spans="1:4" x14ac:dyDescent="0.25">
      <c r="A99" t="s">
        <v>149</v>
      </c>
      <c r="D99">
        <v>3676.68</v>
      </c>
    </row>
    <row r="100" spans="1:4" x14ac:dyDescent="0.25">
      <c r="A100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552B-90F5-4A6C-AC86-C350444192DE}">
  <dimension ref="A1:P93"/>
  <sheetViews>
    <sheetView workbookViewId="0">
      <selection activeCell="C7" sqref="C7"/>
    </sheetView>
  </sheetViews>
  <sheetFormatPr defaultRowHeight="15" x14ac:dyDescent="0.25"/>
  <cols>
    <col min="1" max="1" width="33.85546875" customWidth="1"/>
    <col min="2" max="2" width="20.7109375" customWidth="1"/>
    <col min="3" max="3" width="14.85546875" bestFit="1" customWidth="1"/>
    <col min="4" max="4" width="21.140625" bestFit="1" customWidth="1"/>
    <col min="5" max="5" width="31.140625" bestFit="1" customWidth="1"/>
    <col min="6" max="6" width="17.85546875" bestFit="1" customWidth="1"/>
    <col min="7" max="7" width="27.28515625" bestFit="1" customWidth="1"/>
    <col min="8" max="8" width="49.7109375" bestFit="1" customWidth="1"/>
    <col min="9" max="9" width="60.28515625" bestFit="1" customWidth="1"/>
    <col min="10" max="10" width="1.28515625" bestFit="1" customWidth="1"/>
    <col min="12" max="12" width="23.28515625" bestFit="1" customWidth="1"/>
    <col min="13" max="13" width="8" bestFit="1" customWidth="1"/>
    <col min="14" max="14" width="9" bestFit="1" customWidth="1"/>
    <col min="15" max="16" width="8" bestFit="1" customWidth="1"/>
  </cols>
  <sheetData>
    <row r="1" spans="1:16" x14ac:dyDescent="0.25">
      <c r="B1" t="s">
        <v>150</v>
      </c>
    </row>
    <row r="3" spans="1:16" x14ac:dyDescent="0.25">
      <c r="A3" t="s">
        <v>42</v>
      </c>
    </row>
    <row r="4" spans="1:16" x14ac:dyDescent="0.25">
      <c r="A4" t="s">
        <v>43</v>
      </c>
      <c r="B4" t="s">
        <v>44</v>
      </c>
      <c r="C4" t="s">
        <v>45</v>
      </c>
      <c r="D4" t="s">
        <v>46</v>
      </c>
      <c r="E4" t="s">
        <v>147</v>
      </c>
      <c r="F4" t="s">
        <v>151</v>
      </c>
      <c r="G4" t="s">
        <v>152</v>
      </c>
      <c r="H4" t="s">
        <v>153</v>
      </c>
    </row>
    <row r="5" spans="1:16" x14ac:dyDescent="0.25">
      <c r="A5" t="s">
        <v>52</v>
      </c>
      <c r="B5">
        <v>3531.6</v>
      </c>
      <c r="C5">
        <v>7063.2</v>
      </c>
      <c r="D5">
        <v>5297.4</v>
      </c>
      <c r="E5">
        <v>23.166650000000001</v>
      </c>
      <c r="F5">
        <v>122723.01</v>
      </c>
      <c r="G5">
        <v>86327.53</v>
      </c>
      <c r="H5">
        <v>-36395.480000000003</v>
      </c>
      <c r="J5" t="s">
        <v>113</v>
      </c>
    </row>
    <row r="6" spans="1:16" x14ac:dyDescent="0.25">
      <c r="A6" t="s">
        <v>53</v>
      </c>
      <c r="B6">
        <v>2792.96</v>
      </c>
      <c r="C6">
        <v>5585.92</v>
      </c>
      <c r="D6">
        <v>4189.4399999999996</v>
      </c>
      <c r="E6">
        <v>3</v>
      </c>
      <c r="F6">
        <v>12568.32</v>
      </c>
      <c r="G6">
        <v>11179.11</v>
      </c>
      <c r="H6">
        <v>-1389.21</v>
      </c>
      <c r="J6" t="s">
        <v>113</v>
      </c>
    </row>
    <row r="7" spans="1:16" x14ac:dyDescent="0.25">
      <c r="A7" t="s">
        <v>56</v>
      </c>
      <c r="B7">
        <v>3065.84</v>
      </c>
      <c r="C7">
        <v>6131.68</v>
      </c>
      <c r="D7">
        <v>4598.76</v>
      </c>
      <c r="E7">
        <v>374.00009999999997</v>
      </c>
      <c r="F7">
        <v>1719936.7</v>
      </c>
      <c r="G7">
        <v>1393663.1</v>
      </c>
      <c r="H7">
        <v>-326273.59999999998</v>
      </c>
      <c r="J7" t="s">
        <v>113</v>
      </c>
    </row>
    <row r="8" spans="1:16" x14ac:dyDescent="0.25">
      <c r="A8" t="s">
        <v>154</v>
      </c>
      <c r="B8">
        <v>1903.75</v>
      </c>
      <c r="C8">
        <v>3807.5</v>
      </c>
      <c r="D8">
        <v>2855.63</v>
      </c>
      <c r="E8">
        <v>15.833349999999999</v>
      </c>
      <c r="F8">
        <v>45214.19</v>
      </c>
      <c r="G8">
        <v>59000.94</v>
      </c>
      <c r="H8">
        <v>13786.75</v>
      </c>
      <c r="I8" t="s">
        <v>113</v>
      </c>
      <c r="J8" t="s">
        <v>113</v>
      </c>
      <c r="L8" t="s">
        <v>155</v>
      </c>
    </row>
    <row r="9" spans="1:16" x14ac:dyDescent="0.25">
      <c r="A9" t="s">
        <v>59</v>
      </c>
      <c r="B9">
        <v>1516.09</v>
      </c>
      <c r="C9">
        <v>3032.18</v>
      </c>
      <c r="D9">
        <v>2274.14</v>
      </c>
      <c r="E9">
        <v>6.1666999999999996</v>
      </c>
      <c r="F9">
        <v>14023.94</v>
      </c>
      <c r="G9" t="s">
        <v>113</v>
      </c>
      <c r="H9" t="s">
        <v>113</v>
      </c>
      <c r="I9" t="s">
        <v>113</v>
      </c>
      <c r="J9" t="s">
        <v>113</v>
      </c>
      <c r="M9">
        <v>1516.09</v>
      </c>
      <c r="N9">
        <v>2001.23</v>
      </c>
      <c r="O9">
        <v>2425.7399999999998</v>
      </c>
    </row>
    <row r="10" spans="1:16" x14ac:dyDescent="0.25">
      <c r="B10">
        <v>2001.23</v>
      </c>
      <c r="C10">
        <v>4002.46</v>
      </c>
      <c r="D10">
        <v>3001.85</v>
      </c>
      <c r="E10">
        <v>108.33329999999999</v>
      </c>
      <c r="F10">
        <v>325200.32</v>
      </c>
      <c r="I10" t="s">
        <v>113</v>
      </c>
      <c r="L10" t="s">
        <v>61</v>
      </c>
      <c r="N10">
        <v>2</v>
      </c>
      <c r="P10">
        <v>2</v>
      </c>
    </row>
    <row r="11" spans="1:16" x14ac:dyDescent="0.25">
      <c r="B11">
        <v>2425.7399999999998</v>
      </c>
      <c r="C11">
        <v>4851.4799999999996</v>
      </c>
      <c r="D11">
        <v>3638.61</v>
      </c>
      <c r="E11">
        <v>14</v>
      </c>
      <c r="F11">
        <v>50940.54</v>
      </c>
      <c r="I11" t="s">
        <v>113</v>
      </c>
      <c r="L11" t="s">
        <v>156</v>
      </c>
      <c r="O11">
        <v>2</v>
      </c>
      <c r="P11">
        <v>2</v>
      </c>
    </row>
    <row r="12" spans="1:16" x14ac:dyDescent="0.25">
      <c r="B12" t="s">
        <v>157</v>
      </c>
      <c r="E12">
        <v>128.5</v>
      </c>
      <c r="F12">
        <v>390164.8</v>
      </c>
      <c r="G12">
        <v>478838.66</v>
      </c>
      <c r="H12">
        <v>88673.86</v>
      </c>
      <c r="I12" t="s">
        <v>113</v>
      </c>
      <c r="J12" t="s">
        <v>113</v>
      </c>
      <c r="L12" t="s">
        <v>158</v>
      </c>
      <c r="M12">
        <v>3</v>
      </c>
      <c r="N12">
        <v>24</v>
      </c>
      <c r="O12">
        <v>5</v>
      </c>
      <c r="P12">
        <v>32</v>
      </c>
    </row>
    <row r="13" spans="1:16" x14ac:dyDescent="0.25">
      <c r="A13" t="s">
        <v>61</v>
      </c>
      <c r="B13">
        <v>3319.74</v>
      </c>
      <c r="C13">
        <v>6639.48</v>
      </c>
      <c r="D13">
        <v>4979.6099999999997</v>
      </c>
      <c r="E13">
        <v>297.00004999999999</v>
      </c>
      <c r="F13">
        <v>1478944.42</v>
      </c>
      <c r="G13">
        <v>1106732.3500000001</v>
      </c>
      <c r="H13">
        <v>-372212.07</v>
      </c>
      <c r="J13" t="s">
        <v>113</v>
      </c>
      <c r="L13" t="s">
        <v>159</v>
      </c>
      <c r="P13">
        <v>0</v>
      </c>
    </row>
    <row r="14" spans="1:16" x14ac:dyDescent="0.25">
      <c r="A14" t="s">
        <v>160</v>
      </c>
      <c r="B14">
        <v>3197.57</v>
      </c>
      <c r="C14">
        <v>6395.14</v>
      </c>
      <c r="D14">
        <v>4796.3599999999997</v>
      </c>
      <c r="E14">
        <v>89.833349999999996</v>
      </c>
      <c r="F14">
        <v>430873.09</v>
      </c>
      <c r="G14">
        <v>334752.38</v>
      </c>
      <c r="H14">
        <v>-96120.71</v>
      </c>
      <c r="J14" t="s">
        <v>113</v>
      </c>
      <c r="L14" t="s">
        <v>161</v>
      </c>
      <c r="M14">
        <v>8</v>
      </c>
      <c r="N14">
        <v>88</v>
      </c>
      <c r="O14">
        <v>2</v>
      </c>
      <c r="P14">
        <v>98</v>
      </c>
    </row>
    <row r="15" spans="1:16" x14ac:dyDescent="0.25">
      <c r="A15" t="s">
        <v>64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 t="s">
        <v>113</v>
      </c>
      <c r="J15" t="s">
        <v>113</v>
      </c>
      <c r="L15" t="s">
        <v>162</v>
      </c>
      <c r="N15">
        <v>2</v>
      </c>
      <c r="P15">
        <v>2</v>
      </c>
    </row>
    <row r="16" spans="1:16" x14ac:dyDescent="0.25">
      <c r="A16" t="s">
        <v>65</v>
      </c>
      <c r="B16">
        <v>2552.64</v>
      </c>
      <c r="C16">
        <v>5105.28</v>
      </c>
      <c r="D16">
        <v>3828.96</v>
      </c>
      <c r="E16">
        <v>43.500050000000002</v>
      </c>
      <c r="F16">
        <v>166559.95000000001</v>
      </c>
      <c r="G16">
        <v>162097.32</v>
      </c>
      <c r="H16">
        <v>-4462.63</v>
      </c>
      <c r="J16" t="s">
        <v>113</v>
      </c>
      <c r="L16" t="s">
        <v>163</v>
      </c>
      <c r="M16">
        <v>0</v>
      </c>
      <c r="N16">
        <v>61.666600000000003</v>
      </c>
      <c r="O16">
        <v>15</v>
      </c>
      <c r="P16">
        <v>76.666600000000003</v>
      </c>
    </row>
    <row r="17" spans="1:16" x14ac:dyDescent="0.25">
      <c r="A17" t="s">
        <v>66</v>
      </c>
      <c r="B17">
        <v>1930.6</v>
      </c>
      <c r="C17">
        <v>3861.2</v>
      </c>
      <c r="D17">
        <v>2895.9</v>
      </c>
      <c r="E17">
        <v>8.6666500000000006</v>
      </c>
      <c r="F17">
        <v>25097.75</v>
      </c>
      <c r="G17">
        <v>32295.15</v>
      </c>
      <c r="H17">
        <v>7197.4</v>
      </c>
      <c r="J17" t="s">
        <v>113</v>
      </c>
      <c r="L17" t="s">
        <v>164</v>
      </c>
      <c r="N17">
        <v>0.5</v>
      </c>
      <c r="P17">
        <v>0.5</v>
      </c>
    </row>
    <row r="18" spans="1:16" x14ac:dyDescent="0.25">
      <c r="A18" t="s">
        <v>67</v>
      </c>
      <c r="B18">
        <v>3772.38</v>
      </c>
      <c r="C18">
        <v>7544.76</v>
      </c>
      <c r="D18">
        <v>5658.57</v>
      </c>
      <c r="E18">
        <v>239.5001</v>
      </c>
      <c r="F18">
        <v>1355228.08</v>
      </c>
      <c r="G18">
        <v>892466.21</v>
      </c>
      <c r="H18">
        <v>-462761.87</v>
      </c>
      <c r="J18" t="s">
        <v>113</v>
      </c>
      <c r="L18" t="s">
        <v>165</v>
      </c>
      <c r="M18">
        <v>1.3333999999999999</v>
      </c>
      <c r="N18">
        <v>36</v>
      </c>
      <c r="O18">
        <v>4</v>
      </c>
      <c r="P18">
        <v>41.333399999999997</v>
      </c>
    </row>
    <row r="19" spans="1:16" x14ac:dyDescent="0.25">
      <c r="A19" t="s">
        <v>68</v>
      </c>
      <c r="B19">
        <v>2865.94</v>
      </c>
      <c r="C19">
        <v>5731.88</v>
      </c>
      <c r="D19">
        <v>4298.91</v>
      </c>
      <c r="E19">
        <v>76.333349999999996</v>
      </c>
      <c r="F19">
        <v>328150.2</v>
      </c>
      <c r="G19">
        <v>284446.38</v>
      </c>
      <c r="H19">
        <v>-43703.82</v>
      </c>
      <c r="J19" t="s">
        <v>113</v>
      </c>
      <c r="L19" t="s">
        <v>166</v>
      </c>
      <c r="N19">
        <v>2</v>
      </c>
      <c r="P19">
        <v>2</v>
      </c>
    </row>
    <row r="20" spans="1:16" x14ac:dyDescent="0.25">
      <c r="A20" t="s">
        <v>69</v>
      </c>
      <c r="B20">
        <v>2557.36</v>
      </c>
      <c r="C20">
        <v>5114.72</v>
      </c>
      <c r="D20">
        <v>3836.04</v>
      </c>
      <c r="E20">
        <v>229.66614999999999</v>
      </c>
      <c r="F20">
        <v>881008.54</v>
      </c>
      <c r="G20">
        <v>855821.26</v>
      </c>
      <c r="H20">
        <v>-25187.279999999999</v>
      </c>
      <c r="J20" t="s">
        <v>113</v>
      </c>
      <c r="L20" t="s">
        <v>167</v>
      </c>
    </row>
    <row r="21" spans="1:16" x14ac:dyDescent="0.25">
      <c r="A21" t="s">
        <v>168</v>
      </c>
      <c r="B21">
        <v>0</v>
      </c>
      <c r="C21">
        <v>0</v>
      </c>
      <c r="D21">
        <v>0</v>
      </c>
      <c r="E21">
        <v>9.6667000000000005</v>
      </c>
      <c r="F21">
        <v>0</v>
      </c>
      <c r="G21">
        <v>36021.71</v>
      </c>
      <c r="H21">
        <v>36021.71</v>
      </c>
      <c r="J21" t="s">
        <v>113</v>
      </c>
      <c r="M21">
        <v>12.333399999999999</v>
      </c>
      <c r="N21">
        <v>215.66659999999999</v>
      </c>
      <c r="O21">
        <v>28</v>
      </c>
      <c r="P21">
        <v>256.5</v>
      </c>
    </row>
    <row r="22" spans="1:16" x14ac:dyDescent="0.25">
      <c r="A22" t="s">
        <v>71</v>
      </c>
      <c r="B22">
        <v>3303.91</v>
      </c>
      <c r="C22">
        <v>6607.82</v>
      </c>
      <c r="D22">
        <v>4955.87</v>
      </c>
      <c r="E22">
        <v>13.666650000000001</v>
      </c>
      <c r="F22">
        <v>67730.14</v>
      </c>
      <c r="G22">
        <v>50927.01</v>
      </c>
      <c r="H22">
        <v>-16803.13</v>
      </c>
      <c r="J22" t="s">
        <v>113</v>
      </c>
      <c r="M22">
        <v>6.1666999999999996</v>
      </c>
      <c r="N22">
        <v>108.33329999999999</v>
      </c>
      <c r="O22">
        <v>14</v>
      </c>
      <c r="P22">
        <v>128.25</v>
      </c>
    </row>
    <row r="23" spans="1:16" x14ac:dyDescent="0.25">
      <c r="A23" t="s">
        <v>72</v>
      </c>
      <c r="B23">
        <v>2406.54</v>
      </c>
      <c r="C23">
        <v>4813.08</v>
      </c>
      <c r="D23">
        <v>3609.81</v>
      </c>
      <c r="E23">
        <v>50.999949999999998</v>
      </c>
      <c r="F23">
        <v>184100.13</v>
      </c>
      <c r="G23">
        <v>190044.73</v>
      </c>
      <c r="H23">
        <v>5944.6</v>
      </c>
      <c r="J23" t="s">
        <v>113</v>
      </c>
    </row>
    <row r="24" spans="1:16" x14ac:dyDescent="0.25">
      <c r="A24" t="s">
        <v>73</v>
      </c>
      <c r="B24">
        <v>2804.14</v>
      </c>
      <c r="C24">
        <v>5608.28</v>
      </c>
      <c r="D24">
        <v>4206.21</v>
      </c>
      <c r="E24">
        <v>18.5</v>
      </c>
      <c r="F24">
        <v>77814.89</v>
      </c>
      <c r="G24">
        <v>68937.86</v>
      </c>
      <c r="H24">
        <v>-8877.0300000000007</v>
      </c>
      <c r="J24" t="s">
        <v>113</v>
      </c>
    </row>
    <row r="25" spans="1:16" x14ac:dyDescent="0.25">
      <c r="A25" t="s">
        <v>122</v>
      </c>
      <c r="B25">
        <v>2649</v>
      </c>
      <c r="C25">
        <v>5298</v>
      </c>
      <c r="D25">
        <v>3973.5</v>
      </c>
      <c r="E25">
        <v>89.666700000000006</v>
      </c>
      <c r="F25">
        <v>356290.63</v>
      </c>
      <c r="G25">
        <v>334131.38</v>
      </c>
      <c r="H25">
        <v>-22159.25</v>
      </c>
      <c r="J25" t="s">
        <v>113</v>
      </c>
    </row>
    <row r="26" spans="1:16" x14ac:dyDescent="0.25">
      <c r="A26" t="s">
        <v>75</v>
      </c>
      <c r="B26">
        <v>3335.57</v>
      </c>
      <c r="C26">
        <v>6671.14</v>
      </c>
      <c r="D26">
        <v>5003.3599999999997</v>
      </c>
      <c r="E26">
        <v>1</v>
      </c>
      <c r="F26">
        <v>5003.3599999999997</v>
      </c>
      <c r="G26">
        <v>3726.37</v>
      </c>
      <c r="H26">
        <v>-1276.99</v>
      </c>
      <c r="J26" t="s">
        <v>113</v>
      </c>
    </row>
    <row r="27" spans="1:16" x14ac:dyDescent="0.25">
      <c r="A27" t="s">
        <v>76</v>
      </c>
      <c r="B27">
        <v>3211.03</v>
      </c>
      <c r="C27">
        <v>6422.06</v>
      </c>
      <c r="D27">
        <v>4816.55</v>
      </c>
      <c r="E27">
        <v>26.000050000000002</v>
      </c>
      <c r="F27">
        <v>125230.54</v>
      </c>
      <c r="G27">
        <v>96885.83</v>
      </c>
      <c r="H27">
        <v>-28344.71</v>
      </c>
      <c r="J27" t="s">
        <v>113</v>
      </c>
    </row>
    <row r="28" spans="1:16" x14ac:dyDescent="0.25">
      <c r="A28" t="s">
        <v>77</v>
      </c>
      <c r="B28">
        <v>2848.52</v>
      </c>
      <c r="C28">
        <v>5697.04</v>
      </c>
      <c r="D28">
        <v>4272.78</v>
      </c>
      <c r="E28">
        <v>176.49995000000001</v>
      </c>
      <c r="F28">
        <v>754145.46</v>
      </c>
      <c r="G28">
        <v>657704.28</v>
      </c>
      <c r="H28">
        <v>-96441.18</v>
      </c>
      <c r="J28" t="s">
        <v>113</v>
      </c>
    </row>
    <row r="29" spans="1:16" x14ac:dyDescent="0.25">
      <c r="A29" t="s">
        <v>78</v>
      </c>
      <c r="B29">
        <v>2042.15</v>
      </c>
      <c r="C29">
        <v>4084.3</v>
      </c>
      <c r="D29">
        <v>3063.23</v>
      </c>
      <c r="E29">
        <v>24.5</v>
      </c>
      <c r="F29">
        <v>75049.14</v>
      </c>
      <c r="G29">
        <v>91296.09</v>
      </c>
      <c r="H29">
        <v>16246.95</v>
      </c>
      <c r="J29" t="s">
        <v>113</v>
      </c>
    </row>
    <row r="30" spans="1:16" x14ac:dyDescent="0.25">
      <c r="A30" t="s">
        <v>79</v>
      </c>
      <c r="B30">
        <v>3003.05</v>
      </c>
      <c r="C30">
        <v>6006.1</v>
      </c>
      <c r="D30">
        <v>4504.58</v>
      </c>
      <c r="E30">
        <v>22.333349999999999</v>
      </c>
      <c r="F30">
        <v>100602.36</v>
      </c>
      <c r="G30">
        <v>83222.36</v>
      </c>
      <c r="H30">
        <v>-17380</v>
      </c>
    </row>
    <row r="31" spans="1:16" x14ac:dyDescent="0.25">
      <c r="A31" t="s">
        <v>80</v>
      </c>
      <c r="B31">
        <v>3149.47</v>
      </c>
      <c r="C31">
        <v>6298.94</v>
      </c>
      <c r="D31">
        <v>4724.21</v>
      </c>
      <c r="E31">
        <v>11.5</v>
      </c>
      <c r="F31">
        <v>54328.42</v>
      </c>
      <c r="G31">
        <v>42853.279999999999</v>
      </c>
      <c r="H31">
        <v>-11475.14</v>
      </c>
      <c r="J31" t="s">
        <v>113</v>
      </c>
    </row>
    <row r="32" spans="1:16" x14ac:dyDescent="0.25">
      <c r="A32" t="s">
        <v>81</v>
      </c>
      <c r="B32">
        <v>3803.34</v>
      </c>
      <c r="C32">
        <v>7606.68</v>
      </c>
      <c r="D32">
        <v>5705.01</v>
      </c>
      <c r="E32">
        <v>56.166649999999997</v>
      </c>
      <c r="F32">
        <v>320431.3</v>
      </c>
      <c r="G32">
        <v>209297.78</v>
      </c>
      <c r="H32">
        <v>-111133.52</v>
      </c>
    </row>
    <row r="33" spans="1:9" x14ac:dyDescent="0.25">
      <c r="A33" t="s">
        <v>82</v>
      </c>
      <c r="I33" t="s">
        <v>83</v>
      </c>
    </row>
    <row r="34" spans="1:9" x14ac:dyDescent="0.25">
      <c r="A34" t="s">
        <v>84</v>
      </c>
      <c r="B34">
        <v>4975</v>
      </c>
      <c r="C34">
        <v>9950</v>
      </c>
      <c r="D34">
        <v>7462.5</v>
      </c>
      <c r="E34">
        <v>3.5</v>
      </c>
      <c r="F34">
        <v>26118.75</v>
      </c>
      <c r="G34">
        <v>13042.3</v>
      </c>
      <c r="H34">
        <v>-13076.45</v>
      </c>
    </row>
    <row r="35" spans="1:9" x14ac:dyDescent="0.25">
      <c r="A35" t="s">
        <v>85</v>
      </c>
      <c r="B35">
        <v>4975</v>
      </c>
      <c r="C35">
        <v>9950</v>
      </c>
      <c r="D35">
        <v>7462.5</v>
      </c>
      <c r="E35">
        <v>1</v>
      </c>
      <c r="F35">
        <v>7462.5</v>
      </c>
      <c r="G35">
        <v>3726.37</v>
      </c>
      <c r="H35">
        <v>-3736.13</v>
      </c>
    </row>
    <row r="36" spans="1:9" x14ac:dyDescent="0.25">
      <c r="A36" t="s">
        <v>86</v>
      </c>
      <c r="B36">
        <v>4975</v>
      </c>
      <c r="C36">
        <v>9950</v>
      </c>
      <c r="D36">
        <v>7462.5</v>
      </c>
      <c r="E36">
        <v>30.5</v>
      </c>
      <c r="F36">
        <v>227606.25</v>
      </c>
      <c r="G36">
        <v>113654.31</v>
      </c>
      <c r="H36">
        <v>-113951.94</v>
      </c>
    </row>
    <row r="37" spans="1:9" x14ac:dyDescent="0.25">
      <c r="A37" t="s">
        <v>87</v>
      </c>
      <c r="B37">
        <v>4975</v>
      </c>
      <c r="C37">
        <v>9950</v>
      </c>
      <c r="D37">
        <v>7462.5</v>
      </c>
      <c r="E37">
        <v>1</v>
      </c>
      <c r="F37">
        <v>7462.5</v>
      </c>
      <c r="G37">
        <v>3726.37</v>
      </c>
      <c r="H37">
        <v>-3736.13</v>
      </c>
    </row>
    <row r="38" spans="1:9" x14ac:dyDescent="0.25">
      <c r="A38" t="s">
        <v>88</v>
      </c>
      <c r="B38">
        <v>4975</v>
      </c>
      <c r="C38">
        <v>9950</v>
      </c>
      <c r="D38">
        <v>7462.5</v>
      </c>
      <c r="E38">
        <v>0</v>
      </c>
      <c r="F38">
        <v>0</v>
      </c>
      <c r="G38">
        <v>0</v>
      </c>
      <c r="H38">
        <v>0</v>
      </c>
    </row>
    <row r="39" spans="1:9" x14ac:dyDescent="0.25">
      <c r="A39" t="s">
        <v>89</v>
      </c>
      <c r="B39">
        <v>4975</v>
      </c>
      <c r="C39">
        <v>9950</v>
      </c>
      <c r="D39">
        <v>7462.5</v>
      </c>
      <c r="E39">
        <v>3</v>
      </c>
      <c r="F39">
        <v>22387.5</v>
      </c>
      <c r="G39">
        <v>11179.11</v>
      </c>
      <c r="H39">
        <v>-11208.39</v>
      </c>
    </row>
    <row r="40" spans="1:9" x14ac:dyDescent="0.25">
      <c r="A40" t="s">
        <v>90</v>
      </c>
      <c r="B40">
        <v>4975</v>
      </c>
      <c r="C40">
        <v>9950</v>
      </c>
      <c r="D40">
        <v>7462.5</v>
      </c>
      <c r="E40">
        <v>4</v>
      </c>
      <c r="F40">
        <v>29850</v>
      </c>
      <c r="G40">
        <v>14905.48</v>
      </c>
      <c r="H40">
        <v>-14944.52</v>
      </c>
    </row>
    <row r="41" spans="1:9" x14ac:dyDescent="0.25">
      <c r="A41" t="s">
        <v>91</v>
      </c>
      <c r="B41">
        <v>4975</v>
      </c>
      <c r="C41">
        <v>9950</v>
      </c>
      <c r="D41">
        <v>7462.5</v>
      </c>
      <c r="E41">
        <v>0</v>
      </c>
      <c r="F41">
        <v>0</v>
      </c>
      <c r="G41">
        <v>0</v>
      </c>
      <c r="H41">
        <v>0</v>
      </c>
    </row>
    <row r="42" spans="1:9" x14ac:dyDescent="0.25">
      <c r="A42" t="s">
        <v>92</v>
      </c>
      <c r="E42">
        <v>43</v>
      </c>
      <c r="F42">
        <v>320887.5</v>
      </c>
      <c r="G42">
        <v>160233.94</v>
      </c>
      <c r="H42">
        <v>-160653.56</v>
      </c>
    </row>
    <row r="44" spans="1:9" x14ac:dyDescent="0.25">
      <c r="A44" t="s">
        <v>93</v>
      </c>
    </row>
    <row r="45" spans="1:9" x14ac:dyDescent="0.25">
      <c r="A45" t="s">
        <v>94</v>
      </c>
      <c r="B45">
        <v>3333</v>
      </c>
      <c r="C45">
        <v>6666</v>
      </c>
      <c r="D45">
        <v>4999.5</v>
      </c>
      <c r="E45">
        <v>3</v>
      </c>
      <c r="F45">
        <v>14998.5</v>
      </c>
      <c r="G45">
        <v>11179.11</v>
      </c>
      <c r="H45">
        <v>-3819.39</v>
      </c>
    </row>
    <row r="46" spans="1:9" x14ac:dyDescent="0.25">
      <c r="A46" t="s">
        <v>169</v>
      </c>
      <c r="B46">
        <v>3333</v>
      </c>
      <c r="C46">
        <v>6666</v>
      </c>
      <c r="D46">
        <v>4999.5</v>
      </c>
      <c r="E46">
        <v>0</v>
      </c>
      <c r="F46">
        <v>0</v>
      </c>
      <c r="G46">
        <v>0</v>
      </c>
      <c r="H46">
        <v>0</v>
      </c>
    </row>
    <row r="47" spans="1:9" x14ac:dyDescent="0.25">
      <c r="A47" t="s">
        <v>95</v>
      </c>
      <c r="E47">
        <v>3</v>
      </c>
      <c r="F47">
        <v>14998.5</v>
      </c>
      <c r="G47">
        <v>11179.11</v>
      </c>
      <c r="H47">
        <v>-3819.39</v>
      </c>
    </row>
    <row r="49" spans="1:8" x14ac:dyDescent="0.25">
      <c r="A49" t="s">
        <v>96</v>
      </c>
    </row>
    <row r="50" spans="1:8" x14ac:dyDescent="0.25">
      <c r="A50" t="s">
        <v>98</v>
      </c>
      <c r="B50">
        <v>1950</v>
      </c>
      <c r="C50">
        <v>3900</v>
      </c>
      <c r="D50">
        <v>2925</v>
      </c>
      <c r="E50">
        <v>7</v>
      </c>
      <c r="F50">
        <v>20475</v>
      </c>
      <c r="G50">
        <v>26084.6</v>
      </c>
      <c r="H50">
        <v>5609.6</v>
      </c>
    </row>
    <row r="51" spans="1:8" x14ac:dyDescent="0.25">
      <c r="A51" t="s">
        <v>99</v>
      </c>
      <c r="B51">
        <v>1950</v>
      </c>
      <c r="C51">
        <v>3900</v>
      </c>
      <c r="D51">
        <v>2925</v>
      </c>
      <c r="E51">
        <v>1</v>
      </c>
      <c r="F51">
        <v>2925</v>
      </c>
      <c r="G51">
        <v>3726.37</v>
      </c>
      <c r="H51">
        <v>801.37</v>
      </c>
    </row>
    <row r="52" spans="1:8" x14ac:dyDescent="0.25">
      <c r="A52" t="s">
        <v>100</v>
      </c>
      <c r="B52">
        <v>1950</v>
      </c>
      <c r="C52">
        <v>3900</v>
      </c>
      <c r="D52">
        <v>2925</v>
      </c>
      <c r="E52">
        <v>1</v>
      </c>
      <c r="F52">
        <v>2925</v>
      </c>
      <c r="G52">
        <v>3726.37</v>
      </c>
      <c r="H52">
        <v>801.37</v>
      </c>
    </row>
    <row r="53" spans="1:8" x14ac:dyDescent="0.25">
      <c r="A53" t="s">
        <v>102</v>
      </c>
      <c r="E53">
        <v>9</v>
      </c>
      <c r="F53">
        <v>26325</v>
      </c>
      <c r="G53">
        <v>33537.339999999997</v>
      </c>
      <c r="H53">
        <v>7212.34</v>
      </c>
    </row>
    <row r="55" spans="1:8" x14ac:dyDescent="0.25">
      <c r="A55" t="s">
        <v>103</v>
      </c>
    </row>
    <row r="56" spans="1:8" x14ac:dyDescent="0.25">
      <c r="A56" t="s">
        <v>104</v>
      </c>
      <c r="B56">
        <v>9550</v>
      </c>
      <c r="C56">
        <v>19100</v>
      </c>
      <c r="D56">
        <v>14325</v>
      </c>
      <c r="E56">
        <v>41.5</v>
      </c>
      <c r="F56">
        <v>594487.5</v>
      </c>
      <c r="G56">
        <v>154644.39000000001</v>
      </c>
      <c r="H56">
        <v>-439843.11</v>
      </c>
    </row>
    <row r="57" spans="1:8" x14ac:dyDescent="0.25">
      <c r="A57" t="s">
        <v>105</v>
      </c>
      <c r="B57">
        <v>9550</v>
      </c>
      <c r="C57">
        <v>19100</v>
      </c>
      <c r="D57">
        <v>14325</v>
      </c>
      <c r="E57">
        <v>9</v>
      </c>
      <c r="F57">
        <v>128925</v>
      </c>
      <c r="G57">
        <v>33537.339999999997</v>
      </c>
      <c r="H57">
        <v>-95387.66</v>
      </c>
    </row>
    <row r="58" spans="1:8" x14ac:dyDescent="0.25">
      <c r="A58" t="s">
        <v>106</v>
      </c>
      <c r="B58">
        <v>9550</v>
      </c>
      <c r="C58">
        <v>19100</v>
      </c>
      <c r="D58">
        <v>14325</v>
      </c>
      <c r="E58">
        <v>0</v>
      </c>
      <c r="F58">
        <v>0</v>
      </c>
      <c r="G58">
        <v>0</v>
      </c>
      <c r="H58">
        <v>0</v>
      </c>
    </row>
    <row r="59" spans="1:8" x14ac:dyDescent="0.25">
      <c r="A59" t="s">
        <v>107</v>
      </c>
      <c r="B59">
        <v>9550</v>
      </c>
      <c r="C59">
        <v>19100</v>
      </c>
      <c r="D59">
        <v>14325</v>
      </c>
      <c r="E59">
        <v>51.5</v>
      </c>
      <c r="F59">
        <v>737737.5</v>
      </c>
      <c r="G59">
        <v>191908.1</v>
      </c>
      <c r="H59">
        <v>-545829.4</v>
      </c>
    </row>
    <row r="60" spans="1:8" x14ac:dyDescent="0.25">
      <c r="A60" t="s">
        <v>87</v>
      </c>
      <c r="B60">
        <v>9550</v>
      </c>
      <c r="C60">
        <v>19100</v>
      </c>
      <c r="D60">
        <v>14325</v>
      </c>
      <c r="E60">
        <v>3</v>
      </c>
      <c r="F60">
        <v>42975</v>
      </c>
      <c r="G60">
        <v>11179.11</v>
      </c>
      <c r="H60">
        <v>-31795.89</v>
      </c>
    </row>
    <row r="61" spans="1:8" x14ac:dyDescent="0.25">
      <c r="A61" t="s">
        <v>108</v>
      </c>
      <c r="B61">
        <v>9550</v>
      </c>
      <c r="C61">
        <v>19100</v>
      </c>
      <c r="D61">
        <v>14325</v>
      </c>
      <c r="E61">
        <v>0</v>
      </c>
      <c r="F61">
        <v>0</v>
      </c>
      <c r="G61">
        <v>0</v>
      </c>
      <c r="H61">
        <v>0</v>
      </c>
    </row>
    <row r="62" spans="1:8" x14ac:dyDescent="0.25">
      <c r="A62" t="s">
        <v>90</v>
      </c>
      <c r="B62">
        <v>9550</v>
      </c>
      <c r="C62">
        <v>19100</v>
      </c>
      <c r="D62">
        <v>14325</v>
      </c>
      <c r="E62">
        <v>1</v>
      </c>
      <c r="F62">
        <v>14325</v>
      </c>
      <c r="G62">
        <v>3726.37</v>
      </c>
      <c r="H62">
        <v>-10598.63</v>
      </c>
    </row>
    <row r="63" spans="1:8" x14ac:dyDescent="0.25">
      <c r="A63" t="s">
        <v>91</v>
      </c>
      <c r="B63">
        <v>9550</v>
      </c>
      <c r="C63">
        <v>19100</v>
      </c>
      <c r="D63">
        <v>14325</v>
      </c>
      <c r="E63">
        <v>0</v>
      </c>
      <c r="F63">
        <v>0</v>
      </c>
      <c r="G63">
        <v>0</v>
      </c>
      <c r="H63">
        <v>0</v>
      </c>
    </row>
    <row r="64" spans="1:8" x14ac:dyDescent="0.25">
      <c r="A64" t="s">
        <v>109</v>
      </c>
      <c r="E64">
        <v>106</v>
      </c>
      <c r="F64">
        <v>1518450</v>
      </c>
      <c r="G64">
        <v>394995.31</v>
      </c>
      <c r="H64">
        <v>-1123454.69</v>
      </c>
    </row>
    <row r="66" spans="1:8" x14ac:dyDescent="0.25">
      <c r="A66" t="s">
        <v>110</v>
      </c>
    </row>
    <row r="67" spans="1:8" x14ac:dyDescent="0.25">
      <c r="A67" t="s">
        <v>111</v>
      </c>
      <c r="B67">
        <v>1451.4</v>
      </c>
      <c r="C67">
        <v>2902.8</v>
      </c>
      <c r="D67">
        <v>2177.1</v>
      </c>
      <c r="E67">
        <v>17.5</v>
      </c>
      <c r="F67">
        <v>38099.25</v>
      </c>
      <c r="G67">
        <v>65211.49</v>
      </c>
      <c r="H67">
        <v>27112.240000000002</v>
      </c>
    </row>
    <row r="68" spans="1:8" x14ac:dyDescent="0.25">
      <c r="A68" t="s">
        <v>112</v>
      </c>
      <c r="E68">
        <v>17.5</v>
      </c>
      <c r="F68">
        <v>38099.25</v>
      </c>
      <c r="G68">
        <v>65211.49</v>
      </c>
      <c r="H68">
        <v>27112.240000000002</v>
      </c>
    </row>
    <row r="69" spans="1:8" x14ac:dyDescent="0.25">
      <c r="A69" t="s">
        <v>113</v>
      </c>
      <c r="B69" t="s">
        <v>114</v>
      </c>
      <c r="E69">
        <v>2336.4998000000001</v>
      </c>
      <c r="F69">
        <v>11386120.470000001</v>
      </c>
      <c r="G69">
        <v>8227826.2599999998</v>
      </c>
      <c r="H69">
        <v>-3158294.21</v>
      </c>
    </row>
    <row r="70" spans="1:8" x14ac:dyDescent="0.25">
      <c r="F70" t="s">
        <v>113</v>
      </c>
      <c r="G70" t="s">
        <v>113</v>
      </c>
    </row>
    <row r="72" spans="1:8" x14ac:dyDescent="0.25">
      <c r="A72" t="s">
        <v>141</v>
      </c>
    </row>
    <row r="73" spans="1:8" x14ac:dyDescent="0.25">
      <c r="A73" t="s">
        <v>43</v>
      </c>
      <c r="B73" t="s">
        <v>44</v>
      </c>
      <c r="C73" t="s">
        <v>45</v>
      </c>
      <c r="D73" t="s">
        <v>46</v>
      </c>
      <c r="E73" t="s">
        <v>142</v>
      </c>
      <c r="F73" t="s">
        <v>143</v>
      </c>
      <c r="G73" t="s">
        <v>170</v>
      </c>
      <c r="H73" t="s">
        <v>171</v>
      </c>
    </row>
    <row r="74" spans="1:8" x14ac:dyDescent="0.25">
      <c r="A74" t="s">
        <v>67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</row>
    <row r="75" spans="1:8" x14ac:dyDescent="0.25">
      <c r="A75" t="s">
        <v>120</v>
      </c>
      <c r="B75">
        <v>250</v>
      </c>
      <c r="C75">
        <v>500</v>
      </c>
      <c r="D75">
        <v>375</v>
      </c>
      <c r="E75">
        <v>18.5</v>
      </c>
      <c r="F75">
        <v>6937.5</v>
      </c>
      <c r="G75">
        <v>6937.5</v>
      </c>
      <c r="H75">
        <v>0</v>
      </c>
    </row>
    <row r="76" spans="1:8" x14ac:dyDescent="0.25">
      <c r="A76" t="s">
        <v>121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</row>
    <row r="77" spans="1:8" x14ac:dyDescent="0.25">
      <c r="A77" t="s">
        <v>72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</row>
    <row r="78" spans="1:8" x14ac:dyDescent="0.25">
      <c r="A78" t="s">
        <v>122</v>
      </c>
      <c r="B78">
        <v>4195</v>
      </c>
      <c r="C78">
        <v>8390</v>
      </c>
      <c r="D78">
        <v>6292.5</v>
      </c>
      <c r="E78">
        <v>1</v>
      </c>
      <c r="F78">
        <v>6292.5</v>
      </c>
      <c r="G78">
        <v>6292.5</v>
      </c>
      <c r="H78">
        <v>0</v>
      </c>
    </row>
    <row r="79" spans="1:8" x14ac:dyDescent="0.25">
      <c r="D79" t="s">
        <v>123</v>
      </c>
      <c r="F79">
        <v>13230</v>
      </c>
      <c r="G79">
        <v>13230</v>
      </c>
      <c r="H79">
        <v>0</v>
      </c>
    </row>
    <row r="81" spans="1:8" x14ac:dyDescent="0.25">
      <c r="A81" t="s">
        <v>172</v>
      </c>
      <c r="E81" t="s">
        <v>113</v>
      </c>
      <c r="G81">
        <v>8241056.2599999998</v>
      </c>
    </row>
    <row r="82" spans="1:8" x14ac:dyDescent="0.25">
      <c r="A82" t="s">
        <v>125</v>
      </c>
      <c r="D82">
        <v>11386120.470000001</v>
      </c>
    </row>
    <row r="83" spans="1:8" x14ac:dyDescent="0.25">
      <c r="A83" t="s">
        <v>126</v>
      </c>
      <c r="D83">
        <v>13230</v>
      </c>
    </row>
    <row r="84" spans="1:8" x14ac:dyDescent="0.25">
      <c r="A84" t="s">
        <v>127</v>
      </c>
      <c r="D84">
        <v>584690.15</v>
      </c>
    </row>
    <row r="85" spans="1:8" x14ac:dyDescent="0.25">
      <c r="A85" t="s">
        <v>7</v>
      </c>
      <c r="D85">
        <v>170527.22</v>
      </c>
    </row>
    <row r="86" spans="1:8" x14ac:dyDescent="0.25">
      <c r="A86" t="s">
        <v>113</v>
      </c>
      <c r="B86" t="s">
        <v>113</v>
      </c>
      <c r="C86" t="s">
        <v>130</v>
      </c>
      <c r="D86">
        <v>12154567.84</v>
      </c>
      <c r="E86" t="s">
        <v>113</v>
      </c>
    </row>
    <row r="87" spans="1:8" x14ac:dyDescent="0.25">
      <c r="G87" t="s">
        <v>113</v>
      </c>
      <c r="H87" t="s">
        <v>113</v>
      </c>
    </row>
    <row r="88" spans="1:8" x14ac:dyDescent="0.25">
      <c r="A88" t="s">
        <v>113</v>
      </c>
      <c r="B88" t="s">
        <v>146</v>
      </c>
      <c r="D88">
        <v>9000000</v>
      </c>
    </row>
    <row r="89" spans="1:8" x14ac:dyDescent="0.25">
      <c r="A89" t="s">
        <v>113</v>
      </c>
      <c r="B89" t="s">
        <v>132</v>
      </c>
      <c r="D89">
        <v>-3154567.84</v>
      </c>
      <c r="E89" t="s">
        <v>113</v>
      </c>
      <c r="F89" t="s">
        <v>113</v>
      </c>
    </row>
    <row r="90" spans="1:8" x14ac:dyDescent="0.25">
      <c r="D90" t="s">
        <v>113</v>
      </c>
    </row>
    <row r="92" spans="1:8" x14ac:dyDescent="0.25">
      <c r="A92" t="s">
        <v>173</v>
      </c>
      <c r="D92">
        <v>3726.37</v>
      </c>
    </row>
    <row r="93" spans="1:8" x14ac:dyDescent="0.25">
      <c r="A93" t="s">
        <v>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AA8E-F720-4169-A2CE-0B8826028E3E}">
  <dimension ref="A1:J92"/>
  <sheetViews>
    <sheetView workbookViewId="0">
      <selection activeCell="C7" sqref="C7"/>
    </sheetView>
  </sheetViews>
  <sheetFormatPr defaultRowHeight="15" x14ac:dyDescent="0.25"/>
  <cols>
    <col min="1" max="1" width="33" customWidth="1"/>
    <col min="2" max="2" width="18.28515625" customWidth="1"/>
    <col min="3" max="3" width="14.85546875" bestFit="1" customWidth="1"/>
    <col min="4" max="4" width="21.140625" bestFit="1" customWidth="1"/>
    <col min="5" max="5" width="13.28515625" customWidth="1"/>
    <col min="6" max="6" width="17.85546875" bestFit="1" customWidth="1"/>
    <col min="7" max="7" width="27.28515625" bestFit="1" customWidth="1"/>
    <col min="8" max="8" width="49.7109375" bestFit="1" customWidth="1"/>
    <col min="9" max="9" width="60.28515625" bestFit="1" customWidth="1"/>
    <col min="10" max="10" width="1.28515625" bestFit="1" customWidth="1"/>
  </cols>
  <sheetData>
    <row r="1" spans="1:10" x14ac:dyDescent="0.25">
      <c r="B1" t="s">
        <v>175</v>
      </c>
    </row>
    <row r="3" spans="1:10" x14ac:dyDescent="0.25">
      <c r="A3" t="s">
        <v>42</v>
      </c>
    </row>
    <row r="4" spans="1:10" x14ac:dyDescent="0.25">
      <c r="A4" t="s">
        <v>43</v>
      </c>
      <c r="B4" t="s">
        <v>44</v>
      </c>
      <c r="C4" t="s">
        <v>45</v>
      </c>
      <c r="D4" t="s">
        <v>46</v>
      </c>
      <c r="E4" t="s">
        <v>147</v>
      </c>
      <c r="F4" t="s">
        <v>176</v>
      </c>
      <c r="G4" t="s">
        <v>177</v>
      </c>
      <c r="H4" t="s">
        <v>178</v>
      </c>
    </row>
    <row r="5" spans="1:10" x14ac:dyDescent="0.25">
      <c r="A5" t="s">
        <v>52</v>
      </c>
      <c r="B5">
        <v>3623.82</v>
      </c>
      <c r="C5">
        <v>7247.64</v>
      </c>
      <c r="D5">
        <v>5435.73</v>
      </c>
      <c r="E5">
        <v>21.333349999999999</v>
      </c>
      <c r="F5">
        <v>115962.33</v>
      </c>
      <c r="G5">
        <v>77169.3</v>
      </c>
      <c r="H5">
        <v>-38793.03</v>
      </c>
      <c r="J5" t="s">
        <v>113</v>
      </c>
    </row>
    <row r="6" spans="1:10" x14ac:dyDescent="0.25">
      <c r="A6" t="s">
        <v>53</v>
      </c>
      <c r="B6">
        <v>1833.05</v>
      </c>
      <c r="C6">
        <v>3666.1</v>
      </c>
      <c r="D6">
        <v>2749.58</v>
      </c>
      <c r="E6">
        <v>7.6666999999999996</v>
      </c>
      <c r="F6">
        <v>21080.2</v>
      </c>
      <c r="G6">
        <v>27732.82</v>
      </c>
      <c r="H6">
        <v>6652.62</v>
      </c>
      <c r="J6" t="s">
        <v>113</v>
      </c>
    </row>
    <row r="7" spans="1:10" x14ac:dyDescent="0.25">
      <c r="A7" t="s">
        <v>56</v>
      </c>
      <c r="B7">
        <v>2886.22</v>
      </c>
      <c r="C7">
        <v>5772.44</v>
      </c>
      <c r="D7">
        <v>4329.33</v>
      </c>
      <c r="E7">
        <v>433.83339999999998</v>
      </c>
      <c r="F7">
        <v>1878207.95</v>
      </c>
      <c r="G7">
        <v>1569309.02</v>
      </c>
      <c r="H7">
        <v>-308898.93</v>
      </c>
      <c r="J7" t="s">
        <v>113</v>
      </c>
    </row>
    <row r="8" spans="1:10" x14ac:dyDescent="0.25">
      <c r="A8" t="s">
        <v>154</v>
      </c>
      <c r="B8">
        <v>1877.44</v>
      </c>
      <c r="C8">
        <v>3754.88</v>
      </c>
      <c r="D8">
        <v>2816.16</v>
      </c>
      <c r="E8">
        <v>6.3334000000000001</v>
      </c>
      <c r="F8">
        <v>17835.87</v>
      </c>
      <c r="G8">
        <v>22909.86</v>
      </c>
      <c r="H8">
        <v>5073.99</v>
      </c>
      <c r="I8" t="s">
        <v>113</v>
      </c>
    </row>
    <row r="9" spans="1:10" x14ac:dyDescent="0.25">
      <c r="A9" t="s">
        <v>59</v>
      </c>
      <c r="B9">
        <v>1592.47</v>
      </c>
      <c r="C9">
        <v>3184.94</v>
      </c>
      <c r="D9">
        <v>2388.71</v>
      </c>
      <c r="E9">
        <v>100.16670000000001</v>
      </c>
      <c r="F9">
        <v>239269.2</v>
      </c>
      <c r="G9" t="s">
        <v>113</v>
      </c>
      <c r="H9" t="s">
        <v>113</v>
      </c>
      <c r="I9" t="s">
        <v>113</v>
      </c>
    </row>
    <row r="10" spans="1:10" x14ac:dyDescent="0.25">
      <c r="B10">
        <v>2102.06</v>
      </c>
      <c r="C10">
        <v>4204.12</v>
      </c>
      <c r="D10">
        <v>3153.09</v>
      </c>
      <c r="E10">
        <v>1</v>
      </c>
      <c r="F10">
        <v>3153.09</v>
      </c>
      <c r="I10" t="s">
        <v>113</v>
      </c>
    </row>
    <row r="11" spans="1:10" x14ac:dyDescent="0.25">
      <c r="B11">
        <v>2547.9499999999998</v>
      </c>
      <c r="C11">
        <v>5095.8999999999996</v>
      </c>
      <c r="D11">
        <v>3821.93</v>
      </c>
      <c r="E11">
        <v>12.666700000000001</v>
      </c>
      <c r="F11">
        <v>48411.24</v>
      </c>
      <c r="I11" t="s">
        <v>113</v>
      </c>
    </row>
    <row r="12" spans="1:10" x14ac:dyDescent="0.25">
      <c r="B12" t="s">
        <v>157</v>
      </c>
      <c r="E12">
        <v>113.8334</v>
      </c>
      <c r="F12">
        <v>290833.53000000003</v>
      </c>
      <c r="G12">
        <v>410564.63</v>
      </c>
      <c r="H12">
        <v>119731.1</v>
      </c>
      <c r="I12" t="s">
        <v>113</v>
      </c>
    </row>
    <row r="13" spans="1:10" x14ac:dyDescent="0.25">
      <c r="A13" t="s">
        <v>61</v>
      </c>
      <c r="B13">
        <v>3233.59</v>
      </c>
      <c r="C13">
        <v>6467.18</v>
      </c>
      <c r="D13">
        <v>4850.3900000000003</v>
      </c>
      <c r="E13">
        <v>309.83330000000001</v>
      </c>
      <c r="F13">
        <v>1502812.34</v>
      </c>
      <c r="G13">
        <v>1120762.47</v>
      </c>
      <c r="H13">
        <v>-382049.87</v>
      </c>
    </row>
    <row r="14" spans="1:10" x14ac:dyDescent="0.25">
      <c r="A14" t="s">
        <v>160</v>
      </c>
      <c r="B14">
        <v>2989.66</v>
      </c>
      <c r="C14">
        <v>5979.32</v>
      </c>
      <c r="D14">
        <v>4484.49</v>
      </c>
      <c r="E14">
        <v>80.666650000000004</v>
      </c>
      <c r="F14">
        <v>361748.79</v>
      </c>
      <c r="G14">
        <v>291796.12</v>
      </c>
      <c r="H14">
        <v>-69952.67</v>
      </c>
    </row>
    <row r="15" spans="1:10" x14ac:dyDescent="0.25">
      <c r="A15" t="s">
        <v>64</v>
      </c>
      <c r="B15">
        <v>1455.2</v>
      </c>
      <c r="C15">
        <v>2910.4</v>
      </c>
      <c r="D15">
        <v>2182.8000000000002</v>
      </c>
      <c r="E15">
        <v>4.5</v>
      </c>
      <c r="F15">
        <v>9822.6</v>
      </c>
      <c r="G15">
        <v>16277.89</v>
      </c>
      <c r="H15">
        <v>6455.29</v>
      </c>
      <c r="I15" t="s">
        <v>113</v>
      </c>
    </row>
    <row r="16" spans="1:10" x14ac:dyDescent="0.25">
      <c r="A16" t="s">
        <v>65</v>
      </c>
      <c r="B16">
        <v>2535.33</v>
      </c>
      <c r="C16">
        <v>5070.66</v>
      </c>
      <c r="D16">
        <v>3803</v>
      </c>
      <c r="E16">
        <v>72</v>
      </c>
      <c r="F16">
        <v>273816</v>
      </c>
      <c r="G16">
        <v>260446.17</v>
      </c>
      <c r="H16">
        <v>-13369.83</v>
      </c>
    </row>
    <row r="17" spans="1:8" x14ac:dyDescent="0.25">
      <c r="A17" t="s">
        <v>66</v>
      </c>
      <c r="B17">
        <v>3708.54</v>
      </c>
      <c r="C17">
        <v>7417.08</v>
      </c>
      <c r="D17">
        <v>5562.81</v>
      </c>
      <c r="E17">
        <v>8.1667000000000005</v>
      </c>
      <c r="F17">
        <v>45429.8</v>
      </c>
      <c r="G17">
        <v>29541.47</v>
      </c>
      <c r="H17">
        <v>-15888.33</v>
      </c>
    </row>
    <row r="18" spans="1:8" x14ac:dyDescent="0.25">
      <c r="A18" t="s">
        <v>67</v>
      </c>
      <c r="B18">
        <v>3526.21</v>
      </c>
      <c r="C18">
        <v>7052.42</v>
      </c>
      <c r="D18">
        <v>5289.32</v>
      </c>
      <c r="E18">
        <v>229.16659999999999</v>
      </c>
      <c r="F18">
        <v>1212135.48</v>
      </c>
      <c r="G18">
        <v>828966.17</v>
      </c>
      <c r="H18">
        <v>-383169.31</v>
      </c>
    </row>
    <row r="19" spans="1:8" x14ac:dyDescent="0.25">
      <c r="A19" t="s">
        <v>68</v>
      </c>
      <c r="B19">
        <v>2803.28</v>
      </c>
      <c r="C19">
        <v>5606.56</v>
      </c>
      <c r="D19">
        <v>4204.92</v>
      </c>
      <c r="E19">
        <v>80.666650000000004</v>
      </c>
      <c r="F19">
        <v>339196.81</v>
      </c>
      <c r="G19">
        <v>291796.12</v>
      </c>
      <c r="H19">
        <v>-47400.69</v>
      </c>
    </row>
    <row r="20" spans="1:8" x14ac:dyDescent="0.25">
      <c r="A20" t="s">
        <v>69</v>
      </c>
      <c r="B20">
        <v>2649.15</v>
      </c>
      <c r="C20">
        <v>5298.3</v>
      </c>
      <c r="D20">
        <v>3973.73</v>
      </c>
      <c r="E20">
        <v>242.33320000000001</v>
      </c>
      <c r="F20">
        <v>962966.71</v>
      </c>
      <c r="G20">
        <v>876593.82</v>
      </c>
      <c r="H20">
        <v>-86372.89</v>
      </c>
    </row>
    <row r="21" spans="1:8" x14ac:dyDescent="0.25">
      <c r="A21" t="s">
        <v>168</v>
      </c>
      <c r="B21">
        <v>1528.89</v>
      </c>
      <c r="C21">
        <v>3057.78</v>
      </c>
      <c r="D21">
        <v>2293.34</v>
      </c>
      <c r="E21">
        <v>15</v>
      </c>
      <c r="F21">
        <v>34400.1</v>
      </c>
      <c r="G21">
        <v>54259.61</v>
      </c>
      <c r="H21">
        <v>19859.509999999998</v>
      </c>
    </row>
    <row r="22" spans="1:8" x14ac:dyDescent="0.25">
      <c r="A22" t="s">
        <v>71</v>
      </c>
      <c r="B22">
        <v>3334.92</v>
      </c>
      <c r="C22">
        <v>6669.84</v>
      </c>
      <c r="D22">
        <v>5002.38</v>
      </c>
      <c r="E22">
        <v>17.333400000000001</v>
      </c>
      <c r="F22">
        <v>86708.25</v>
      </c>
      <c r="G22">
        <v>62700.25</v>
      </c>
      <c r="H22">
        <v>-24008</v>
      </c>
    </row>
    <row r="23" spans="1:8" x14ac:dyDescent="0.25">
      <c r="A23" t="s">
        <v>72</v>
      </c>
      <c r="B23">
        <v>2533.6799999999998</v>
      </c>
      <c r="C23">
        <v>5067.3599999999997</v>
      </c>
      <c r="D23">
        <v>3800.52</v>
      </c>
      <c r="E23">
        <v>63.66675</v>
      </c>
      <c r="F23">
        <v>241966.76</v>
      </c>
      <c r="G23">
        <v>230302.23</v>
      </c>
      <c r="H23">
        <v>-11664.53</v>
      </c>
    </row>
    <row r="24" spans="1:8" x14ac:dyDescent="0.25">
      <c r="A24" t="s">
        <v>73</v>
      </c>
      <c r="B24">
        <v>2179.1799999999998</v>
      </c>
      <c r="C24">
        <v>4358.3599999999997</v>
      </c>
      <c r="D24">
        <v>3268.77</v>
      </c>
      <c r="E24">
        <v>23.500050000000002</v>
      </c>
      <c r="F24">
        <v>76816.259999999995</v>
      </c>
      <c r="G24">
        <v>85006.92</v>
      </c>
      <c r="H24">
        <v>8190.66</v>
      </c>
    </row>
    <row r="25" spans="1:8" x14ac:dyDescent="0.25">
      <c r="A25" t="s">
        <v>122</v>
      </c>
      <c r="B25">
        <v>2555.6</v>
      </c>
      <c r="C25">
        <v>5111.2</v>
      </c>
      <c r="D25">
        <v>3833.4</v>
      </c>
      <c r="E25">
        <v>110.6666</v>
      </c>
      <c r="F25">
        <v>424229.34</v>
      </c>
      <c r="G25">
        <v>400315.18</v>
      </c>
      <c r="H25">
        <v>-23914.16</v>
      </c>
    </row>
    <row r="26" spans="1:8" x14ac:dyDescent="0.25">
      <c r="A26" t="s">
        <v>75</v>
      </c>
      <c r="B26">
        <v>3158.55</v>
      </c>
      <c r="C26">
        <v>6317.1</v>
      </c>
      <c r="D26">
        <v>4737.83</v>
      </c>
      <c r="E26">
        <v>4.1666499999999997</v>
      </c>
      <c r="F26">
        <v>19740.88</v>
      </c>
      <c r="G26">
        <v>15072.06</v>
      </c>
      <c r="H26">
        <v>-4668.82</v>
      </c>
    </row>
    <row r="27" spans="1:8" x14ac:dyDescent="0.25">
      <c r="A27" t="s">
        <v>76</v>
      </c>
      <c r="B27">
        <v>1605.52</v>
      </c>
      <c r="C27">
        <v>3211.04</v>
      </c>
      <c r="D27">
        <v>2408.2800000000002</v>
      </c>
      <c r="E27">
        <v>11</v>
      </c>
      <c r="F27">
        <v>26491.08</v>
      </c>
      <c r="G27">
        <v>39790.39</v>
      </c>
      <c r="H27">
        <v>13299.31</v>
      </c>
    </row>
    <row r="28" spans="1:8" x14ac:dyDescent="0.25">
      <c r="A28" t="s">
        <v>77</v>
      </c>
      <c r="B28">
        <v>2829.91</v>
      </c>
      <c r="C28">
        <v>5659.82</v>
      </c>
      <c r="D28">
        <v>4244.87</v>
      </c>
      <c r="E28">
        <v>152</v>
      </c>
      <c r="F28">
        <v>645220.24</v>
      </c>
      <c r="G28">
        <v>549830.81000000006</v>
      </c>
      <c r="H28">
        <v>-95389.43</v>
      </c>
    </row>
    <row r="29" spans="1:8" x14ac:dyDescent="0.25">
      <c r="A29" t="s">
        <v>78</v>
      </c>
      <c r="B29">
        <v>2195.48</v>
      </c>
      <c r="C29">
        <v>4390.96</v>
      </c>
      <c r="D29">
        <v>3293.22</v>
      </c>
      <c r="E29">
        <v>19.166650000000001</v>
      </c>
      <c r="F29">
        <v>63120</v>
      </c>
      <c r="G29">
        <v>69331.67</v>
      </c>
      <c r="H29">
        <v>6211.67</v>
      </c>
    </row>
    <row r="30" spans="1:8" x14ac:dyDescent="0.25">
      <c r="A30" t="s">
        <v>79</v>
      </c>
      <c r="B30">
        <v>3484.58</v>
      </c>
      <c r="C30">
        <v>6969.16</v>
      </c>
      <c r="D30">
        <v>5226.87</v>
      </c>
      <c r="E30">
        <v>29.5</v>
      </c>
      <c r="F30">
        <v>154192.67000000001</v>
      </c>
      <c r="G30">
        <v>106710.59</v>
      </c>
      <c r="H30">
        <v>-47482.080000000002</v>
      </c>
    </row>
    <row r="31" spans="1:8" x14ac:dyDescent="0.25">
      <c r="A31" t="s">
        <v>80</v>
      </c>
      <c r="B31">
        <v>2961.75</v>
      </c>
      <c r="C31">
        <v>5923.5</v>
      </c>
      <c r="D31">
        <v>4442.63</v>
      </c>
      <c r="E31">
        <v>6.8333000000000004</v>
      </c>
      <c r="F31">
        <v>30357.82</v>
      </c>
      <c r="G31">
        <v>24718.15</v>
      </c>
      <c r="H31">
        <v>-5639.67</v>
      </c>
    </row>
    <row r="32" spans="1:8" x14ac:dyDescent="0.25">
      <c r="A32" t="s">
        <v>81</v>
      </c>
      <c r="B32">
        <v>3803.34</v>
      </c>
      <c r="C32">
        <v>7606.68</v>
      </c>
      <c r="D32">
        <v>5705.01</v>
      </c>
      <c r="E32">
        <v>62.833300000000001</v>
      </c>
      <c r="F32">
        <v>358464.6</v>
      </c>
      <c r="G32">
        <v>227287.4</v>
      </c>
      <c r="H32">
        <v>-131177.20000000001</v>
      </c>
    </row>
    <row r="33" spans="1:9" x14ac:dyDescent="0.25">
      <c r="A33" t="s">
        <v>82</v>
      </c>
      <c r="I33" t="s">
        <v>83</v>
      </c>
    </row>
    <row r="34" spans="1:9" x14ac:dyDescent="0.25">
      <c r="A34" t="s">
        <v>84</v>
      </c>
      <c r="B34">
        <v>4700</v>
      </c>
      <c r="C34">
        <v>9400</v>
      </c>
      <c r="D34">
        <v>7050</v>
      </c>
      <c r="E34">
        <v>3</v>
      </c>
      <c r="F34">
        <v>21150</v>
      </c>
      <c r="G34">
        <v>10851.92</v>
      </c>
      <c r="H34">
        <v>-10298.08</v>
      </c>
    </row>
    <row r="35" spans="1:9" x14ac:dyDescent="0.25">
      <c r="A35" t="s">
        <v>85</v>
      </c>
      <c r="B35">
        <v>4700</v>
      </c>
      <c r="C35">
        <v>9400</v>
      </c>
      <c r="D35">
        <v>7050</v>
      </c>
      <c r="E35">
        <v>1</v>
      </c>
      <c r="F35">
        <v>7050</v>
      </c>
      <c r="G35">
        <v>3617.31</v>
      </c>
      <c r="H35">
        <v>-3432.69</v>
      </c>
    </row>
    <row r="36" spans="1:9" x14ac:dyDescent="0.25">
      <c r="A36" t="s">
        <v>86</v>
      </c>
      <c r="B36">
        <v>4700</v>
      </c>
      <c r="C36">
        <v>9400</v>
      </c>
      <c r="D36">
        <v>7050</v>
      </c>
      <c r="E36">
        <v>24.666650000000001</v>
      </c>
      <c r="F36">
        <v>173899.88</v>
      </c>
      <c r="G36">
        <v>89226.87</v>
      </c>
      <c r="H36">
        <v>-84673.01</v>
      </c>
    </row>
    <row r="37" spans="1:9" x14ac:dyDescent="0.25">
      <c r="A37" t="s">
        <v>87</v>
      </c>
      <c r="B37">
        <v>4700</v>
      </c>
      <c r="C37">
        <v>9400</v>
      </c>
      <c r="D37">
        <v>7050</v>
      </c>
      <c r="E37">
        <v>2.5</v>
      </c>
      <c r="F37">
        <v>17625</v>
      </c>
      <c r="G37">
        <v>9043.27</v>
      </c>
      <c r="H37">
        <v>-8581.73</v>
      </c>
    </row>
    <row r="38" spans="1:9" x14ac:dyDescent="0.25">
      <c r="A38" t="s">
        <v>88</v>
      </c>
      <c r="B38">
        <v>4700</v>
      </c>
      <c r="C38">
        <v>9400</v>
      </c>
      <c r="D38">
        <v>7050</v>
      </c>
      <c r="E38">
        <v>0</v>
      </c>
      <c r="F38">
        <v>0</v>
      </c>
      <c r="G38">
        <v>0</v>
      </c>
      <c r="H38">
        <v>0</v>
      </c>
    </row>
    <row r="39" spans="1:9" x14ac:dyDescent="0.25">
      <c r="A39" t="s">
        <v>89</v>
      </c>
      <c r="B39">
        <v>4700</v>
      </c>
      <c r="C39">
        <v>9400</v>
      </c>
      <c r="D39">
        <v>7050</v>
      </c>
      <c r="E39">
        <v>5</v>
      </c>
      <c r="F39">
        <v>35250</v>
      </c>
      <c r="G39">
        <v>18086.54</v>
      </c>
      <c r="H39">
        <v>-17163.46</v>
      </c>
    </row>
    <row r="40" spans="1:9" x14ac:dyDescent="0.25">
      <c r="A40" t="s">
        <v>90</v>
      </c>
      <c r="B40">
        <v>4700</v>
      </c>
      <c r="C40">
        <v>9400</v>
      </c>
      <c r="D40">
        <v>7050</v>
      </c>
      <c r="E40">
        <v>2</v>
      </c>
      <c r="F40">
        <v>14100</v>
      </c>
      <c r="G40">
        <v>7234.62</v>
      </c>
      <c r="H40">
        <v>-6865.38</v>
      </c>
    </row>
    <row r="41" spans="1:9" x14ac:dyDescent="0.25">
      <c r="A41" t="s">
        <v>91</v>
      </c>
      <c r="B41">
        <v>4700</v>
      </c>
      <c r="C41">
        <v>9400</v>
      </c>
      <c r="D41">
        <v>7050</v>
      </c>
      <c r="E41">
        <v>6.6666499999999997</v>
      </c>
      <c r="F41">
        <v>46999.88</v>
      </c>
      <c r="G41">
        <v>24115.33</v>
      </c>
      <c r="H41">
        <v>-22884.55</v>
      </c>
    </row>
    <row r="42" spans="1:9" x14ac:dyDescent="0.25">
      <c r="A42" t="s">
        <v>92</v>
      </c>
      <c r="E42">
        <v>44.833300000000001</v>
      </c>
      <c r="F42">
        <v>316074.76</v>
      </c>
      <c r="G42">
        <v>162175.85999999999</v>
      </c>
      <c r="H42">
        <v>-153898.9</v>
      </c>
    </row>
    <row r="44" spans="1:9" x14ac:dyDescent="0.25">
      <c r="A44" t="s">
        <v>93</v>
      </c>
    </row>
    <row r="45" spans="1:9" x14ac:dyDescent="0.25">
      <c r="A45" t="s">
        <v>94</v>
      </c>
      <c r="B45" t="s">
        <v>179</v>
      </c>
      <c r="E45">
        <v>6</v>
      </c>
      <c r="F45">
        <v>45000</v>
      </c>
      <c r="G45">
        <v>21703.85</v>
      </c>
      <c r="H45">
        <v>-23296.15</v>
      </c>
    </row>
    <row r="46" spans="1:9" x14ac:dyDescent="0.25">
      <c r="A46" t="s">
        <v>169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</row>
    <row r="47" spans="1:9" x14ac:dyDescent="0.25">
      <c r="A47" t="s">
        <v>95</v>
      </c>
      <c r="E47">
        <v>6</v>
      </c>
      <c r="F47">
        <v>45000</v>
      </c>
      <c r="G47">
        <v>21703.85</v>
      </c>
      <c r="H47">
        <v>-23296.15</v>
      </c>
    </row>
    <row r="49" spans="1:8" x14ac:dyDescent="0.25">
      <c r="A49" t="s">
        <v>96</v>
      </c>
    </row>
    <row r="50" spans="1:8" x14ac:dyDescent="0.25">
      <c r="A50" t="s">
        <v>98</v>
      </c>
      <c r="B50">
        <v>9550</v>
      </c>
      <c r="C50">
        <v>19100</v>
      </c>
      <c r="D50">
        <v>14325</v>
      </c>
      <c r="E50">
        <v>4</v>
      </c>
      <c r="F50">
        <v>57300</v>
      </c>
      <c r="G50">
        <v>14469.23</v>
      </c>
      <c r="H50">
        <v>-42830.77</v>
      </c>
    </row>
    <row r="51" spans="1:8" x14ac:dyDescent="0.25">
      <c r="A51" t="s">
        <v>99</v>
      </c>
      <c r="B51">
        <v>9550</v>
      </c>
      <c r="C51">
        <v>19100</v>
      </c>
      <c r="D51">
        <v>14325</v>
      </c>
      <c r="E51">
        <v>1</v>
      </c>
      <c r="F51">
        <v>14325</v>
      </c>
      <c r="G51">
        <v>3617.31</v>
      </c>
      <c r="H51">
        <v>-10707.69</v>
      </c>
    </row>
    <row r="52" spans="1:8" x14ac:dyDescent="0.25">
      <c r="A52" t="s">
        <v>100</v>
      </c>
      <c r="B52">
        <v>9550</v>
      </c>
      <c r="C52">
        <v>19100</v>
      </c>
      <c r="D52">
        <v>14325</v>
      </c>
      <c r="E52">
        <v>0</v>
      </c>
      <c r="F52">
        <v>0</v>
      </c>
      <c r="G52">
        <v>0</v>
      </c>
      <c r="H52">
        <v>0</v>
      </c>
    </row>
    <row r="53" spans="1:8" x14ac:dyDescent="0.25">
      <c r="A53" t="s">
        <v>102</v>
      </c>
      <c r="E53">
        <v>5</v>
      </c>
      <c r="F53">
        <v>71625</v>
      </c>
      <c r="G53">
        <v>18086.54</v>
      </c>
      <c r="H53">
        <v>-53538.46</v>
      </c>
    </row>
    <row r="55" spans="1:8" x14ac:dyDescent="0.25">
      <c r="A55" t="s">
        <v>103</v>
      </c>
    </row>
    <row r="56" spans="1:8" x14ac:dyDescent="0.25">
      <c r="A56" t="s">
        <v>104</v>
      </c>
      <c r="B56">
        <v>9550</v>
      </c>
      <c r="C56">
        <v>19100</v>
      </c>
      <c r="D56">
        <v>14325</v>
      </c>
      <c r="E56">
        <v>37.16675</v>
      </c>
      <c r="F56">
        <v>532413.68999999994</v>
      </c>
      <c r="G56">
        <v>134443.57999999999</v>
      </c>
      <c r="H56">
        <v>-397970.11</v>
      </c>
    </row>
    <row r="57" spans="1:8" x14ac:dyDescent="0.25">
      <c r="A57" t="s">
        <v>105</v>
      </c>
      <c r="B57">
        <v>9550</v>
      </c>
      <c r="C57">
        <v>19100</v>
      </c>
      <c r="D57">
        <v>14325</v>
      </c>
      <c r="E57">
        <v>5</v>
      </c>
      <c r="F57">
        <v>71625</v>
      </c>
      <c r="G57">
        <v>18086.54</v>
      </c>
      <c r="H57">
        <v>-53538.46</v>
      </c>
    </row>
    <row r="58" spans="1:8" x14ac:dyDescent="0.25">
      <c r="A58" t="s">
        <v>106</v>
      </c>
      <c r="B58">
        <v>9550</v>
      </c>
      <c r="C58">
        <v>19100</v>
      </c>
      <c r="D58">
        <v>14325</v>
      </c>
      <c r="E58">
        <v>0</v>
      </c>
      <c r="F58">
        <v>0</v>
      </c>
      <c r="G58">
        <v>0</v>
      </c>
      <c r="H58">
        <v>0</v>
      </c>
    </row>
    <row r="59" spans="1:8" x14ac:dyDescent="0.25">
      <c r="A59" t="s">
        <v>107</v>
      </c>
      <c r="B59">
        <v>9550</v>
      </c>
      <c r="C59">
        <v>19100</v>
      </c>
      <c r="D59">
        <v>14325</v>
      </c>
      <c r="E59">
        <v>44.166649999999997</v>
      </c>
      <c r="F59">
        <v>632687.26</v>
      </c>
      <c r="G59">
        <v>159764.38</v>
      </c>
      <c r="H59">
        <v>-472922.88</v>
      </c>
    </row>
    <row r="60" spans="1:8" x14ac:dyDescent="0.25">
      <c r="A60" t="s">
        <v>87</v>
      </c>
      <c r="B60">
        <v>9550</v>
      </c>
      <c r="C60">
        <v>19100</v>
      </c>
      <c r="D60">
        <v>14325</v>
      </c>
      <c r="E60">
        <v>2.5</v>
      </c>
      <c r="F60">
        <v>35812.5</v>
      </c>
      <c r="G60">
        <v>9043.27</v>
      </c>
      <c r="H60">
        <v>-26769.23</v>
      </c>
    </row>
    <row r="61" spans="1:8" x14ac:dyDescent="0.25">
      <c r="A61" t="s">
        <v>108</v>
      </c>
      <c r="B61">
        <v>9550</v>
      </c>
      <c r="C61">
        <v>19100</v>
      </c>
      <c r="D61">
        <v>14325</v>
      </c>
      <c r="E61">
        <v>0</v>
      </c>
      <c r="F61">
        <v>0</v>
      </c>
      <c r="G61">
        <v>0</v>
      </c>
      <c r="H61">
        <v>0</v>
      </c>
    </row>
    <row r="62" spans="1:8" x14ac:dyDescent="0.25">
      <c r="A62" t="s">
        <v>90</v>
      </c>
      <c r="B62">
        <v>9550</v>
      </c>
      <c r="C62">
        <v>19100</v>
      </c>
      <c r="D62">
        <v>14325</v>
      </c>
      <c r="E62">
        <v>2.1666500000000002</v>
      </c>
      <c r="F62">
        <v>31037.26</v>
      </c>
      <c r="G62">
        <v>7837.44</v>
      </c>
      <c r="H62">
        <v>-23199.82</v>
      </c>
    </row>
    <row r="63" spans="1:8" x14ac:dyDescent="0.25">
      <c r="A63" t="s">
        <v>91</v>
      </c>
      <c r="B63">
        <v>9550</v>
      </c>
      <c r="C63">
        <v>19100</v>
      </c>
      <c r="D63">
        <v>14325</v>
      </c>
      <c r="E63">
        <v>0</v>
      </c>
      <c r="F63">
        <v>0</v>
      </c>
      <c r="G63">
        <v>0</v>
      </c>
      <c r="H63">
        <v>0</v>
      </c>
    </row>
    <row r="64" spans="1:8" x14ac:dyDescent="0.25">
      <c r="A64" t="s">
        <v>109</v>
      </c>
      <c r="E64">
        <v>91.000050000000002</v>
      </c>
      <c r="F64">
        <v>1303575.71</v>
      </c>
      <c r="G64">
        <v>329175.21000000002</v>
      </c>
      <c r="H64">
        <v>-974400.5</v>
      </c>
    </row>
    <row r="66" spans="1:10" x14ac:dyDescent="0.25">
      <c r="A66" t="s">
        <v>110</v>
      </c>
    </row>
    <row r="67" spans="1:10" x14ac:dyDescent="0.25">
      <c r="A67" t="s">
        <v>111</v>
      </c>
      <c r="B67">
        <v>1451.4</v>
      </c>
      <c r="C67">
        <v>2902.8</v>
      </c>
      <c r="D67">
        <v>2177.1</v>
      </c>
      <c r="E67">
        <v>18.166699999999999</v>
      </c>
      <c r="F67">
        <v>39550.720000000001</v>
      </c>
      <c r="G67">
        <v>65714.55</v>
      </c>
      <c r="H67">
        <v>26163.83</v>
      </c>
    </row>
    <row r="68" spans="1:10" x14ac:dyDescent="0.25">
      <c r="A68" t="s">
        <v>112</v>
      </c>
      <c r="E68">
        <v>18.166699999999999</v>
      </c>
      <c r="F68">
        <v>39550.720000000001</v>
      </c>
      <c r="G68">
        <v>65714.55</v>
      </c>
      <c r="H68">
        <v>26163.83</v>
      </c>
    </row>
    <row r="69" spans="1:10" x14ac:dyDescent="0.25">
      <c r="A69" t="s">
        <v>113</v>
      </c>
      <c r="B69" t="s">
        <v>114</v>
      </c>
      <c r="E69">
        <v>2404.83</v>
      </c>
      <c r="F69">
        <v>11260216.130000001</v>
      </c>
      <c r="G69">
        <v>8286047.1299999999</v>
      </c>
      <c r="H69">
        <v>-2974169</v>
      </c>
    </row>
    <row r="70" spans="1:10" x14ac:dyDescent="0.25">
      <c r="F70" t="s">
        <v>113</v>
      </c>
      <c r="G70" t="s">
        <v>113</v>
      </c>
    </row>
    <row r="72" spans="1:10" x14ac:dyDescent="0.25">
      <c r="A72" t="s">
        <v>141</v>
      </c>
    </row>
    <row r="73" spans="1:10" x14ac:dyDescent="0.25">
      <c r="A73" t="s">
        <v>43</v>
      </c>
      <c r="B73" t="s">
        <v>44</v>
      </c>
      <c r="C73" t="s">
        <v>45</v>
      </c>
      <c r="D73" t="s">
        <v>46</v>
      </c>
      <c r="E73" t="s">
        <v>142</v>
      </c>
      <c r="F73" t="s">
        <v>143</v>
      </c>
      <c r="G73" t="s">
        <v>144</v>
      </c>
      <c r="H73" t="s">
        <v>180</v>
      </c>
    </row>
    <row r="74" spans="1:10" x14ac:dyDescent="0.25">
      <c r="A74" t="s">
        <v>67</v>
      </c>
      <c r="B74">
        <v>8326.11</v>
      </c>
      <c r="C74">
        <v>16652.22</v>
      </c>
      <c r="D74">
        <v>12489.17</v>
      </c>
      <c r="E74">
        <v>1</v>
      </c>
      <c r="F74">
        <v>12489.17</v>
      </c>
      <c r="G74">
        <v>3617.3</v>
      </c>
      <c r="H74">
        <v>-8871.8700000000008</v>
      </c>
    </row>
    <row r="75" spans="1:10" x14ac:dyDescent="0.25">
      <c r="A75" t="s">
        <v>120</v>
      </c>
      <c r="B75">
        <v>250</v>
      </c>
      <c r="C75">
        <v>500</v>
      </c>
      <c r="D75">
        <v>375</v>
      </c>
      <c r="E75">
        <v>34.5</v>
      </c>
      <c r="F75">
        <v>12937.5</v>
      </c>
      <c r="G75">
        <v>12937.5</v>
      </c>
      <c r="H75">
        <v>0</v>
      </c>
    </row>
    <row r="76" spans="1:10" x14ac:dyDescent="0.25">
      <c r="A76" t="s">
        <v>121</v>
      </c>
      <c r="B76">
        <v>250</v>
      </c>
      <c r="C76">
        <v>500</v>
      </c>
      <c r="D76">
        <v>375</v>
      </c>
      <c r="E76">
        <v>0</v>
      </c>
      <c r="F76">
        <v>0</v>
      </c>
      <c r="G76">
        <v>0</v>
      </c>
      <c r="H76">
        <v>0</v>
      </c>
    </row>
    <row r="77" spans="1:10" x14ac:dyDescent="0.25">
      <c r="A77" t="s">
        <v>72</v>
      </c>
      <c r="B77">
        <v>250</v>
      </c>
      <c r="C77">
        <v>500</v>
      </c>
      <c r="D77">
        <v>375</v>
      </c>
      <c r="E77">
        <v>3</v>
      </c>
      <c r="F77">
        <v>1125</v>
      </c>
      <c r="G77">
        <v>1125</v>
      </c>
      <c r="H77">
        <v>0</v>
      </c>
    </row>
    <row r="78" spans="1:10" x14ac:dyDescent="0.25">
      <c r="D78" t="s">
        <v>123</v>
      </c>
      <c r="F78">
        <v>26551.67</v>
      </c>
      <c r="G78">
        <v>17679.8</v>
      </c>
      <c r="H78">
        <v>-8871.8700000000008</v>
      </c>
      <c r="J78" t="s">
        <v>113</v>
      </c>
    </row>
    <row r="79" spans="1:10" x14ac:dyDescent="0.25">
      <c r="J79" t="s">
        <v>113</v>
      </c>
    </row>
    <row r="80" spans="1:10" x14ac:dyDescent="0.25">
      <c r="A80" t="s">
        <v>172</v>
      </c>
      <c r="E80" t="s">
        <v>113</v>
      </c>
      <c r="G80">
        <v>8303726.9299999997</v>
      </c>
      <c r="J80" t="s">
        <v>113</v>
      </c>
    </row>
    <row r="81" spans="1:8" x14ac:dyDescent="0.25">
      <c r="A81" t="s">
        <v>125</v>
      </c>
      <c r="D81">
        <v>11260216.130000001</v>
      </c>
    </row>
    <row r="82" spans="1:8" x14ac:dyDescent="0.25">
      <c r="A82" t="s">
        <v>126</v>
      </c>
      <c r="D82">
        <v>26551.67</v>
      </c>
    </row>
    <row r="83" spans="1:8" x14ac:dyDescent="0.25">
      <c r="A83" t="s">
        <v>127</v>
      </c>
      <c r="D83">
        <v>508365.73</v>
      </c>
      <c r="F83" t="s">
        <v>113</v>
      </c>
    </row>
    <row r="84" spans="1:8" x14ac:dyDescent="0.25">
      <c r="A84" t="s">
        <v>7</v>
      </c>
      <c r="D84">
        <v>187907.34</v>
      </c>
      <c r="F84" t="s">
        <v>113</v>
      </c>
    </row>
    <row r="85" spans="1:8" x14ac:dyDescent="0.25">
      <c r="A85" t="s">
        <v>113</v>
      </c>
      <c r="B85" t="s">
        <v>113</v>
      </c>
      <c r="C85" t="s">
        <v>130</v>
      </c>
      <c r="D85">
        <v>11983040.869999999</v>
      </c>
      <c r="E85" t="s">
        <v>113</v>
      </c>
    </row>
    <row r="86" spans="1:8" x14ac:dyDescent="0.25">
      <c r="G86" t="s">
        <v>113</v>
      </c>
      <c r="H86" t="s">
        <v>113</v>
      </c>
    </row>
    <row r="87" spans="1:8" x14ac:dyDescent="0.25">
      <c r="A87" t="s">
        <v>113</v>
      </c>
      <c r="B87" t="s">
        <v>146</v>
      </c>
      <c r="D87">
        <v>9000000</v>
      </c>
    </row>
    <row r="88" spans="1:8" x14ac:dyDescent="0.25">
      <c r="A88" t="s">
        <v>113</v>
      </c>
      <c r="B88" t="s">
        <v>132</v>
      </c>
      <c r="D88">
        <v>-2983040.87</v>
      </c>
      <c r="E88" t="s">
        <v>113</v>
      </c>
      <c r="F88" t="s">
        <v>113</v>
      </c>
    </row>
    <row r="89" spans="1:8" x14ac:dyDescent="0.25">
      <c r="D89" t="s">
        <v>113</v>
      </c>
    </row>
    <row r="91" spans="1:8" x14ac:dyDescent="0.25">
      <c r="A91" t="s">
        <v>173</v>
      </c>
      <c r="D91">
        <v>3617.31</v>
      </c>
    </row>
    <row r="92" spans="1:8" x14ac:dyDescent="0.25">
      <c r="A92" t="s">
        <v>181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A1CB-9DE8-4E2C-BC42-F6A5B425CA47}">
  <dimension ref="A1:J92"/>
  <sheetViews>
    <sheetView topLeftCell="A61" workbookViewId="0">
      <selection activeCell="F69" sqref="F69"/>
    </sheetView>
  </sheetViews>
  <sheetFormatPr defaultRowHeight="15" x14ac:dyDescent="0.25"/>
  <cols>
    <col min="1" max="1" width="32.85546875" customWidth="1"/>
    <col min="2" max="2" width="19.85546875" customWidth="1"/>
    <col min="3" max="3" width="14.85546875" bestFit="1" customWidth="1"/>
    <col min="4" max="4" width="21.140625" bestFit="1" customWidth="1"/>
    <col min="5" max="5" width="15.28515625" customWidth="1"/>
    <col min="6" max="6" width="17.85546875" bestFit="1" customWidth="1"/>
    <col min="7" max="7" width="27.28515625" bestFit="1" customWidth="1"/>
    <col min="8" max="8" width="49.7109375" bestFit="1" customWidth="1"/>
    <col min="9" max="9" width="60.28515625" bestFit="1" customWidth="1"/>
    <col min="10" max="10" width="9" bestFit="1" customWidth="1"/>
  </cols>
  <sheetData>
    <row r="1" spans="1:10" x14ac:dyDescent="0.25">
      <c r="B1" t="s">
        <v>182</v>
      </c>
    </row>
    <row r="3" spans="1:10" x14ac:dyDescent="0.25">
      <c r="A3" t="s">
        <v>42</v>
      </c>
    </row>
    <row r="4" spans="1:10" x14ac:dyDescent="0.25">
      <c r="A4" t="s">
        <v>43</v>
      </c>
      <c r="B4" t="s">
        <v>44</v>
      </c>
      <c r="C4" t="s">
        <v>45</v>
      </c>
      <c r="D4" t="s">
        <v>46</v>
      </c>
      <c r="E4" t="s">
        <v>147</v>
      </c>
      <c r="F4" t="s">
        <v>183</v>
      </c>
      <c r="G4" t="s">
        <v>184</v>
      </c>
      <c r="H4" t="s">
        <v>185</v>
      </c>
    </row>
    <row r="5" spans="1:10" x14ac:dyDescent="0.25">
      <c r="A5" t="s">
        <v>52</v>
      </c>
      <c r="B5">
        <v>3650.07</v>
      </c>
      <c r="C5">
        <v>7300.14</v>
      </c>
      <c r="D5">
        <v>5475.11</v>
      </c>
      <c r="E5">
        <v>19</v>
      </c>
      <c r="F5">
        <v>104027.09</v>
      </c>
      <c r="G5">
        <v>72201.05</v>
      </c>
      <c r="H5">
        <v>-31826.04</v>
      </c>
      <c r="J5" t="s">
        <v>113</v>
      </c>
    </row>
    <row r="6" spans="1:10" x14ac:dyDescent="0.25">
      <c r="A6" t="s">
        <v>53</v>
      </c>
      <c r="B6">
        <v>3047.72</v>
      </c>
      <c r="C6">
        <v>6095.44</v>
      </c>
      <c r="D6">
        <v>4571.58</v>
      </c>
      <c r="E6">
        <v>5</v>
      </c>
      <c r="F6">
        <v>22857.9</v>
      </c>
      <c r="G6">
        <v>19000.28</v>
      </c>
      <c r="H6">
        <v>-3857.62</v>
      </c>
      <c r="J6" t="s">
        <v>113</v>
      </c>
    </row>
    <row r="7" spans="1:10" x14ac:dyDescent="0.25">
      <c r="A7" t="s">
        <v>56</v>
      </c>
      <c r="B7">
        <v>2835.75</v>
      </c>
      <c r="C7">
        <v>5671.5</v>
      </c>
      <c r="D7">
        <v>4253.63</v>
      </c>
      <c r="E7">
        <v>367.16665</v>
      </c>
      <c r="F7">
        <v>1561791.08</v>
      </c>
      <c r="G7">
        <v>1395253.64</v>
      </c>
      <c r="H7">
        <v>-166537.44</v>
      </c>
      <c r="J7" t="s">
        <v>113</v>
      </c>
    </row>
    <row r="8" spans="1:10" x14ac:dyDescent="0.25">
      <c r="A8" t="s">
        <v>154</v>
      </c>
      <c r="B8">
        <v>1768.96</v>
      </c>
      <c r="C8">
        <v>3537.92</v>
      </c>
      <c r="D8">
        <v>2653.44</v>
      </c>
      <c r="E8">
        <v>7.5</v>
      </c>
      <c r="F8">
        <v>19900.8</v>
      </c>
      <c r="G8">
        <v>28500.42</v>
      </c>
      <c r="H8">
        <v>8599.6200000000008</v>
      </c>
      <c r="I8" t="s">
        <v>113</v>
      </c>
      <c r="J8">
        <v>8519.99</v>
      </c>
    </row>
    <row r="9" spans="1:10" x14ac:dyDescent="0.25">
      <c r="A9" t="s">
        <v>59</v>
      </c>
      <c r="B9">
        <v>1607.45</v>
      </c>
      <c r="C9">
        <v>3214.9</v>
      </c>
      <c r="D9">
        <v>2411.1799999999998</v>
      </c>
      <c r="E9">
        <v>66.833325000000002</v>
      </c>
      <c r="F9">
        <v>161147.18</v>
      </c>
      <c r="G9" t="s">
        <v>113</v>
      </c>
      <c r="H9" t="s">
        <v>113</v>
      </c>
      <c r="I9" t="s">
        <v>113</v>
      </c>
      <c r="J9" t="s">
        <v>113</v>
      </c>
    </row>
    <row r="10" spans="1:10" x14ac:dyDescent="0.25">
      <c r="B10">
        <v>2121.83</v>
      </c>
      <c r="C10">
        <v>4243.66</v>
      </c>
      <c r="D10">
        <v>3182.75</v>
      </c>
      <c r="E10">
        <v>6</v>
      </c>
      <c r="F10">
        <v>19096.5</v>
      </c>
      <c r="I10" t="s">
        <v>113</v>
      </c>
    </row>
    <row r="11" spans="1:10" x14ac:dyDescent="0.25">
      <c r="B11">
        <v>2571.92</v>
      </c>
      <c r="C11">
        <v>5143.84</v>
      </c>
      <c r="D11">
        <v>3857.88</v>
      </c>
      <c r="E11">
        <v>25.333324999999999</v>
      </c>
      <c r="F11">
        <v>97732.93</v>
      </c>
      <c r="I11" t="s">
        <v>113</v>
      </c>
    </row>
    <row r="12" spans="1:10" x14ac:dyDescent="0.25">
      <c r="B12" t="s">
        <v>157</v>
      </c>
      <c r="E12">
        <v>98.166650000000004</v>
      </c>
      <c r="F12">
        <v>277976.61</v>
      </c>
      <c r="G12">
        <v>373038.72</v>
      </c>
      <c r="H12">
        <v>95062.11</v>
      </c>
      <c r="I12" t="s">
        <v>113</v>
      </c>
      <c r="J12">
        <v>94019.89</v>
      </c>
    </row>
    <row r="13" spans="1:10" x14ac:dyDescent="0.25">
      <c r="A13" t="s">
        <v>61</v>
      </c>
      <c r="B13">
        <v>3048.57</v>
      </c>
      <c r="C13">
        <v>6097.14</v>
      </c>
      <c r="D13">
        <v>4572.8599999999997</v>
      </c>
      <c r="E13">
        <v>361.16669999999999</v>
      </c>
      <c r="F13">
        <v>1651564.76</v>
      </c>
      <c r="G13">
        <v>1372453.5</v>
      </c>
      <c r="H13">
        <v>-279111.26</v>
      </c>
      <c r="J13" t="s">
        <v>113</v>
      </c>
    </row>
    <row r="14" spans="1:10" x14ac:dyDescent="0.25">
      <c r="A14" t="s">
        <v>160</v>
      </c>
      <c r="B14">
        <v>2783.31</v>
      </c>
      <c r="C14">
        <v>5566.62</v>
      </c>
      <c r="D14">
        <v>4174.97</v>
      </c>
      <c r="E14">
        <v>61.833350000000003</v>
      </c>
      <c r="F14">
        <v>258152.38</v>
      </c>
      <c r="G14">
        <v>234970.16</v>
      </c>
      <c r="H14">
        <v>-23182.22</v>
      </c>
      <c r="J14" t="s">
        <v>113</v>
      </c>
    </row>
    <row r="15" spans="1:10" x14ac:dyDescent="0.25">
      <c r="A15" t="s">
        <v>64</v>
      </c>
      <c r="B15">
        <v>1577.22</v>
      </c>
      <c r="C15">
        <v>3154.44</v>
      </c>
      <c r="D15">
        <v>2365.83</v>
      </c>
      <c r="E15">
        <v>4</v>
      </c>
      <c r="F15">
        <v>9463.32</v>
      </c>
      <c r="G15">
        <v>15200.22</v>
      </c>
      <c r="H15">
        <v>5736.9</v>
      </c>
      <c r="I15" t="s">
        <v>113</v>
      </c>
      <c r="J15">
        <v>5694.43</v>
      </c>
    </row>
    <row r="16" spans="1:10" x14ac:dyDescent="0.25">
      <c r="A16" t="s">
        <v>65</v>
      </c>
      <c r="B16">
        <v>2512.44</v>
      </c>
      <c r="C16">
        <v>5024.88</v>
      </c>
      <c r="D16">
        <v>3768.66</v>
      </c>
      <c r="E16">
        <v>57</v>
      </c>
      <c r="F16">
        <v>214813.62</v>
      </c>
      <c r="G16">
        <v>216603.16</v>
      </c>
      <c r="H16">
        <v>1789.54</v>
      </c>
      <c r="J16">
        <v>1184.3900000000001</v>
      </c>
    </row>
    <row r="17" spans="1:10" x14ac:dyDescent="0.25">
      <c r="A17" t="s">
        <v>66</v>
      </c>
      <c r="B17">
        <v>3469.7</v>
      </c>
      <c r="C17">
        <v>6939.4</v>
      </c>
      <c r="D17">
        <v>5204.55</v>
      </c>
      <c r="E17">
        <v>2</v>
      </c>
      <c r="F17">
        <v>10409.1</v>
      </c>
      <c r="G17">
        <v>7600.11</v>
      </c>
      <c r="H17">
        <v>-2808.99</v>
      </c>
      <c r="J17" t="s">
        <v>113</v>
      </c>
    </row>
    <row r="18" spans="1:10" x14ac:dyDescent="0.25">
      <c r="A18" t="s">
        <v>67</v>
      </c>
      <c r="B18">
        <v>3330.44</v>
      </c>
      <c r="C18">
        <v>6660.88</v>
      </c>
      <c r="D18">
        <v>4995.66</v>
      </c>
      <c r="E18">
        <v>200.33330000000001</v>
      </c>
      <c r="F18">
        <v>1000797.05</v>
      </c>
      <c r="G18">
        <v>761277.65</v>
      </c>
      <c r="H18">
        <v>-239519.4</v>
      </c>
      <c r="J18" t="s">
        <v>113</v>
      </c>
    </row>
    <row r="19" spans="1:10" x14ac:dyDescent="0.25">
      <c r="A19" t="s">
        <v>68</v>
      </c>
      <c r="B19">
        <v>2578.1</v>
      </c>
      <c r="C19">
        <v>5156.2</v>
      </c>
      <c r="D19">
        <v>3867.15</v>
      </c>
      <c r="E19">
        <v>91.666700000000006</v>
      </c>
      <c r="F19">
        <v>354488.88</v>
      </c>
      <c r="G19">
        <v>348338.55</v>
      </c>
      <c r="H19">
        <v>-6150.33</v>
      </c>
      <c r="J19" t="s">
        <v>113</v>
      </c>
    </row>
    <row r="20" spans="1:10" x14ac:dyDescent="0.25">
      <c r="A20" t="s">
        <v>69</v>
      </c>
      <c r="B20">
        <v>2605.6799999999998</v>
      </c>
      <c r="C20">
        <v>5211.3599999999997</v>
      </c>
      <c r="D20">
        <v>3908.52</v>
      </c>
      <c r="E20">
        <v>235.83320000000001</v>
      </c>
      <c r="F20">
        <v>921758.78</v>
      </c>
      <c r="G20">
        <v>896179.24</v>
      </c>
      <c r="H20">
        <v>-25579.54</v>
      </c>
      <c r="J20" t="s">
        <v>113</v>
      </c>
    </row>
    <row r="21" spans="1:10" x14ac:dyDescent="0.25">
      <c r="A21" t="s">
        <v>168</v>
      </c>
      <c r="B21">
        <v>1644.93</v>
      </c>
      <c r="C21">
        <v>3289.86</v>
      </c>
      <c r="D21">
        <v>2467.4</v>
      </c>
      <c r="E21">
        <v>9.8333499999999994</v>
      </c>
      <c r="F21">
        <v>24262.81</v>
      </c>
      <c r="G21">
        <v>37367.279999999999</v>
      </c>
      <c r="H21">
        <v>13104.47</v>
      </c>
      <c r="J21">
        <v>18067.84</v>
      </c>
    </row>
    <row r="22" spans="1:10" x14ac:dyDescent="0.25">
      <c r="A22" t="s">
        <v>71</v>
      </c>
      <c r="B22">
        <v>3165.44</v>
      </c>
      <c r="C22">
        <v>6330.88</v>
      </c>
      <c r="D22">
        <v>4748.16</v>
      </c>
      <c r="E22">
        <v>13.5</v>
      </c>
      <c r="F22">
        <v>64100.160000000003</v>
      </c>
      <c r="G22">
        <v>51300.75</v>
      </c>
      <c r="H22">
        <v>-12799.41</v>
      </c>
      <c r="J22" t="s">
        <v>113</v>
      </c>
    </row>
    <row r="23" spans="1:10" x14ac:dyDescent="0.25">
      <c r="A23" t="s">
        <v>72</v>
      </c>
      <c r="B23">
        <v>2552.39</v>
      </c>
      <c r="C23">
        <v>5104.78</v>
      </c>
      <c r="D23">
        <v>3828.59</v>
      </c>
      <c r="E23">
        <v>58.333449999999999</v>
      </c>
      <c r="F23">
        <v>223334.86</v>
      </c>
      <c r="G23">
        <v>221670.35</v>
      </c>
      <c r="H23">
        <v>-1664.51</v>
      </c>
      <c r="J23" t="s">
        <v>113</v>
      </c>
    </row>
    <row r="24" spans="1:10" x14ac:dyDescent="0.25">
      <c r="A24" t="s">
        <v>73</v>
      </c>
      <c r="B24">
        <v>1812.57</v>
      </c>
      <c r="C24">
        <v>3625.14</v>
      </c>
      <c r="D24">
        <v>2718.86</v>
      </c>
      <c r="E24">
        <v>21.333300000000001</v>
      </c>
      <c r="F24">
        <v>58002.26</v>
      </c>
      <c r="G24">
        <v>81067.72</v>
      </c>
      <c r="H24">
        <v>23065.46</v>
      </c>
      <c r="J24">
        <v>22838.97</v>
      </c>
    </row>
    <row r="25" spans="1:10" x14ac:dyDescent="0.25">
      <c r="A25" t="s">
        <v>122</v>
      </c>
      <c r="B25">
        <v>1990.89</v>
      </c>
      <c r="C25">
        <v>3981.78</v>
      </c>
      <c r="D25">
        <v>2986.34</v>
      </c>
      <c r="E25">
        <v>86.833399999999997</v>
      </c>
      <c r="F25">
        <v>259314.06</v>
      </c>
      <c r="G25">
        <v>329971.74</v>
      </c>
      <c r="H25">
        <v>70657.679999999993</v>
      </c>
      <c r="J25">
        <v>69334.240000000005</v>
      </c>
    </row>
    <row r="26" spans="1:10" x14ac:dyDescent="0.25">
      <c r="A26" t="s">
        <v>75</v>
      </c>
      <c r="B26">
        <v>3012.97</v>
      </c>
      <c r="C26">
        <v>6025.94</v>
      </c>
      <c r="D26">
        <v>4519.46</v>
      </c>
      <c r="E26">
        <v>9</v>
      </c>
      <c r="F26">
        <v>40675.14</v>
      </c>
      <c r="G26">
        <v>34200.5</v>
      </c>
      <c r="H26">
        <v>-6474.64</v>
      </c>
      <c r="J26" t="s">
        <v>113</v>
      </c>
    </row>
    <row r="27" spans="1:10" x14ac:dyDescent="0.25">
      <c r="A27" t="s">
        <v>76</v>
      </c>
      <c r="B27">
        <v>1569.19</v>
      </c>
      <c r="C27">
        <v>3138.38</v>
      </c>
      <c r="D27">
        <v>2353.79</v>
      </c>
      <c r="E27">
        <v>8.8332999999999995</v>
      </c>
      <c r="F27">
        <v>20791.73</v>
      </c>
      <c r="G27">
        <v>33567.03</v>
      </c>
      <c r="H27">
        <v>12775.3</v>
      </c>
      <c r="J27">
        <v>12681.52</v>
      </c>
    </row>
    <row r="28" spans="1:10" x14ac:dyDescent="0.25">
      <c r="A28" t="s">
        <v>77</v>
      </c>
      <c r="B28">
        <v>2756.37</v>
      </c>
      <c r="C28">
        <v>5512.74</v>
      </c>
      <c r="D28">
        <v>4134.5600000000004</v>
      </c>
      <c r="E28">
        <v>106.8335</v>
      </c>
      <c r="F28">
        <v>441709.52</v>
      </c>
      <c r="G28">
        <v>405973.23</v>
      </c>
      <c r="H28">
        <v>-35736.29</v>
      </c>
      <c r="J28" t="s">
        <v>113</v>
      </c>
    </row>
    <row r="29" spans="1:10" x14ac:dyDescent="0.25">
      <c r="A29" t="s">
        <v>78</v>
      </c>
      <c r="B29">
        <v>2126.12</v>
      </c>
      <c r="C29">
        <v>4252.24</v>
      </c>
      <c r="D29">
        <v>3189.18</v>
      </c>
      <c r="E29">
        <v>9.3333499999999994</v>
      </c>
      <c r="F29">
        <v>29765.73</v>
      </c>
      <c r="G29">
        <v>35467.25</v>
      </c>
      <c r="H29">
        <v>5701.52</v>
      </c>
      <c r="J29">
        <v>5602.43</v>
      </c>
    </row>
    <row r="30" spans="1:10" x14ac:dyDescent="0.25">
      <c r="A30" t="s">
        <v>79</v>
      </c>
      <c r="B30">
        <v>3394.37</v>
      </c>
      <c r="C30">
        <v>6788.74</v>
      </c>
      <c r="D30">
        <v>5091.5600000000004</v>
      </c>
      <c r="E30">
        <v>25.833300000000001</v>
      </c>
      <c r="F30">
        <v>131531.79999999999</v>
      </c>
      <c r="G30">
        <v>98167.97</v>
      </c>
      <c r="H30">
        <v>-33363.83</v>
      </c>
    </row>
    <row r="31" spans="1:10" x14ac:dyDescent="0.25">
      <c r="A31" t="s">
        <v>80</v>
      </c>
      <c r="B31">
        <v>2423.0100000000002</v>
      </c>
      <c r="C31">
        <v>4846.0200000000004</v>
      </c>
      <c r="D31">
        <v>3634.52</v>
      </c>
      <c r="E31">
        <v>14.166650000000001</v>
      </c>
      <c r="F31">
        <v>51488.97</v>
      </c>
      <c r="G31">
        <v>53834.05</v>
      </c>
      <c r="H31">
        <v>2345.08</v>
      </c>
      <c r="J31">
        <v>237943.7</v>
      </c>
    </row>
    <row r="32" spans="1:10" x14ac:dyDescent="0.25">
      <c r="A32" t="s">
        <v>81</v>
      </c>
      <c r="B32">
        <v>3564.06</v>
      </c>
      <c r="C32">
        <v>7128.12</v>
      </c>
      <c r="D32">
        <v>5346.09</v>
      </c>
      <c r="E32">
        <v>59.166699999999999</v>
      </c>
      <c r="F32">
        <v>316310.5</v>
      </c>
      <c r="G32">
        <v>224836.73</v>
      </c>
      <c r="H32">
        <v>-91473.77</v>
      </c>
    </row>
    <row r="33" spans="1:9" x14ac:dyDescent="0.25">
      <c r="A33" t="s">
        <v>82</v>
      </c>
      <c r="I33" t="s">
        <v>83</v>
      </c>
    </row>
    <row r="34" spans="1:9" x14ac:dyDescent="0.25">
      <c r="A34" t="s">
        <v>84</v>
      </c>
      <c r="B34">
        <v>4550</v>
      </c>
      <c r="C34">
        <v>9100</v>
      </c>
      <c r="D34">
        <v>6825</v>
      </c>
      <c r="E34">
        <v>3</v>
      </c>
      <c r="F34">
        <v>20475</v>
      </c>
      <c r="G34">
        <v>11400.17</v>
      </c>
      <c r="H34">
        <v>-9074.83</v>
      </c>
    </row>
    <row r="35" spans="1:9" x14ac:dyDescent="0.25">
      <c r="A35" t="s">
        <v>85</v>
      </c>
      <c r="B35">
        <v>4550</v>
      </c>
      <c r="C35">
        <v>9100</v>
      </c>
      <c r="D35">
        <v>6825</v>
      </c>
      <c r="E35">
        <v>0</v>
      </c>
      <c r="F35">
        <v>0</v>
      </c>
      <c r="G35">
        <v>0</v>
      </c>
      <c r="H35">
        <v>0</v>
      </c>
    </row>
    <row r="36" spans="1:9" x14ac:dyDescent="0.25">
      <c r="A36" t="s">
        <v>86</v>
      </c>
      <c r="B36">
        <v>4550</v>
      </c>
      <c r="C36">
        <v>9100</v>
      </c>
      <c r="D36">
        <v>6825</v>
      </c>
      <c r="E36">
        <v>32.5</v>
      </c>
      <c r="F36">
        <v>221812.5</v>
      </c>
      <c r="G36">
        <v>123501.8</v>
      </c>
      <c r="H36">
        <v>-98310.7</v>
      </c>
    </row>
    <row r="37" spans="1:9" x14ac:dyDescent="0.25">
      <c r="A37" t="s">
        <v>87</v>
      </c>
      <c r="B37">
        <v>4550</v>
      </c>
      <c r="C37">
        <v>9100</v>
      </c>
      <c r="D37">
        <v>6825</v>
      </c>
      <c r="E37">
        <v>4</v>
      </c>
      <c r="F37">
        <v>27300</v>
      </c>
      <c r="G37">
        <v>15200.22</v>
      </c>
      <c r="H37">
        <v>-12099.78</v>
      </c>
    </row>
    <row r="38" spans="1:9" x14ac:dyDescent="0.25">
      <c r="A38" t="s">
        <v>88</v>
      </c>
      <c r="B38">
        <v>4550</v>
      </c>
      <c r="C38">
        <v>9100</v>
      </c>
      <c r="D38">
        <v>6825</v>
      </c>
      <c r="E38">
        <v>0</v>
      </c>
      <c r="F38">
        <v>0</v>
      </c>
      <c r="G38">
        <v>0</v>
      </c>
      <c r="H38">
        <v>0</v>
      </c>
    </row>
    <row r="39" spans="1:9" x14ac:dyDescent="0.25">
      <c r="A39" t="s">
        <v>89</v>
      </c>
      <c r="B39">
        <v>4550</v>
      </c>
      <c r="C39">
        <v>9100</v>
      </c>
      <c r="D39">
        <v>6825</v>
      </c>
      <c r="E39">
        <v>5</v>
      </c>
      <c r="F39">
        <v>34125</v>
      </c>
      <c r="G39">
        <v>19000.28</v>
      </c>
      <c r="H39">
        <v>-15124.72</v>
      </c>
    </row>
    <row r="40" spans="1:9" x14ac:dyDescent="0.25">
      <c r="A40" t="s">
        <v>90</v>
      </c>
      <c r="B40">
        <v>4550</v>
      </c>
      <c r="C40">
        <v>9100</v>
      </c>
      <c r="D40">
        <v>6825</v>
      </c>
      <c r="E40">
        <v>5</v>
      </c>
      <c r="F40">
        <v>34125</v>
      </c>
      <c r="G40">
        <v>19000.28</v>
      </c>
      <c r="H40">
        <v>-15124.72</v>
      </c>
    </row>
    <row r="41" spans="1:9" x14ac:dyDescent="0.25">
      <c r="A41" t="s">
        <v>91</v>
      </c>
      <c r="B41">
        <v>4550</v>
      </c>
      <c r="C41">
        <v>9100</v>
      </c>
      <c r="D41">
        <v>6825</v>
      </c>
      <c r="E41">
        <v>7.5</v>
      </c>
      <c r="F41">
        <v>51187.5</v>
      </c>
      <c r="G41">
        <v>28500.42</v>
      </c>
      <c r="H41">
        <v>-22687.08</v>
      </c>
    </row>
    <row r="42" spans="1:9" x14ac:dyDescent="0.25">
      <c r="A42" t="s">
        <v>92</v>
      </c>
      <c r="E42">
        <v>57</v>
      </c>
      <c r="F42">
        <v>389025</v>
      </c>
      <c r="G42">
        <v>216603.17</v>
      </c>
      <c r="H42">
        <v>-172421.83</v>
      </c>
    </row>
    <row r="44" spans="1:9" x14ac:dyDescent="0.25">
      <c r="A44" t="s">
        <v>93</v>
      </c>
    </row>
    <row r="45" spans="1:9" x14ac:dyDescent="0.25">
      <c r="A45" t="s">
        <v>94</v>
      </c>
      <c r="B45">
        <v>4500</v>
      </c>
      <c r="C45">
        <v>9000</v>
      </c>
      <c r="D45">
        <v>6750</v>
      </c>
      <c r="E45">
        <v>10.5</v>
      </c>
      <c r="F45">
        <v>70875</v>
      </c>
      <c r="G45">
        <v>39900.58</v>
      </c>
      <c r="H45">
        <v>-30974.42</v>
      </c>
    </row>
    <row r="46" spans="1:9" x14ac:dyDescent="0.25">
      <c r="A46" t="s">
        <v>169</v>
      </c>
      <c r="B46">
        <v>4500</v>
      </c>
      <c r="C46">
        <v>9000</v>
      </c>
      <c r="D46">
        <v>6750</v>
      </c>
      <c r="E46">
        <v>0</v>
      </c>
      <c r="F46">
        <v>0</v>
      </c>
      <c r="G46">
        <v>0</v>
      </c>
      <c r="H46">
        <v>0</v>
      </c>
    </row>
    <row r="47" spans="1:9" x14ac:dyDescent="0.25">
      <c r="A47" t="s">
        <v>95</v>
      </c>
      <c r="E47">
        <v>10.5</v>
      </c>
      <c r="F47">
        <v>70875</v>
      </c>
      <c r="G47">
        <v>39900.58</v>
      </c>
      <c r="H47">
        <v>-30974.42</v>
      </c>
    </row>
    <row r="49" spans="1:8" x14ac:dyDescent="0.25">
      <c r="A49" t="s">
        <v>96</v>
      </c>
    </row>
    <row r="50" spans="1:8" x14ac:dyDescent="0.25">
      <c r="A50" t="s">
        <v>98</v>
      </c>
      <c r="B50">
        <v>8995</v>
      </c>
      <c r="C50">
        <v>17990</v>
      </c>
      <c r="D50">
        <v>13492.5</v>
      </c>
      <c r="E50">
        <v>4</v>
      </c>
      <c r="F50">
        <v>53970</v>
      </c>
      <c r="G50">
        <v>15200.22</v>
      </c>
      <c r="H50">
        <v>-38769.78</v>
      </c>
    </row>
    <row r="51" spans="1:8" x14ac:dyDescent="0.25">
      <c r="A51" t="s">
        <v>99</v>
      </c>
      <c r="B51">
        <v>8995</v>
      </c>
      <c r="C51">
        <v>17990</v>
      </c>
      <c r="D51">
        <v>13492.5</v>
      </c>
      <c r="E51">
        <v>1.5</v>
      </c>
      <c r="F51">
        <v>20238.75</v>
      </c>
      <c r="G51">
        <v>5700.08</v>
      </c>
      <c r="H51">
        <v>-14538.67</v>
      </c>
    </row>
    <row r="52" spans="1:8" x14ac:dyDescent="0.25">
      <c r="A52" t="s">
        <v>100</v>
      </c>
      <c r="B52">
        <v>8995</v>
      </c>
      <c r="C52">
        <v>17990</v>
      </c>
      <c r="D52">
        <v>13492.5</v>
      </c>
      <c r="E52">
        <v>1</v>
      </c>
      <c r="F52">
        <v>13492.5</v>
      </c>
      <c r="G52">
        <v>3800.06</v>
      </c>
      <c r="H52">
        <v>-9692.44</v>
      </c>
    </row>
    <row r="53" spans="1:8" x14ac:dyDescent="0.25">
      <c r="A53" t="s">
        <v>102</v>
      </c>
      <c r="E53">
        <v>6.5</v>
      </c>
      <c r="F53">
        <v>87701.25</v>
      </c>
      <c r="G53">
        <v>24700.36</v>
      </c>
      <c r="H53">
        <v>-63000.89</v>
      </c>
    </row>
    <row r="55" spans="1:8" x14ac:dyDescent="0.25">
      <c r="A55" t="s">
        <v>103</v>
      </c>
    </row>
    <row r="56" spans="1:8" x14ac:dyDescent="0.25">
      <c r="A56" t="s">
        <v>104</v>
      </c>
      <c r="B56">
        <v>8995</v>
      </c>
      <c r="C56">
        <v>17990</v>
      </c>
      <c r="D56">
        <v>13492.5</v>
      </c>
      <c r="E56">
        <v>37.83325</v>
      </c>
      <c r="F56">
        <v>510465.13</v>
      </c>
      <c r="G56">
        <v>143768.45000000001</v>
      </c>
      <c r="H56">
        <v>-366696.68</v>
      </c>
    </row>
    <row r="57" spans="1:8" x14ac:dyDescent="0.25">
      <c r="A57" t="s">
        <v>105</v>
      </c>
      <c r="B57">
        <v>8995</v>
      </c>
      <c r="C57">
        <v>17990</v>
      </c>
      <c r="D57">
        <v>13492.5</v>
      </c>
      <c r="E57">
        <v>3.5</v>
      </c>
      <c r="F57">
        <v>47223.75</v>
      </c>
      <c r="G57">
        <v>13300.19</v>
      </c>
      <c r="H57">
        <v>-33923.56</v>
      </c>
    </row>
    <row r="58" spans="1:8" x14ac:dyDescent="0.25">
      <c r="A58" t="s">
        <v>106</v>
      </c>
      <c r="B58">
        <v>8995</v>
      </c>
      <c r="C58">
        <v>17990</v>
      </c>
      <c r="D58">
        <v>13492.5</v>
      </c>
      <c r="E58">
        <v>1</v>
      </c>
      <c r="F58">
        <v>13492.5</v>
      </c>
      <c r="G58">
        <v>3800.06</v>
      </c>
      <c r="H58">
        <v>-9692.44</v>
      </c>
    </row>
    <row r="59" spans="1:8" x14ac:dyDescent="0.25">
      <c r="A59" t="s">
        <v>107</v>
      </c>
      <c r="B59">
        <v>8995</v>
      </c>
      <c r="C59">
        <v>17990</v>
      </c>
      <c r="D59">
        <v>13492.5</v>
      </c>
      <c r="E59">
        <v>56.166649999999997</v>
      </c>
      <c r="F59">
        <v>757828.53</v>
      </c>
      <c r="G59">
        <v>213436.39</v>
      </c>
      <c r="H59">
        <v>-544392.14</v>
      </c>
    </row>
    <row r="60" spans="1:8" x14ac:dyDescent="0.25">
      <c r="A60" t="s">
        <v>87</v>
      </c>
      <c r="B60">
        <v>8995</v>
      </c>
      <c r="C60">
        <v>17990</v>
      </c>
      <c r="D60">
        <v>13492.5</v>
      </c>
      <c r="E60">
        <v>2</v>
      </c>
      <c r="F60">
        <v>26985</v>
      </c>
      <c r="G60">
        <v>7600.11</v>
      </c>
      <c r="H60">
        <v>-19384.89</v>
      </c>
    </row>
    <row r="61" spans="1:8" x14ac:dyDescent="0.25">
      <c r="A61" t="s">
        <v>108</v>
      </c>
      <c r="B61">
        <v>8995</v>
      </c>
      <c r="C61">
        <v>17990</v>
      </c>
      <c r="D61">
        <v>13492.5</v>
      </c>
      <c r="E61">
        <v>0</v>
      </c>
      <c r="F61">
        <v>0</v>
      </c>
      <c r="G61">
        <v>0</v>
      </c>
      <c r="H61">
        <v>0</v>
      </c>
    </row>
    <row r="62" spans="1:8" x14ac:dyDescent="0.25">
      <c r="A62" t="s">
        <v>90</v>
      </c>
      <c r="B62">
        <v>8995</v>
      </c>
      <c r="C62">
        <v>17990</v>
      </c>
      <c r="D62">
        <v>13492.5</v>
      </c>
      <c r="E62">
        <v>2</v>
      </c>
      <c r="F62">
        <v>26985</v>
      </c>
      <c r="G62">
        <v>7600.11</v>
      </c>
      <c r="H62">
        <v>-19384.89</v>
      </c>
    </row>
    <row r="63" spans="1:8" x14ac:dyDescent="0.25">
      <c r="A63" t="s">
        <v>91</v>
      </c>
      <c r="B63">
        <v>8995</v>
      </c>
      <c r="C63">
        <v>17990</v>
      </c>
      <c r="D63">
        <v>13492.5</v>
      </c>
      <c r="E63">
        <v>0</v>
      </c>
      <c r="F63">
        <v>0</v>
      </c>
      <c r="G63">
        <v>0</v>
      </c>
      <c r="H63">
        <v>0</v>
      </c>
    </row>
    <row r="64" spans="1:8" x14ac:dyDescent="0.25">
      <c r="A64" t="s">
        <v>109</v>
      </c>
      <c r="E64">
        <v>102.4999</v>
      </c>
      <c r="F64">
        <v>1382979.91</v>
      </c>
      <c r="G64">
        <v>389505.31</v>
      </c>
      <c r="H64">
        <v>-993474.6</v>
      </c>
    </row>
    <row r="66" spans="1:8" x14ac:dyDescent="0.25">
      <c r="A66" t="s">
        <v>110</v>
      </c>
    </row>
    <row r="67" spans="1:8" x14ac:dyDescent="0.25">
      <c r="A67" t="s">
        <v>111</v>
      </c>
      <c r="B67">
        <v>2850.2</v>
      </c>
      <c r="C67">
        <v>5700.4</v>
      </c>
      <c r="D67">
        <v>4275.3</v>
      </c>
      <c r="E67">
        <v>24.666650000000001</v>
      </c>
      <c r="F67">
        <v>105457.33</v>
      </c>
      <c r="G67">
        <v>93734.64</v>
      </c>
      <c r="H67">
        <v>-11722.69</v>
      </c>
    </row>
    <row r="68" spans="1:8" x14ac:dyDescent="0.25">
      <c r="A68" t="s">
        <v>112</v>
      </c>
      <c r="E68">
        <v>24.666650000000001</v>
      </c>
      <c r="F68">
        <v>105457.33</v>
      </c>
      <c r="G68">
        <v>93734.64</v>
      </c>
      <c r="H68">
        <v>-11722.69</v>
      </c>
    </row>
    <row r="69" spans="1:8" x14ac:dyDescent="0.25">
      <c r="A69" t="s">
        <v>113</v>
      </c>
      <c r="B69" t="s">
        <v>114</v>
      </c>
      <c r="E69">
        <v>2233</v>
      </c>
      <c r="F69">
        <v>10383304.01</v>
      </c>
      <c r="G69">
        <v>8112485.3600000003</v>
      </c>
      <c r="H69">
        <v>-2270818.65</v>
      </c>
    </row>
    <row r="70" spans="1:8" x14ac:dyDescent="0.25">
      <c r="F70" t="s">
        <v>113</v>
      </c>
      <c r="G70" t="s">
        <v>113</v>
      </c>
    </row>
    <row r="72" spans="1:8" x14ac:dyDescent="0.25">
      <c r="A72" t="s">
        <v>141</v>
      </c>
    </row>
    <row r="73" spans="1:8" x14ac:dyDescent="0.25">
      <c r="A73" t="s">
        <v>43</v>
      </c>
      <c r="B73" t="s">
        <v>44</v>
      </c>
      <c r="C73" t="s">
        <v>45</v>
      </c>
      <c r="D73" t="s">
        <v>46</v>
      </c>
      <c r="E73" t="s">
        <v>142</v>
      </c>
      <c r="F73" t="s">
        <v>143</v>
      </c>
      <c r="G73" t="s">
        <v>144</v>
      </c>
      <c r="H73" t="s">
        <v>180</v>
      </c>
    </row>
    <row r="74" spans="1:8" x14ac:dyDescent="0.25">
      <c r="A74" t="s">
        <v>67</v>
      </c>
      <c r="B74">
        <v>8326.11</v>
      </c>
      <c r="C74">
        <v>16652.22</v>
      </c>
      <c r="D74">
        <v>12489.17</v>
      </c>
      <c r="E74">
        <v>6.6667500000000004</v>
      </c>
      <c r="F74">
        <v>83262.17</v>
      </c>
      <c r="G74">
        <v>25334.02</v>
      </c>
      <c r="H74">
        <v>-57928.15</v>
      </c>
    </row>
    <row r="75" spans="1:8" x14ac:dyDescent="0.25">
      <c r="A75" t="s">
        <v>120</v>
      </c>
      <c r="B75">
        <v>250</v>
      </c>
      <c r="C75">
        <v>500</v>
      </c>
      <c r="D75">
        <v>375</v>
      </c>
      <c r="E75">
        <v>27</v>
      </c>
      <c r="F75">
        <v>10125</v>
      </c>
      <c r="G75">
        <v>10125</v>
      </c>
      <c r="H75">
        <v>0</v>
      </c>
    </row>
    <row r="76" spans="1:8" x14ac:dyDescent="0.25">
      <c r="A76" t="s">
        <v>121</v>
      </c>
      <c r="B76">
        <v>250</v>
      </c>
      <c r="C76">
        <v>500</v>
      </c>
      <c r="D76">
        <v>375</v>
      </c>
      <c r="E76">
        <v>0</v>
      </c>
      <c r="F76">
        <v>0</v>
      </c>
      <c r="G76">
        <v>0</v>
      </c>
      <c r="H76">
        <v>0</v>
      </c>
    </row>
    <row r="77" spans="1:8" x14ac:dyDescent="0.25">
      <c r="A77" t="s">
        <v>72</v>
      </c>
      <c r="B77">
        <v>250</v>
      </c>
      <c r="C77">
        <v>500</v>
      </c>
      <c r="D77">
        <v>375</v>
      </c>
      <c r="E77">
        <v>7.5</v>
      </c>
      <c r="F77">
        <v>2812.5</v>
      </c>
      <c r="G77">
        <v>2812.5</v>
      </c>
      <c r="H77">
        <v>0</v>
      </c>
    </row>
    <row r="78" spans="1:8" x14ac:dyDescent="0.25">
      <c r="D78" t="s">
        <v>123</v>
      </c>
      <c r="F78">
        <v>96199.67</v>
      </c>
      <c r="G78">
        <v>38271.519999999997</v>
      </c>
      <c r="H78">
        <v>-57928.15</v>
      </c>
    </row>
    <row r="80" spans="1:8" x14ac:dyDescent="0.25">
      <c r="A80" t="s">
        <v>172</v>
      </c>
      <c r="E80" t="s">
        <v>113</v>
      </c>
      <c r="G80">
        <v>8150756.8799999999</v>
      </c>
    </row>
    <row r="81" spans="1:8" x14ac:dyDescent="0.25">
      <c r="A81" t="s">
        <v>125</v>
      </c>
      <c r="D81">
        <v>10383304.01</v>
      </c>
    </row>
    <row r="82" spans="1:8" x14ac:dyDescent="0.25">
      <c r="A82" t="s">
        <v>126</v>
      </c>
      <c r="D82">
        <v>96199.67</v>
      </c>
    </row>
    <row r="83" spans="1:8" x14ac:dyDescent="0.25">
      <c r="A83" t="s">
        <v>127</v>
      </c>
      <c r="D83">
        <v>680487.02</v>
      </c>
    </row>
    <row r="84" spans="1:8" x14ac:dyDescent="0.25">
      <c r="A84" t="s">
        <v>7</v>
      </c>
      <c r="D84">
        <v>168756.1</v>
      </c>
    </row>
    <row r="85" spans="1:8" x14ac:dyDescent="0.25">
      <c r="A85" t="s">
        <v>113</v>
      </c>
      <c r="B85" t="s">
        <v>113</v>
      </c>
      <c r="C85" t="s">
        <v>130</v>
      </c>
      <c r="D85">
        <v>11328746.800000001</v>
      </c>
      <c r="E85" t="s">
        <v>113</v>
      </c>
    </row>
    <row r="86" spans="1:8" x14ac:dyDescent="0.25">
      <c r="G86" t="s">
        <v>113</v>
      </c>
      <c r="H86" t="s">
        <v>113</v>
      </c>
    </row>
    <row r="87" spans="1:8" x14ac:dyDescent="0.25">
      <c r="A87" t="s">
        <v>113</v>
      </c>
      <c r="B87" t="s">
        <v>146</v>
      </c>
      <c r="D87">
        <v>9000000</v>
      </c>
    </row>
    <row r="88" spans="1:8" x14ac:dyDescent="0.25">
      <c r="A88" t="s">
        <v>113</v>
      </c>
      <c r="B88" t="s">
        <v>132</v>
      </c>
      <c r="D88">
        <v>-2328746.7999999998</v>
      </c>
      <c r="E88" t="s">
        <v>113</v>
      </c>
      <c r="F88" t="s">
        <v>113</v>
      </c>
    </row>
    <row r="89" spans="1:8" x14ac:dyDescent="0.25">
      <c r="D89" t="s">
        <v>113</v>
      </c>
    </row>
    <row r="91" spans="1:8" x14ac:dyDescent="0.25">
      <c r="A91" t="s">
        <v>173</v>
      </c>
      <c r="D91">
        <v>3800.06</v>
      </c>
    </row>
    <row r="92" spans="1:8" x14ac:dyDescent="0.25">
      <c r="A92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56CF-30C4-4166-BAF7-E758C0648D18}">
  <dimension ref="A1:I88"/>
  <sheetViews>
    <sheetView topLeftCell="A40" workbookViewId="0">
      <selection activeCell="F65" sqref="F65"/>
    </sheetView>
  </sheetViews>
  <sheetFormatPr defaultRowHeight="15" x14ac:dyDescent="0.25"/>
  <cols>
    <col min="1" max="1" width="34.5703125" customWidth="1"/>
    <col min="2" max="2" width="21.7109375" customWidth="1"/>
    <col min="3" max="3" width="14.85546875" bestFit="1" customWidth="1"/>
    <col min="4" max="4" width="21.140625" bestFit="1" customWidth="1"/>
    <col min="5" max="5" width="29.140625" bestFit="1" customWidth="1"/>
    <col min="6" max="6" width="17.42578125" bestFit="1" customWidth="1"/>
    <col min="7" max="7" width="27.28515625" bestFit="1" customWidth="1"/>
    <col min="8" max="8" width="49.7109375" bestFit="1" customWidth="1"/>
    <col min="9" max="9" width="60.7109375" bestFit="1" customWidth="1"/>
  </cols>
  <sheetData>
    <row r="1" spans="1:9" x14ac:dyDescent="0.25">
      <c r="B1" t="s">
        <v>187</v>
      </c>
    </row>
    <row r="3" spans="1:9" x14ac:dyDescent="0.25">
      <c r="A3" t="s">
        <v>42</v>
      </c>
    </row>
    <row r="4" spans="1:9" x14ac:dyDescent="0.25">
      <c r="A4" t="s">
        <v>43</v>
      </c>
      <c r="B4" t="s">
        <v>44</v>
      </c>
      <c r="C4" t="s">
        <v>45</v>
      </c>
      <c r="D4" t="s">
        <v>46</v>
      </c>
      <c r="E4" t="s">
        <v>188</v>
      </c>
      <c r="F4" t="s">
        <v>143</v>
      </c>
      <c r="G4" t="s">
        <v>189</v>
      </c>
      <c r="H4" t="s">
        <v>190</v>
      </c>
    </row>
    <row r="5" spans="1:9" x14ac:dyDescent="0.25">
      <c r="A5" t="s">
        <v>52</v>
      </c>
      <c r="B5">
        <v>3276.16</v>
      </c>
      <c r="C5">
        <v>6552.32</v>
      </c>
      <c r="D5">
        <v>4914.24</v>
      </c>
      <c r="E5">
        <v>16.500050000000002</v>
      </c>
      <c r="F5">
        <v>81085.210000000006</v>
      </c>
      <c r="G5">
        <v>54156.13</v>
      </c>
      <c r="H5">
        <v>-26929.08</v>
      </c>
    </row>
    <row r="6" spans="1:9" x14ac:dyDescent="0.25">
      <c r="A6" t="s">
        <v>53</v>
      </c>
      <c r="B6">
        <v>2955.45</v>
      </c>
      <c r="C6">
        <v>5910.9</v>
      </c>
      <c r="D6">
        <v>4433.18</v>
      </c>
      <c r="E6">
        <v>0.33334999999999998</v>
      </c>
      <c r="F6">
        <v>1477.8</v>
      </c>
      <c r="G6">
        <v>1094.1099999999999</v>
      </c>
      <c r="H6">
        <v>-383.69</v>
      </c>
    </row>
    <row r="7" spans="1:9" x14ac:dyDescent="0.25">
      <c r="A7" t="s">
        <v>56</v>
      </c>
      <c r="B7">
        <v>2812.59</v>
      </c>
      <c r="C7">
        <v>5625.18</v>
      </c>
      <c r="D7">
        <v>4218.8900000000003</v>
      </c>
      <c r="E7">
        <v>364.50045</v>
      </c>
      <c r="F7">
        <v>1537787.3</v>
      </c>
      <c r="G7">
        <v>1196356.01</v>
      </c>
      <c r="H7">
        <v>-341431.29</v>
      </c>
    </row>
    <row r="8" spans="1:9" x14ac:dyDescent="0.25">
      <c r="A8" t="s">
        <v>154</v>
      </c>
      <c r="B8">
        <v>1607.56</v>
      </c>
      <c r="C8">
        <v>3215.12</v>
      </c>
      <c r="D8">
        <v>2411.34</v>
      </c>
      <c r="E8">
        <v>4</v>
      </c>
      <c r="F8">
        <v>9645.36</v>
      </c>
      <c r="G8">
        <v>13128.72</v>
      </c>
      <c r="H8">
        <v>3483.36</v>
      </c>
    </row>
    <row r="9" spans="1:9" x14ac:dyDescent="0.25">
      <c r="A9" t="s">
        <v>59</v>
      </c>
      <c r="B9">
        <v>1567</v>
      </c>
      <c r="C9">
        <v>3134</v>
      </c>
      <c r="D9">
        <v>2350.5</v>
      </c>
      <c r="E9">
        <v>77.833550000000002</v>
      </c>
      <c r="F9">
        <v>182947.76</v>
      </c>
      <c r="G9" t="s">
        <v>113</v>
      </c>
      <c r="H9" t="s">
        <v>113</v>
      </c>
      <c r="I9" t="s">
        <v>113</v>
      </c>
    </row>
    <row r="10" spans="1:9" x14ac:dyDescent="0.25">
      <c r="B10">
        <v>2507.1999999999998</v>
      </c>
      <c r="C10">
        <v>5014.3999999999996</v>
      </c>
      <c r="D10">
        <v>3760.8</v>
      </c>
      <c r="E10">
        <v>12.166700000000001</v>
      </c>
      <c r="F10">
        <v>45756.53</v>
      </c>
      <c r="I10" t="s">
        <v>113</v>
      </c>
    </row>
    <row r="11" spans="1:9" x14ac:dyDescent="0.25">
      <c r="B11">
        <v>2350.5</v>
      </c>
      <c r="C11">
        <v>4701</v>
      </c>
      <c r="D11">
        <v>3525.75</v>
      </c>
      <c r="E11">
        <v>1</v>
      </c>
      <c r="F11">
        <v>3525.75</v>
      </c>
      <c r="I11" t="s">
        <v>113</v>
      </c>
    </row>
    <row r="12" spans="1:9" x14ac:dyDescent="0.25">
      <c r="B12" t="s">
        <v>157</v>
      </c>
      <c r="E12">
        <v>91.000249999999994</v>
      </c>
      <c r="F12">
        <v>232230.04</v>
      </c>
      <c r="G12">
        <v>298679.18</v>
      </c>
      <c r="H12">
        <v>66449.14</v>
      </c>
    </row>
    <row r="13" spans="1:9" x14ac:dyDescent="0.25">
      <c r="A13" t="s">
        <v>61</v>
      </c>
      <c r="B13">
        <v>2877.29</v>
      </c>
      <c r="C13">
        <v>5754.58</v>
      </c>
      <c r="D13">
        <v>4315.9399999999996</v>
      </c>
      <c r="E13">
        <v>354.00069999999999</v>
      </c>
      <c r="F13">
        <v>1527845.78</v>
      </c>
      <c r="G13">
        <v>1161893.95</v>
      </c>
      <c r="H13">
        <v>-365951.83</v>
      </c>
    </row>
    <row r="14" spans="1:9" x14ac:dyDescent="0.25">
      <c r="A14" t="s">
        <v>160</v>
      </c>
      <c r="B14">
        <v>2070.9699999999998</v>
      </c>
      <c r="C14">
        <v>4141.9399999999996</v>
      </c>
      <c r="D14">
        <v>3106.46</v>
      </c>
      <c r="E14">
        <v>38.166699999999999</v>
      </c>
      <c r="F14">
        <v>118563.33</v>
      </c>
      <c r="G14">
        <v>125269.97</v>
      </c>
      <c r="H14">
        <v>6706.64</v>
      </c>
    </row>
    <row r="15" spans="1:9" x14ac:dyDescent="0.25">
      <c r="A15" t="s">
        <v>64</v>
      </c>
      <c r="B15">
        <v>1533.7</v>
      </c>
      <c r="C15">
        <v>3067.4</v>
      </c>
      <c r="D15">
        <v>2300.5500000000002</v>
      </c>
      <c r="E15">
        <v>4</v>
      </c>
      <c r="F15">
        <v>9202.2000000000007</v>
      </c>
      <c r="G15">
        <v>13128.72</v>
      </c>
      <c r="H15">
        <v>3926.52</v>
      </c>
    </row>
    <row r="16" spans="1:9" x14ac:dyDescent="0.25">
      <c r="A16" t="s">
        <v>65</v>
      </c>
      <c r="B16">
        <v>2461.86</v>
      </c>
      <c r="C16">
        <v>4923.72</v>
      </c>
      <c r="D16">
        <v>3692.79</v>
      </c>
      <c r="E16">
        <v>68.333749999999995</v>
      </c>
      <c r="F16">
        <v>252342.19</v>
      </c>
      <c r="G16">
        <v>224283.65</v>
      </c>
      <c r="H16">
        <v>-28058.54</v>
      </c>
    </row>
    <row r="17" spans="1:8" x14ac:dyDescent="0.25">
      <c r="A17" t="s">
        <v>66</v>
      </c>
      <c r="B17">
        <v>1704.82</v>
      </c>
      <c r="C17">
        <v>3409.64</v>
      </c>
      <c r="D17">
        <v>2557.23</v>
      </c>
      <c r="E17">
        <v>0</v>
      </c>
      <c r="F17">
        <v>0</v>
      </c>
      <c r="G17">
        <v>0</v>
      </c>
      <c r="H17">
        <v>0</v>
      </c>
    </row>
    <row r="18" spans="1:8" x14ac:dyDescent="0.25">
      <c r="A18" t="s">
        <v>67</v>
      </c>
      <c r="B18">
        <v>3364.94</v>
      </c>
      <c r="C18">
        <v>6729.88</v>
      </c>
      <c r="D18">
        <v>5047.41</v>
      </c>
      <c r="E18">
        <v>194.3339</v>
      </c>
      <c r="F18">
        <v>980882.87</v>
      </c>
      <c r="G18">
        <v>637838.80000000005</v>
      </c>
      <c r="H18">
        <v>-343044.07</v>
      </c>
    </row>
    <row r="19" spans="1:8" x14ac:dyDescent="0.25">
      <c r="A19" t="s">
        <v>68</v>
      </c>
      <c r="B19">
        <v>2860.23</v>
      </c>
      <c r="C19">
        <v>5720.46</v>
      </c>
      <c r="D19">
        <v>4290.3500000000004</v>
      </c>
      <c r="E19">
        <v>99.166899999999998</v>
      </c>
      <c r="F19">
        <v>425460.71</v>
      </c>
      <c r="G19">
        <v>325483.59999999998</v>
      </c>
      <c r="H19">
        <v>-99977.11</v>
      </c>
    </row>
    <row r="20" spans="1:8" x14ac:dyDescent="0.25">
      <c r="A20" t="s">
        <v>69</v>
      </c>
      <c r="B20">
        <v>2455.0500000000002</v>
      </c>
      <c r="C20">
        <v>4910.1000000000004</v>
      </c>
      <c r="D20">
        <v>3682.58</v>
      </c>
      <c r="E20">
        <v>192.50120000000001</v>
      </c>
      <c r="F20">
        <v>708901.07</v>
      </c>
      <c r="G20">
        <v>631823.55000000005</v>
      </c>
      <c r="H20">
        <v>-77077.52</v>
      </c>
    </row>
    <row r="21" spans="1:8" x14ac:dyDescent="0.25">
      <c r="A21" t="s">
        <v>168</v>
      </c>
      <c r="B21">
        <v>1501.36</v>
      </c>
      <c r="C21">
        <v>3002.72</v>
      </c>
      <c r="D21">
        <v>2252.04</v>
      </c>
      <c r="E21">
        <v>11.166700000000001</v>
      </c>
      <c r="F21">
        <v>25147.86</v>
      </c>
      <c r="G21">
        <v>36651.120000000003</v>
      </c>
      <c r="H21">
        <v>11503.26</v>
      </c>
    </row>
    <row r="22" spans="1:8" x14ac:dyDescent="0.25">
      <c r="A22" t="s">
        <v>71</v>
      </c>
      <c r="B22">
        <v>3197.56</v>
      </c>
      <c r="C22">
        <v>6395.12</v>
      </c>
      <c r="D22">
        <v>4796.34</v>
      </c>
      <c r="E22">
        <v>9.5000499999999999</v>
      </c>
      <c r="F22">
        <v>45565.47</v>
      </c>
      <c r="G22">
        <v>31180.87</v>
      </c>
      <c r="H22">
        <v>-14384.6</v>
      </c>
    </row>
    <row r="23" spans="1:8" x14ac:dyDescent="0.25">
      <c r="A23" t="s">
        <v>72</v>
      </c>
      <c r="B23">
        <v>2404.3200000000002</v>
      </c>
      <c r="C23">
        <v>4808.6400000000003</v>
      </c>
      <c r="D23">
        <v>3606.48</v>
      </c>
      <c r="E23">
        <v>56.50065</v>
      </c>
      <c r="F23">
        <v>203768.46</v>
      </c>
      <c r="G23">
        <v>185445.29</v>
      </c>
      <c r="H23">
        <v>-18323.169999999998</v>
      </c>
    </row>
    <row r="24" spans="1:8" x14ac:dyDescent="0.25">
      <c r="A24" t="s">
        <v>73</v>
      </c>
      <c r="B24">
        <v>1650.77</v>
      </c>
      <c r="C24">
        <v>3301.54</v>
      </c>
      <c r="D24">
        <v>2476.16</v>
      </c>
      <c r="E24">
        <v>5.5000499999999999</v>
      </c>
      <c r="F24">
        <v>13619</v>
      </c>
      <c r="G24">
        <v>18052.150000000001</v>
      </c>
      <c r="H24">
        <v>4433.1499999999996</v>
      </c>
    </row>
    <row r="25" spans="1:8" x14ac:dyDescent="0.25">
      <c r="A25" t="s">
        <v>122</v>
      </c>
      <c r="B25">
        <v>1957.41</v>
      </c>
      <c r="C25">
        <v>3914.82</v>
      </c>
      <c r="D25">
        <v>2936.12</v>
      </c>
      <c r="E25">
        <v>106.6669</v>
      </c>
      <c r="F25">
        <v>313186.82</v>
      </c>
      <c r="G25">
        <v>350099.94</v>
      </c>
      <c r="H25">
        <v>36913.120000000003</v>
      </c>
    </row>
    <row r="26" spans="1:8" x14ac:dyDescent="0.25">
      <c r="A26" t="s">
        <v>75</v>
      </c>
      <c r="B26">
        <v>2930.06</v>
      </c>
      <c r="C26">
        <v>5860.12</v>
      </c>
      <c r="D26">
        <v>4395.09</v>
      </c>
      <c r="E26">
        <v>16.666799999999999</v>
      </c>
      <c r="F26">
        <v>73252.09</v>
      </c>
      <c r="G26">
        <v>54703.43</v>
      </c>
      <c r="H26">
        <v>-18548.66</v>
      </c>
    </row>
    <row r="27" spans="1:8" x14ac:dyDescent="0.25">
      <c r="A27" t="s">
        <v>76</v>
      </c>
      <c r="B27">
        <v>1558.39</v>
      </c>
      <c r="C27">
        <v>3116.78</v>
      </c>
      <c r="D27">
        <v>2337.59</v>
      </c>
      <c r="E27">
        <v>7.6667500000000004</v>
      </c>
      <c r="F27">
        <v>17921.72</v>
      </c>
      <c r="G27">
        <v>25163.65</v>
      </c>
      <c r="H27">
        <v>7241.93</v>
      </c>
    </row>
    <row r="28" spans="1:8" x14ac:dyDescent="0.25">
      <c r="A28" t="s">
        <v>77</v>
      </c>
      <c r="B28">
        <v>2760.28</v>
      </c>
      <c r="C28">
        <v>5520.56</v>
      </c>
      <c r="D28">
        <v>4140.42</v>
      </c>
      <c r="E28">
        <v>84.000100000000003</v>
      </c>
      <c r="F28">
        <v>347795.69</v>
      </c>
      <c r="G28">
        <v>275703.43</v>
      </c>
      <c r="H28">
        <v>-72092.259999999995</v>
      </c>
    </row>
    <row r="29" spans="1:8" x14ac:dyDescent="0.25">
      <c r="A29" t="s">
        <v>78</v>
      </c>
      <c r="B29">
        <v>1914.95</v>
      </c>
      <c r="C29">
        <v>3829.9</v>
      </c>
      <c r="D29">
        <v>2872.43</v>
      </c>
      <c r="E29">
        <v>4.3333500000000003</v>
      </c>
      <c r="F29">
        <v>12447.24</v>
      </c>
      <c r="G29">
        <v>14222.83</v>
      </c>
      <c r="H29">
        <v>1775.59</v>
      </c>
    </row>
    <row r="30" spans="1:8" x14ac:dyDescent="0.25">
      <c r="A30" t="s">
        <v>79</v>
      </c>
      <c r="B30">
        <v>3151.35</v>
      </c>
      <c r="C30">
        <v>6302.7</v>
      </c>
      <c r="D30">
        <v>4727.03</v>
      </c>
      <c r="E30">
        <v>14.00015</v>
      </c>
      <c r="F30">
        <v>66179.13</v>
      </c>
      <c r="G30">
        <v>45951.01</v>
      </c>
      <c r="H30">
        <v>-20228.12</v>
      </c>
    </row>
    <row r="31" spans="1:8" x14ac:dyDescent="0.25">
      <c r="A31" t="s">
        <v>80</v>
      </c>
      <c r="B31">
        <v>2922.49</v>
      </c>
      <c r="C31">
        <v>5844.98</v>
      </c>
      <c r="D31">
        <v>4383.74</v>
      </c>
      <c r="E31">
        <v>5.6666999999999996</v>
      </c>
      <c r="F31">
        <v>24841.34</v>
      </c>
      <c r="G31">
        <v>18599.14</v>
      </c>
      <c r="H31">
        <v>-6242.2</v>
      </c>
    </row>
    <row r="32" spans="1:8" x14ac:dyDescent="0.25">
      <c r="A32" t="s">
        <v>81</v>
      </c>
      <c r="B32">
        <v>3320.67</v>
      </c>
      <c r="C32">
        <v>6641.34</v>
      </c>
      <c r="D32">
        <v>4981.01</v>
      </c>
      <c r="E32">
        <v>58.833500000000001</v>
      </c>
      <c r="F32">
        <v>293050.25</v>
      </c>
      <c r="G32">
        <v>193102.14</v>
      </c>
      <c r="H32">
        <v>-99948.11</v>
      </c>
    </row>
    <row r="33" spans="1:9" x14ac:dyDescent="0.25">
      <c r="A33" t="s">
        <v>191</v>
      </c>
      <c r="I33" t="s">
        <v>192</v>
      </c>
    </row>
    <row r="34" spans="1:9" x14ac:dyDescent="0.25">
      <c r="A34" t="s">
        <v>84</v>
      </c>
      <c r="B34">
        <v>4440</v>
      </c>
      <c r="C34">
        <v>8880</v>
      </c>
      <c r="D34">
        <v>6660</v>
      </c>
      <c r="E34">
        <v>4</v>
      </c>
      <c r="F34">
        <v>26640</v>
      </c>
      <c r="G34">
        <v>13128.72</v>
      </c>
      <c r="H34">
        <v>13511.28</v>
      </c>
    </row>
    <row r="35" spans="1:9" x14ac:dyDescent="0.25">
      <c r="A35" t="s">
        <v>85</v>
      </c>
      <c r="B35">
        <v>4440</v>
      </c>
      <c r="C35">
        <v>8880</v>
      </c>
      <c r="D35">
        <v>6660</v>
      </c>
      <c r="E35">
        <v>1</v>
      </c>
      <c r="F35">
        <v>6660</v>
      </c>
      <c r="G35">
        <v>3282.18</v>
      </c>
      <c r="H35">
        <v>3377.82</v>
      </c>
    </row>
    <row r="36" spans="1:9" x14ac:dyDescent="0.25">
      <c r="A36" t="s">
        <v>86</v>
      </c>
      <c r="B36">
        <v>4440</v>
      </c>
      <c r="C36">
        <v>8880</v>
      </c>
      <c r="D36">
        <v>6660</v>
      </c>
      <c r="E36">
        <v>38.333399999999997</v>
      </c>
      <c r="F36">
        <v>255300.44</v>
      </c>
      <c r="G36">
        <v>125817.11</v>
      </c>
      <c r="H36">
        <v>129483.33</v>
      </c>
    </row>
    <row r="37" spans="1:9" x14ac:dyDescent="0.25">
      <c r="A37" t="s">
        <v>87</v>
      </c>
      <c r="B37">
        <v>4440</v>
      </c>
      <c r="C37">
        <v>8880</v>
      </c>
      <c r="D37">
        <v>6660</v>
      </c>
      <c r="E37">
        <v>4</v>
      </c>
      <c r="F37">
        <v>26640</v>
      </c>
      <c r="G37">
        <v>13128.72</v>
      </c>
      <c r="H37">
        <v>13511.28</v>
      </c>
    </row>
    <row r="38" spans="1:9" x14ac:dyDescent="0.25">
      <c r="A38" t="s">
        <v>88</v>
      </c>
      <c r="B38">
        <v>4440</v>
      </c>
      <c r="C38">
        <v>8880</v>
      </c>
      <c r="D38">
        <v>6660</v>
      </c>
      <c r="E38">
        <v>0</v>
      </c>
      <c r="F38">
        <v>0</v>
      </c>
      <c r="G38">
        <v>0</v>
      </c>
      <c r="H38">
        <v>0</v>
      </c>
    </row>
    <row r="39" spans="1:9" x14ac:dyDescent="0.25">
      <c r="A39" t="s">
        <v>89</v>
      </c>
      <c r="B39">
        <v>4440</v>
      </c>
      <c r="C39">
        <v>8880</v>
      </c>
      <c r="D39">
        <v>6660</v>
      </c>
      <c r="E39">
        <v>2.3333499999999998</v>
      </c>
      <c r="F39">
        <v>15540.11</v>
      </c>
      <c r="G39">
        <v>7658.47</v>
      </c>
      <c r="H39">
        <v>7881.64</v>
      </c>
    </row>
    <row r="40" spans="1:9" x14ac:dyDescent="0.25">
      <c r="A40" t="s">
        <v>90</v>
      </c>
      <c r="B40">
        <v>4440</v>
      </c>
      <c r="C40">
        <v>8880</v>
      </c>
      <c r="D40">
        <v>6660</v>
      </c>
      <c r="E40">
        <v>8.3333499999999994</v>
      </c>
      <c r="F40">
        <v>55500.11</v>
      </c>
      <c r="G40">
        <v>27351.55</v>
      </c>
      <c r="H40">
        <v>28148.560000000001</v>
      </c>
    </row>
    <row r="41" spans="1:9" x14ac:dyDescent="0.25">
      <c r="A41" t="s">
        <v>91</v>
      </c>
      <c r="B41">
        <v>4440</v>
      </c>
      <c r="C41">
        <v>8880</v>
      </c>
      <c r="D41">
        <v>6660</v>
      </c>
      <c r="E41">
        <v>4.5</v>
      </c>
      <c r="F41">
        <v>29970</v>
      </c>
      <c r="G41">
        <v>14769.81</v>
      </c>
      <c r="H41">
        <v>15200.19</v>
      </c>
    </row>
    <row r="42" spans="1:9" x14ac:dyDescent="0.25">
      <c r="A42" t="s">
        <v>193</v>
      </c>
      <c r="B42">
        <v>4440</v>
      </c>
      <c r="C42">
        <v>8880</v>
      </c>
      <c r="D42">
        <v>6660</v>
      </c>
      <c r="E42">
        <v>62.500100000000003</v>
      </c>
      <c r="F42">
        <v>416250.67</v>
      </c>
      <c r="G42">
        <v>205136.56</v>
      </c>
      <c r="H42">
        <v>-211114.11</v>
      </c>
    </row>
    <row r="43" spans="1:9" x14ac:dyDescent="0.25">
      <c r="A43" t="s">
        <v>194</v>
      </c>
    </row>
    <row r="44" spans="1:9" x14ac:dyDescent="0.25">
      <c r="A44" t="s">
        <v>94</v>
      </c>
      <c r="B44">
        <v>6525</v>
      </c>
      <c r="C44">
        <v>13050</v>
      </c>
      <c r="D44">
        <v>9787.5</v>
      </c>
      <c r="E44">
        <v>13.833399999999999</v>
      </c>
      <c r="F44">
        <v>135394.4</v>
      </c>
      <c r="G44">
        <v>45403.71</v>
      </c>
      <c r="H44">
        <v>89990.69</v>
      </c>
    </row>
    <row r="45" spans="1:9" x14ac:dyDescent="0.25">
      <c r="A45" t="s">
        <v>169</v>
      </c>
      <c r="B45">
        <v>6525</v>
      </c>
      <c r="C45">
        <v>13050</v>
      </c>
      <c r="D45">
        <v>9787.5</v>
      </c>
      <c r="E45">
        <v>0</v>
      </c>
      <c r="F45">
        <v>0</v>
      </c>
      <c r="H45">
        <v>0</v>
      </c>
    </row>
    <row r="46" spans="1:9" x14ac:dyDescent="0.25">
      <c r="A46" t="s">
        <v>95</v>
      </c>
      <c r="B46">
        <v>6525</v>
      </c>
      <c r="C46">
        <v>13050</v>
      </c>
      <c r="D46">
        <v>9787.5</v>
      </c>
      <c r="E46">
        <v>13.833399999999999</v>
      </c>
      <c r="F46">
        <v>135394.4</v>
      </c>
      <c r="G46">
        <v>45403.71</v>
      </c>
      <c r="H46">
        <v>-89990.69</v>
      </c>
    </row>
    <row r="47" spans="1:9" x14ac:dyDescent="0.25">
      <c r="A47" t="s">
        <v>195</v>
      </c>
    </row>
    <row r="48" spans="1:9" x14ac:dyDescent="0.25">
      <c r="A48" t="s">
        <v>98</v>
      </c>
      <c r="B48">
        <v>4375</v>
      </c>
      <c r="C48">
        <v>8750</v>
      </c>
      <c r="D48">
        <v>6562.5</v>
      </c>
      <c r="E48">
        <v>2</v>
      </c>
      <c r="F48">
        <v>13125</v>
      </c>
      <c r="G48">
        <v>6564.36</v>
      </c>
      <c r="H48">
        <v>6560.64</v>
      </c>
    </row>
    <row r="49" spans="1:8" x14ac:dyDescent="0.25">
      <c r="A49" t="s">
        <v>99</v>
      </c>
      <c r="B49">
        <v>4375</v>
      </c>
      <c r="C49">
        <v>8750</v>
      </c>
      <c r="D49">
        <v>6562.5</v>
      </c>
      <c r="E49">
        <v>2</v>
      </c>
      <c r="F49">
        <v>13125</v>
      </c>
      <c r="G49">
        <v>6564.36</v>
      </c>
      <c r="H49">
        <v>6560.64</v>
      </c>
    </row>
    <row r="50" spans="1:8" x14ac:dyDescent="0.25">
      <c r="A50" t="s">
        <v>100</v>
      </c>
      <c r="B50">
        <v>4375</v>
      </c>
      <c r="C50">
        <v>8750</v>
      </c>
      <c r="D50">
        <v>6562.5</v>
      </c>
      <c r="E50">
        <v>1</v>
      </c>
      <c r="F50">
        <v>6562.5</v>
      </c>
      <c r="G50">
        <v>3282.18</v>
      </c>
      <c r="H50">
        <v>3280.32</v>
      </c>
    </row>
    <row r="51" spans="1:8" x14ac:dyDescent="0.25">
      <c r="A51" t="s">
        <v>102</v>
      </c>
      <c r="B51">
        <v>4375</v>
      </c>
      <c r="C51">
        <v>8750</v>
      </c>
      <c r="D51">
        <v>6562.5</v>
      </c>
      <c r="E51">
        <v>5</v>
      </c>
      <c r="F51">
        <v>32812.5</v>
      </c>
      <c r="G51">
        <v>16410.900000000001</v>
      </c>
      <c r="H51">
        <v>-16401.599999999999</v>
      </c>
    </row>
    <row r="52" spans="1:8" x14ac:dyDescent="0.25">
      <c r="A52" t="s">
        <v>196</v>
      </c>
    </row>
    <row r="53" spans="1:8" x14ac:dyDescent="0.25">
      <c r="A53" t="s">
        <v>104</v>
      </c>
      <c r="B53">
        <v>3498</v>
      </c>
      <c r="C53">
        <v>6996</v>
      </c>
      <c r="D53">
        <v>5247</v>
      </c>
      <c r="E53">
        <v>34.666699999999999</v>
      </c>
      <c r="F53">
        <v>181896.17</v>
      </c>
      <c r="G53">
        <v>113782.34</v>
      </c>
      <c r="H53">
        <v>68113.83</v>
      </c>
    </row>
    <row r="54" spans="1:8" x14ac:dyDescent="0.25">
      <c r="A54" t="s">
        <v>105</v>
      </c>
      <c r="B54">
        <v>3498</v>
      </c>
      <c r="C54">
        <v>6996</v>
      </c>
      <c r="D54">
        <v>5247</v>
      </c>
      <c r="E54">
        <v>3</v>
      </c>
      <c r="F54">
        <v>15741</v>
      </c>
      <c r="G54">
        <v>9846.5400000000009</v>
      </c>
      <c r="H54">
        <v>5894.46</v>
      </c>
    </row>
    <row r="55" spans="1:8" x14ac:dyDescent="0.25">
      <c r="A55" t="s">
        <v>106</v>
      </c>
      <c r="B55">
        <v>3498</v>
      </c>
      <c r="C55">
        <v>6996</v>
      </c>
      <c r="D55">
        <v>5247</v>
      </c>
      <c r="E55">
        <v>1</v>
      </c>
      <c r="F55">
        <v>5247</v>
      </c>
      <c r="G55">
        <v>3282.18</v>
      </c>
      <c r="H55">
        <v>1964.82</v>
      </c>
    </row>
    <row r="56" spans="1:8" x14ac:dyDescent="0.25">
      <c r="A56" t="s">
        <v>107</v>
      </c>
      <c r="B56">
        <v>3498</v>
      </c>
      <c r="C56">
        <v>6996</v>
      </c>
      <c r="D56">
        <v>5247</v>
      </c>
      <c r="E56">
        <v>45.16675</v>
      </c>
      <c r="F56">
        <v>236989.94</v>
      </c>
      <c r="G56">
        <v>148245.39000000001</v>
      </c>
      <c r="H56">
        <v>88744.55</v>
      </c>
    </row>
    <row r="57" spans="1:8" x14ac:dyDescent="0.25">
      <c r="A57" t="s">
        <v>87</v>
      </c>
      <c r="B57">
        <v>3498</v>
      </c>
      <c r="C57">
        <v>6996</v>
      </c>
      <c r="D57">
        <v>5247</v>
      </c>
      <c r="E57">
        <v>2</v>
      </c>
      <c r="F57">
        <v>10494</v>
      </c>
      <c r="G57">
        <v>6564.36</v>
      </c>
      <c r="H57">
        <v>3929.64</v>
      </c>
    </row>
    <row r="58" spans="1:8" x14ac:dyDescent="0.25">
      <c r="A58" t="s">
        <v>108</v>
      </c>
      <c r="B58">
        <v>3498</v>
      </c>
      <c r="C58">
        <v>6996</v>
      </c>
      <c r="D58">
        <v>5247</v>
      </c>
      <c r="E58">
        <v>0</v>
      </c>
      <c r="F58">
        <v>0</v>
      </c>
      <c r="G58">
        <v>0</v>
      </c>
      <c r="H58">
        <v>0</v>
      </c>
    </row>
    <row r="59" spans="1:8" x14ac:dyDescent="0.25">
      <c r="A59" t="s">
        <v>90</v>
      </c>
      <c r="B59">
        <v>3498</v>
      </c>
      <c r="C59">
        <v>6996</v>
      </c>
      <c r="D59">
        <v>5247</v>
      </c>
      <c r="E59">
        <v>0.5</v>
      </c>
      <c r="F59">
        <v>2623.5</v>
      </c>
      <c r="G59">
        <v>1641.09</v>
      </c>
      <c r="H59">
        <v>982.41</v>
      </c>
    </row>
    <row r="60" spans="1:8" x14ac:dyDescent="0.25">
      <c r="A60" t="s">
        <v>91</v>
      </c>
      <c r="B60">
        <v>3498</v>
      </c>
      <c r="C60">
        <v>6996</v>
      </c>
      <c r="D60">
        <v>5247</v>
      </c>
      <c r="E60">
        <v>0</v>
      </c>
      <c r="F60">
        <v>0</v>
      </c>
      <c r="G60">
        <v>0</v>
      </c>
      <c r="H60">
        <v>0</v>
      </c>
    </row>
    <row r="61" spans="1:8" x14ac:dyDescent="0.25">
      <c r="A61" t="s">
        <v>109</v>
      </c>
      <c r="B61">
        <v>3498</v>
      </c>
      <c r="C61">
        <v>6996</v>
      </c>
      <c r="D61">
        <v>5247</v>
      </c>
      <c r="E61">
        <v>86.333449999999999</v>
      </c>
      <c r="F61">
        <v>452991.61</v>
      </c>
      <c r="G61">
        <v>283361.90000000002</v>
      </c>
      <c r="H61">
        <v>-169629.71</v>
      </c>
    </row>
    <row r="62" spans="1:8" x14ac:dyDescent="0.25">
      <c r="A62" t="s">
        <v>197</v>
      </c>
    </row>
    <row r="63" spans="1:8" x14ac:dyDescent="0.25">
      <c r="A63" t="s">
        <v>111</v>
      </c>
      <c r="B63">
        <v>3084.2</v>
      </c>
      <c r="C63">
        <v>6168.4</v>
      </c>
      <c r="D63">
        <v>4626.3</v>
      </c>
      <c r="E63">
        <v>12.666700000000001</v>
      </c>
      <c r="F63">
        <v>58599.95</v>
      </c>
      <c r="G63">
        <v>41574.39</v>
      </c>
      <c r="H63">
        <v>17025.560000000001</v>
      </c>
    </row>
    <row r="64" spans="1:8" x14ac:dyDescent="0.25">
      <c r="A64" t="s">
        <v>112</v>
      </c>
      <c r="B64">
        <v>3084.2</v>
      </c>
      <c r="C64">
        <v>6168.4</v>
      </c>
      <c r="D64">
        <v>4626.3</v>
      </c>
      <c r="E64">
        <v>12.666700000000001</v>
      </c>
      <c r="F64">
        <v>58599.95</v>
      </c>
      <c r="G64">
        <v>41574.39</v>
      </c>
      <c r="H64">
        <v>-17025.560000000001</v>
      </c>
    </row>
    <row r="65" spans="1:8" x14ac:dyDescent="0.25">
      <c r="A65" t="s">
        <v>113</v>
      </c>
      <c r="B65" t="s">
        <v>130</v>
      </c>
      <c r="E65">
        <v>2078.67</v>
      </c>
      <c r="F65">
        <v>8650478.0999999996</v>
      </c>
      <c r="G65">
        <v>6523898.8499999996</v>
      </c>
      <c r="H65">
        <v>-2126579.25</v>
      </c>
    </row>
    <row r="66" spans="1:8" x14ac:dyDescent="0.25">
      <c r="F66" t="s">
        <v>113</v>
      </c>
      <c r="G66" t="s">
        <v>113</v>
      </c>
    </row>
    <row r="67" spans="1:8" x14ac:dyDescent="0.25">
      <c r="F67" t="s">
        <v>113</v>
      </c>
    </row>
    <row r="68" spans="1:8" x14ac:dyDescent="0.25">
      <c r="A68" t="s">
        <v>141</v>
      </c>
    </row>
    <row r="69" spans="1:8" x14ac:dyDescent="0.25">
      <c r="A69" t="s">
        <v>43</v>
      </c>
      <c r="B69" t="s">
        <v>44</v>
      </c>
      <c r="C69" t="s">
        <v>45</v>
      </c>
      <c r="D69" t="s">
        <v>46</v>
      </c>
      <c r="E69" t="s">
        <v>188</v>
      </c>
      <c r="F69" t="s">
        <v>143</v>
      </c>
      <c r="G69" t="s">
        <v>198</v>
      </c>
      <c r="H69" t="s">
        <v>190</v>
      </c>
    </row>
    <row r="70" spans="1:8" x14ac:dyDescent="0.25">
      <c r="A70" t="s">
        <v>67</v>
      </c>
      <c r="B70">
        <v>8412.35</v>
      </c>
      <c r="C70">
        <v>16824.7</v>
      </c>
      <c r="D70">
        <v>12618.53</v>
      </c>
      <c r="E70">
        <v>6.1666999999999996</v>
      </c>
      <c r="F70">
        <v>77814.69</v>
      </c>
      <c r="G70">
        <v>20240.22</v>
      </c>
      <c r="H70">
        <v>57574.47</v>
      </c>
    </row>
    <row r="71" spans="1:8" x14ac:dyDescent="0.25">
      <c r="A71" t="s">
        <v>120</v>
      </c>
      <c r="B71">
        <v>250</v>
      </c>
      <c r="C71">
        <v>500</v>
      </c>
      <c r="D71">
        <v>375</v>
      </c>
      <c r="E71">
        <v>21</v>
      </c>
      <c r="F71">
        <v>7875</v>
      </c>
      <c r="G71">
        <v>7875</v>
      </c>
      <c r="H71">
        <v>0</v>
      </c>
    </row>
    <row r="72" spans="1:8" x14ac:dyDescent="0.25">
      <c r="A72" t="s">
        <v>121</v>
      </c>
      <c r="B72">
        <v>150</v>
      </c>
      <c r="C72">
        <v>300</v>
      </c>
      <c r="D72">
        <v>225</v>
      </c>
      <c r="E72">
        <v>4.5</v>
      </c>
      <c r="F72">
        <v>1012.5</v>
      </c>
      <c r="G72">
        <v>1012.5</v>
      </c>
      <c r="H72">
        <v>0</v>
      </c>
    </row>
    <row r="73" spans="1:8" x14ac:dyDescent="0.25">
      <c r="A73" t="s">
        <v>72</v>
      </c>
      <c r="B73">
        <v>250</v>
      </c>
      <c r="C73">
        <v>500</v>
      </c>
      <c r="D73">
        <v>375</v>
      </c>
      <c r="E73">
        <v>3.5</v>
      </c>
      <c r="F73">
        <v>1312.5</v>
      </c>
      <c r="G73">
        <v>1312.5</v>
      </c>
      <c r="H73">
        <v>0</v>
      </c>
    </row>
    <row r="74" spans="1:8" x14ac:dyDescent="0.25">
      <c r="D74" t="s">
        <v>130</v>
      </c>
      <c r="F74">
        <v>88014.69</v>
      </c>
      <c r="G74">
        <v>30440.22</v>
      </c>
      <c r="H74">
        <v>-57574.47</v>
      </c>
    </row>
    <row r="76" spans="1:8" x14ac:dyDescent="0.25">
      <c r="A76" t="s">
        <v>199</v>
      </c>
      <c r="E76" t="s">
        <v>113</v>
      </c>
    </row>
    <row r="77" spans="1:8" x14ac:dyDescent="0.25">
      <c r="A77" t="s">
        <v>125</v>
      </c>
      <c r="D77">
        <v>8650478.0999999996</v>
      </c>
    </row>
    <row r="78" spans="1:8" x14ac:dyDescent="0.25">
      <c r="A78" t="s">
        <v>126</v>
      </c>
      <c r="D78">
        <v>88014.69</v>
      </c>
    </row>
    <row r="79" spans="1:8" x14ac:dyDescent="0.25">
      <c r="A79" t="s">
        <v>127</v>
      </c>
      <c r="D79">
        <v>675771.99</v>
      </c>
    </row>
    <row r="80" spans="1:8" x14ac:dyDescent="0.25">
      <c r="A80" t="s">
        <v>7</v>
      </c>
      <c r="D80">
        <v>169888.94</v>
      </c>
    </row>
    <row r="81" spans="1:8" x14ac:dyDescent="0.25">
      <c r="A81" t="s">
        <v>113</v>
      </c>
      <c r="B81" t="s">
        <v>113</v>
      </c>
      <c r="C81" t="s">
        <v>130</v>
      </c>
      <c r="D81">
        <v>9584153.7200000007</v>
      </c>
    </row>
    <row r="82" spans="1:8" x14ac:dyDescent="0.25">
      <c r="G82" t="s">
        <v>113</v>
      </c>
      <c r="H82" t="s">
        <v>113</v>
      </c>
    </row>
    <row r="83" spans="1:8" x14ac:dyDescent="0.25">
      <c r="A83" t="s">
        <v>113</v>
      </c>
      <c r="B83" t="s">
        <v>200</v>
      </c>
      <c r="D83">
        <v>7400000</v>
      </c>
    </row>
    <row r="84" spans="1:8" x14ac:dyDescent="0.25">
      <c r="A84" t="s">
        <v>113</v>
      </c>
      <c r="B84" t="s">
        <v>132</v>
      </c>
      <c r="D84">
        <v>-2184153.7200000002</v>
      </c>
      <c r="E84" t="s">
        <v>113</v>
      </c>
      <c r="F84" t="s">
        <v>113</v>
      </c>
    </row>
    <row r="87" spans="1:8" x14ac:dyDescent="0.25">
      <c r="A87" t="s">
        <v>201</v>
      </c>
    </row>
    <row r="88" spans="1:8" x14ac:dyDescent="0.25">
      <c r="A88" t="s">
        <v>186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FCC0FEDC2A654EBBE065F4656A97DF" ma:contentTypeVersion="17" ma:contentTypeDescription="Create a new document." ma:contentTypeScope="" ma:versionID="1cb3d48d1a4087e70de1b010d506daae">
  <xsd:schema xmlns:xsd="http://www.w3.org/2001/XMLSchema" xmlns:xs="http://www.w3.org/2001/XMLSchema" xmlns:p="http://schemas.microsoft.com/office/2006/metadata/properties" xmlns:ns1="http://schemas.microsoft.com/sharepoint/v3" xmlns:ns2="e962a95c-f9c0-46ff-98cc-a643023e6387" xmlns:ns3="38b8f444-c43d-4fde-ba8d-62d232113e4d" targetNamespace="http://schemas.microsoft.com/office/2006/metadata/properties" ma:root="true" ma:fieldsID="7df1c80630b13a806ec7fc4e2642f9f7" ns1:_="" ns2:_="" ns3:_="">
    <xsd:import namespace="http://schemas.microsoft.com/sharepoint/v3"/>
    <xsd:import namespace="e962a95c-f9c0-46ff-98cc-a643023e6387"/>
    <xsd:import namespace="38b8f444-c43d-4fde-ba8d-62d232113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2a95c-f9c0-46ff-98cc-a643023e6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fb9b75-cab3-4a4d-9967-d20192e74e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8f444-c43d-4fde-ba8d-62d232113e4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4a9ab7d-accc-49af-a46b-52c71fbbd031}" ma:internalName="TaxCatchAll" ma:showField="CatchAllData" ma:web="38b8f444-c43d-4fde-ba8d-62d232113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962a95c-f9c0-46ff-98cc-a643023e6387">
      <Terms xmlns="http://schemas.microsoft.com/office/infopath/2007/PartnerControls"/>
    </lcf76f155ced4ddcb4097134ff3c332f>
    <TaxCatchAll xmlns="38b8f444-c43d-4fde-ba8d-62d232113e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10287E-CC22-4115-BBF9-A3CBD560CB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962a95c-f9c0-46ff-98cc-a643023e6387"/>
    <ds:schemaRef ds:uri="38b8f444-c43d-4fde-ba8d-62d232113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71B192-4FAA-40DB-8533-93ECD657ABE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962a95c-f9c0-46ff-98cc-a643023e6387"/>
    <ds:schemaRef ds:uri="38b8f444-c43d-4fde-ba8d-62d232113e4d"/>
  </ds:schemaRefs>
</ds:datastoreItem>
</file>

<file path=customXml/itemProps3.xml><?xml version="1.0" encoding="utf-8"?>
<ds:datastoreItem xmlns:ds="http://schemas.openxmlformats.org/officeDocument/2006/customXml" ds:itemID="{2ABB1600-460D-4F8C-B552-196CAD31EAF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92deae9-1c4c-42c8-a310-5088af55ba74}" enabled="0" method="" siteId="{992deae9-1c4c-42c8-a310-5088af55ba7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2025 CRTC Analysis</vt:lpstr>
      <vt:lpstr>8 Year Comparative Data</vt:lpstr>
      <vt:lpstr>T&amp;T Pymt Summary FY14-25</vt:lpstr>
      <vt:lpstr>FY24 Est to Fully Fund</vt:lpstr>
      <vt:lpstr>FY23 Est to Fully Fund</vt:lpstr>
      <vt:lpstr>FY22 Est to Fully Fund</vt:lpstr>
      <vt:lpstr>FY21 Est to Fully Fund</vt:lpstr>
      <vt:lpstr>FY20 Est to Fully Fund</vt:lpstr>
      <vt:lpstr>FY19 Est to Fully Fund</vt:lpstr>
      <vt:lpstr>FY18 Est to Fully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 Hook, Chrissy</dc:creator>
  <cp:lastModifiedBy>Edelblut, Louis (Frank)</cp:lastModifiedBy>
  <dcterms:created xsi:type="dcterms:W3CDTF">2025-01-30T17:55:54Z</dcterms:created>
  <dcterms:modified xsi:type="dcterms:W3CDTF">2025-02-24T14:41:33Z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0x010100EAFCC0FEDC2A654EBBE065F4656A97DF</vt:lpwstr>
  </property>
</Properties>
</file>