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500" yWindow="1140" windowWidth="31560" windowHeight="16060" tabRatio="500" firstSheet="2" activeTab="10"/>
  </bookViews>
  <sheets>
    <sheet name="May Report" sheetId="1" r:id="rId1"/>
    <sheet name="June Report" sheetId="2" r:id="rId2"/>
    <sheet name="July Report" sheetId="3" r:id="rId3"/>
    <sheet name="Aug Report" sheetId="4" r:id="rId4"/>
    <sheet name="Sept Report" sheetId="5" r:id="rId5"/>
    <sheet name="Oct Report" sheetId="6" r:id="rId6"/>
    <sheet name="Nov Report" sheetId="7" r:id="rId7"/>
    <sheet name="Dec Report" sheetId="8" r:id="rId8"/>
    <sheet name="Jan Report" sheetId="9" r:id="rId9"/>
    <sheet name="Feb Report" sheetId="10" r:id="rId10"/>
    <sheet name="Mar Report" sheetId="11" r:id="rId11"/>
    <sheet name="Finance Report" sheetId="12" r:id="rId12"/>
  </sheets>
  <definedNames>
    <definedName name="_xlnm.Print_Area" localSheetId="0">'May Report'!$A$1:$S$41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2" l="1"/>
  <c r="C7" i="12"/>
  <c r="D7" i="12"/>
  <c r="L30" i="1"/>
  <c r="L16" i="1"/>
  <c r="C6" i="12"/>
  <c r="B4" i="12"/>
  <c r="B6" i="12"/>
  <c r="C4" i="12"/>
  <c r="D3" i="12"/>
  <c r="D4" i="12"/>
  <c r="D5" i="12"/>
  <c r="D6" i="12"/>
  <c r="D2" i="12"/>
  <c r="P43" i="11"/>
  <c r="K43" i="11"/>
  <c r="P10" i="11"/>
  <c r="K10" i="11"/>
  <c r="P30" i="10"/>
  <c r="K30" i="10"/>
  <c r="P30" i="9"/>
  <c r="K30" i="9"/>
  <c r="P38" i="8"/>
  <c r="K38" i="8"/>
  <c r="P11" i="8"/>
  <c r="K11" i="8"/>
  <c r="P46" i="7"/>
  <c r="K46" i="7"/>
  <c r="P28" i="7"/>
  <c r="K28" i="7"/>
  <c r="K8" i="7"/>
  <c r="P43" i="6"/>
  <c r="P31" i="6"/>
  <c r="K31" i="6"/>
  <c r="K11" i="6"/>
  <c r="Q48" i="5"/>
  <c r="Q36" i="5"/>
  <c r="L36" i="5"/>
  <c r="L13" i="5"/>
  <c r="Q53" i="4"/>
  <c r="L53" i="4"/>
  <c r="Q38" i="4"/>
  <c r="L38" i="4"/>
  <c r="Q14" i="4"/>
  <c r="L14" i="4"/>
  <c r="Q27" i="3"/>
  <c r="L27" i="3"/>
  <c r="L10" i="3"/>
  <c r="Q40" i="2"/>
  <c r="L40" i="2"/>
  <c r="Q26" i="2"/>
  <c r="Q29" i="2"/>
  <c r="L29" i="2"/>
  <c r="Q11" i="2"/>
  <c r="L11" i="2"/>
  <c r="R34" i="7"/>
  <c r="R35" i="7"/>
  <c r="R36" i="7"/>
  <c r="R37" i="7"/>
  <c r="R38" i="7"/>
  <c r="R39" i="7"/>
  <c r="R40" i="7"/>
  <c r="R41" i="7"/>
  <c r="R42" i="7"/>
  <c r="R43" i="7"/>
  <c r="S18" i="2"/>
  <c r="S19" i="2"/>
  <c r="S20" i="2"/>
  <c r="S21" i="2"/>
  <c r="S22" i="2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17" i="11"/>
  <c r="R5" i="11"/>
  <c r="R6" i="11"/>
  <c r="R7" i="11"/>
  <c r="R15" i="10"/>
  <c r="R16" i="10"/>
  <c r="R17" i="10"/>
  <c r="R18" i="10"/>
  <c r="R19" i="10"/>
  <c r="R20" i="10"/>
  <c r="R21" i="10"/>
  <c r="R22" i="10"/>
  <c r="R23" i="10"/>
  <c r="R24" i="10"/>
  <c r="R25" i="10"/>
  <c r="R26" i="10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5" i="7"/>
  <c r="R5" i="8"/>
  <c r="R6" i="8"/>
  <c r="R7" i="8"/>
  <c r="R15" i="7"/>
  <c r="R16" i="7"/>
  <c r="R17" i="7"/>
  <c r="R18" i="7"/>
  <c r="R19" i="7"/>
  <c r="R20" i="7"/>
  <c r="R21" i="7"/>
  <c r="R22" i="7"/>
  <c r="R23" i="7"/>
  <c r="R24" i="7"/>
  <c r="R25" i="7"/>
  <c r="S43" i="5"/>
  <c r="S44" i="5"/>
  <c r="R18" i="6"/>
  <c r="R19" i="6"/>
  <c r="R20" i="6"/>
  <c r="R21" i="6"/>
  <c r="R22" i="6"/>
  <c r="R23" i="6"/>
  <c r="R24" i="6"/>
  <c r="R25" i="6"/>
  <c r="R26" i="6"/>
  <c r="R27" i="6"/>
  <c r="R37" i="6"/>
  <c r="R38" i="6"/>
  <c r="R39" i="6"/>
  <c r="R5" i="6"/>
  <c r="S21" i="5"/>
  <c r="S22" i="5"/>
  <c r="S23" i="5"/>
  <c r="S24" i="5"/>
  <c r="S25" i="5"/>
  <c r="S26" i="5"/>
  <c r="S27" i="5"/>
  <c r="S28" i="5"/>
  <c r="S29" i="5"/>
  <c r="S30" i="5"/>
  <c r="S31" i="5"/>
  <c r="S32" i="5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6" i="5"/>
  <c r="S7" i="5"/>
  <c r="S8" i="5"/>
  <c r="S9" i="5"/>
  <c r="S10" i="5"/>
  <c r="S45" i="4"/>
  <c r="S46" i="4"/>
  <c r="S47" i="4"/>
  <c r="S48" i="4"/>
  <c r="S49" i="4"/>
  <c r="S6" i="4"/>
  <c r="S7" i="4"/>
  <c r="S8" i="4"/>
  <c r="S9" i="4"/>
  <c r="S10" i="4"/>
  <c r="S11" i="4"/>
  <c r="S18" i="3"/>
  <c r="S19" i="3"/>
  <c r="S20" i="3"/>
  <c r="S21" i="3"/>
  <c r="S22" i="3"/>
  <c r="S24" i="3"/>
  <c r="S6" i="3"/>
  <c r="S23" i="2"/>
  <c r="S24" i="2"/>
  <c r="S25" i="2"/>
  <c r="S26" i="2"/>
  <c r="S37" i="2"/>
  <c r="S38" i="2"/>
  <c r="S5" i="2"/>
  <c r="S6" i="2"/>
  <c r="S7" i="2"/>
  <c r="Q30" i="1"/>
  <c r="L41" i="1"/>
  <c r="S37" i="1"/>
  <c r="S38" i="1"/>
  <c r="S39" i="1"/>
  <c r="S6" i="1"/>
  <c r="S7" i="1"/>
  <c r="S8" i="1"/>
  <c r="S9" i="1"/>
  <c r="S10" i="1"/>
  <c r="S11" i="1"/>
  <c r="S24" i="1"/>
  <c r="S25" i="1"/>
  <c r="S26" i="1"/>
</calcChain>
</file>

<file path=xl/sharedStrings.xml><?xml version="1.0" encoding="utf-8"?>
<sst xmlns="http://schemas.openxmlformats.org/spreadsheetml/2006/main" count="1571" uniqueCount="339">
  <si>
    <t>WELFARE FUND</t>
  </si>
  <si>
    <t>CHECK</t>
  </si>
  <si>
    <t>EXPENSE</t>
  </si>
  <si>
    <t>DATE</t>
  </si>
  <si>
    <t xml:space="preserve"> </t>
  </si>
  <si>
    <t xml:space="preserve">DATE </t>
  </si>
  <si>
    <t>DONATION</t>
  </si>
  <si>
    <t>BEGINNING</t>
  </si>
  <si>
    <t>NUMBER</t>
  </si>
  <si>
    <t>PAYEE</t>
  </si>
  <si>
    <t>INVOICE #     REASON</t>
  </si>
  <si>
    <t>AMOUNT</t>
  </si>
  <si>
    <t>CLEAR</t>
  </si>
  <si>
    <t>CLEARED</t>
  </si>
  <si>
    <t>BALANCE</t>
  </si>
  <si>
    <t>TRANSFER OF FINANCIAL RESPONSIBILITIES</t>
  </si>
  <si>
    <t>BEGINNING BALANCE</t>
  </si>
  <si>
    <t>Mansion on the Howard Help Vet With Rent</t>
  </si>
  <si>
    <t xml:space="preserve">Bank Deposit Tejeda Coffee Cart </t>
  </si>
  <si>
    <t>Transfer Money To Bike Account</t>
  </si>
  <si>
    <t>Donuts For Tejeda Clinic (Recipt expires 08/20/17)</t>
  </si>
  <si>
    <t>GENERAL FUND</t>
  </si>
  <si>
    <t xml:space="preserve">   </t>
  </si>
  <si>
    <t xml:space="preserve">     </t>
  </si>
  <si>
    <t>BICYCLE FUND</t>
  </si>
  <si>
    <t>San Antonio Water System (SAWS)</t>
  </si>
  <si>
    <t>CPS Energy Bill</t>
  </si>
  <si>
    <t>Bob Dillon received $2,000.00 from the MOPH State Department</t>
  </si>
  <si>
    <t>Fund Transfer from account 090023345</t>
  </si>
  <si>
    <t xml:space="preserve">Yearly Expences </t>
  </si>
  <si>
    <t xml:space="preserve"> Yearly Expences </t>
  </si>
  <si>
    <t xml:space="preserve">Yearly Donations </t>
  </si>
  <si>
    <t>Deposit Coffee Funds From Tejeda Clinic</t>
  </si>
  <si>
    <t>Funds Transferred to Welfarre Account</t>
  </si>
  <si>
    <t>Funds Transferred From Bicycle Account</t>
  </si>
  <si>
    <t>Help Veteran With Rent</t>
  </si>
  <si>
    <t xml:space="preserve">Reinverse Rene Ramirez </t>
  </si>
  <si>
    <t xml:space="preserve"> For Coffee and Coffee Supplies</t>
  </si>
  <si>
    <t>Reinverse Luis Reyna</t>
  </si>
  <si>
    <t>Used Personal Credit Card to Pay Veteran Utilities</t>
  </si>
  <si>
    <t xml:space="preserve">HEB </t>
  </si>
  <si>
    <t xml:space="preserve">Reinburse Alfredo Davila </t>
  </si>
  <si>
    <t>For Flowers for a Member in Hospital</t>
  </si>
  <si>
    <t>For Financial Supplies</t>
  </si>
  <si>
    <t>Bank Deposit</t>
  </si>
  <si>
    <t>Help Veteran for Veteran Utilities</t>
  </si>
  <si>
    <t xml:space="preserve"> Yearly Expenses </t>
  </si>
  <si>
    <t xml:space="preserve">Reinburse Luis Reyna </t>
  </si>
  <si>
    <t>Funds Transfer Account 090025062</t>
  </si>
  <si>
    <t>Reinberse Rene Ramirez</t>
  </si>
  <si>
    <t>Coffee Suplies for Tejeda Clinic</t>
  </si>
  <si>
    <t>Purple Heart Credit Card</t>
  </si>
  <si>
    <t>Paid Sears for Audie Murphy Hospital for Medical Supply Cabinets</t>
  </si>
  <si>
    <t>Paid Don Pedro's Executive Meeting</t>
  </si>
  <si>
    <t>Draw $500.00 for Visa Card, Donated to Audie Murphy Hospital Volunteer Office for Supplies</t>
  </si>
  <si>
    <t>June 2017</t>
  </si>
  <si>
    <t>May 2017</t>
  </si>
  <si>
    <t>Donation For Bicycle Fund</t>
  </si>
  <si>
    <t>New Home Life Enterprise INC</t>
  </si>
  <si>
    <t>Reinburce Joe Alvarez</t>
  </si>
  <si>
    <t xml:space="preserve">Patriot Bruce Waren </t>
  </si>
  <si>
    <t>For chapterTrailer equipment and labor</t>
  </si>
  <si>
    <t>Reinburce Chapter for the cost of equipment/labor</t>
  </si>
  <si>
    <t>Reinburce Joe Hernandez</t>
  </si>
  <si>
    <t>For Fiesta parade flags (4/20/17) save for future</t>
  </si>
  <si>
    <t>Paid Commander Bob Dillon</t>
  </si>
  <si>
    <t>State Convention Trip (miles,Donuts,Hotel room)</t>
  </si>
  <si>
    <t>MOPH chapter Raffle</t>
  </si>
  <si>
    <t>Donation</t>
  </si>
  <si>
    <t>Fee for the $500.00 Visa Card</t>
  </si>
  <si>
    <t>bought for the VA Audie Murphy Hospital</t>
  </si>
  <si>
    <t xml:space="preserve">July 2017 </t>
  </si>
  <si>
    <t xml:space="preserve">Reinvursed State Commander Robert  Galpin </t>
  </si>
  <si>
    <t xml:space="preserve">MOPH General Libility Insurance </t>
  </si>
  <si>
    <t>Chapter 1836 Drycleenig our Flags</t>
  </si>
  <si>
    <t>Reinversed Porfirio "Tony" Quesaca</t>
  </si>
  <si>
    <r>
      <t>1836 Website</t>
    </r>
    <r>
      <rPr>
        <b/>
        <i/>
        <sz val="12"/>
        <color rgb="FF000000"/>
        <rFont val="Calibri"/>
        <scheme val="minor"/>
      </rPr>
      <t xml:space="preserve"> </t>
    </r>
    <r>
      <rPr>
        <b/>
        <i/>
        <sz val="14"/>
        <color rgb="FF000000"/>
        <rFont val="Calibri"/>
        <scheme val="minor"/>
      </rPr>
      <t>purpleheartsa.us</t>
    </r>
  </si>
  <si>
    <t>Reinversed Alex Perez on a yearly basis</t>
  </si>
  <si>
    <t>Frank Tejeda Coffee Cart Donations</t>
  </si>
  <si>
    <t>$659.09-$4.34 Coins charge=$654.75 .075 at home</t>
  </si>
  <si>
    <t xml:space="preserve">Reinverse Alfred Davila for flowers </t>
  </si>
  <si>
    <t xml:space="preserve">Sent reciept Robert Gavlpin for remaining of #2,000 </t>
  </si>
  <si>
    <t>Frank Tejeda Coffee Cart Supplies</t>
  </si>
  <si>
    <t>Reinverse Rene Ramirez</t>
  </si>
  <si>
    <t>Cneck Void</t>
  </si>
  <si>
    <t>Check Void</t>
  </si>
  <si>
    <t>Engrave 50 Monument Pavers Paid 1/3</t>
  </si>
  <si>
    <t>The total cost will be paid at the time of delivery</t>
  </si>
  <si>
    <t xml:space="preserve">August 2017 </t>
  </si>
  <si>
    <t xml:space="preserve">Paid CPS Energy Bill for Veteran George L Mayers </t>
  </si>
  <si>
    <t>Paid Property Tax Bill for Veteran Murice Pichette</t>
  </si>
  <si>
    <t>CPS Bill paid for the month of July 2017</t>
  </si>
  <si>
    <t xml:space="preserve">Donations from Frank Tejeda Coffee Club </t>
  </si>
  <si>
    <t>Rene Ramirez in charge of the coffee Donations for the month July</t>
  </si>
  <si>
    <t>Withdraw funds for change during fund raiser</t>
  </si>
  <si>
    <t>Fund raiser for our chapter selling Hamburgers and Hot Dogs</t>
  </si>
  <si>
    <t>Deposit funds previousy withdraw for fund raiser</t>
  </si>
  <si>
    <t xml:space="preserve">Deposit funds from Metal Art raffle </t>
  </si>
  <si>
    <t>Metal Art Items were raffle to obtain funds for needed veterans</t>
  </si>
  <si>
    <t xml:space="preserve">Paid for Executive Meeting Breakfast </t>
  </si>
  <si>
    <t>Breakfast was paid with MOPH credit card for the month of Aug</t>
  </si>
  <si>
    <t>Breakfast was paid with MOPH credit card for the month of July</t>
  </si>
  <si>
    <t>Paid for the MOPH membership of Levi Rubens</t>
  </si>
  <si>
    <t>Patriot Levi Rubens became new member</t>
  </si>
  <si>
    <t>Paid for fund raiser groceries at Costco Wolesale</t>
  </si>
  <si>
    <t>Hamburger meat, Hot Dogs and accessories for fund raiser</t>
  </si>
  <si>
    <t>Deposit raffle ticket funds for Christmas Bikes</t>
  </si>
  <si>
    <t xml:space="preserve">Tickets sold by Commander Bob Dillon </t>
  </si>
  <si>
    <t>Transfer raffle ticket funds for Christmas Bikes</t>
  </si>
  <si>
    <t>Funds transferd to Welfare Acount errouneusly deposit in this Acct.</t>
  </si>
  <si>
    <t xml:space="preserve">Deposit Funds from fund raiser </t>
  </si>
  <si>
    <t>Raised funds from selling Hamburgers and Hot Dogs</t>
  </si>
  <si>
    <t>Funds were erouneusly deposit in the General Acount 594</t>
  </si>
  <si>
    <t>Ticket are been sold to raise funds for Christmas Bicycles</t>
  </si>
  <si>
    <t>Paid Tax Bill Paid for the 2017 Year</t>
  </si>
  <si>
    <t>Money was used for change during the raffle</t>
  </si>
  <si>
    <t>Paid Wal-Mart for items required for fund raiser</t>
  </si>
  <si>
    <t xml:space="preserve">Several items procured to support Hamburgers &amp; Hot Dogs </t>
  </si>
  <si>
    <t>Reinvurse Joe Alveres for printing tickets</t>
  </si>
  <si>
    <t xml:space="preserve">Thickets for Elementry Schools Christmas Bicycles </t>
  </si>
  <si>
    <t>Deposit funds from donations</t>
  </si>
  <si>
    <t>Patriot Jim Snider donated $100.00 to the Chapter</t>
  </si>
  <si>
    <t>Reinversed Rene Ramirez</t>
  </si>
  <si>
    <t>Procured coffee &amp; asseccories for Frank Tejeda clinic</t>
  </si>
  <si>
    <t>Paid HEB for 3 months of Donuts</t>
  </si>
  <si>
    <t>Dounts for Frank Trjeda Clinc Veterans</t>
  </si>
  <si>
    <t>Debit Card</t>
  </si>
  <si>
    <t>Devit Card</t>
  </si>
  <si>
    <t>Paid for Executive Committee Breakfast</t>
  </si>
  <si>
    <t>Paid Don Pedros foe Tacos Brekfast</t>
  </si>
  <si>
    <t>Frank Tejeda Clinic donations from coffee and donuts</t>
  </si>
  <si>
    <t>Deposit funds from Luis Reyna raffle of BBQ pit</t>
  </si>
  <si>
    <t>Hamburgers sell to raise funds for Christmas Bicycles</t>
  </si>
  <si>
    <t>Deposit tickrts funds from Several members during</t>
  </si>
  <si>
    <t>Deposit funds from Bob Dillon raffle of BBQ pit</t>
  </si>
  <si>
    <t>Yearly Donations</t>
  </si>
  <si>
    <t>Donation to help Vets From Katy Texas</t>
  </si>
  <si>
    <t>Donation to help Vets From Corpus Crisiti Texas</t>
  </si>
  <si>
    <t>That sustained damages from Huricane Harvey</t>
  </si>
  <si>
    <t xml:space="preserve">Donation to help Vets From Angleton Texas </t>
  </si>
  <si>
    <t xml:space="preserve">Donation to help Vets From Victoria Texas </t>
  </si>
  <si>
    <t xml:space="preserve">September 2017 </t>
  </si>
  <si>
    <t>Deposit donation from patriot Ruperto Cruz</t>
  </si>
  <si>
    <t>During monthly meeting</t>
  </si>
  <si>
    <t>Deposit donation from patriot during monthly Mtg.</t>
  </si>
  <si>
    <t xml:space="preserve">Deposit donations from monthly chapter raffle </t>
  </si>
  <si>
    <t>Reinversed Rupert Cruz for the repair of BBQ pit</t>
  </si>
  <si>
    <t>Reinversed Bob Dillon for the monthly Mtg. Donuts</t>
  </si>
  <si>
    <t xml:space="preserve">Reinversed Joe Hernandez for the permit </t>
  </si>
  <si>
    <t>Deposit Tony Roman funds from the seeling of the</t>
  </si>
  <si>
    <t>Deposit Dale Prescott funds from the seeling of the</t>
  </si>
  <si>
    <t>To sell Hamburgers at the Hearly Davison Caliente Store</t>
  </si>
  <si>
    <t>Tickets for the BBK Pit</t>
  </si>
  <si>
    <t>Paid with debit card car repair</t>
  </si>
  <si>
    <t>Repair for car repair of Patriot Rivas</t>
  </si>
  <si>
    <t>Transfer funds from Welfare Fund to General fund</t>
  </si>
  <si>
    <t>The car repair cost is paid with Welfare funds</t>
  </si>
  <si>
    <t>Paid car repair for patriot Rivas</t>
  </si>
  <si>
    <t>Car repair approved by Executive mebers</t>
  </si>
  <si>
    <t>Reinversed Rene for the coffee suplies</t>
  </si>
  <si>
    <t>Frank Tejeda Clinic</t>
  </si>
  <si>
    <t>Procured 500 MOPH Pens</t>
  </si>
  <si>
    <t>Reinversed Bill Crumlett for MOPH plaques</t>
  </si>
  <si>
    <t>9/2.17</t>
  </si>
  <si>
    <t xml:space="preserve">October 2017 </t>
  </si>
  <si>
    <t>Reinverse Alfred Davila donation to needed</t>
  </si>
  <si>
    <t>Veteran for damaged from huricane Harvey</t>
  </si>
  <si>
    <t>Deposit funds from Frank Tejeda Clinik</t>
  </si>
  <si>
    <t>Coffee Cart (Rene Ramirez)</t>
  </si>
  <si>
    <t>General Meeting</t>
  </si>
  <si>
    <t>Reinversed Bob Dillon for Donuts</t>
  </si>
  <si>
    <t>Reinversed Joe Hernandez for Executive</t>
  </si>
  <si>
    <t>Meeting breakfast</t>
  </si>
  <si>
    <t>Deposit funds from monthly meeting raffle</t>
  </si>
  <si>
    <t xml:space="preserve">Deposit donation from Ed Stitler </t>
  </si>
  <si>
    <t xml:space="preserve">Reinversed Rene Ramirez for Coffee and </t>
  </si>
  <si>
    <t>Accessories for Frank Tejeda Clinic</t>
  </si>
  <si>
    <t>10/101/17</t>
  </si>
  <si>
    <t>Deposit donations from the tickets sale for the</t>
  </si>
  <si>
    <t>BBQ Pit raffle from several Chapter members</t>
  </si>
  <si>
    <t>Final payment for the Name, Branch, &amp; Conflict</t>
  </si>
  <si>
    <t>for Fifty MOPH Pavers</t>
  </si>
  <si>
    <t xml:space="preserve">Debit Card </t>
  </si>
  <si>
    <t>For Purple Heart Stamps for Chapter letters</t>
  </si>
  <si>
    <t>For Printing supplies and accessories for printing</t>
  </si>
  <si>
    <t>Finance reports, letters and other requirements</t>
  </si>
  <si>
    <t xml:space="preserve">  </t>
  </si>
  <si>
    <t>Final payment to Joe Alvarez for the construction</t>
  </si>
  <si>
    <t>of forms, cement and installation of fifty pavers</t>
  </si>
  <si>
    <t xml:space="preserve">First Payment for Christmas Party at Bob Dillon </t>
  </si>
  <si>
    <t xml:space="preserve"> Club House Bill Millers Food   </t>
  </si>
  <si>
    <t>Payment for Refinish Gold on MOPH Monument</t>
  </si>
  <si>
    <t>Deposit</t>
  </si>
  <si>
    <t>Frank Tejeda Donations from Coffee Club</t>
  </si>
  <si>
    <t xml:space="preserve">Deposit Funds from Juan Gomez </t>
  </si>
  <si>
    <t>From the sell of BBQ Pit Tickets</t>
  </si>
  <si>
    <t xml:space="preserve">For BBQ Plates </t>
  </si>
  <si>
    <t>Deposit funds from Bob Dillon Account 062</t>
  </si>
  <si>
    <t>Deposit funds from BBQ Tickets Sale</t>
  </si>
  <si>
    <t>Withraw funds to pay BBQ Pit Ticket Winners</t>
  </si>
  <si>
    <t>2nd price $500.00, 3rd price $250.00, 4th  price $250.00</t>
  </si>
  <si>
    <t>Purple Heart Flowers for funeral display</t>
  </si>
  <si>
    <t>Monthly Meeting raffle donations</t>
  </si>
  <si>
    <t>Sale of Purple Heart coins during Monthly meeting</t>
  </si>
  <si>
    <t>Funds collected for Christmas Party</t>
  </si>
  <si>
    <t>Frank Tejeda coffee and accessories</t>
  </si>
  <si>
    <t>Amazon collected $67.35 from Luis Reyna gift card</t>
  </si>
  <si>
    <t>Amazon gift card</t>
  </si>
  <si>
    <t>Reinverse E Reyna for Sams BBQ food groceries</t>
  </si>
  <si>
    <t>Money remained from the BBQ plates purchase</t>
  </si>
  <si>
    <t>Bought 4 Flag Cases $39.00 ea X 4 = $156.00</t>
  </si>
  <si>
    <t>Purchase of Briskets, Sausages and accessories</t>
  </si>
  <si>
    <t>Paid 2nd Price Ticket Winner</t>
  </si>
  <si>
    <t xml:space="preserve">November 2017 </t>
  </si>
  <si>
    <t xml:space="preserve">Reinversed Luis Reyna $67.35 collected my </t>
  </si>
  <si>
    <t xml:space="preserve">Reiversed Bob Dillon for State Convention </t>
  </si>
  <si>
    <t>Millage and Meeting Donuts</t>
  </si>
  <si>
    <t xml:space="preserve">Paid for Fiesta San Antonio Table for the </t>
  </si>
  <si>
    <t>Sale of Fiesta Medals</t>
  </si>
  <si>
    <t>11/0917</t>
  </si>
  <si>
    <t>Donation From VFW # 837for the Christmas</t>
  </si>
  <si>
    <t>Elementary Schools Bicycles</t>
  </si>
  <si>
    <t xml:space="preserve">Decemberr 2017 </t>
  </si>
  <si>
    <t>Donation By Patriot Joe Alvarez</t>
  </si>
  <si>
    <t>Acount was cancelled 12/4/17 per the executive Comt.</t>
  </si>
  <si>
    <t>Transfer Funds from Bike Account 090025062</t>
  </si>
  <si>
    <t>Bought five Visa Cards for Audie Murphuy Hospital</t>
  </si>
  <si>
    <t xml:space="preserve">Pay for certificates and Programs for Veterans Day </t>
  </si>
  <si>
    <t>Celebration of additional 50 Purple Heart Pavers</t>
  </si>
  <si>
    <t xml:space="preserve">Pay for the renewal of Purple Heart Trailed </t>
  </si>
  <si>
    <t>License Tags</t>
  </si>
  <si>
    <t>Funds deposit from Frank Tejeda Coffee Cart</t>
  </si>
  <si>
    <t>Deposit funds for 2017 Christmas Dinner</t>
  </si>
  <si>
    <t>Deposit funds fro 2017 Christmas Raffle</t>
  </si>
  <si>
    <t>Visa Cards donated to homless veterans</t>
  </si>
  <si>
    <t>Deposit Money Returned From Narciso Pulido</t>
  </si>
  <si>
    <t>He decided to keep the BBQ Pit.</t>
  </si>
  <si>
    <t xml:space="preserve">New coffee pot for Frank Tejeda clinic </t>
  </si>
  <si>
    <t>The old coffee pot needed to be replaced</t>
  </si>
  <si>
    <t>Five diferent ink cartriges were procured</t>
  </si>
  <si>
    <t>Fiesta Flambeaw Parade Association</t>
  </si>
  <si>
    <t>Pay to participate in the parade</t>
  </si>
  <si>
    <t>Bill Miller Bar B-Q Christmas Party Dinner</t>
  </si>
  <si>
    <t>Final Payment</t>
  </si>
  <si>
    <t>Dabit Card</t>
  </si>
  <si>
    <t>Fiesta Comission San Antonio Membership</t>
  </si>
  <si>
    <t>To Allow us to sell fiesta medals at the store</t>
  </si>
  <si>
    <t xml:space="preserve">Floral Basket bought a wreath for Alfredo Davila </t>
  </si>
  <si>
    <t>Daughter Guadalupe</t>
  </si>
  <si>
    <t xml:space="preserve">Electronic Deposit from National </t>
  </si>
  <si>
    <t>Procured raffle tickets for monthly meeting</t>
  </si>
  <si>
    <t>Yearly reinversed from our 1836 Chapter members</t>
  </si>
  <si>
    <t>The medals will be sale from January to April 2018</t>
  </si>
  <si>
    <t>Deposit Funds from 2017 Christmas Dinner</t>
  </si>
  <si>
    <t xml:space="preserve">Raffle tickets </t>
  </si>
  <si>
    <t>For Finance Officer printing supplies</t>
  </si>
  <si>
    <t>Procured 300 fiesta medals for fund chapter raiser</t>
  </si>
  <si>
    <t>January 2018</t>
  </si>
  <si>
    <t>Kamaron Prescott Flower Arrengment</t>
  </si>
  <si>
    <t>Procured 2017 Christmas Party Accessories</t>
  </si>
  <si>
    <t>Frank Tejeda Clinic Coffee Supplies</t>
  </si>
  <si>
    <t>Don Pedros Executive Meeting Breakfast</t>
  </si>
  <si>
    <t>Chapter Monthly Meeting Donuts</t>
  </si>
  <si>
    <t xml:space="preserve">Paid Lorenzo Rodriguez for a 55" Smart Television </t>
  </si>
  <si>
    <t>For Future Chapter Raffle</t>
  </si>
  <si>
    <t>Donation by Corpus Cristi Safari International Club</t>
  </si>
  <si>
    <t>Narciso Pulido Sister Participated on this effort</t>
  </si>
  <si>
    <t xml:space="preserve"> 1/8/18</t>
  </si>
  <si>
    <t>MOPH Chapter Fiesta Medals Donation Sale</t>
  </si>
  <si>
    <t>Frank Tejeda Cliniic Coffee and Donuts Donations</t>
  </si>
  <si>
    <t>Chapter 1836 Monthly Meeting Raffle</t>
  </si>
  <si>
    <t xml:space="preserve">Don Pedro Mexican Restaruant Paid for </t>
  </si>
  <si>
    <t>Executive Committee Breackfast</t>
  </si>
  <si>
    <t xml:space="preserve">Donation by Made On Demand (MOD) Pizza </t>
  </si>
  <si>
    <t>Restaruant</t>
  </si>
  <si>
    <t xml:space="preserve">Funds deposit  from the sell of Fiesta Medals </t>
  </si>
  <si>
    <t>February 2018</t>
  </si>
  <si>
    <t xml:space="preserve">Procured special plaque to MOD pizza </t>
  </si>
  <si>
    <t>MOD Pizza us gave funds collected on first opening day</t>
  </si>
  <si>
    <t>Deposit donatiions collected from Fiesta Medals</t>
  </si>
  <si>
    <t xml:space="preserve">Deposit donations from Frank Tejeda Clinic </t>
  </si>
  <si>
    <t xml:space="preserve">Coffe and donuts cart </t>
  </si>
  <si>
    <t>Yearly donation to VFW Post 8541</t>
  </si>
  <si>
    <t>Paid Joe Hernandez for printing supplies</t>
  </si>
  <si>
    <t>Paid Bob Dillon for monthly meeting donuts</t>
  </si>
  <si>
    <t xml:space="preserve">Donation to Alamo Silver Wing Wounded Worriors </t>
  </si>
  <si>
    <t xml:space="preserve">Paid HEB for three docens of donuts </t>
  </si>
  <si>
    <t>For the next three months Jan, Feb, Mar 2018</t>
  </si>
  <si>
    <t xml:space="preserve">for 70 years.  He is not in good shape Please call him 210 637-0812. </t>
  </si>
  <si>
    <t>Funds from our mothly meeting raffle</t>
  </si>
  <si>
    <t>Funds from the Fiesta Medals donations</t>
  </si>
  <si>
    <t xml:space="preserve">Procured Flower Arrengment for WWll Life Member Andrew Reyna Wife they were married </t>
  </si>
  <si>
    <t>Debit card</t>
  </si>
  <si>
    <t>Executive Meeting ,breakfast at Don Pedros</t>
  </si>
  <si>
    <t>March 2018</t>
  </si>
  <si>
    <t xml:space="preserve">Purchased two Visa Gift Cards for the VA </t>
  </si>
  <si>
    <t>Hospital Needed Veterans</t>
  </si>
  <si>
    <t>Donations raised from Violas</t>
  </si>
  <si>
    <t>Frank Tejeda Coffee Supplies</t>
  </si>
  <si>
    <t>Withdrawal of $100 to open Monument Acct</t>
  </si>
  <si>
    <t>SAMs Store</t>
  </si>
  <si>
    <t xml:space="preserve">Give check to Peter Rosie for Audie Murphy </t>
  </si>
  <si>
    <t>Medals</t>
  </si>
  <si>
    <t>Donuts for MOPH Monthly Meeting</t>
  </si>
  <si>
    <t>Parade Liability/Supplies for Joe Hernandez</t>
  </si>
  <si>
    <t>Go-Daddy Website 5 year Payment</t>
  </si>
  <si>
    <t>Donations from Frank Tejeda Coffee Cart</t>
  </si>
  <si>
    <t>MOPH Monthly Meeting Raffle Donation</t>
  </si>
  <si>
    <t>Refund from old Insurance Cancellation</t>
  </si>
  <si>
    <t>Donation from the 2018 Fiesta Medals</t>
  </si>
  <si>
    <t>Donations from 2018 Cruzer Fiesta Medals</t>
  </si>
  <si>
    <t>Luis Reyna Computer Supplies</t>
  </si>
  <si>
    <t>Transfer</t>
  </si>
  <si>
    <t xml:space="preserve">MOPH Life Memberschip for Genevieve Ann </t>
  </si>
  <si>
    <t>Durin</t>
  </si>
  <si>
    <t>MOPH Life Memberschip for Blain L Scott</t>
  </si>
  <si>
    <t>MOPH Life Memberschip for Gregory Herrera</t>
  </si>
  <si>
    <t>New Account Checks Printing fee</t>
  </si>
  <si>
    <t>May Expences and Donations</t>
  </si>
  <si>
    <t>Past Months Expences and Donations</t>
  </si>
  <si>
    <t>Past Months Expenses and Donations</t>
  </si>
  <si>
    <t>Monument Fund                                 2027</t>
  </si>
  <si>
    <t>Transferred $100.00 from General Account to</t>
  </si>
  <si>
    <t>Established a New Monument Account</t>
  </si>
  <si>
    <t>Funds from BBQ Tickets Sale</t>
  </si>
  <si>
    <t>Paid Cash First Price Winner Narciso Pulido</t>
  </si>
  <si>
    <t xml:space="preserve">Narciso Rodriguez First Price Paid Cash </t>
  </si>
  <si>
    <t xml:space="preserve">Ruby Marie Ortice Veterans wife </t>
  </si>
  <si>
    <t>I did not deposit funds, but needed  to be accounted</t>
  </si>
  <si>
    <t>Department Of Chapter Account</t>
  </si>
  <si>
    <t>General</t>
  </si>
  <si>
    <t xml:space="preserve">Welfare </t>
  </si>
  <si>
    <t>Total</t>
  </si>
  <si>
    <t xml:space="preserve">1. Balance at start of reporting period </t>
  </si>
  <si>
    <t>2. Income During Reporting Period</t>
  </si>
  <si>
    <t>3. Total of lines 1 and 2</t>
  </si>
  <si>
    <t xml:space="preserve">4. Expenditures during reporting period </t>
  </si>
  <si>
    <t>5. Balance at the end of reporting period</t>
  </si>
  <si>
    <t>6. Reserves held by chapter (CDs,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</si>
</sst>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8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2"/>
      <name val="Calibri"/>
      <scheme val="minor"/>
    </font>
    <font>
      <u/>
      <sz val="12"/>
      <color rgb="FF000000"/>
      <name val="Calibri"/>
      <scheme val="minor"/>
    </font>
    <font>
      <b/>
      <i/>
      <sz val="12"/>
      <color rgb="FF000000"/>
      <name val="Calibri"/>
      <scheme val="minor"/>
    </font>
    <font>
      <b/>
      <i/>
      <sz val="14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sz val="14"/>
      <color theme="1"/>
      <name val="Calibri"/>
      <scheme val="minor"/>
    </font>
    <font>
      <sz val="14"/>
      <name val="Calibri"/>
      <scheme val="minor"/>
    </font>
    <font>
      <sz val="16"/>
      <color rgb="FF000000"/>
      <name val="Calibri"/>
      <scheme val="minor"/>
    </font>
    <font>
      <b/>
      <sz val="16"/>
      <color rgb="FF000000"/>
      <name val="Calibri"/>
      <scheme val="minor"/>
    </font>
    <font>
      <sz val="16"/>
      <color theme="1"/>
      <name val="Calibri"/>
      <scheme val="minor"/>
    </font>
    <font>
      <sz val="16"/>
      <name val="Calibri"/>
      <scheme val="minor"/>
    </font>
    <font>
      <sz val="16"/>
      <color rgb="FF000000"/>
      <name val="Cambria"/>
      <scheme val="major"/>
    </font>
    <font>
      <b/>
      <sz val="16"/>
      <color rgb="FF000000"/>
      <name val="Cambria"/>
      <scheme val="major"/>
    </font>
    <font>
      <b/>
      <sz val="18"/>
      <color rgb="FF000000"/>
      <name val="Cambria"/>
      <scheme val="major"/>
    </font>
    <font>
      <sz val="18"/>
      <color rgb="FF000000"/>
      <name val="Cambria"/>
      <scheme val="major"/>
    </font>
    <font>
      <sz val="18"/>
      <color theme="1"/>
      <name val="Cambria"/>
      <scheme val="major"/>
    </font>
    <font>
      <sz val="18"/>
      <color rgb="FF000000"/>
      <name val="Calibri"/>
      <scheme val="minor"/>
    </font>
    <font>
      <b/>
      <sz val="12"/>
      <color rgb="FFFA7D00"/>
      <name val="Calibri"/>
      <family val="2"/>
      <charset val="204"/>
      <scheme val="minor"/>
    </font>
    <font>
      <sz val="18"/>
      <color theme="1"/>
      <name val="Calibri"/>
      <scheme val="minor"/>
    </font>
    <font>
      <sz val="2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5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2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2" borderId="58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2" xfId="0" applyFont="1" applyBorder="1"/>
    <xf numFmtId="0" fontId="3" fillId="0" borderId="4" xfId="0" applyFont="1" applyBorder="1"/>
    <xf numFmtId="14" fontId="2" fillId="0" borderId="6" xfId="0" applyNumberFormat="1" applyFont="1" applyBorder="1" applyAlignment="1">
      <alignment vertical="center"/>
    </xf>
    <xf numFmtId="14" fontId="2" fillId="0" borderId="8" xfId="0" applyNumberFormat="1" applyFont="1" applyBorder="1" applyAlignment="1">
      <alignment horizontal="right" vertical="center"/>
    </xf>
    <xf numFmtId="14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8" fontId="2" fillId="0" borderId="9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12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/>
    <xf numFmtId="0" fontId="3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2" fillId="0" borderId="11" xfId="0" applyNumberFormat="1" applyFont="1" applyBorder="1"/>
    <xf numFmtId="14" fontId="2" fillId="0" borderId="1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2" fillId="0" borderId="15" xfId="0" applyFont="1" applyBorder="1" applyAlignment="1">
      <alignment vertical="center"/>
    </xf>
    <xf numFmtId="0" fontId="3" fillId="0" borderId="0" xfId="0" applyFont="1" applyBorder="1"/>
    <xf numFmtId="0" fontId="2" fillId="0" borderId="0" xfId="0" applyFont="1" applyBorder="1"/>
    <xf numFmtId="0" fontId="2" fillId="0" borderId="2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4" fontId="2" fillId="0" borderId="9" xfId="11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/>
    </xf>
    <xf numFmtId="0" fontId="2" fillId="0" borderId="25" xfId="0" applyFont="1" applyBorder="1"/>
    <xf numFmtId="0" fontId="2" fillId="0" borderId="26" xfId="0" applyFont="1" applyBorder="1"/>
    <xf numFmtId="164" fontId="2" fillId="0" borderId="14" xfId="0" applyNumberFormat="1" applyFont="1" applyBorder="1"/>
    <xf numFmtId="164" fontId="2" fillId="0" borderId="27" xfId="0" applyNumberFormat="1" applyFont="1" applyBorder="1"/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164" fontId="2" fillId="0" borderId="10" xfId="0" applyNumberFormat="1" applyFont="1" applyBorder="1" applyAlignment="1">
      <alignment vertical="center"/>
    </xf>
    <xf numFmtId="164" fontId="2" fillId="0" borderId="22" xfId="0" applyNumberFormat="1" applyFont="1" applyBorder="1" applyAlignment="1">
      <alignment vertical="center"/>
    </xf>
    <xf numFmtId="164" fontId="2" fillId="0" borderId="28" xfId="0" applyNumberFormat="1" applyFont="1" applyBorder="1"/>
    <xf numFmtId="0" fontId="2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164" fontId="2" fillId="0" borderId="28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64" fontId="2" fillId="0" borderId="29" xfId="0" applyNumberFormat="1" applyFont="1" applyBorder="1" applyAlignment="1">
      <alignment vertical="center"/>
    </xf>
    <xf numFmtId="164" fontId="2" fillId="0" borderId="30" xfId="0" applyNumberFormat="1" applyFont="1" applyBorder="1" applyAlignment="1">
      <alignment vertical="center"/>
    </xf>
    <xf numFmtId="8" fontId="2" fillId="0" borderId="10" xfId="0" applyNumberFormat="1" applyFont="1" applyBorder="1" applyAlignment="1">
      <alignment vertical="center"/>
    </xf>
    <xf numFmtId="164" fontId="7" fillId="0" borderId="9" xfId="0" applyNumberFormat="1" applyFont="1" applyBorder="1" applyAlignment="1">
      <alignment vertical="center"/>
    </xf>
    <xf numFmtId="164" fontId="2" fillId="0" borderId="26" xfId="0" applyNumberFormat="1" applyFont="1" applyBorder="1"/>
    <xf numFmtId="164" fontId="2" fillId="0" borderId="23" xfId="0" applyNumberFormat="1" applyFont="1" applyBorder="1" applyAlignment="1">
      <alignment vertical="center"/>
    </xf>
    <xf numFmtId="44" fontId="2" fillId="0" borderId="33" xfId="0" applyNumberFormat="1" applyFont="1" applyBorder="1" applyAlignment="1"/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4" fontId="2" fillId="0" borderId="9" xfId="0" applyNumberFormat="1" applyFont="1" applyBorder="1" applyAlignment="1">
      <alignment vertical="center"/>
    </xf>
    <xf numFmtId="0" fontId="0" fillId="0" borderId="23" xfId="0" applyBorder="1"/>
    <xf numFmtId="14" fontId="8" fillId="0" borderId="6" xfId="0" applyNumberFormat="1" applyFont="1" applyBorder="1" applyAlignment="1">
      <alignment horizontal="right" vertical="center"/>
    </xf>
    <xf numFmtId="14" fontId="8" fillId="0" borderId="10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right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64" fontId="2" fillId="0" borderId="9" xfId="0" applyNumberFormat="1" applyFont="1" applyBorder="1" applyAlignment="1"/>
    <xf numFmtId="14" fontId="2" fillId="0" borderId="9" xfId="0" applyNumberFormat="1" applyFont="1" applyBorder="1" applyAlignment="1"/>
    <xf numFmtId="0" fontId="2" fillId="0" borderId="9" xfId="0" applyFont="1" applyBorder="1" applyAlignment="1"/>
    <xf numFmtId="8" fontId="2" fillId="0" borderId="9" xfId="0" applyNumberFormat="1" applyFont="1" applyBorder="1" applyAlignment="1"/>
    <xf numFmtId="44" fontId="2" fillId="0" borderId="9" xfId="11" applyFont="1" applyBorder="1" applyAlignment="1"/>
    <xf numFmtId="44" fontId="2" fillId="0" borderId="9" xfId="0" applyNumberFormat="1" applyFont="1" applyBorder="1" applyAlignment="1">
      <alignment vertical="center"/>
    </xf>
    <xf numFmtId="44" fontId="0" fillId="0" borderId="0" xfId="0" applyNumberFormat="1"/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49" fontId="3" fillId="0" borderId="0" xfId="0" applyNumberFormat="1" applyFont="1" applyAlignment="1">
      <alignment horizontal="center"/>
    </xf>
    <xf numFmtId="49" fontId="2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44" fontId="2" fillId="0" borderId="14" xfId="11" applyFont="1" applyBorder="1" applyAlignment="1">
      <alignment vertical="center"/>
    </xf>
    <xf numFmtId="14" fontId="2" fillId="0" borderId="34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164" fontId="2" fillId="0" borderId="40" xfId="0" applyNumberFormat="1" applyFont="1" applyBorder="1" applyAlignment="1">
      <alignment horizontal="right" vertical="center"/>
    </xf>
    <xf numFmtId="14" fontId="2" fillId="0" borderId="23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 vertical="center"/>
    </xf>
    <xf numFmtId="164" fontId="2" fillId="0" borderId="26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4" fontId="2" fillId="0" borderId="11" xfId="11" applyFont="1" applyBorder="1" applyAlignment="1">
      <alignment vertical="center"/>
    </xf>
    <xf numFmtId="44" fontId="2" fillId="0" borderId="10" xfId="11" applyFont="1" applyBorder="1" applyAlignment="1">
      <alignment vertical="center"/>
    </xf>
    <xf numFmtId="14" fontId="2" fillId="0" borderId="8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4" fontId="0" fillId="0" borderId="23" xfId="0" applyNumberForma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0" fillId="0" borderId="0" xfId="0" applyNumberFormat="1"/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14" fontId="2" fillId="0" borderId="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0" fontId="2" fillId="0" borderId="37" xfId="0" applyFont="1" applyBorder="1"/>
    <xf numFmtId="0" fontId="3" fillId="0" borderId="38" xfId="0" applyFont="1" applyBorder="1"/>
    <xf numFmtId="0" fontId="3" fillId="0" borderId="35" xfId="0" applyFont="1" applyBorder="1" applyAlignment="1">
      <alignment horizontal="center"/>
    </xf>
    <xf numFmtId="0" fontId="3" fillId="0" borderId="42" xfId="0" applyFont="1" applyBorder="1"/>
    <xf numFmtId="0" fontId="3" fillId="0" borderId="36" xfId="0" applyFont="1" applyBorder="1" applyAlignment="1">
      <alignment horizontal="center"/>
    </xf>
    <xf numFmtId="14" fontId="2" fillId="0" borderId="12" xfId="0" applyNumberFormat="1" applyFont="1" applyBorder="1" applyAlignment="1">
      <alignment horizontal="right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23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44" fontId="2" fillId="0" borderId="12" xfId="0" applyNumberFormat="1" applyFont="1" applyBorder="1" applyAlignment="1">
      <alignment vertical="center"/>
    </xf>
    <xf numFmtId="0" fontId="11" fillId="0" borderId="1" xfId="0" applyFont="1" applyBorder="1"/>
    <xf numFmtId="0" fontId="12" fillId="0" borderId="2" xfId="0" applyFont="1" applyBorder="1"/>
    <xf numFmtId="0" fontId="12" fillId="0" borderId="3" xfId="0" applyFont="1" applyBorder="1" applyAlignment="1">
      <alignment horizontal="center"/>
    </xf>
    <xf numFmtId="0" fontId="12" fillId="0" borderId="4" xfId="0" applyFont="1" applyBorder="1"/>
    <xf numFmtId="0" fontId="12" fillId="0" borderId="0" xfId="0" applyFont="1" applyBorder="1"/>
    <xf numFmtId="0" fontId="12" fillId="0" borderId="5" xfId="0" applyFont="1" applyBorder="1" applyAlignment="1">
      <alignment horizontal="center"/>
    </xf>
    <xf numFmtId="14" fontId="11" fillId="0" borderId="6" xfId="0" applyNumberFormat="1" applyFont="1" applyBorder="1" applyAlignment="1">
      <alignment horizontal="center" vertical="center"/>
    </xf>
    <xf numFmtId="14" fontId="11" fillId="0" borderId="8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44" fontId="11" fillId="0" borderId="9" xfId="11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8" fontId="11" fillId="0" borderId="9" xfId="0" applyNumberFormat="1" applyFont="1" applyBorder="1" applyAlignment="1">
      <alignment vertical="center"/>
    </xf>
    <xf numFmtId="44" fontId="14" fillId="0" borderId="9" xfId="11" applyFont="1" applyBorder="1" applyAlignment="1">
      <alignment vertical="center"/>
    </xf>
    <xf numFmtId="0" fontId="11" fillId="0" borderId="44" xfId="0" applyFont="1" applyBorder="1" applyAlignment="1">
      <alignment horizontal="right" vertical="center"/>
    </xf>
    <xf numFmtId="164" fontId="11" fillId="0" borderId="12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164" fontId="11" fillId="0" borderId="28" xfId="0" applyNumberFormat="1" applyFont="1" applyBorder="1" applyAlignment="1">
      <alignment vertical="center"/>
    </xf>
    <xf numFmtId="0" fontId="11" fillId="0" borderId="25" xfId="0" applyFont="1" applyBorder="1"/>
    <xf numFmtId="164" fontId="11" fillId="0" borderId="14" xfId="0" applyNumberFormat="1" applyFont="1" applyBorder="1"/>
    <xf numFmtId="164" fontId="11" fillId="0" borderId="27" xfId="0" applyNumberFormat="1" applyFont="1" applyBorder="1"/>
    <xf numFmtId="0" fontId="11" fillId="0" borderId="27" xfId="0" applyFont="1" applyBorder="1" applyAlignment="1">
      <alignment vertical="center"/>
    </xf>
    <xf numFmtId="164" fontId="11" fillId="0" borderId="29" xfId="0" applyNumberFormat="1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164" fontId="11" fillId="0" borderId="0" xfId="0" applyNumberFormat="1" applyFont="1"/>
    <xf numFmtId="164" fontId="11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" fontId="11" fillId="0" borderId="0" xfId="0" applyNumberFormat="1" applyFont="1" applyAlignment="1">
      <alignment vertical="center"/>
    </xf>
    <xf numFmtId="14" fontId="11" fillId="0" borderId="6" xfId="0" applyNumberFormat="1" applyFont="1" applyBorder="1" applyAlignment="1">
      <alignment vertical="center"/>
    </xf>
    <xf numFmtId="164" fontId="11" fillId="0" borderId="28" xfId="0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right" vertical="center"/>
    </xf>
    <xf numFmtId="164" fontId="11" fillId="0" borderId="11" xfId="0" applyNumberFormat="1" applyFont="1" applyBorder="1" applyAlignment="1">
      <alignment horizontal="center" vertical="center"/>
    </xf>
    <xf numFmtId="164" fontId="11" fillId="0" borderId="22" xfId="0" applyNumberFormat="1" applyFont="1" applyBorder="1" applyAlignment="1">
      <alignment horizontal="center" vertical="center"/>
    </xf>
    <xf numFmtId="164" fontId="11" fillId="0" borderId="10" xfId="0" applyNumberFormat="1" applyFont="1" applyBorder="1" applyAlignment="1">
      <alignment vertical="center"/>
    </xf>
    <xf numFmtId="164" fontId="11" fillId="0" borderId="23" xfId="0" applyNumberFormat="1" applyFont="1" applyBorder="1" applyAlignment="1">
      <alignment vertical="center"/>
    </xf>
    <xf numFmtId="0" fontId="11" fillId="0" borderId="45" xfId="0" applyFont="1" applyBorder="1" applyAlignment="1">
      <alignment horizontal="center" vertical="center"/>
    </xf>
    <xf numFmtId="0" fontId="11" fillId="0" borderId="26" xfId="0" applyFont="1" applyBorder="1" applyAlignment="1">
      <alignment vertical="center"/>
    </xf>
    <xf numFmtId="164" fontId="11" fillId="0" borderId="14" xfId="0" applyNumberFormat="1" applyFont="1" applyBorder="1" applyAlignment="1">
      <alignment vertical="center"/>
    </xf>
    <xf numFmtId="44" fontId="11" fillId="0" borderId="33" xfId="0" applyNumberFormat="1" applyFont="1" applyBorder="1" applyAlignment="1">
      <alignment vertical="center"/>
    </xf>
    <xf numFmtId="164" fontId="11" fillId="0" borderId="30" xfId="0" applyNumberFormat="1" applyFont="1" applyBorder="1" applyAlignment="1">
      <alignment vertical="center"/>
    </xf>
    <xf numFmtId="164" fontId="11" fillId="0" borderId="0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164" fontId="11" fillId="0" borderId="9" xfId="0" applyNumberFormat="1" applyFont="1" applyBorder="1" applyAlignment="1">
      <alignment horizontal="left" vertical="center"/>
    </xf>
    <xf numFmtId="14" fontId="11" fillId="0" borderId="9" xfId="0" applyNumberFormat="1" applyFont="1" applyBorder="1" applyAlignment="1">
      <alignment horizontal="left" vertical="center"/>
    </xf>
    <xf numFmtId="44" fontId="11" fillId="0" borderId="9" xfId="11" applyFont="1" applyBorder="1" applyAlignment="1">
      <alignment horizontal="left" vertical="center"/>
    </xf>
    <xf numFmtId="0" fontId="11" fillId="0" borderId="23" xfId="0" applyFont="1" applyBorder="1" applyAlignment="1">
      <alignment horizontal="center" vertical="center"/>
    </xf>
    <xf numFmtId="14" fontId="11" fillId="0" borderId="10" xfId="0" applyNumberFormat="1" applyFont="1" applyBorder="1" applyAlignment="1">
      <alignment vertical="center"/>
    </xf>
    <xf numFmtId="14" fontId="13" fillId="0" borderId="23" xfId="0" applyNumberFormat="1" applyFont="1" applyBorder="1" applyAlignment="1">
      <alignment horizontal="center"/>
    </xf>
    <xf numFmtId="0" fontId="12" fillId="0" borderId="42" xfId="0" applyFont="1" applyBorder="1"/>
    <xf numFmtId="14" fontId="11" fillId="0" borderId="12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4" fontId="11" fillId="0" borderId="23" xfId="11" applyFont="1" applyBorder="1" applyAlignment="1">
      <alignment vertical="center"/>
    </xf>
    <xf numFmtId="14" fontId="11" fillId="0" borderId="46" xfId="0" applyNumberFormat="1" applyFont="1" applyBorder="1" applyAlignment="1">
      <alignment horizontal="center" vertical="center"/>
    </xf>
    <xf numFmtId="0" fontId="11" fillId="0" borderId="47" xfId="0" applyFont="1" applyBorder="1" applyAlignment="1">
      <alignment vertical="center"/>
    </xf>
    <xf numFmtId="164" fontId="2" fillId="0" borderId="9" xfId="0" applyNumberFormat="1" applyFont="1" applyBorder="1" applyAlignment="1">
      <alignment horizontal="left" vertical="center"/>
    </xf>
    <xf numFmtId="0" fontId="11" fillId="0" borderId="31" xfId="0" applyFont="1" applyBorder="1"/>
    <xf numFmtId="0" fontId="11" fillId="0" borderId="12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44" fontId="11" fillId="0" borderId="0" xfId="0" applyNumberFormat="1" applyFont="1"/>
    <xf numFmtId="44" fontId="11" fillId="0" borderId="0" xfId="0" applyNumberFormat="1" applyFont="1" applyAlignment="1">
      <alignment vertical="center"/>
    </xf>
    <xf numFmtId="44" fontId="2" fillId="0" borderId="0" xfId="0" applyNumberFormat="1" applyFont="1"/>
    <xf numFmtId="0" fontId="12" fillId="0" borderId="48" xfId="0" applyFont="1" applyBorder="1"/>
    <xf numFmtId="0" fontId="11" fillId="0" borderId="27" xfId="0" applyFont="1" applyBorder="1"/>
    <xf numFmtId="0" fontId="11" fillId="0" borderId="31" xfId="0" applyFont="1" applyBorder="1" applyAlignment="1">
      <alignment vertical="center"/>
    </xf>
    <xf numFmtId="164" fontId="11" fillId="0" borderId="11" xfId="0" applyNumberFormat="1" applyFont="1" applyBorder="1"/>
    <xf numFmtId="14" fontId="11" fillId="0" borderId="13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164" fontId="11" fillId="0" borderId="26" xfId="0" applyNumberFormat="1" applyFont="1" applyBorder="1"/>
    <xf numFmtId="44" fontId="11" fillId="0" borderId="14" xfId="11" applyFont="1" applyBorder="1" applyAlignment="1">
      <alignment horizontal="left" vertical="center"/>
    </xf>
    <xf numFmtId="164" fontId="11" fillId="0" borderId="17" xfId="0" applyNumberFormat="1" applyFont="1" applyBorder="1" applyAlignment="1">
      <alignment vertical="center"/>
    </xf>
    <xf numFmtId="14" fontId="11" fillId="0" borderId="10" xfId="0" applyNumberFormat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49" fontId="16" fillId="0" borderId="0" xfId="0" applyNumberFormat="1" applyFont="1" applyAlignment="1"/>
    <xf numFmtId="0" fontId="15" fillId="0" borderId="0" xfId="0" applyFont="1" applyAlignment="1"/>
    <xf numFmtId="0" fontId="15" fillId="0" borderId="0" xfId="0" applyFont="1" applyAlignment="1">
      <alignment wrapText="1"/>
    </xf>
    <xf numFmtId="0" fontId="16" fillId="0" borderId="48" xfId="0" applyFont="1" applyBorder="1"/>
    <xf numFmtId="0" fontId="16" fillId="0" borderId="2" xfId="0" applyFont="1" applyBorder="1"/>
    <xf numFmtId="0" fontId="16" fillId="0" borderId="3" xfId="0" applyFont="1" applyBorder="1" applyAlignment="1">
      <alignment horizontal="center"/>
    </xf>
    <xf numFmtId="0" fontId="16" fillId="0" borderId="42" xfId="0" applyFont="1" applyBorder="1"/>
    <xf numFmtId="0" fontId="16" fillId="0" borderId="0" xfId="0" applyFont="1" applyBorder="1"/>
    <xf numFmtId="0" fontId="16" fillId="0" borderId="5" xfId="0" applyFont="1" applyBorder="1" applyAlignment="1">
      <alignment horizontal="center"/>
    </xf>
    <xf numFmtId="14" fontId="15" fillId="0" borderId="12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164" fontId="15" fillId="0" borderId="11" xfId="0" applyNumberFormat="1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44" fontId="15" fillId="0" borderId="9" xfId="11" applyFont="1" applyBorder="1" applyAlignment="1">
      <alignment vertical="center"/>
    </xf>
    <xf numFmtId="14" fontId="15" fillId="0" borderId="9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vertical="center"/>
    </xf>
    <xf numFmtId="14" fontId="17" fillId="0" borderId="23" xfId="0" applyNumberFormat="1" applyFont="1" applyBorder="1" applyAlignment="1">
      <alignment horizontal="center"/>
    </xf>
    <xf numFmtId="8" fontId="15" fillId="0" borderId="9" xfId="0" applyNumberFormat="1" applyFont="1" applyBorder="1" applyAlignment="1">
      <alignment vertical="center"/>
    </xf>
    <xf numFmtId="44" fontId="18" fillId="0" borderId="9" xfId="11" applyFont="1" applyBorder="1" applyAlignment="1">
      <alignment vertical="center"/>
    </xf>
    <xf numFmtId="0" fontId="15" fillId="0" borderId="23" xfId="0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164" fontId="15" fillId="0" borderId="22" xfId="0" applyNumberFormat="1" applyFont="1" applyBorder="1" applyAlignment="1">
      <alignment vertical="center"/>
    </xf>
    <xf numFmtId="0" fontId="15" fillId="0" borderId="18" xfId="0" applyFont="1" applyBorder="1" applyAlignment="1">
      <alignment horizontal="center" vertical="center"/>
    </xf>
    <xf numFmtId="0" fontId="15" fillId="0" borderId="23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164" fontId="15" fillId="0" borderId="12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164" fontId="15" fillId="0" borderId="28" xfId="0" applyNumberFormat="1" applyFont="1" applyBorder="1" applyAlignment="1">
      <alignment vertical="center"/>
    </xf>
    <xf numFmtId="0" fontId="15" fillId="0" borderId="31" xfId="0" applyFont="1" applyBorder="1"/>
    <xf numFmtId="0" fontId="15" fillId="0" borderId="27" xfId="0" applyFont="1" applyBorder="1"/>
    <xf numFmtId="164" fontId="15" fillId="0" borderId="14" xfId="0" applyNumberFormat="1" applyFont="1" applyBorder="1"/>
    <xf numFmtId="164" fontId="15" fillId="0" borderId="27" xfId="0" applyNumberFormat="1" applyFont="1" applyBorder="1"/>
    <xf numFmtId="0" fontId="15" fillId="0" borderId="27" xfId="0" applyFont="1" applyBorder="1" applyAlignment="1">
      <alignment vertical="center"/>
    </xf>
    <xf numFmtId="164" fontId="15" fillId="0" borderId="29" xfId="0" applyNumberFormat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164" fontId="15" fillId="0" borderId="0" xfId="0" applyNumberFormat="1" applyFont="1"/>
    <xf numFmtId="44" fontId="15" fillId="0" borderId="0" xfId="0" applyNumberFormat="1" applyFont="1"/>
    <xf numFmtId="16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" fontId="15" fillId="0" borderId="0" xfId="0" applyNumberFormat="1" applyFont="1" applyAlignment="1">
      <alignment vertical="center"/>
    </xf>
    <xf numFmtId="164" fontId="15" fillId="0" borderId="28" xfId="0" applyNumberFormat="1" applyFont="1" applyBorder="1" applyAlignment="1">
      <alignment horizontal="center" vertical="center"/>
    </xf>
    <xf numFmtId="164" fontId="15" fillId="0" borderId="9" xfId="0" applyNumberFormat="1" applyFont="1" applyBorder="1" applyAlignment="1">
      <alignment horizontal="right" vertical="center"/>
    </xf>
    <xf numFmtId="14" fontId="15" fillId="0" borderId="10" xfId="0" applyNumberFormat="1" applyFont="1" applyBorder="1" applyAlignment="1">
      <alignment horizontal="center" vertical="center"/>
    </xf>
    <xf numFmtId="14" fontId="15" fillId="0" borderId="10" xfId="0" applyNumberFormat="1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164" fontId="15" fillId="0" borderId="23" xfId="0" applyNumberFormat="1" applyFont="1" applyBorder="1" applyAlignment="1">
      <alignment vertical="center"/>
    </xf>
    <xf numFmtId="0" fontId="15" fillId="0" borderId="4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44" fontId="15" fillId="0" borderId="23" xfId="11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164" fontId="15" fillId="0" borderId="14" xfId="0" applyNumberFormat="1" applyFont="1" applyBorder="1" applyAlignment="1">
      <alignment vertical="center"/>
    </xf>
    <xf numFmtId="44" fontId="15" fillId="0" borderId="33" xfId="0" applyNumberFormat="1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164" fontId="15" fillId="0" borderId="30" xfId="0" applyNumberFormat="1" applyFont="1" applyBorder="1" applyAlignment="1">
      <alignment vertical="center"/>
    </xf>
    <xf numFmtId="164" fontId="15" fillId="0" borderId="0" xfId="0" applyNumberFormat="1" applyFont="1" applyBorder="1" applyAlignment="1">
      <alignment vertical="center"/>
    </xf>
    <xf numFmtId="44" fontId="15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164" fontId="15" fillId="0" borderId="11" xfId="0" applyNumberFormat="1" applyFont="1" applyBorder="1"/>
    <xf numFmtId="164" fontId="15" fillId="0" borderId="9" xfId="0" applyNumberFormat="1" applyFont="1" applyBorder="1" applyAlignment="1">
      <alignment horizontal="left" vertical="center"/>
    </xf>
    <xf numFmtId="14" fontId="15" fillId="0" borderId="9" xfId="0" applyNumberFormat="1" applyFont="1" applyBorder="1" applyAlignment="1">
      <alignment horizontal="left" vertical="center"/>
    </xf>
    <xf numFmtId="44" fontId="15" fillId="0" borderId="9" xfId="11" applyFont="1" applyBorder="1" applyAlignment="1">
      <alignment horizontal="left" vertical="center"/>
    </xf>
    <xf numFmtId="0" fontId="15" fillId="0" borderId="15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164" fontId="15" fillId="0" borderId="26" xfId="0" applyNumberFormat="1" applyFont="1" applyBorder="1"/>
    <xf numFmtId="44" fontId="15" fillId="0" borderId="14" xfId="11" applyFont="1" applyBorder="1" applyAlignment="1">
      <alignment horizontal="left" vertical="center"/>
    </xf>
    <xf numFmtId="164" fontId="15" fillId="0" borderId="17" xfId="0" applyNumberFormat="1" applyFont="1" applyBorder="1" applyAlignment="1">
      <alignment vertical="center"/>
    </xf>
    <xf numFmtId="0" fontId="15" fillId="0" borderId="0" xfId="0" applyNumberFormat="1" applyFont="1"/>
    <xf numFmtId="0" fontId="16" fillId="0" borderId="2" xfId="0" applyNumberFormat="1" applyFont="1" applyBorder="1"/>
    <xf numFmtId="0" fontId="16" fillId="0" borderId="0" xfId="0" applyNumberFormat="1" applyFont="1" applyBorder="1"/>
    <xf numFmtId="0" fontId="15" fillId="0" borderId="9" xfId="0" applyNumberFormat="1" applyFont="1" applyBorder="1" applyAlignment="1">
      <alignment vertical="center"/>
    </xf>
    <xf numFmtId="0" fontId="15" fillId="0" borderId="10" xfId="0" applyNumberFormat="1" applyFont="1" applyBorder="1" applyAlignment="1">
      <alignment vertical="center"/>
    </xf>
    <xf numFmtId="0" fontId="15" fillId="0" borderId="23" xfId="0" applyNumberFormat="1" applyFont="1" applyBorder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14" xfId="0" applyNumberFormat="1" applyFont="1" applyBorder="1" applyAlignment="1">
      <alignment vertical="center"/>
    </xf>
    <xf numFmtId="0" fontId="15" fillId="0" borderId="0" xfId="0" applyFont="1" applyAlignment="1">
      <alignment horizontal="center"/>
    </xf>
    <xf numFmtId="0" fontId="16" fillId="0" borderId="48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5" fillId="0" borderId="47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33" xfId="0" applyFont="1" applyBorder="1" applyAlignment="1">
      <alignment horizontal="center"/>
    </xf>
    <xf numFmtId="164" fontId="15" fillId="0" borderId="33" xfId="0" applyNumberFormat="1" applyFont="1" applyBorder="1"/>
    <xf numFmtId="0" fontId="15" fillId="0" borderId="33" xfId="0" applyFont="1" applyBorder="1" applyAlignment="1">
      <alignment vertical="center"/>
    </xf>
    <xf numFmtId="0" fontId="16" fillId="0" borderId="1" xfId="0" applyFont="1" applyBorder="1"/>
    <xf numFmtId="0" fontId="16" fillId="0" borderId="4" xfId="0" applyFont="1" applyBorder="1"/>
    <xf numFmtId="14" fontId="15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164" fontId="15" fillId="0" borderId="33" xfId="0" applyNumberFormat="1" applyFont="1" applyBorder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NumberFormat="1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6" fillId="0" borderId="1" xfId="0" applyFont="1" applyBorder="1" applyAlignment="1">
      <alignment horizontal="center"/>
    </xf>
    <xf numFmtId="14" fontId="15" fillId="0" borderId="6" xfId="0" applyNumberFormat="1" applyFont="1" applyBorder="1" applyAlignment="1">
      <alignment horizontal="center" vertical="center"/>
    </xf>
    <xf numFmtId="44" fontId="15" fillId="0" borderId="22" xfId="11" applyFont="1" applyBorder="1" applyAlignment="1">
      <alignment vertical="center"/>
    </xf>
    <xf numFmtId="0" fontId="16" fillId="0" borderId="44" xfId="0" applyFont="1" applyBorder="1" applyAlignment="1">
      <alignment horizontal="center"/>
    </xf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0" fontId="16" fillId="0" borderId="7" xfId="0" applyNumberFormat="1" applyFont="1" applyBorder="1"/>
    <xf numFmtId="0" fontId="16" fillId="0" borderId="22" xfId="0" applyFont="1" applyBorder="1" applyAlignment="1">
      <alignment horizontal="center"/>
    </xf>
    <xf numFmtId="0" fontId="16" fillId="0" borderId="23" xfId="0" applyFont="1" applyBorder="1"/>
    <xf numFmtId="0" fontId="16" fillId="0" borderId="12" xfId="0" applyFont="1" applyBorder="1"/>
    <xf numFmtId="0" fontId="16" fillId="0" borderId="50" xfId="0" applyFont="1" applyBorder="1"/>
    <xf numFmtId="0" fontId="15" fillId="0" borderId="25" xfId="0" applyFont="1" applyBorder="1"/>
    <xf numFmtId="0" fontId="16" fillId="0" borderId="12" xfId="0" applyFont="1" applyBorder="1" applyAlignment="1">
      <alignment horizontal="center"/>
    </xf>
    <xf numFmtId="0" fontId="16" fillId="0" borderId="12" xfId="0" applyNumberFormat="1" applyFont="1" applyBorder="1"/>
    <xf numFmtId="0" fontId="16" fillId="0" borderId="24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41" xfId="0" applyFont="1" applyBorder="1"/>
    <xf numFmtId="0" fontId="16" fillId="0" borderId="51" xfId="0" applyFont="1" applyBorder="1"/>
    <xf numFmtId="0" fontId="16" fillId="0" borderId="50" xfId="0" applyFont="1" applyBorder="1" applyAlignment="1">
      <alignment horizontal="center"/>
    </xf>
    <xf numFmtId="0" fontId="16" fillId="0" borderId="50" xfId="0" applyNumberFormat="1" applyFont="1" applyBorder="1"/>
    <xf numFmtId="0" fontId="16" fillId="0" borderId="8" xfId="0" applyFont="1" applyBorder="1"/>
    <xf numFmtId="0" fontId="15" fillId="0" borderId="45" xfId="0" applyFont="1" applyBorder="1" applyAlignment="1">
      <alignment horizontal="center" vertical="center"/>
    </xf>
    <xf numFmtId="44" fontId="15" fillId="0" borderId="11" xfId="0" applyNumberFormat="1" applyFont="1" applyBorder="1" applyAlignment="1">
      <alignment vertical="center"/>
    </xf>
    <xf numFmtId="14" fontId="15" fillId="0" borderId="9" xfId="0" applyNumberFormat="1" applyFont="1" applyBorder="1" applyAlignment="1">
      <alignment vertical="center"/>
    </xf>
    <xf numFmtId="44" fontId="15" fillId="0" borderId="22" xfId="0" applyNumberFormat="1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5" fillId="0" borderId="31" xfId="0" applyFont="1" applyBorder="1"/>
    <xf numFmtId="0" fontId="16" fillId="0" borderId="2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15" fillId="0" borderId="10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14" fontId="15" fillId="0" borderId="18" xfId="0" applyNumberFormat="1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5" fillId="0" borderId="31" xfId="0" applyFont="1" applyBorder="1"/>
    <xf numFmtId="0" fontId="16" fillId="0" borderId="7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44" fontId="15" fillId="0" borderId="10" xfId="0" applyNumberFormat="1" applyFont="1" applyBorder="1" applyAlignment="1">
      <alignment vertical="center"/>
    </xf>
    <xf numFmtId="44" fontId="15" fillId="0" borderId="9" xfId="0" applyNumberFormat="1" applyFont="1" applyBorder="1" applyAlignment="1">
      <alignment horizontal="left" vertical="center"/>
    </xf>
    <xf numFmtId="44" fontId="15" fillId="0" borderId="10" xfId="11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14" fontId="15" fillId="0" borderId="7" xfId="0" applyNumberFormat="1" applyFont="1" applyBorder="1" applyAlignment="1">
      <alignment horizontal="center" vertical="center"/>
    </xf>
    <xf numFmtId="164" fontId="15" fillId="0" borderId="33" xfId="11" applyNumberFormat="1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5" fillId="0" borderId="31" xfId="0" applyFont="1" applyBorder="1"/>
    <xf numFmtId="0" fontId="16" fillId="0" borderId="7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44" fontId="0" fillId="0" borderId="0" xfId="11" applyFont="1"/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49" fontId="20" fillId="0" borderId="0" xfId="0" applyNumberFormat="1" applyFont="1" applyAlignment="1"/>
    <xf numFmtId="0" fontId="19" fillId="0" borderId="0" xfId="0" applyFont="1" applyAlignment="1"/>
    <xf numFmtId="0" fontId="19" fillId="0" borderId="0" xfId="0" applyFont="1" applyAlignment="1">
      <alignment wrapText="1"/>
    </xf>
    <xf numFmtId="0" fontId="19" fillId="0" borderId="0" xfId="0" applyNumberFormat="1" applyFont="1"/>
    <xf numFmtId="0" fontId="21" fillId="0" borderId="1" xfId="0" applyFont="1" applyBorder="1"/>
    <xf numFmtId="0" fontId="21" fillId="0" borderId="48" xfId="0" applyFont="1" applyBorder="1" applyAlignment="1">
      <alignment horizontal="center"/>
    </xf>
    <xf numFmtId="0" fontId="21" fillId="0" borderId="2" xfId="0" applyFont="1" applyBorder="1"/>
    <xf numFmtId="0" fontId="21" fillId="0" borderId="50" xfId="0" applyFont="1" applyBorder="1"/>
    <xf numFmtId="0" fontId="21" fillId="0" borderId="2" xfId="0" applyFont="1" applyBorder="1" applyAlignment="1">
      <alignment horizontal="center"/>
    </xf>
    <xf numFmtId="0" fontId="21" fillId="0" borderId="2" xfId="0" applyNumberFormat="1" applyFont="1" applyBorder="1"/>
    <xf numFmtId="0" fontId="21" fillId="0" borderId="3" xfId="0" applyFont="1" applyBorder="1" applyAlignment="1">
      <alignment horizontal="center"/>
    </xf>
    <xf numFmtId="0" fontId="21" fillId="0" borderId="4" xfId="0" applyFont="1" applyBorder="1"/>
    <xf numFmtId="0" fontId="21" fillId="0" borderId="42" xfId="0" applyFont="1" applyBorder="1" applyAlignment="1">
      <alignment horizontal="center"/>
    </xf>
    <xf numFmtId="0" fontId="21" fillId="0" borderId="12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0" xfId="0" applyNumberFormat="1" applyFont="1" applyBorder="1"/>
    <xf numFmtId="0" fontId="21" fillId="0" borderId="5" xfId="0" applyFont="1" applyBorder="1" applyAlignment="1">
      <alignment horizontal="center"/>
    </xf>
    <xf numFmtId="14" fontId="22" fillId="0" borderId="6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2" fillId="0" borderId="10" xfId="0" applyNumberFormat="1" applyFont="1" applyBorder="1" applyAlignment="1">
      <alignment vertical="center"/>
    </xf>
    <xf numFmtId="164" fontId="22" fillId="0" borderId="22" xfId="0" applyNumberFormat="1" applyFont="1" applyBorder="1" applyAlignment="1">
      <alignment vertical="center"/>
    </xf>
    <xf numFmtId="0" fontId="23" fillId="0" borderId="23" xfId="0" applyFont="1" applyBorder="1"/>
    <xf numFmtId="44" fontId="22" fillId="0" borderId="23" xfId="11" applyFont="1" applyBorder="1" applyAlignment="1">
      <alignment vertical="center"/>
    </xf>
    <xf numFmtId="14" fontId="22" fillId="0" borderId="9" xfId="0" applyNumberFormat="1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14" fontId="22" fillId="0" borderId="9" xfId="0" applyNumberFormat="1" applyFont="1" applyBorder="1" applyAlignment="1">
      <alignment horizontal="center" vertical="center"/>
    </xf>
    <xf numFmtId="0" fontId="22" fillId="0" borderId="9" xfId="0" applyNumberFormat="1" applyFont="1" applyBorder="1" applyAlignment="1">
      <alignment vertical="center"/>
    </xf>
    <xf numFmtId="44" fontId="22" fillId="0" borderId="9" xfId="11" applyFont="1" applyBorder="1" applyAlignment="1">
      <alignment vertical="center"/>
    </xf>
    <xf numFmtId="164" fontId="22" fillId="0" borderId="11" xfId="0" applyNumberFormat="1" applyFont="1" applyBorder="1" applyAlignment="1">
      <alignment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1" xfId="0" applyFont="1" applyBorder="1" applyAlignment="1">
      <alignment vertical="center"/>
    </xf>
    <xf numFmtId="0" fontId="22" fillId="0" borderId="49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7" xfId="0" applyFont="1" applyBorder="1" applyAlignment="1">
      <alignment vertical="center"/>
    </xf>
    <xf numFmtId="164" fontId="22" fillId="0" borderId="33" xfId="0" applyNumberFormat="1" applyFont="1" applyBorder="1" applyAlignment="1">
      <alignment vertical="center"/>
    </xf>
    <xf numFmtId="0" fontId="22" fillId="0" borderId="26" xfId="0" applyFont="1" applyBorder="1" applyAlignment="1">
      <alignment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NumberFormat="1" applyFont="1" applyBorder="1" applyAlignment="1">
      <alignment vertical="center"/>
    </xf>
    <xf numFmtId="164" fontId="22" fillId="0" borderId="29" xfId="0" applyNumberFormat="1" applyFont="1" applyBorder="1" applyAlignment="1">
      <alignment vertical="center"/>
    </xf>
    <xf numFmtId="0" fontId="22" fillId="0" borderId="25" xfId="0" applyFont="1" applyBorder="1"/>
    <xf numFmtId="0" fontId="22" fillId="0" borderId="33" xfId="0" applyFont="1" applyBorder="1" applyAlignment="1">
      <alignment horizontal="center"/>
    </xf>
    <xf numFmtId="0" fontId="22" fillId="0" borderId="31" xfId="0" applyFont="1" applyBorder="1"/>
    <xf numFmtId="164" fontId="22" fillId="0" borderId="14" xfId="0" applyNumberFormat="1" applyFont="1" applyBorder="1"/>
    <xf numFmtId="164" fontId="22" fillId="0" borderId="33" xfId="0" applyNumberFormat="1" applyFont="1" applyBorder="1"/>
    <xf numFmtId="0" fontId="22" fillId="0" borderId="33" xfId="0" applyFont="1" applyBorder="1" applyAlignment="1">
      <alignment vertical="center"/>
    </xf>
    <xf numFmtId="164" fontId="22" fillId="0" borderId="30" xfId="0" applyNumberFormat="1" applyFont="1" applyBorder="1" applyAlignment="1">
      <alignment vertical="center"/>
    </xf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right" vertical="center"/>
    </xf>
    <xf numFmtId="164" fontId="22" fillId="0" borderId="0" xfId="0" applyNumberFormat="1" applyFont="1" applyBorder="1"/>
    <xf numFmtId="0" fontId="22" fillId="0" borderId="0" xfId="0" applyFont="1" applyBorder="1" applyAlignment="1">
      <alignment horizontal="right"/>
    </xf>
    <xf numFmtId="0" fontId="22" fillId="0" borderId="0" xfId="0" applyFont="1" applyBorder="1" applyAlignment="1">
      <alignment vertical="center"/>
    </xf>
    <xf numFmtId="164" fontId="22" fillId="0" borderId="0" xfId="0" applyNumberFormat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16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" fontId="22" fillId="0" borderId="0" xfId="0" applyNumberFormat="1" applyFont="1" applyAlignment="1">
      <alignment vertical="center"/>
    </xf>
    <xf numFmtId="0" fontId="21" fillId="0" borderId="1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23" xfId="0" applyFont="1" applyBorder="1"/>
    <xf numFmtId="0" fontId="21" fillId="0" borderId="7" xfId="0" applyFont="1" applyBorder="1" applyAlignment="1">
      <alignment horizontal="center"/>
    </xf>
    <xf numFmtId="0" fontId="21" fillId="0" borderId="7" xfId="0" applyFont="1" applyBorder="1"/>
    <xf numFmtId="0" fontId="21" fillId="0" borderId="7" xfId="0" applyNumberFormat="1" applyFont="1" applyBorder="1"/>
    <xf numFmtId="0" fontId="21" fillId="0" borderId="22" xfId="0" applyFont="1" applyBorder="1" applyAlignment="1">
      <alignment horizontal="center"/>
    </xf>
    <xf numFmtId="44" fontId="22" fillId="0" borderId="10" xfId="0" applyNumberFormat="1" applyFont="1" applyBorder="1" applyAlignment="1">
      <alignment vertical="center"/>
    </xf>
    <xf numFmtId="44" fontId="22" fillId="0" borderId="22" xfId="11" applyFont="1" applyBorder="1" applyAlignment="1">
      <alignment vertical="center"/>
    </xf>
    <xf numFmtId="44" fontId="22" fillId="0" borderId="10" xfId="11" applyFont="1" applyBorder="1" applyAlignment="1">
      <alignment vertical="center"/>
    </xf>
    <xf numFmtId="0" fontId="22" fillId="0" borderId="47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0" fontId="22" fillId="0" borderId="23" xfId="0" applyNumberFormat="1" applyFont="1" applyBorder="1" applyAlignment="1">
      <alignment vertical="center"/>
    </xf>
    <xf numFmtId="164" fontId="22" fillId="0" borderId="28" xfId="0" applyNumberFormat="1" applyFont="1" applyBorder="1" applyAlignment="1">
      <alignment horizontal="center" vertical="center"/>
    </xf>
    <xf numFmtId="14" fontId="22" fillId="0" borderId="8" xfId="0" applyNumberFormat="1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164" fontId="22" fillId="0" borderId="23" xfId="0" applyNumberFormat="1" applyFont="1" applyBorder="1" applyAlignment="1">
      <alignment vertical="center"/>
    </xf>
    <xf numFmtId="14" fontId="22" fillId="0" borderId="18" xfId="0" applyNumberFormat="1" applyFont="1" applyBorder="1" applyAlignment="1">
      <alignment vertical="center"/>
    </xf>
    <xf numFmtId="0" fontId="22" fillId="0" borderId="6" xfId="0" applyFont="1" applyBorder="1" applyAlignment="1">
      <alignment horizontal="center" vertical="center"/>
    </xf>
    <xf numFmtId="0" fontId="22" fillId="0" borderId="18" xfId="0" applyFont="1" applyBorder="1" applyAlignment="1">
      <alignment vertical="center"/>
    </xf>
    <xf numFmtId="164" fontId="22" fillId="0" borderId="28" xfId="0" applyNumberFormat="1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164" fontId="22" fillId="0" borderId="14" xfId="0" applyNumberFormat="1" applyFont="1" applyBorder="1" applyAlignment="1">
      <alignment vertical="center"/>
    </xf>
    <xf numFmtId="164" fontId="22" fillId="0" borderId="33" xfId="11" applyNumberFormat="1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8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1" fillId="0" borderId="7" xfId="0" applyFont="1" applyBorder="1" applyAlignment="1">
      <alignment horizontal="center"/>
    </xf>
    <xf numFmtId="0" fontId="22" fillId="0" borderId="31" xfId="0" applyFont="1" applyBorder="1"/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5" fillId="0" borderId="18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9" xfId="0" applyFont="1" applyBorder="1" applyAlignment="1">
      <alignment vertical="center"/>
    </xf>
    <xf numFmtId="0" fontId="15" fillId="0" borderId="19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22" fillId="0" borderId="26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164" fontId="22" fillId="0" borderId="26" xfId="0" applyNumberFormat="1" applyFont="1" applyBorder="1" applyAlignment="1">
      <alignment vertical="center"/>
    </xf>
    <xf numFmtId="164" fontId="22" fillId="0" borderId="17" xfId="0" applyNumberFormat="1" applyFont="1" applyBorder="1" applyAlignment="1">
      <alignment vertical="center"/>
    </xf>
    <xf numFmtId="0" fontId="21" fillId="0" borderId="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23" xfId="0" applyFont="1" applyBorder="1"/>
    <xf numFmtId="164" fontId="22" fillId="0" borderId="23" xfId="0" applyNumberFormat="1" applyFont="1" applyBorder="1"/>
    <xf numFmtId="0" fontId="22" fillId="0" borderId="23" xfId="0" applyFont="1" applyBorder="1" applyAlignment="1">
      <alignment horizontal="right"/>
    </xf>
    <xf numFmtId="0" fontId="22" fillId="0" borderId="23" xfId="0" applyNumberFormat="1" applyFont="1" applyBorder="1"/>
    <xf numFmtId="44" fontId="22" fillId="0" borderId="23" xfId="0" applyNumberFormat="1" applyFont="1" applyBorder="1"/>
    <xf numFmtId="0" fontId="21" fillId="0" borderId="56" xfId="0" applyFont="1" applyBorder="1"/>
    <xf numFmtId="0" fontId="21" fillId="0" borderId="57" xfId="0" applyFont="1" applyBorder="1" applyAlignment="1">
      <alignment horizontal="center"/>
    </xf>
    <xf numFmtId="0" fontId="21" fillId="0" borderId="6" xfId="0" applyFont="1" applyBorder="1"/>
    <xf numFmtId="0" fontId="22" fillId="0" borderId="6" xfId="0" applyFont="1" applyBorder="1"/>
    <xf numFmtId="14" fontId="23" fillId="0" borderId="23" xfId="0" applyNumberFormat="1" applyFont="1" applyBorder="1"/>
    <xf numFmtId="14" fontId="22" fillId="0" borderId="6" xfId="0" applyNumberFormat="1" applyFont="1" applyBorder="1"/>
    <xf numFmtId="44" fontId="22" fillId="0" borderId="10" xfId="11" applyNumberFormat="1" applyFont="1" applyBorder="1" applyAlignment="1">
      <alignment vertical="center"/>
    </xf>
    <xf numFmtId="44" fontId="22" fillId="0" borderId="9" xfId="11" applyNumberFormat="1" applyFont="1" applyBorder="1" applyAlignment="1">
      <alignment vertical="center"/>
    </xf>
    <xf numFmtId="44" fontId="22" fillId="0" borderId="23" xfId="11" applyNumberFormat="1" applyFont="1" applyBorder="1" applyAlignment="1">
      <alignment vertical="center"/>
    </xf>
    <xf numFmtId="0" fontId="23" fillId="0" borderId="23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14" fontId="22" fillId="0" borderId="23" xfId="0" applyNumberFormat="1" applyFont="1" applyBorder="1" applyAlignment="1">
      <alignment horizontal="right"/>
    </xf>
    <xf numFmtId="14" fontId="22" fillId="0" borderId="23" xfId="0" applyNumberFormat="1" applyFont="1" applyBorder="1"/>
    <xf numFmtId="14" fontId="22" fillId="0" borderId="10" xfId="0" applyNumberFormat="1" applyFont="1" applyBorder="1" applyAlignment="1">
      <alignment vertical="center"/>
    </xf>
    <xf numFmtId="14" fontId="22" fillId="0" borderId="7" xfId="0" applyNumberFormat="1" applyFont="1" applyBorder="1" applyAlignment="1">
      <alignment vertical="center"/>
    </xf>
    <xf numFmtId="14" fontId="22" fillId="0" borderId="7" xfId="0" applyNumberFormat="1" applyFont="1" applyBorder="1" applyAlignment="1">
      <alignment horizontal="center" vertical="center"/>
    </xf>
    <xf numFmtId="0" fontId="22" fillId="0" borderId="27" xfId="0" applyFont="1" applyBorder="1"/>
    <xf numFmtId="0" fontId="22" fillId="0" borderId="27" xfId="0" applyNumberFormat="1" applyFont="1" applyBorder="1"/>
    <xf numFmtId="44" fontId="22" fillId="0" borderId="26" xfId="11" applyFont="1" applyBorder="1" applyAlignment="1">
      <alignment vertical="center"/>
    </xf>
    <xf numFmtId="44" fontId="2" fillId="0" borderId="10" xfId="0" applyNumberFormat="1" applyFont="1" applyBorder="1" applyAlignment="1">
      <alignment vertical="center"/>
    </xf>
    <xf numFmtId="44" fontId="2" fillId="0" borderId="0" xfId="0" applyNumberFormat="1" applyFont="1" applyAlignment="1">
      <alignment vertical="center"/>
    </xf>
    <xf numFmtId="0" fontId="2" fillId="0" borderId="0" xfId="0" applyFont="1" applyBorder="1" applyAlignment="1"/>
    <xf numFmtId="44" fontId="2" fillId="0" borderId="0" xfId="0" applyNumberFormat="1" applyFont="1" applyBorder="1" applyAlignment="1"/>
    <xf numFmtId="44" fontId="2" fillId="0" borderId="23" xfId="11" applyFont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21" fillId="0" borderId="24" xfId="0" applyFont="1" applyBorder="1" applyAlignment="1">
      <alignment horizontal="center"/>
    </xf>
    <xf numFmtId="0" fontId="22" fillId="0" borderId="18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164" fontId="2" fillId="0" borderId="23" xfId="0" applyNumberFormat="1" applyFont="1" applyBorder="1"/>
    <xf numFmtId="44" fontId="2" fillId="0" borderId="33" xfId="0" applyNumberFormat="1" applyFont="1" applyBorder="1" applyAlignment="1">
      <alignment vertical="center"/>
    </xf>
    <xf numFmtId="0" fontId="0" fillId="0" borderId="18" xfId="0" applyBorder="1"/>
    <xf numFmtId="164" fontId="2" fillId="0" borderId="23" xfId="0" applyNumberFormat="1" applyFont="1" applyBorder="1" applyAlignment="1">
      <alignment horizontal="right" vertical="center"/>
    </xf>
    <xf numFmtId="164" fontId="2" fillId="0" borderId="27" xfId="0" applyNumberFormat="1" applyFont="1" applyBorder="1" applyAlignment="1">
      <alignment horizontal="right" vertical="center"/>
    </xf>
    <xf numFmtId="44" fontId="15" fillId="0" borderId="40" xfId="11" applyFont="1" applyBorder="1" applyAlignment="1">
      <alignment vertical="center"/>
    </xf>
    <xf numFmtId="44" fontId="22" fillId="0" borderId="40" xfId="11" applyFont="1" applyBorder="1" applyAlignment="1">
      <alignment vertical="center"/>
    </xf>
    <xf numFmtId="14" fontId="22" fillId="0" borderId="10" xfId="0" applyNumberFormat="1" applyFont="1" applyBorder="1" applyAlignment="1">
      <alignment horizontal="center" vertical="center"/>
    </xf>
    <xf numFmtId="164" fontId="22" fillId="0" borderId="15" xfId="0" applyNumberFormat="1" applyFont="1" applyBorder="1" applyAlignment="1">
      <alignment vertical="center"/>
    </xf>
    <xf numFmtId="44" fontId="22" fillId="0" borderId="27" xfId="11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1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31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31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23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1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15" xfId="0" applyFont="1" applyBorder="1" applyAlignment="1">
      <alignment horizontal="right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8" fillId="0" borderId="1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2" fillId="0" borderId="18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18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2" fillId="0" borderId="41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0" fontId="11" fillId="0" borderId="1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18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21" xfId="0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11" fillId="0" borderId="21" xfId="0" applyFont="1" applyBorder="1" applyAlignment="1">
      <alignment horizontal="right"/>
    </xf>
    <xf numFmtId="0" fontId="11" fillId="0" borderId="16" xfId="0" applyFont="1" applyBorder="1" applyAlignment="1">
      <alignment horizontal="right"/>
    </xf>
    <xf numFmtId="0" fontId="11" fillId="0" borderId="15" xfId="0" applyFont="1" applyBorder="1" applyAlignment="1">
      <alignment horizontal="right"/>
    </xf>
    <xf numFmtId="0" fontId="11" fillId="0" borderId="21" xfId="0" applyFont="1" applyBorder="1"/>
    <xf numFmtId="0" fontId="11" fillId="0" borderId="16" xfId="0" applyFont="1" applyBorder="1"/>
    <xf numFmtId="0" fontId="11" fillId="0" borderId="31" xfId="0" applyFont="1" applyBorder="1" applyAlignment="1">
      <alignment horizontal="right"/>
    </xf>
    <xf numFmtId="0" fontId="11" fillId="0" borderId="26" xfId="0" applyFont="1" applyBorder="1" applyAlignment="1">
      <alignment horizontal="right"/>
    </xf>
    <xf numFmtId="0" fontId="11" fillId="0" borderId="14" xfId="0" applyFont="1" applyBorder="1" applyAlignment="1">
      <alignment horizontal="right"/>
    </xf>
    <xf numFmtId="0" fontId="11" fillId="0" borderId="31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1" fillId="0" borderId="32" xfId="0" applyFont="1" applyBorder="1" applyAlignment="1">
      <alignment horizontal="right" vertical="center"/>
    </xf>
    <xf numFmtId="0" fontId="11" fillId="0" borderId="21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19" xfId="0" applyFont="1" applyBorder="1" applyAlignment="1">
      <alignment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/>
    </xf>
    <xf numFmtId="0" fontId="11" fillId="0" borderId="15" xfId="0" applyFont="1" applyBorder="1" applyAlignment="1">
      <alignment horizontal="right" vertical="center"/>
    </xf>
    <xf numFmtId="0" fontId="11" fillId="0" borderId="2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0" xfId="0" applyFont="1" applyBorder="1" applyAlignment="1">
      <alignment horizontal="center" vertical="center"/>
    </xf>
    <xf numFmtId="0" fontId="15" fillId="0" borderId="18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8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5" fillId="0" borderId="24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21" xfId="0" applyFont="1" applyBorder="1"/>
    <xf numFmtId="0" fontId="15" fillId="0" borderId="16" xfId="0" applyFont="1" applyBorder="1"/>
    <xf numFmtId="0" fontId="15" fillId="0" borderId="21" xfId="0" applyFont="1" applyBorder="1" applyAlignment="1">
      <alignment horizontal="right" vertical="center"/>
    </xf>
    <xf numFmtId="0" fontId="15" fillId="0" borderId="16" xfId="0" applyFont="1" applyBorder="1" applyAlignment="1">
      <alignment horizontal="right" vertical="center"/>
    </xf>
    <xf numFmtId="0" fontId="15" fillId="0" borderId="20" xfId="0" applyFont="1" applyBorder="1" applyAlignment="1">
      <alignment horizontal="right" vertical="center"/>
    </xf>
    <xf numFmtId="0" fontId="15" fillId="0" borderId="21" xfId="0" applyFont="1" applyBorder="1" applyAlignment="1">
      <alignment horizontal="right"/>
    </xf>
    <xf numFmtId="0" fontId="15" fillId="0" borderId="16" xfId="0" applyFont="1" applyBorder="1" applyAlignment="1">
      <alignment horizontal="right"/>
    </xf>
    <xf numFmtId="0" fontId="15" fillId="0" borderId="15" xfId="0" applyFont="1" applyBorder="1" applyAlignment="1">
      <alignment horizontal="right"/>
    </xf>
    <xf numFmtId="0" fontId="15" fillId="0" borderId="2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31" xfId="0" applyFont="1" applyBorder="1" applyAlignment="1">
      <alignment horizontal="right" vertical="center"/>
    </xf>
    <xf numFmtId="0" fontId="15" fillId="0" borderId="26" xfId="0" applyFont="1" applyBorder="1" applyAlignment="1">
      <alignment horizontal="right" vertical="center"/>
    </xf>
    <xf numFmtId="0" fontId="15" fillId="0" borderId="32" xfId="0" applyFont="1" applyBorder="1" applyAlignment="1">
      <alignment horizontal="right" vertical="center"/>
    </xf>
    <xf numFmtId="0" fontId="15" fillId="0" borderId="31" xfId="0" applyFont="1" applyBorder="1" applyAlignment="1">
      <alignment horizontal="right"/>
    </xf>
    <xf numFmtId="0" fontId="15" fillId="0" borderId="26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5" fillId="0" borderId="18" xfId="0" applyFont="1" applyBorder="1" applyAlignment="1">
      <alignment horizontal="left" vertical="top"/>
    </xf>
    <xf numFmtId="0" fontId="15" fillId="0" borderId="7" xfId="0" applyFont="1" applyBorder="1" applyAlignment="1">
      <alignment horizontal="left" vertical="top"/>
    </xf>
    <xf numFmtId="0" fontId="15" fillId="0" borderId="10" xfId="0" applyFont="1" applyBorder="1" applyAlignment="1">
      <alignment horizontal="left" vertical="top"/>
    </xf>
    <xf numFmtId="0" fontId="15" fillId="0" borderId="18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15" fillId="0" borderId="10" xfId="0" applyFont="1" applyBorder="1" applyAlignment="1">
      <alignment horizontal="center" vertical="top"/>
    </xf>
    <xf numFmtId="0" fontId="15" fillId="0" borderId="1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5" xfId="0" applyFont="1" applyBorder="1" applyAlignment="1">
      <alignment horizontal="right" vertical="center"/>
    </xf>
    <xf numFmtId="0" fontId="15" fillId="0" borderId="19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19" xfId="0" applyFont="1" applyBorder="1" applyAlignment="1">
      <alignment vertical="center"/>
    </xf>
    <xf numFmtId="0" fontId="15" fillId="0" borderId="18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44" fontId="15" fillId="0" borderId="18" xfId="11" applyFont="1" applyBorder="1" applyAlignment="1">
      <alignment horizontal="center" vertical="center"/>
    </xf>
    <xf numFmtId="44" fontId="15" fillId="0" borderId="7" xfId="1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31" xfId="0" applyFont="1" applyBorder="1"/>
    <xf numFmtId="0" fontId="15" fillId="0" borderId="26" xfId="0" applyFont="1" applyBorder="1"/>
    <xf numFmtId="0" fontId="15" fillId="0" borderId="18" xfId="0" applyFont="1" applyBorder="1" applyAlignment="1">
      <alignment vertical="top"/>
    </xf>
    <xf numFmtId="0" fontId="15" fillId="0" borderId="7" xfId="0" applyFont="1" applyBorder="1" applyAlignment="1">
      <alignment vertical="top"/>
    </xf>
    <xf numFmtId="0" fontId="15" fillId="0" borderId="10" xfId="0" applyFont="1" applyBorder="1" applyAlignment="1">
      <alignment vertical="top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22" fillId="0" borderId="16" xfId="0" applyFont="1" applyBorder="1" applyAlignment="1">
      <alignment vertical="center"/>
    </xf>
    <xf numFmtId="0" fontId="22" fillId="0" borderId="26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31" xfId="0" applyFont="1" applyBorder="1"/>
    <xf numFmtId="0" fontId="22" fillId="0" borderId="26" xfId="0" applyFont="1" applyBorder="1"/>
    <xf numFmtId="0" fontId="22" fillId="0" borderId="31" xfId="0" applyFont="1" applyBorder="1" applyAlignment="1">
      <alignment horizontal="right" vertical="center"/>
    </xf>
    <xf numFmtId="0" fontId="22" fillId="0" borderId="26" xfId="0" applyFont="1" applyBorder="1" applyAlignment="1">
      <alignment horizontal="right" vertical="center"/>
    </xf>
    <xf numFmtId="0" fontId="22" fillId="0" borderId="32" xfId="0" applyFont="1" applyBorder="1" applyAlignment="1">
      <alignment horizontal="right" vertical="center"/>
    </xf>
    <xf numFmtId="0" fontId="21" fillId="0" borderId="24" xfId="0" applyFont="1" applyBorder="1" applyAlignment="1">
      <alignment horizontal="center"/>
    </xf>
    <xf numFmtId="0" fontId="22" fillId="0" borderId="1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15" fillId="0" borderId="18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19" xfId="0" applyFont="1" applyBorder="1" applyAlignment="1">
      <alignment horizontal="right" vertical="center"/>
    </xf>
    <xf numFmtId="0" fontId="23" fillId="0" borderId="18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2" fillId="0" borderId="31" xfId="0" applyFont="1" applyBorder="1" applyAlignment="1">
      <alignment horizontal="right"/>
    </xf>
    <xf numFmtId="0" fontId="22" fillId="0" borderId="26" xfId="0" applyFont="1" applyBorder="1" applyAlignment="1">
      <alignment horizontal="right"/>
    </xf>
    <xf numFmtId="0" fontId="22" fillId="0" borderId="14" xfId="0" applyFont="1" applyBorder="1" applyAlignment="1">
      <alignment horizontal="right"/>
    </xf>
    <xf numFmtId="0" fontId="15" fillId="0" borderId="10" xfId="0" applyFont="1" applyBorder="1" applyAlignment="1">
      <alignment horizontal="right" vertical="center"/>
    </xf>
    <xf numFmtId="0" fontId="22" fillId="0" borderId="18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1" fillId="0" borderId="7" xfId="0" applyFont="1" applyBorder="1" applyAlignment="1">
      <alignment horizontal="center"/>
    </xf>
    <xf numFmtId="0" fontId="22" fillId="0" borderId="18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8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164" fontId="22" fillId="0" borderId="18" xfId="0" applyNumberFormat="1" applyFont="1" applyBorder="1" applyAlignment="1">
      <alignment vertical="center"/>
    </xf>
    <xf numFmtId="164" fontId="22" fillId="0" borderId="7" xfId="0" applyNumberFormat="1" applyFont="1" applyBorder="1" applyAlignment="1">
      <alignment vertical="center"/>
    </xf>
    <xf numFmtId="164" fontId="22" fillId="0" borderId="10" xfId="0" applyNumberFormat="1" applyFont="1" applyBorder="1" applyAlignment="1">
      <alignment vertical="center"/>
    </xf>
    <xf numFmtId="0" fontId="22" fillId="0" borderId="1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1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18" xfId="0" applyFont="1" applyBorder="1" applyAlignment="1">
      <alignment horizontal="left"/>
    </xf>
    <xf numFmtId="0" fontId="22" fillId="0" borderId="7" xfId="0" applyFont="1" applyBorder="1" applyAlignment="1">
      <alignment horizontal="left"/>
    </xf>
    <xf numFmtId="0" fontId="22" fillId="0" borderId="26" xfId="0" applyFont="1" applyBorder="1" applyAlignment="1">
      <alignment horizontal="left" vertical="top"/>
    </xf>
    <xf numFmtId="0" fontId="22" fillId="0" borderId="18" xfId="0" applyFont="1" applyBorder="1" applyAlignment="1">
      <alignment horizontal="left" vertical="top"/>
    </xf>
    <xf numFmtId="0" fontId="22" fillId="0" borderId="7" xfId="0" applyFont="1" applyBorder="1" applyAlignment="1">
      <alignment horizontal="left" vertical="top"/>
    </xf>
    <xf numFmtId="0" fontId="22" fillId="0" borderId="10" xfId="0" applyFont="1" applyBorder="1" applyAlignment="1">
      <alignment horizontal="left" vertical="top"/>
    </xf>
    <xf numFmtId="0" fontId="24" fillId="0" borderId="18" xfId="0" applyFont="1" applyBorder="1" applyAlignment="1">
      <alignment horizontal="right" vertical="center"/>
    </xf>
    <xf numFmtId="0" fontId="24" fillId="0" borderId="7" xfId="0" applyFont="1" applyBorder="1" applyAlignment="1">
      <alignment horizontal="right" vertical="center"/>
    </xf>
    <xf numFmtId="0" fontId="24" fillId="0" borderId="10" xfId="0" applyFont="1" applyBorder="1" applyAlignment="1">
      <alignment horizontal="right" vertical="center"/>
    </xf>
    <xf numFmtId="0" fontId="23" fillId="0" borderId="18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22" fillId="0" borderId="21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/>
    </xf>
    <xf numFmtId="0" fontId="21" fillId="0" borderId="48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22" fillId="0" borderId="10" xfId="0" applyFont="1" applyBorder="1" applyAlignment="1">
      <alignment horizontal="left"/>
    </xf>
    <xf numFmtId="0" fontId="22" fillId="0" borderId="21" xfId="0" applyFont="1" applyBorder="1" applyAlignment="1">
      <alignment horizontal="left" vertical="top"/>
    </xf>
    <xf numFmtId="0" fontId="22" fillId="0" borderId="16" xfId="0" applyFont="1" applyBorder="1" applyAlignment="1">
      <alignment horizontal="left" vertical="top"/>
    </xf>
    <xf numFmtId="0" fontId="22" fillId="0" borderId="15" xfId="0" applyFont="1" applyBorder="1" applyAlignment="1">
      <alignment horizontal="left" vertical="top"/>
    </xf>
    <xf numFmtId="0" fontId="22" fillId="0" borderId="21" xfId="0" applyFont="1" applyBorder="1" applyAlignment="1">
      <alignment horizontal="right" vertical="center"/>
    </xf>
    <xf numFmtId="0" fontId="22" fillId="0" borderId="16" xfId="0" applyFont="1" applyBorder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1" xfId="0" applyFont="1" applyBorder="1" applyAlignment="1">
      <alignment horizontal="right"/>
    </xf>
    <xf numFmtId="0" fontId="22" fillId="0" borderId="16" xfId="0" applyFont="1" applyBorder="1" applyAlignment="1">
      <alignment horizontal="right"/>
    </xf>
    <xf numFmtId="0" fontId="22" fillId="0" borderId="15" xfId="0" applyFont="1" applyBorder="1" applyAlignment="1">
      <alignment horizontal="right"/>
    </xf>
    <xf numFmtId="0" fontId="21" fillId="0" borderId="52" xfId="0" applyFont="1" applyBorder="1" applyAlignment="1">
      <alignment horizontal="center"/>
    </xf>
    <xf numFmtId="0" fontId="21" fillId="0" borderId="53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22" fillId="0" borderId="26" xfId="0" applyFont="1" applyBorder="1" applyAlignment="1">
      <alignment horizontal="center" vertical="center"/>
    </xf>
    <xf numFmtId="0" fontId="22" fillId="0" borderId="23" xfId="0" applyFont="1" applyBorder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44" fontId="27" fillId="0" borderId="0" xfId="11" applyFont="1"/>
    <xf numFmtId="0" fontId="25" fillId="2" borderId="58" xfId="224"/>
    <xf numFmtId="44" fontId="27" fillId="0" borderId="0" xfId="0" applyNumberFormat="1" applyFont="1"/>
  </cellXfs>
  <cellStyles count="229">
    <cellStyle name="Calculation" xfId="224" builtinId="22"/>
    <cellStyle name="Currency" xfId="11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6" builtinId="9" hidden="1"/>
    <cellStyle name="Followed Hyperlink" xfId="2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5" builtinId="8" hidden="1"/>
    <cellStyle name="Hyperlink" xfId="22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selection activeCell="L31" sqref="L31"/>
    </sheetView>
  </sheetViews>
  <sheetFormatPr baseColWidth="10" defaultRowHeight="15" x14ac:dyDescent="0"/>
  <cols>
    <col min="3" max="3" width="2.6640625" customWidth="1"/>
    <col min="7" max="7" width="2.33203125" customWidth="1"/>
    <col min="13" max="13" width="11.33203125" bestFit="1" customWidth="1"/>
    <col min="14" max="14" width="3.1640625" customWidth="1"/>
    <col min="16" max="16" width="3" customWidth="1"/>
    <col min="18" max="18" width="2.5" customWidth="1"/>
    <col min="19" max="19" width="11.1640625" bestFit="1" customWidth="1"/>
  </cols>
  <sheetData>
    <row r="1" spans="1:24" ht="16" thickBot="1">
      <c r="A1" s="1"/>
      <c r="B1" s="1"/>
      <c r="C1" s="1"/>
      <c r="D1" s="1"/>
      <c r="E1" s="1"/>
      <c r="F1" s="1"/>
      <c r="G1" s="1"/>
      <c r="H1" s="2" t="s">
        <v>0</v>
      </c>
      <c r="I1" s="2"/>
      <c r="J1" s="1"/>
      <c r="K1" s="1">
        <v>345</v>
      </c>
      <c r="L1" s="1"/>
      <c r="M1" s="87" t="s">
        <v>56</v>
      </c>
      <c r="N1" s="1"/>
      <c r="O1" s="86"/>
      <c r="P1" s="1"/>
      <c r="Q1" s="1"/>
      <c r="R1" s="1"/>
      <c r="S1" s="1"/>
    </row>
    <row r="2" spans="1:24" ht="21" customHeight="1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 t="s">
        <v>2</v>
      </c>
      <c r="M2" s="4" t="s">
        <v>3</v>
      </c>
      <c r="N2" s="4" t="s">
        <v>4</v>
      </c>
      <c r="O2" s="4" t="s">
        <v>5</v>
      </c>
      <c r="P2" s="4"/>
      <c r="Q2" s="4" t="s">
        <v>6</v>
      </c>
      <c r="R2" s="4"/>
      <c r="S2" s="26" t="s">
        <v>7</v>
      </c>
    </row>
    <row r="3" spans="1:24" ht="21" customHeight="1">
      <c r="A3" s="5" t="s">
        <v>3</v>
      </c>
      <c r="B3" s="36" t="s">
        <v>8</v>
      </c>
      <c r="C3" s="36"/>
      <c r="D3" s="36" t="s">
        <v>9</v>
      </c>
      <c r="E3" s="36"/>
      <c r="F3" s="36"/>
      <c r="G3" s="36"/>
      <c r="H3" s="36" t="s">
        <v>10</v>
      </c>
      <c r="I3" s="36"/>
      <c r="J3" s="36"/>
      <c r="K3" s="36"/>
      <c r="L3" s="36" t="s">
        <v>11</v>
      </c>
      <c r="M3" s="36" t="s">
        <v>12</v>
      </c>
      <c r="N3" s="36" t="s">
        <v>4</v>
      </c>
      <c r="O3" s="36" t="s">
        <v>13</v>
      </c>
      <c r="P3" s="36"/>
      <c r="Q3" s="36" t="s">
        <v>11</v>
      </c>
      <c r="R3" s="36"/>
      <c r="S3" s="27" t="s">
        <v>14</v>
      </c>
    </row>
    <row r="4" spans="1:24" ht="21" customHeight="1">
      <c r="A4" s="6">
        <v>42856</v>
      </c>
      <c r="B4" s="593" t="s">
        <v>15</v>
      </c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5"/>
    </row>
    <row r="5" spans="1:24" ht="21" customHeight="1">
      <c r="A5" s="7">
        <v>42861</v>
      </c>
      <c r="B5" s="8"/>
      <c r="C5" s="48"/>
      <c r="D5" s="584" t="s">
        <v>16</v>
      </c>
      <c r="E5" s="585"/>
      <c r="F5" s="596"/>
      <c r="G5" s="48"/>
      <c r="H5" s="584"/>
      <c r="I5" s="585"/>
      <c r="J5" s="585"/>
      <c r="K5" s="596"/>
      <c r="L5" s="48"/>
      <c r="M5" s="48"/>
      <c r="N5" s="48"/>
      <c r="O5" s="48"/>
      <c r="P5" s="48"/>
      <c r="Q5" s="48"/>
      <c r="R5" s="48"/>
      <c r="S5" s="10">
        <v>8139.49</v>
      </c>
      <c r="X5" t="s">
        <v>4</v>
      </c>
    </row>
    <row r="6" spans="1:24" ht="21" customHeight="1">
      <c r="A6" s="7">
        <v>42858</v>
      </c>
      <c r="B6" s="48">
        <v>1136</v>
      </c>
      <c r="C6" s="48"/>
      <c r="D6" s="584" t="s">
        <v>35</v>
      </c>
      <c r="E6" s="585"/>
      <c r="F6" s="596"/>
      <c r="G6" s="48"/>
      <c r="H6" s="48" t="s">
        <v>17</v>
      </c>
      <c r="I6" s="48"/>
      <c r="J6" s="48"/>
      <c r="K6" s="48"/>
      <c r="L6" s="11">
        <v>800</v>
      </c>
      <c r="M6" s="67">
        <v>13278</v>
      </c>
      <c r="N6" s="48"/>
      <c r="O6" s="48"/>
      <c r="P6" s="48"/>
      <c r="Q6" s="48"/>
      <c r="R6" s="48"/>
      <c r="S6" s="10">
        <f>S5-L6</f>
        <v>7339.49</v>
      </c>
      <c r="X6" t="s">
        <v>4</v>
      </c>
    </row>
    <row r="7" spans="1:24" ht="21" customHeight="1">
      <c r="A7" s="7">
        <v>42864</v>
      </c>
      <c r="B7" s="37"/>
      <c r="C7" s="12"/>
      <c r="D7" s="584" t="s">
        <v>18</v>
      </c>
      <c r="E7" s="585"/>
      <c r="F7" s="596"/>
      <c r="G7" s="48"/>
      <c r="H7" s="584"/>
      <c r="I7" s="585"/>
      <c r="J7" s="585"/>
      <c r="K7" s="596"/>
      <c r="L7" s="48"/>
      <c r="M7" s="68"/>
      <c r="N7" s="48"/>
      <c r="O7" s="67">
        <v>42864</v>
      </c>
      <c r="P7" s="48"/>
      <c r="Q7" s="13">
        <v>758.42</v>
      </c>
      <c r="R7" s="48"/>
      <c r="S7" s="10">
        <f>S6+Q7</f>
        <v>8097.91</v>
      </c>
      <c r="V7" s="34"/>
      <c r="X7" t="s">
        <v>4</v>
      </c>
    </row>
    <row r="8" spans="1:24" ht="21" customHeight="1">
      <c r="A8" s="7">
        <v>42864</v>
      </c>
      <c r="B8" s="39">
        <v>1137</v>
      </c>
      <c r="C8" s="48"/>
      <c r="D8" s="584" t="s">
        <v>36</v>
      </c>
      <c r="E8" s="585"/>
      <c r="F8" s="596"/>
      <c r="G8" s="48"/>
      <c r="H8" s="584" t="s">
        <v>37</v>
      </c>
      <c r="I8" s="585"/>
      <c r="J8" s="585"/>
      <c r="K8" s="596"/>
      <c r="L8" s="60">
        <v>93.5</v>
      </c>
      <c r="M8" s="67">
        <v>42873</v>
      </c>
      <c r="N8" s="48"/>
      <c r="O8" s="48"/>
      <c r="P8" s="48"/>
      <c r="Q8" s="48"/>
      <c r="R8" s="48"/>
      <c r="S8" s="10">
        <f>S7-L8</f>
        <v>8004.41</v>
      </c>
      <c r="V8" s="34"/>
      <c r="X8" t="s">
        <v>4</v>
      </c>
    </row>
    <row r="9" spans="1:24" ht="21" customHeight="1">
      <c r="A9" s="7">
        <v>42869</v>
      </c>
      <c r="B9" s="48"/>
      <c r="C9" s="48"/>
      <c r="D9" s="584" t="s">
        <v>19</v>
      </c>
      <c r="E9" s="585"/>
      <c r="F9" s="596"/>
      <c r="G9" s="48"/>
      <c r="H9" s="590" t="s">
        <v>4</v>
      </c>
      <c r="I9" s="591"/>
      <c r="J9" s="591"/>
      <c r="K9" s="615"/>
      <c r="L9" s="60">
        <v>1015.67</v>
      </c>
      <c r="M9" s="67">
        <v>42870</v>
      </c>
      <c r="N9" s="48"/>
      <c r="O9" s="48"/>
      <c r="P9" s="48"/>
      <c r="Q9" s="48"/>
      <c r="R9" s="48"/>
      <c r="S9" s="10">
        <f>S8-L9</f>
        <v>6988.74</v>
      </c>
      <c r="X9" t="s">
        <v>4</v>
      </c>
    </row>
    <row r="10" spans="1:24" ht="21" customHeight="1">
      <c r="A10" s="7">
        <v>42875</v>
      </c>
      <c r="B10" s="48">
        <v>1139</v>
      </c>
      <c r="C10" s="48"/>
      <c r="D10" s="584" t="s">
        <v>38</v>
      </c>
      <c r="E10" s="585"/>
      <c r="F10" s="596"/>
      <c r="G10" s="48"/>
      <c r="H10" s="584" t="s">
        <v>39</v>
      </c>
      <c r="I10" s="585"/>
      <c r="J10" s="585"/>
      <c r="K10" s="596"/>
      <c r="L10" s="60">
        <v>295.16000000000003</v>
      </c>
      <c r="M10" s="67">
        <v>42878</v>
      </c>
      <c r="N10" s="48"/>
      <c r="O10" s="48"/>
      <c r="P10" s="48"/>
      <c r="Q10" s="48"/>
      <c r="R10" s="48"/>
      <c r="S10" s="10">
        <f>S9-L10</f>
        <v>6693.58</v>
      </c>
      <c r="X10" t="s">
        <v>4</v>
      </c>
    </row>
    <row r="11" spans="1:24" ht="21" customHeight="1">
      <c r="A11" s="7">
        <v>42877</v>
      </c>
      <c r="B11" s="48">
        <v>1140</v>
      </c>
      <c r="C11" s="48"/>
      <c r="D11" s="584" t="s">
        <v>40</v>
      </c>
      <c r="E11" s="585"/>
      <c r="F11" s="596"/>
      <c r="G11" s="48"/>
      <c r="H11" s="584" t="s">
        <v>20</v>
      </c>
      <c r="I11" s="585"/>
      <c r="J11" s="585"/>
      <c r="K11" s="596"/>
      <c r="L11" s="60">
        <v>637.26</v>
      </c>
      <c r="M11" s="67">
        <v>42878</v>
      </c>
      <c r="N11" s="48"/>
      <c r="O11" s="48"/>
      <c r="P11" s="48"/>
      <c r="Q11" s="48"/>
      <c r="R11" s="48"/>
      <c r="S11" s="10">
        <f>S10-L11</f>
        <v>6056.32</v>
      </c>
    </row>
    <row r="12" spans="1:24" ht="21" customHeight="1">
      <c r="A12" s="15"/>
      <c r="B12" s="48"/>
      <c r="C12" s="48"/>
      <c r="D12" s="584"/>
      <c r="E12" s="585"/>
      <c r="F12" s="596"/>
      <c r="G12" s="48"/>
      <c r="H12" s="584"/>
      <c r="I12" s="585"/>
      <c r="J12" s="585"/>
      <c r="K12" s="596"/>
      <c r="L12" s="41" t="s">
        <v>4</v>
      </c>
      <c r="M12" s="48"/>
      <c r="N12" s="48"/>
      <c r="O12" s="48"/>
      <c r="P12" s="48"/>
      <c r="Q12" s="48"/>
      <c r="R12" s="48"/>
      <c r="S12" s="10"/>
    </row>
    <row r="13" spans="1:24" ht="21" customHeight="1">
      <c r="A13" s="15"/>
      <c r="B13" s="48"/>
      <c r="C13" s="48"/>
      <c r="D13" s="584"/>
      <c r="E13" s="585"/>
      <c r="F13" s="596"/>
      <c r="G13" s="48"/>
      <c r="H13" s="584"/>
      <c r="I13" s="585"/>
      <c r="J13" s="585"/>
      <c r="K13" s="596"/>
      <c r="L13" s="41" t="s">
        <v>4</v>
      </c>
      <c r="M13" s="48"/>
      <c r="N13" s="48"/>
      <c r="O13" s="48"/>
      <c r="P13" s="48"/>
      <c r="Q13" s="48"/>
      <c r="R13" s="48"/>
      <c r="S13" s="10"/>
    </row>
    <row r="14" spans="1:24" ht="21" customHeight="1">
      <c r="A14" s="49"/>
      <c r="B14" s="39"/>
      <c r="C14" s="39"/>
      <c r="D14" s="584"/>
      <c r="E14" s="585"/>
      <c r="F14" s="596"/>
      <c r="G14" s="39"/>
      <c r="H14" s="584"/>
      <c r="I14" s="585"/>
      <c r="J14" s="585"/>
      <c r="K14" s="596"/>
      <c r="L14" s="50" t="s">
        <v>4</v>
      </c>
      <c r="M14" s="39"/>
      <c r="N14" s="39"/>
      <c r="O14" s="39"/>
      <c r="P14" s="39"/>
      <c r="Q14" s="59" t="s">
        <v>4</v>
      </c>
      <c r="R14" s="39"/>
      <c r="S14" s="51"/>
    </row>
    <row r="15" spans="1:24">
      <c r="A15" s="43"/>
      <c r="B15" s="40"/>
      <c r="C15" s="40"/>
      <c r="D15" s="605"/>
      <c r="E15" s="605"/>
      <c r="F15" s="605"/>
      <c r="G15" s="40"/>
      <c r="H15" s="606"/>
      <c r="I15" s="606"/>
      <c r="J15" s="606"/>
      <c r="K15" s="607"/>
      <c r="L15" s="20"/>
      <c r="M15" s="40"/>
      <c r="N15" s="38"/>
      <c r="O15" s="40"/>
      <c r="P15" s="38"/>
      <c r="Q15" s="20" t="s">
        <v>4</v>
      </c>
      <c r="R15" s="38"/>
      <c r="S15" s="55"/>
    </row>
    <row r="16" spans="1:24" ht="16" thickBot="1">
      <c r="A16" s="44"/>
      <c r="B16" s="45"/>
      <c r="C16" s="45"/>
      <c r="D16" s="45"/>
      <c r="E16" s="45"/>
      <c r="F16" s="45"/>
      <c r="G16" s="45"/>
      <c r="H16" s="608" t="s">
        <v>30</v>
      </c>
      <c r="I16" s="609"/>
      <c r="J16" s="609"/>
      <c r="K16" s="610"/>
      <c r="L16" s="46">
        <f>L6+L8+L9+L10+L11</f>
        <v>2841.59</v>
      </c>
      <c r="M16" s="581" t="s">
        <v>31</v>
      </c>
      <c r="N16" s="582"/>
      <c r="O16" s="582"/>
      <c r="P16" s="611"/>
      <c r="Q16" s="47">
        <v>758.42</v>
      </c>
      <c r="R16" s="56"/>
      <c r="S16" s="57"/>
    </row>
    <row r="17" spans="1:21">
      <c r="A17" s="1"/>
      <c r="B17" s="1"/>
      <c r="C17" s="1"/>
      <c r="D17" s="1"/>
      <c r="E17" s="1"/>
      <c r="F17" s="1"/>
      <c r="G17" s="1"/>
      <c r="H17" s="22"/>
      <c r="I17" s="22"/>
      <c r="J17" s="22"/>
      <c r="K17" s="22"/>
      <c r="L17" s="23"/>
      <c r="M17" s="1"/>
      <c r="N17" s="1"/>
      <c r="O17" s="1"/>
      <c r="P17" s="1"/>
      <c r="Q17" s="1"/>
      <c r="R17" s="1"/>
      <c r="S17" s="21"/>
    </row>
    <row r="18" spans="1:21">
      <c r="A18" s="19"/>
      <c r="B18" s="9"/>
      <c r="C18" s="9"/>
      <c r="D18" s="9"/>
      <c r="E18" s="9"/>
      <c r="F18" s="9"/>
      <c r="G18" s="9"/>
      <c r="H18" s="9"/>
      <c r="I18" s="9"/>
      <c r="J18" s="9"/>
      <c r="K18" s="9"/>
      <c r="L18" s="21"/>
      <c r="M18" s="9"/>
      <c r="N18" s="9"/>
      <c r="O18" s="9"/>
      <c r="P18" s="9"/>
      <c r="Q18" s="9"/>
      <c r="R18" s="9"/>
      <c r="S18" s="21"/>
    </row>
    <row r="19" spans="1:21" ht="16" thickBot="1">
      <c r="A19" s="19"/>
      <c r="B19" s="9"/>
      <c r="C19" s="9"/>
      <c r="D19" s="30"/>
      <c r="E19" s="30"/>
      <c r="F19" s="30"/>
      <c r="G19" s="9"/>
      <c r="H19" s="24" t="s">
        <v>21</v>
      </c>
      <c r="I19" s="24"/>
      <c r="J19" s="24"/>
      <c r="K19" s="24">
        <v>594</v>
      </c>
      <c r="L19" s="25"/>
      <c r="M19" s="9"/>
      <c r="N19" s="9"/>
      <c r="O19" s="9"/>
      <c r="P19" s="9"/>
      <c r="Q19" s="9"/>
      <c r="R19" s="9"/>
      <c r="S19" s="21"/>
    </row>
    <row r="20" spans="1:21" ht="21" customHeight="1">
      <c r="A20" s="3"/>
      <c r="B20" s="4" t="s">
        <v>1</v>
      </c>
      <c r="C20" s="4"/>
      <c r="D20" s="4"/>
      <c r="E20" s="4"/>
      <c r="F20" s="4"/>
      <c r="G20" s="4"/>
      <c r="H20" s="4"/>
      <c r="I20" s="4"/>
      <c r="J20" s="4"/>
      <c r="K20" s="4"/>
      <c r="L20" s="4" t="s">
        <v>2</v>
      </c>
      <c r="M20" s="4" t="s">
        <v>3</v>
      </c>
      <c r="N20" s="4" t="s">
        <v>4</v>
      </c>
      <c r="O20" s="4" t="s">
        <v>5</v>
      </c>
      <c r="P20" s="4"/>
      <c r="Q20" s="4" t="s">
        <v>6</v>
      </c>
      <c r="R20" s="4"/>
      <c r="S20" s="26" t="s">
        <v>7</v>
      </c>
    </row>
    <row r="21" spans="1:21" ht="21" customHeight="1">
      <c r="A21" s="5" t="s">
        <v>3</v>
      </c>
      <c r="B21" s="36" t="s">
        <v>8</v>
      </c>
      <c r="C21" s="36"/>
      <c r="D21" s="36" t="s">
        <v>9</v>
      </c>
      <c r="E21" s="36"/>
      <c r="F21" s="36"/>
      <c r="G21" s="36"/>
      <c r="H21" s="36" t="s">
        <v>10</v>
      </c>
      <c r="I21" s="36"/>
      <c r="J21" s="36"/>
      <c r="K21" s="36"/>
      <c r="L21" s="36" t="s">
        <v>11</v>
      </c>
      <c r="M21" s="36" t="s">
        <v>12</v>
      </c>
      <c r="N21" s="36" t="s">
        <v>4</v>
      </c>
      <c r="O21" s="36" t="s">
        <v>13</v>
      </c>
      <c r="P21" s="36"/>
      <c r="Q21" s="36" t="s">
        <v>11</v>
      </c>
      <c r="R21" s="36"/>
      <c r="S21" s="27" t="s">
        <v>14</v>
      </c>
    </row>
    <row r="22" spans="1:21" ht="21" customHeight="1">
      <c r="A22" s="6">
        <v>42856</v>
      </c>
      <c r="B22" s="593" t="s">
        <v>15</v>
      </c>
      <c r="C22" s="594"/>
      <c r="D22" s="594"/>
      <c r="E22" s="594"/>
      <c r="F22" s="594"/>
      <c r="G22" s="594"/>
      <c r="H22" s="594"/>
      <c r="I22" s="594"/>
      <c r="J22" s="594"/>
      <c r="K22" s="594"/>
      <c r="L22" s="594"/>
      <c r="M22" s="594"/>
      <c r="N22" s="594"/>
      <c r="O22" s="594"/>
      <c r="P22" s="594"/>
      <c r="Q22" s="594"/>
      <c r="R22" s="594"/>
      <c r="S22" s="595"/>
    </row>
    <row r="23" spans="1:21" ht="21" customHeight="1">
      <c r="A23" s="7">
        <v>42861</v>
      </c>
      <c r="B23" s="8"/>
      <c r="C23" s="501"/>
      <c r="D23" s="584" t="s">
        <v>16</v>
      </c>
      <c r="E23" s="585"/>
      <c r="F23" s="596"/>
      <c r="G23" s="501"/>
      <c r="H23" s="584"/>
      <c r="I23" s="585"/>
      <c r="J23" s="585"/>
      <c r="K23" s="596"/>
      <c r="L23" s="501"/>
      <c r="M23" s="501"/>
      <c r="N23" s="501"/>
      <c r="O23" s="501"/>
      <c r="P23" s="501"/>
      <c r="Q23" s="501"/>
      <c r="R23" s="501"/>
      <c r="S23" s="52">
        <v>8058.73</v>
      </c>
      <c r="U23" s="34"/>
    </row>
    <row r="24" spans="1:21" ht="21" customHeight="1">
      <c r="A24" s="7">
        <v>42863</v>
      </c>
      <c r="B24" s="501">
        <v>320</v>
      </c>
      <c r="C24" s="501"/>
      <c r="D24" s="584" t="s">
        <v>41</v>
      </c>
      <c r="E24" s="585"/>
      <c r="F24" s="596"/>
      <c r="G24" s="501"/>
      <c r="H24" s="584" t="s">
        <v>42</v>
      </c>
      <c r="I24" s="585"/>
      <c r="J24" s="585"/>
      <c r="K24" s="586"/>
      <c r="L24" s="11">
        <v>90</v>
      </c>
      <c r="M24" s="67">
        <v>42865</v>
      </c>
      <c r="N24" s="501"/>
      <c r="O24" s="67" t="s">
        <v>4</v>
      </c>
      <c r="P24" s="501"/>
      <c r="Q24" s="501"/>
      <c r="R24" s="501"/>
      <c r="S24" s="52">
        <f>S23-L24</f>
        <v>7968.73</v>
      </c>
    </row>
    <row r="25" spans="1:21" ht="23" customHeight="1">
      <c r="A25" s="7">
        <v>42875</v>
      </c>
      <c r="B25" s="500">
        <v>321</v>
      </c>
      <c r="C25" s="12"/>
      <c r="D25" s="587" t="s">
        <v>47</v>
      </c>
      <c r="E25" s="588"/>
      <c r="F25" s="597"/>
      <c r="G25" s="501"/>
      <c r="H25" s="584" t="s">
        <v>43</v>
      </c>
      <c r="I25" s="585"/>
      <c r="J25" s="585"/>
      <c r="K25" s="596"/>
      <c r="L25" s="14">
        <v>17.61</v>
      </c>
      <c r="M25" s="67">
        <v>42878</v>
      </c>
      <c r="N25" s="501"/>
      <c r="O25" s="67" t="s">
        <v>4</v>
      </c>
      <c r="P25" s="501"/>
      <c r="Q25" s="13" t="s">
        <v>4</v>
      </c>
      <c r="R25" s="501"/>
      <c r="S25" s="52">
        <f>S24-L25</f>
        <v>7951.12</v>
      </c>
    </row>
    <row r="26" spans="1:21" ht="37" customHeight="1">
      <c r="A26" s="7">
        <v>42880</v>
      </c>
      <c r="B26" s="499" t="s">
        <v>4</v>
      </c>
      <c r="C26" s="501"/>
      <c r="D26" s="584" t="s">
        <v>44</v>
      </c>
      <c r="E26" s="585"/>
      <c r="F26" s="596"/>
      <c r="G26" s="501"/>
      <c r="H26" s="587" t="s">
        <v>27</v>
      </c>
      <c r="I26" s="588"/>
      <c r="J26" s="588"/>
      <c r="K26" s="597"/>
      <c r="L26" s="14" t="s">
        <v>22</v>
      </c>
      <c r="M26" s="501"/>
      <c r="N26" s="501"/>
      <c r="O26" s="67">
        <v>42880</v>
      </c>
      <c r="P26" s="501"/>
      <c r="Q26" s="41">
        <v>2000</v>
      </c>
      <c r="R26" s="501"/>
      <c r="S26" s="10">
        <f>S25+Q26</f>
        <v>9951.119999999999</v>
      </c>
    </row>
    <row r="27" spans="1:21" ht="21" customHeight="1">
      <c r="A27" s="7" t="s">
        <v>4</v>
      </c>
      <c r="B27" s="501"/>
      <c r="C27" s="501"/>
      <c r="D27" s="584" t="s">
        <v>4</v>
      </c>
      <c r="E27" s="585"/>
      <c r="F27" s="596"/>
      <c r="G27" s="501"/>
      <c r="H27" s="584"/>
      <c r="I27" s="585"/>
      <c r="J27" s="585"/>
      <c r="K27" s="596"/>
      <c r="L27" s="14" t="s">
        <v>22</v>
      </c>
      <c r="M27" s="501"/>
      <c r="N27" s="501"/>
      <c r="O27" s="501"/>
      <c r="P27" s="501"/>
      <c r="Q27" s="501"/>
      <c r="R27" s="501"/>
      <c r="S27" s="10" t="s">
        <v>22</v>
      </c>
    </row>
    <row r="28" spans="1:21" ht="21" customHeight="1">
      <c r="A28" s="49"/>
      <c r="B28" s="499"/>
      <c r="C28" s="499"/>
      <c r="D28" s="584"/>
      <c r="E28" s="585"/>
      <c r="F28" s="596"/>
      <c r="G28" s="499"/>
      <c r="H28" s="584"/>
      <c r="I28" s="585"/>
      <c r="J28" s="585"/>
      <c r="K28" s="596"/>
      <c r="L28" s="50" t="s">
        <v>4</v>
      </c>
      <c r="M28" s="499"/>
      <c r="N28" s="499"/>
      <c r="O28" s="499"/>
      <c r="P28" s="499"/>
      <c r="Q28" s="499"/>
      <c r="R28" s="499"/>
      <c r="S28" s="51"/>
    </row>
    <row r="29" spans="1:21">
      <c r="A29" s="49"/>
      <c r="B29" s="38"/>
      <c r="C29" s="38"/>
      <c r="D29" s="612"/>
      <c r="E29" s="613"/>
      <c r="F29" s="614"/>
      <c r="G29" s="38"/>
      <c r="H29" s="604"/>
      <c r="I29" s="604"/>
      <c r="J29" s="604"/>
      <c r="K29" s="604"/>
      <c r="L29" s="62" t="s">
        <v>4</v>
      </c>
      <c r="M29" s="38"/>
      <c r="N29" s="38"/>
      <c r="O29" s="38"/>
      <c r="P29" s="38"/>
      <c r="Q29" s="38"/>
      <c r="R29" s="38"/>
      <c r="S29" s="55"/>
    </row>
    <row r="30" spans="1:21" ht="16" thickBot="1">
      <c r="A30" s="53"/>
      <c r="B30" s="502"/>
      <c r="C30" s="502"/>
      <c r="D30" s="502"/>
      <c r="E30" s="502"/>
      <c r="F30" s="502"/>
      <c r="G30" s="502"/>
      <c r="H30" s="598" t="s">
        <v>46</v>
      </c>
      <c r="I30" s="599"/>
      <c r="J30" s="599"/>
      <c r="K30" s="600"/>
      <c r="L30" s="17">
        <f>L24+L25</f>
        <v>107.61</v>
      </c>
      <c r="M30" s="601" t="s">
        <v>31</v>
      </c>
      <c r="N30" s="602"/>
      <c r="O30" s="602"/>
      <c r="P30" s="603"/>
      <c r="Q30" s="63">
        <f>SUM(Q26:Q29)</f>
        <v>2000</v>
      </c>
      <c r="R30" s="502"/>
      <c r="S30" s="58"/>
    </row>
    <row r="31" spans="1:21">
      <c r="A31" s="19"/>
      <c r="B31" s="9"/>
      <c r="C31" s="9"/>
      <c r="D31" s="9"/>
      <c r="E31" s="9"/>
      <c r="F31" s="9"/>
      <c r="G31" s="9"/>
      <c r="H31" s="31"/>
      <c r="I31" s="31"/>
      <c r="J31" s="31"/>
      <c r="K31" s="31"/>
      <c r="L31" s="32"/>
      <c r="M31" s="9"/>
      <c r="N31" s="9"/>
      <c r="O31" s="9"/>
      <c r="P31" s="9"/>
      <c r="Q31" s="9"/>
      <c r="R31" s="9"/>
      <c r="S31" s="21"/>
    </row>
    <row r="32" spans="1:21" ht="16" thickBot="1">
      <c r="A32" s="19"/>
      <c r="B32" s="9"/>
      <c r="C32" s="9"/>
      <c r="D32" s="9"/>
      <c r="E32" s="9"/>
      <c r="F32" s="9"/>
      <c r="G32" s="9"/>
      <c r="H32" s="33" t="s">
        <v>24</v>
      </c>
      <c r="I32" s="22"/>
      <c r="J32" s="22"/>
      <c r="K32" s="22">
        <v>62</v>
      </c>
      <c r="L32" s="21"/>
      <c r="M32" s="9"/>
      <c r="N32" s="9"/>
      <c r="O32" s="9"/>
      <c r="P32" s="9"/>
      <c r="Q32" s="9"/>
      <c r="R32" s="9"/>
      <c r="S32" s="21"/>
    </row>
    <row r="33" spans="1:24" ht="21" customHeight="1">
      <c r="A33" s="3"/>
      <c r="B33" s="4" t="s">
        <v>1</v>
      </c>
      <c r="C33" s="4"/>
      <c r="D33" s="4"/>
      <c r="E33" s="4"/>
      <c r="F33" s="4"/>
      <c r="G33" s="4"/>
      <c r="H33" s="4"/>
      <c r="I33" s="4"/>
      <c r="J33" s="4"/>
      <c r="K33" s="4"/>
      <c r="L33" s="4" t="s">
        <v>2</v>
      </c>
      <c r="M33" s="4" t="s">
        <v>3</v>
      </c>
      <c r="N33" s="4" t="s">
        <v>4</v>
      </c>
      <c r="O33" s="4" t="s">
        <v>5</v>
      </c>
      <c r="P33" s="4"/>
      <c r="Q33" s="4" t="s">
        <v>6</v>
      </c>
      <c r="R33" s="4"/>
      <c r="S33" s="26" t="s">
        <v>7</v>
      </c>
    </row>
    <row r="34" spans="1:24" ht="21" customHeight="1">
      <c r="A34" s="5" t="s">
        <v>3</v>
      </c>
      <c r="B34" s="36" t="s">
        <v>8</v>
      </c>
      <c r="C34" s="36"/>
      <c r="D34" s="36" t="s">
        <v>9</v>
      </c>
      <c r="E34" s="36"/>
      <c r="F34" s="36"/>
      <c r="G34" s="36"/>
      <c r="H34" s="36" t="s">
        <v>10</v>
      </c>
      <c r="I34" s="36"/>
      <c r="J34" s="36"/>
      <c r="K34" s="36"/>
      <c r="L34" s="36" t="s">
        <v>11</v>
      </c>
      <c r="M34" s="36" t="s">
        <v>12</v>
      </c>
      <c r="N34" s="36" t="s">
        <v>4</v>
      </c>
      <c r="O34" s="36" t="s">
        <v>13</v>
      </c>
      <c r="P34" s="36"/>
      <c r="Q34" s="36" t="s">
        <v>11</v>
      </c>
      <c r="R34" s="36"/>
      <c r="S34" s="27" t="s">
        <v>14</v>
      </c>
    </row>
    <row r="35" spans="1:24" ht="21" customHeight="1">
      <c r="A35" s="6">
        <v>42856</v>
      </c>
      <c r="B35" s="593" t="s">
        <v>15</v>
      </c>
      <c r="C35" s="594"/>
      <c r="D35" s="594"/>
      <c r="E35" s="594"/>
      <c r="F35" s="594"/>
      <c r="G35" s="594"/>
      <c r="H35" s="594"/>
      <c r="I35" s="594"/>
      <c r="J35" s="594"/>
      <c r="K35" s="594"/>
      <c r="L35" s="594"/>
      <c r="M35" s="594"/>
      <c r="N35" s="594"/>
      <c r="O35" s="594"/>
      <c r="P35" s="594"/>
      <c r="Q35" s="594"/>
      <c r="R35" s="594"/>
      <c r="S35" s="595"/>
    </row>
    <row r="36" spans="1:24" ht="21" customHeight="1">
      <c r="A36" s="7">
        <v>42861</v>
      </c>
      <c r="B36" s="8"/>
      <c r="C36" s="501"/>
      <c r="D36" s="584" t="s">
        <v>16</v>
      </c>
      <c r="E36" s="585"/>
      <c r="F36" s="586"/>
      <c r="G36" s="501"/>
      <c r="H36" s="584"/>
      <c r="I36" s="585"/>
      <c r="J36" s="585"/>
      <c r="K36" s="586"/>
      <c r="L36" s="501"/>
      <c r="M36" s="501"/>
      <c r="N36" s="501"/>
      <c r="O36" s="501"/>
      <c r="P36" s="501"/>
      <c r="Q36" s="501"/>
      <c r="R36" s="501"/>
      <c r="S36" s="28">
        <v>915.34</v>
      </c>
    </row>
    <row r="37" spans="1:24" ht="21" customHeight="1">
      <c r="A37" s="7">
        <v>42867</v>
      </c>
      <c r="B37" s="42">
        <v>1034</v>
      </c>
      <c r="C37" s="501"/>
      <c r="D37" s="587" t="s">
        <v>26</v>
      </c>
      <c r="E37" s="588"/>
      <c r="F37" s="589"/>
      <c r="G37" s="501"/>
      <c r="H37" s="584" t="s">
        <v>327</v>
      </c>
      <c r="I37" s="585"/>
      <c r="J37" s="585"/>
      <c r="K37" s="586"/>
      <c r="L37" s="11">
        <v>447.47</v>
      </c>
      <c r="M37" s="67">
        <v>42867</v>
      </c>
      <c r="N37" s="501"/>
      <c r="O37" s="501"/>
      <c r="P37" s="501"/>
      <c r="Q37" s="501"/>
      <c r="R37" s="501"/>
      <c r="S37" s="10">
        <f>S36-L37</f>
        <v>467.87</v>
      </c>
      <c r="W37" s="34"/>
      <c r="X37" s="34"/>
    </row>
    <row r="38" spans="1:24" ht="18" customHeight="1">
      <c r="A38" s="7">
        <v>42867</v>
      </c>
      <c r="B38" s="42"/>
      <c r="C38" s="501"/>
      <c r="D38" s="587"/>
      <c r="E38" s="588"/>
      <c r="F38" s="589"/>
      <c r="G38" s="501"/>
      <c r="H38" s="590" t="s">
        <v>28</v>
      </c>
      <c r="I38" s="591"/>
      <c r="J38" s="591"/>
      <c r="K38" s="592"/>
      <c r="L38" s="11"/>
      <c r="M38" s="67">
        <v>42870</v>
      </c>
      <c r="N38" s="501"/>
      <c r="O38" s="501"/>
      <c r="P38" s="501"/>
      <c r="Q38" s="41">
        <v>1015.67</v>
      </c>
      <c r="R38" s="501"/>
      <c r="S38" s="10">
        <f>S37+Q38</f>
        <v>1483.54</v>
      </c>
      <c r="U38" s="34"/>
      <c r="W38" s="34"/>
      <c r="X38" s="34"/>
    </row>
    <row r="39" spans="1:24" ht="21" customHeight="1">
      <c r="A39" s="7">
        <v>42867</v>
      </c>
      <c r="B39" s="38">
        <v>1033</v>
      </c>
      <c r="C39" s="501"/>
      <c r="D39" s="590" t="s">
        <v>25</v>
      </c>
      <c r="E39" s="591"/>
      <c r="F39" s="592"/>
      <c r="G39" s="501"/>
      <c r="H39" s="590" t="s">
        <v>45</v>
      </c>
      <c r="I39" s="591"/>
      <c r="J39" s="591"/>
      <c r="K39" s="592"/>
      <c r="L39" s="11">
        <v>243.04</v>
      </c>
      <c r="M39" s="67"/>
      <c r="N39" s="501"/>
      <c r="O39" s="67">
        <v>42870</v>
      </c>
      <c r="P39" s="501"/>
      <c r="Q39" s="501"/>
      <c r="R39" s="501"/>
      <c r="S39" s="10">
        <f>S38-L39</f>
        <v>1240.5</v>
      </c>
      <c r="U39" s="34"/>
      <c r="W39" s="34"/>
      <c r="X39" s="34"/>
    </row>
    <row r="40" spans="1:24" ht="21" customHeight="1">
      <c r="A40" s="89"/>
      <c r="B40" s="90"/>
      <c r="C40" s="91"/>
      <c r="D40" s="92"/>
      <c r="E40" s="93"/>
      <c r="F40" s="94"/>
      <c r="G40" s="91"/>
      <c r="H40" s="92"/>
      <c r="I40" s="93"/>
      <c r="J40" s="93"/>
      <c r="K40" s="94"/>
      <c r="L40" s="95"/>
      <c r="M40" s="96"/>
      <c r="N40" s="38"/>
      <c r="O40" s="96"/>
      <c r="P40" s="38"/>
      <c r="Q40" s="38"/>
      <c r="R40" s="38"/>
      <c r="S40" s="55"/>
      <c r="U40" s="34"/>
      <c r="W40" s="34"/>
      <c r="X40" s="34"/>
    </row>
    <row r="41" spans="1:24" ht="21" customHeight="1" thickBot="1">
      <c r="A41" s="29" t="s">
        <v>4</v>
      </c>
      <c r="B41" s="35" t="s">
        <v>4</v>
      </c>
      <c r="C41" s="16"/>
      <c r="D41" s="578"/>
      <c r="E41" s="579"/>
      <c r="F41" s="580"/>
      <c r="G41" s="16"/>
      <c r="H41" s="581" t="s">
        <v>29</v>
      </c>
      <c r="I41" s="582"/>
      <c r="J41" s="582"/>
      <c r="K41" s="583"/>
      <c r="L41" s="61">
        <f>SUM(L36:L39)</f>
        <v>690.51</v>
      </c>
      <c r="M41" s="16"/>
      <c r="N41" s="16"/>
      <c r="O41" s="16"/>
      <c r="P41" s="16"/>
      <c r="Q41" s="88">
        <v>1015.67</v>
      </c>
      <c r="R41" s="16"/>
      <c r="S41" s="18" t="s">
        <v>23</v>
      </c>
    </row>
    <row r="42" spans="1:2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23"/>
      <c r="M42" s="1"/>
      <c r="N42" s="1"/>
      <c r="O42" s="1"/>
      <c r="P42" s="1"/>
      <c r="Q42" s="1"/>
      <c r="R42" s="1"/>
      <c r="S42" s="1"/>
    </row>
    <row r="43" spans="1:2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23"/>
      <c r="M43" s="23"/>
      <c r="N43" s="1"/>
      <c r="O43" s="1"/>
      <c r="P43" s="1"/>
      <c r="Q43" s="1"/>
      <c r="R43" s="1"/>
      <c r="S43" s="1"/>
    </row>
  </sheetData>
  <mergeCells count="52">
    <mergeCell ref="M16:P16"/>
    <mergeCell ref="D29:F29"/>
    <mergeCell ref="D11:F11"/>
    <mergeCell ref="H11:K11"/>
    <mergeCell ref="D8:F8"/>
    <mergeCell ref="H8:K8"/>
    <mergeCell ref="D9:F9"/>
    <mergeCell ref="H9:K9"/>
    <mergeCell ref="D10:F10"/>
    <mergeCell ref="H10:K10"/>
    <mergeCell ref="D12:F12"/>
    <mergeCell ref="H12:K12"/>
    <mergeCell ref="D13:F13"/>
    <mergeCell ref="H13:K13"/>
    <mergeCell ref="D25:F25"/>
    <mergeCell ref="H25:K25"/>
    <mergeCell ref="B4:S4"/>
    <mergeCell ref="D5:F5"/>
    <mergeCell ref="H5:K5"/>
    <mergeCell ref="D6:F6"/>
    <mergeCell ref="D7:F7"/>
    <mergeCell ref="H7:K7"/>
    <mergeCell ref="D14:F14"/>
    <mergeCell ref="H14:K14"/>
    <mergeCell ref="D15:F15"/>
    <mergeCell ref="H15:K15"/>
    <mergeCell ref="H16:K16"/>
    <mergeCell ref="B22:S22"/>
    <mergeCell ref="D23:F23"/>
    <mergeCell ref="H23:K23"/>
    <mergeCell ref="D24:F24"/>
    <mergeCell ref="H24:K24"/>
    <mergeCell ref="B35:S35"/>
    <mergeCell ref="D26:F26"/>
    <mergeCell ref="H26:K26"/>
    <mergeCell ref="D27:F27"/>
    <mergeCell ref="H27:K27"/>
    <mergeCell ref="D28:F28"/>
    <mergeCell ref="H28:K28"/>
    <mergeCell ref="H30:K30"/>
    <mergeCell ref="M30:P30"/>
    <mergeCell ref="H29:K29"/>
    <mergeCell ref="D41:F41"/>
    <mergeCell ref="H41:K41"/>
    <mergeCell ref="D36:F36"/>
    <mergeCell ref="H36:K36"/>
    <mergeCell ref="D37:F37"/>
    <mergeCell ref="H37:K37"/>
    <mergeCell ref="D39:F39"/>
    <mergeCell ref="H39:K39"/>
    <mergeCell ref="D38:F38"/>
    <mergeCell ref="H38:K38"/>
  </mergeCells>
  <phoneticPr fontId="4" type="noConversion"/>
  <pageMargins left="1.5" right="1" top="0.5" bottom="0.5" header="0.5" footer="0.5"/>
  <pageSetup scale="58" orientation="landscape" horizontalDpi="4294967292" verticalDpi="4294967292"/>
  <extLst>
    <ext xmlns:mx="http://schemas.microsoft.com/office/mac/excel/2008/main" uri="{64002731-A6B0-56B0-2670-7721B7C09600}">
      <mx:PLV Mode="0" OnePage="0" WScale="55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opLeftCell="A8" workbookViewId="0">
      <selection activeCell="R30" sqref="R30"/>
    </sheetView>
  </sheetViews>
  <sheetFormatPr baseColWidth="10" defaultRowHeight="15" x14ac:dyDescent="0"/>
  <cols>
    <col min="1" max="1" width="13.1640625" customWidth="1"/>
    <col min="2" max="2" width="15.33203125" style="310" bestFit="1" customWidth="1"/>
    <col min="5" max="5" width="42.33203125" customWidth="1"/>
    <col min="6" max="6" width="3" customWidth="1"/>
    <col min="10" max="10" width="28.83203125" customWidth="1"/>
    <col min="11" max="11" width="18.33203125" bestFit="1" customWidth="1"/>
    <col min="12" max="12" width="13.33203125" customWidth="1"/>
    <col min="13" max="13" width="4.5" customWidth="1"/>
    <col min="14" max="14" width="13.6640625" customWidth="1"/>
    <col min="15" max="15" width="3.5" style="109" customWidth="1"/>
    <col min="16" max="16" width="18.33203125" bestFit="1" customWidth="1"/>
    <col min="17" max="17" width="2.83203125" customWidth="1"/>
    <col min="18" max="18" width="18.33203125" bestFit="1" customWidth="1"/>
  </cols>
  <sheetData>
    <row r="1" spans="1:18" ht="21" thickBot="1">
      <c r="A1" s="401"/>
      <c r="B1" s="402"/>
      <c r="C1" s="401"/>
      <c r="D1" s="401"/>
      <c r="E1" s="401"/>
      <c r="F1" s="401"/>
      <c r="G1" s="403" t="s">
        <v>0</v>
      </c>
      <c r="H1" s="403"/>
      <c r="I1" s="401"/>
      <c r="J1" s="401">
        <v>345</v>
      </c>
      <c r="K1" s="401"/>
      <c r="L1" s="404" t="s">
        <v>276</v>
      </c>
      <c r="M1" s="405"/>
      <c r="N1" s="406"/>
      <c r="O1" s="407"/>
      <c r="P1" s="401"/>
      <c r="Q1" s="401"/>
      <c r="R1" s="401"/>
    </row>
    <row r="2" spans="1:18" ht="22">
      <c r="A2" s="408" t="s">
        <v>4</v>
      </c>
      <c r="B2" s="409" t="s">
        <v>1</v>
      </c>
      <c r="C2" s="410"/>
      <c r="D2" s="410"/>
      <c r="E2" s="410"/>
      <c r="F2" s="411"/>
      <c r="G2" s="410"/>
      <c r="H2" s="410"/>
      <c r="I2" s="410"/>
      <c r="J2" s="410"/>
      <c r="K2" s="412" t="s">
        <v>2</v>
      </c>
      <c r="L2" s="412" t="s">
        <v>3</v>
      </c>
      <c r="M2" s="410" t="s">
        <v>4</v>
      </c>
      <c r="N2" s="412" t="s">
        <v>5</v>
      </c>
      <c r="O2" s="413"/>
      <c r="P2" s="412" t="s">
        <v>6</v>
      </c>
      <c r="Q2" s="410"/>
      <c r="R2" s="414" t="s">
        <v>7</v>
      </c>
    </row>
    <row r="3" spans="1:18" ht="22">
      <c r="A3" s="415" t="s">
        <v>4</v>
      </c>
      <c r="B3" s="416" t="s">
        <v>8</v>
      </c>
      <c r="C3" s="755" t="s">
        <v>9</v>
      </c>
      <c r="D3" s="755"/>
      <c r="E3" s="755"/>
      <c r="F3" s="417"/>
      <c r="G3" s="755" t="s">
        <v>10</v>
      </c>
      <c r="H3" s="755"/>
      <c r="I3" s="755"/>
      <c r="J3" s="755"/>
      <c r="K3" s="418" t="s">
        <v>11</v>
      </c>
      <c r="L3" s="418" t="s">
        <v>13</v>
      </c>
      <c r="M3" s="419" t="s">
        <v>4</v>
      </c>
      <c r="N3" s="418" t="s">
        <v>13</v>
      </c>
      <c r="O3" s="420"/>
      <c r="P3" s="418" t="s">
        <v>11</v>
      </c>
      <c r="Q3" s="419"/>
      <c r="R3" s="421" t="s">
        <v>14</v>
      </c>
    </row>
    <row r="4" spans="1:18" ht="22">
      <c r="A4" s="422"/>
      <c r="B4" s="423"/>
      <c r="C4" s="756" t="s">
        <v>16</v>
      </c>
      <c r="D4" s="757"/>
      <c r="E4" s="758"/>
      <c r="F4" s="424"/>
      <c r="G4" s="759" t="s">
        <v>320</v>
      </c>
      <c r="H4" s="760"/>
      <c r="I4" s="760"/>
      <c r="J4" s="761"/>
      <c r="K4" s="574">
        <v>6728.23</v>
      </c>
      <c r="L4" s="566"/>
      <c r="M4" s="566"/>
      <c r="N4" s="575" t="s">
        <v>4</v>
      </c>
      <c r="O4" s="425"/>
      <c r="P4" s="475">
        <v>5799.02</v>
      </c>
      <c r="Q4" s="424"/>
      <c r="R4" s="426">
        <v>6610.28</v>
      </c>
    </row>
    <row r="5" spans="1:18" ht="22">
      <c r="A5" s="427"/>
      <c r="B5" s="427"/>
      <c r="C5" s="762"/>
      <c r="D5" s="763"/>
      <c r="E5" s="764"/>
      <c r="F5" s="427"/>
      <c r="G5" s="762"/>
      <c r="H5" s="763"/>
      <c r="I5" s="763"/>
      <c r="J5" s="764"/>
      <c r="K5" s="428" t="s">
        <v>4</v>
      </c>
      <c r="L5" s="429" t="s">
        <v>4</v>
      </c>
      <c r="M5" s="430"/>
      <c r="N5" s="431" t="s">
        <v>4</v>
      </c>
      <c r="O5" s="432"/>
      <c r="P5" s="433" t="s">
        <v>4</v>
      </c>
      <c r="Q5" s="430"/>
      <c r="R5" s="434" t="s">
        <v>4</v>
      </c>
    </row>
    <row r="6" spans="1:18" ht="22">
      <c r="A6" s="427"/>
      <c r="B6" s="427"/>
      <c r="C6" s="762"/>
      <c r="D6" s="763"/>
      <c r="E6" s="764"/>
      <c r="F6" s="427"/>
      <c r="G6" s="762"/>
      <c r="H6" s="763"/>
      <c r="I6" s="763"/>
      <c r="J6" s="764"/>
      <c r="K6" s="428" t="s">
        <v>4</v>
      </c>
      <c r="L6" s="430"/>
      <c r="M6" s="430"/>
      <c r="N6" s="431" t="s">
        <v>4</v>
      </c>
      <c r="O6" s="432"/>
      <c r="P6" s="433" t="s">
        <v>4</v>
      </c>
      <c r="Q6" s="430"/>
      <c r="R6" s="434" t="s">
        <v>4</v>
      </c>
    </row>
    <row r="7" spans="1:18" ht="23" thickBot="1">
      <c r="A7" s="438"/>
      <c r="B7" s="439"/>
      <c r="C7" s="747"/>
      <c r="D7" s="747"/>
      <c r="E7" s="747"/>
      <c r="F7" s="440"/>
      <c r="G7" s="748"/>
      <c r="H7" s="748"/>
      <c r="I7" s="748"/>
      <c r="J7" s="749"/>
      <c r="K7" s="441"/>
      <c r="L7" s="442"/>
      <c r="M7" s="440"/>
      <c r="N7" s="443"/>
      <c r="O7" s="444"/>
      <c r="P7" s="441" t="s">
        <v>4</v>
      </c>
      <c r="Q7" s="440"/>
      <c r="R7" s="445"/>
    </row>
    <row r="8" spans="1:18" ht="23" thickBot="1">
      <c r="A8" s="446"/>
      <c r="B8" s="447"/>
      <c r="C8" s="750"/>
      <c r="D8" s="751"/>
      <c r="E8" s="751"/>
      <c r="F8" s="448"/>
      <c r="G8" s="752" t="s">
        <v>30</v>
      </c>
      <c r="H8" s="753"/>
      <c r="I8" s="753"/>
      <c r="J8" s="754"/>
      <c r="K8" s="449">
        <v>6728.23</v>
      </c>
      <c r="L8" s="765" t="s">
        <v>31</v>
      </c>
      <c r="M8" s="766"/>
      <c r="N8" s="766"/>
      <c r="O8" s="767"/>
      <c r="P8" s="450">
        <v>5799.02</v>
      </c>
      <c r="Q8" s="451"/>
      <c r="R8" s="452"/>
    </row>
    <row r="9" spans="1:18" ht="22">
      <c r="A9" s="453"/>
      <c r="B9" s="454"/>
      <c r="C9" s="453"/>
      <c r="D9" s="453"/>
      <c r="E9" s="453"/>
      <c r="F9" s="453"/>
      <c r="G9" s="455"/>
      <c r="H9" s="455"/>
      <c r="I9" s="455"/>
      <c r="J9" s="455"/>
      <c r="K9" s="456"/>
      <c r="L9" s="457"/>
      <c r="M9" s="457"/>
      <c r="N9" s="457"/>
      <c r="O9" s="457"/>
      <c r="P9" s="456"/>
      <c r="Q9" s="458"/>
      <c r="R9" s="459"/>
    </row>
    <row r="10" spans="1:18" ht="22">
      <c r="A10" s="462"/>
      <c r="B10" s="460"/>
      <c r="C10" s="462"/>
      <c r="D10" s="462"/>
      <c r="E10" s="462"/>
      <c r="F10" s="462"/>
      <c r="G10" s="462"/>
      <c r="H10" s="462"/>
      <c r="I10" s="462"/>
      <c r="J10" s="462"/>
      <c r="K10" s="461" t="s">
        <v>4</v>
      </c>
      <c r="L10" s="462"/>
      <c r="M10" s="462"/>
      <c r="N10" s="462"/>
      <c r="O10" s="463"/>
      <c r="P10" s="462"/>
      <c r="Q10" s="462"/>
      <c r="R10" s="461"/>
    </row>
    <row r="11" spans="1:18" ht="23" thickBot="1">
      <c r="A11" s="462"/>
      <c r="B11" s="460"/>
      <c r="C11" s="458"/>
      <c r="D11" s="458"/>
      <c r="E11" s="458"/>
      <c r="F11" s="462"/>
      <c r="G11" s="464" t="s">
        <v>21</v>
      </c>
      <c r="H11" s="464"/>
      <c r="I11" s="464"/>
      <c r="J11" s="464">
        <v>594</v>
      </c>
      <c r="K11" s="465" t="s">
        <v>4</v>
      </c>
      <c r="L11" s="462"/>
      <c r="M11" s="462"/>
      <c r="N11" s="462"/>
      <c r="O11" s="463"/>
      <c r="P11" s="462"/>
      <c r="Q11" s="462"/>
      <c r="R11" s="461"/>
    </row>
    <row r="12" spans="1:18" ht="22">
      <c r="A12" s="466" t="s">
        <v>4</v>
      </c>
      <c r="B12" s="466" t="s">
        <v>1</v>
      </c>
      <c r="C12" s="410"/>
      <c r="D12" s="410"/>
      <c r="E12" s="410"/>
      <c r="F12" s="411"/>
      <c r="G12" s="410"/>
      <c r="H12" s="410"/>
      <c r="I12" s="410"/>
      <c r="J12" s="410"/>
      <c r="K12" s="412" t="s">
        <v>2</v>
      </c>
      <c r="L12" s="412" t="s">
        <v>3</v>
      </c>
      <c r="M12" s="410" t="s">
        <v>4</v>
      </c>
      <c r="N12" s="412" t="s">
        <v>5</v>
      </c>
      <c r="O12" s="413"/>
      <c r="P12" s="412" t="s">
        <v>6</v>
      </c>
      <c r="Q12" s="410"/>
      <c r="R12" s="414" t="s">
        <v>7</v>
      </c>
    </row>
    <row r="13" spans="1:18" ht="22">
      <c r="A13" s="467" t="s">
        <v>3</v>
      </c>
      <c r="B13" s="467" t="s">
        <v>8</v>
      </c>
      <c r="C13" s="772" t="s">
        <v>9</v>
      </c>
      <c r="D13" s="772"/>
      <c r="E13" s="772"/>
      <c r="F13" s="468"/>
      <c r="G13" s="772" t="s">
        <v>10</v>
      </c>
      <c r="H13" s="772"/>
      <c r="I13" s="772"/>
      <c r="J13" s="772"/>
      <c r="K13" s="469" t="s">
        <v>11</v>
      </c>
      <c r="L13" s="469" t="s">
        <v>13</v>
      </c>
      <c r="M13" s="470" t="s">
        <v>4</v>
      </c>
      <c r="N13" s="469" t="s">
        <v>13</v>
      </c>
      <c r="O13" s="471"/>
      <c r="P13" s="469" t="s">
        <v>11</v>
      </c>
      <c r="Q13" s="470"/>
      <c r="R13" s="472" t="s">
        <v>14</v>
      </c>
    </row>
    <row r="14" spans="1:18" ht="22">
      <c r="A14" s="422"/>
      <c r="B14" s="423"/>
      <c r="C14" s="756" t="s">
        <v>16</v>
      </c>
      <c r="D14" s="757"/>
      <c r="E14" s="758"/>
      <c r="F14" s="424"/>
      <c r="G14" s="759" t="s">
        <v>320</v>
      </c>
      <c r="H14" s="760"/>
      <c r="I14" s="760"/>
      <c r="J14" s="768"/>
      <c r="K14" s="484">
        <v>15361.35</v>
      </c>
      <c r="L14" s="485"/>
      <c r="M14" s="477"/>
      <c r="N14" s="567"/>
      <c r="O14" s="480"/>
      <c r="P14" s="433">
        <v>24413.65</v>
      </c>
      <c r="Q14" s="424"/>
      <c r="R14" s="474">
        <v>16853.36</v>
      </c>
    </row>
    <row r="15" spans="1:18" ht="22">
      <c r="A15" s="422">
        <v>43130</v>
      </c>
      <c r="B15" s="423">
        <v>363</v>
      </c>
      <c r="C15" s="756" t="s">
        <v>277</v>
      </c>
      <c r="D15" s="757"/>
      <c r="E15" s="758"/>
      <c r="F15" s="430"/>
      <c r="G15" s="769" t="s">
        <v>278</v>
      </c>
      <c r="H15" s="770"/>
      <c r="I15" s="770"/>
      <c r="J15" s="771"/>
      <c r="K15" s="473">
        <v>75</v>
      </c>
      <c r="L15" s="424"/>
      <c r="M15" s="424"/>
      <c r="N15" s="424"/>
      <c r="O15" s="425"/>
      <c r="P15" s="424"/>
      <c r="Q15" s="424"/>
      <c r="R15" s="474">
        <f>R14-K15</f>
        <v>16778.36</v>
      </c>
    </row>
    <row r="16" spans="1:18" ht="22">
      <c r="A16" s="422">
        <v>43133</v>
      </c>
      <c r="B16" s="423" t="s">
        <v>192</v>
      </c>
      <c r="C16" s="756" t="s">
        <v>279</v>
      </c>
      <c r="D16" s="757"/>
      <c r="E16" s="758"/>
      <c r="F16" s="430"/>
      <c r="G16" s="769"/>
      <c r="H16" s="770"/>
      <c r="I16" s="770"/>
      <c r="J16" s="771"/>
      <c r="K16" s="475"/>
      <c r="L16" s="424"/>
      <c r="M16" s="424"/>
      <c r="N16" s="424"/>
      <c r="O16" s="425"/>
      <c r="P16" s="475">
        <v>260</v>
      </c>
      <c r="Q16" s="424"/>
      <c r="R16" s="474">
        <f>R15+P16</f>
        <v>17038.36</v>
      </c>
    </row>
    <row r="17" spans="1:18" ht="22">
      <c r="A17" s="422">
        <v>43133</v>
      </c>
      <c r="B17" s="423" t="s">
        <v>192</v>
      </c>
      <c r="C17" s="756" t="s">
        <v>280</v>
      </c>
      <c r="D17" s="757"/>
      <c r="E17" s="758"/>
      <c r="F17" s="430"/>
      <c r="G17" s="769" t="s">
        <v>281</v>
      </c>
      <c r="H17" s="770"/>
      <c r="I17" s="770"/>
      <c r="J17" s="771"/>
      <c r="K17" s="475"/>
      <c r="L17" s="424"/>
      <c r="M17" s="424"/>
      <c r="N17" s="424"/>
      <c r="O17" s="425"/>
      <c r="P17" s="475">
        <v>568</v>
      </c>
      <c r="Q17" s="424"/>
      <c r="R17" s="474">
        <f>R16+P17</f>
        <v>17606.36</v>
      </c>
    </row>
    <row r="18" spans="1:18" ht="22">
      <c r="A18" s="422">
        <v>43134</v>
      </c>
      <c r="B18" s="423">
        <v>364</v>
      </c>
      <c r="C18" s="756" t="s">
        <v>282</v>
      </c>
      <c r="D18" s="757"/>
      <c r="E18" s="758"/>
      <c r="F18" s="430"/>
      <c r="G18" s="769"/>
      <c r="H18" s="770"/>
      <c r="I18" s="770"/>
      <c r="J18" s="771"/>
      <c r="K18" s="475">
        <v>500</v>
      </c>
      <c r="L18" s="424"/>
      <c r="M18" s="424"/>
      <c r="N18" s="424"/>
      <c r="O18" s="425"/>
      <c r="P18" s="475"/>
      <c r="Q18" s="424"/>
      <c r="R18" s="474">
        <f t="shared" ref="R18:R23" si="0">R17-K18</f>
        <v>17106.36</v>
      </c>
    </row>
    <row r="19" spans="1:18" ht="22">
      <c r="A19" s="422">
        <v>43134</v>
      </c>
      <c r="B19" s="423">
        <v>365</v>
      </c>
      <c r="C19" s="756" t="s">
        <v>283</v>
      </c>
      <c r="D19" s="757"/>
      <c r="E19" s="758"/>
      <c r="F19" s="430"/>
      <c r="G19" s="769"/>
      <c r="H19" s="770"/>
      <c r="I19" s="770"/>
      <c r="J19" s="771"/>
      <c r="K19" s="475">
        <v>8.66</v>
      </c>
      <c r="L19" s="424"/>
      <c r="M19" s="424"/>
      <c r="N19" s="424"/>
      <c r="O19" s="425"/>
      <c r="P19" s="475"/>
      <c r="Q19" s="424"/>
      <c r="R19" s="474">
        <f t="shared" si="0"/>
        <v>17097.7</v>
      </c>
    </row>
    <row r="20" spans="1:18" ht="22">
      <c r="A20" s="422">
        <v>43134</v>
      </c>
      <c r="B20" s="423">
        <v>366</v>
      </c>
      <c r="C20" s="756" t="s">
        <v>284</v>
      </c>
      <c r="D20" s="757"/>
      <c r="E20" s="758"/>
      <c r="F20" s="430"/>
      <c r="G20" s="769"/>
      <c r="H20" s="770"/>
      <c r="I20" s="770"/>
      <c r="J20" s="771"/>
      <c r="K20" s="475">
        <v>21</v>
      </c>
      <c r="L20" s="424"/>
      <c r="M20" s="424"/>
      <c r="N20" s="424"/>
      <c r="O20" s="425"/>
      <c r="P20" s="475"/>
      <c r="Q20" s="424"/>
      <c r="R20" s="474">
        <f t="shared" si="0"/>
        <v>17076.7</v>
      </c>
    </row>
    <row r="21" spans="1:18" ht="22">
      <c r="A21" s="422">
        <v>43134</v>
      </c>
      <c r="B21" s="423">
        <v>368</v>
      </c>
      <c r="C21" s="756" t="s">
        <v>285</v>
      </c>
      <c r="D21" s="757"/>
      <c r="E21" s="758"/>
      <c r="F21" s="430"/>
      <c r="G21" s="769"/>
      <c r="H21" s="770"/>
      <c r="I21" s="770"/>
      <c r="J21" s="771"/>
      <c r="K21" s="475">
        <v>250</v>
      </c>
      <c r="L21" s="424"/>
      <c r="M21" s="424"/>
      <c r="N21" s="424"/>
      <c r="O21" s="425"/>
      <c r="P21" s="475"/>
      <c r="Q21" s="424"/>
      <c r="R21" s="474">
        <f t="shared" si="0"/>
        <v>16826.7</v>
      </c>
    </row>
    <row r="22" spans="1:18" ht="22">
      <c r="A22" s="422">
        <v>43137</v>
      </c>
      <c r="B22" s="423" t="s">
        <v>126</v>
      </c>
      <c r="C22" s="756" t="s">
        <v>286</v>
      </c>
      <c r="D22" s="757"/>
      <c r="E22" s="758"/>
      <c r="F22" s="424"/>
      <c r="G22" s="769" t="s">
        <v>287</v>
      </c>
      <c r="H22" s="770"/>
      <c r="I22" s="770"/>
      <c r="J22" s="771"/>
      <c r="K22" s="475">
        <v>666.9</v>
      </c>
      <c r="L22" s="424"/>
      <c r="M22" s="424"/>
      <c r="N22" s="424"/>
      <c r="O22" s="425"/>
      <c r="P22" s="475"/>
      <c r="Q22" s="424"/>
      <c r="R22" s="474">
        <f t="shared" si="0"/>
        <v>16159.800000000001</v>
      </c>
    </row>
    <row r="23" spans="1:18" ht="48" customHeight="1">
      <c r="A23" s="422">
        <v>43138</v>
      </c>
      <c r="B23" s="423" t="s">
        <v>126</v>
      </c>
      <c r="C23" s="773" t="s">
        <v>291</v>
      </c>
      <c r="D23" s="774"/>
      <c r="E23" s="775"/>
      <c r="F23" s="424"/>
      <c r="G23" s="776" t="s">
        <v>288</v>
      </c>
      <c r="H23" s="777"/>
      <c r="I23" s="777"/>
      <c r="J23" s="778"/>
      <c r="K23" s="475">
        <v>95</v>
      </c>
      <c r="L23" s="424"/>
      <c r="M23" s="424"/>
      <c r="N23" s="424"/>
      <c r="O23" s="425"/>
      <c r="P23" s="475"/>
      <c r="Q23" s="424"/>
      <c r="R23" s="474">
        <f t="shared" si="0"/>
        <v>16064.800000000001</v>
      </c>
    </row>
    <row r="24" spans="1:18" ht="22">
      <c r="A24" s="422">
        <v>43143</v>
      </c>
      <c r="B24" s="423" t="s">
        <v>192</v>
      </c>
      <c r="C24" s="756" t="s">
        <v>289</v>
      </c>
      <c r="D24" s="757"/>
      <c r="E24" s="758"/>
      <c r="F24" s="476"/>
      <c r="G24" s="779"/>
      <c r="H24" s="780"/>
      <c r="I24" s="780"/>
      <c r="J24" s="781"/>
      <c r="K24" s="475" t="s">
        <v>4</v>
      </c>
      <c r="L24" s="424"/>
      <c r="M24" s="424"/>
      <c r="N24" s="424"/>
      <c r="O24" s="425"/>
      <c r="P24" s="475">
        <v>140</v>
      </c>
      <c r="Q24" s="424"/>
      <c r="R24" s="474">
        <f>R23+P24</f>
        <v>16204.800000000001</v>
      </c>
    </row>
    <row r="25" spans="1:18" ht="22">
      <c r="A25" s="422">
        <v>43143</v>
      </c>
      <c r="B25" s="423" t="s">
        <v>192</v>
      </c>
      <c r="C25" s="756" t="s">
        <v>290</v>
      </c>
      <c r="D25" s="757"/>
      <c r="E25" s="758"/>
      <c r="F25" s="476"/>
      <c r="G25" s="769"/>
      <c r="H25" s="770"/>
      <c r="I25" s="770"/>
      <c r="J25" s="771"/>
      <c r="K25" s="475" t="s">
        <v>4</v>
      </c>
      <c r="L25" s="424"/>
      <c r="M25" s="424"/>
      <c r="N25" s="424"/>
      <c r="O25" s="425"/>
      <c r="P25" s="475">
        <v>650</v>
      </c>
      <c r="Q25" s="477"/>
      <c r="R25" s="474">
        <f>R24+P25</f>
        <v>16854.800000000003</v>
      </c>
    </row>
    <row r="26" spans="1:18" ht="22">
      <c r="A26" s="422">
        <v>43159</v>
      </c>
      <c r="B26" s="423" t="s">
        <v>292</v>
      </c>
      <c r="C26" s="756" t="s">
        <v>293</v>
      </c>
      <c r="D26" s="757"/>
      <c r="E26" s="758"/>
      <c r="F26" s="476"/>
      <c r="G26" s="769"/>
      <c r="H26" s="770"/>
      <c r="I26" s="770"/>
      <c r="J26" s="771"/>
      <c r="K26" s="475">
        <v>59.25</v>
      </c>
      <c r="L26" s="424"/>
      <c r="M26" s="424"/>
      <c r="N26" s="424"/>
      <c r="O26" s="425"/>
      <c r="P26" s="475"/>
      <c r="Q26" s="477"/>
      <c r="R26" s="474">
        <f>R25-K26</f>
        <v>16795.550000000003</v>
      </c>
    </row>
    <row r="27" spans="1:18" ht="22">
      <c r="A27" s="422"/>
      <c r="B27" s="423"/>
      <c r="C27" s="782"/>
      <c r="D27" s="783"/>
      <c r="E27" s="784"/>
      <c r="F27" s="476"/>
      <c r="G27" s="769" t="s">
        <v>4</v>
      </c>
      <c r="H27" s="770"/>
      <c r="I27" s="770"/>
      <c r="J27" s="771"/>
      <c r="K27" s="475" t="s">
        <v>4</v>
      </c>
      <c r="L27" s="424"/>
      <c r="M27" s="424"/>
      <c r="N27" s="424"/>
      <c r="O27" s="425"/>
      <c r="P27" s="475"/>
      <c r="Q27" s="477"/>
      <c r="R27" s="474"/>
    </row>
    <row r="28" spans="1:18" ht="22">
      <c r="A28" s="422"/>
      <c r="B28" s="423"/>
      <c r="C28" s="782"/>
      <c r="D28" s="783"/>
      <c r="E28" s="784"/>
      <c r="F28" s="476"/>
      <c r="G28" s="769"/>
      <c r="H28" s="770"/>
      <c r="I28" s="770"/>
      <c r="J28" s="771"/>
      <c r="K28" s="475"/>
      <c r="L28" s="424"/>
      <c r="M28" s="424"/>
      <c r="N28" s="424"/>
      <c r="O28" s="425"/>
      <c r="P28" s="475"/>
      <c r="Q28" s="477"/>
      <c r="R28" s="474"/>
    </row>
    <row r="29" spans="1:18" ht="22">
      <c r="A29" s="486"/>
      <c r="B29" s="483"/>
      <c r="C29" s="756"/>
      <c r="D29" s="757"/>
      <c r="E29" s="758"/>
      <c r="F29" s="476"/>
      <c r="G29" s="788"/>
      <c r="H29" s="789"/>
      <c r="I29" s="789"/>
      <c r="J29" s="789"/>
      <c r="K29" s="484" t="s">
        <v>4</v>
      </c>
      <c r="L29" s="487"/>
      <c r="M29" s="477"/>
      <c r="N29" s="479"/>
      <c r="O29" s="480"/>
      <c r="P29" s="428" t="s">
        <v>4</v>
      </c>
      <c r="Q29" s="478"/>
      <c r="R29" s="488"/>
    </row>
    <row r="30" spans="1:18" ht="23" thickBot="1">
      <c r="A30" s="489"/>
      <c r="B30" s="439"/>
      <c r="C30" s="785"/>
      <c r="D30" s="786"/>
      <c r="E30" s="787"/>
      <c r="F30" s="440"/>
      <c r="G30" s="752" t="s">
        <v>30</v>
      </c>
      <c r="H30" s="753"/>
      <c r="I30" s="753"/>
      <c r="J30" s="754"/>
      <c r="K30" s="490">
        <f>K14+K15+K18+K19+K20+K21+K22+K23+K26</f>
        <v>17037.16</v>
      </c>
      <c r="L30" s="765" t="s">
        <v>31</v>
      </c>
      <c r="M30" s="766"/>
      <c r="N30" s="766"/>
      <c r="O30" s="767"/>
      <c r="P30" s="491">
        <f>P14+P16+P17+P24+P25</f>
        <v>26031.65</v>
      </c>
      <c r="Q30" s="442"/>
      <c r="R30" s="452"/>
    </row>
    <row r="31" spans="1:18" ht="20">
      <c r="A31" s="263"/>
      <c r="B31" s="259"/>
      <c r="C31" s="263"/>
      <c r="D31" s="263"/>
      <c r="E31" s="263"/>
      <c r="F31" s="263"/>
      <c r="G31" s="251"/>
      <c r="H31" s="251"/>
      <c r="I31" s="251"/>
      <c r="J31" s="251"/>
      <c r="K31" s="281" t="s">
        <v>4</v>
      </c>
      <c r="L31" s="263"/>
      <c r="M31" s="263"/>
      <c r="N31" s="263"/>
      <c r="O31" s="300"/>
      <c r="P31" s="282" t="s">
        <v>4</v>
      </c>
      <c r="Q31" s="263"/>
      <c r="R31" s="262"/>
    </row>
    <row r="32" spans="1:18">
      <c r="K32" t="s">
        <v>4</v>
      </c>
      <c r="P32" s="80" t="s">
        <v>4</v>
      </c>
    </row>
    <row r="33" spans="2:16">
      <c r="K33" s="34" t="s">
        <v>4</v>
      </c>
      <c r="P33" s="400" t="s">
        <v>4</v>
      </c>
    </row>
    <row r="34" spans="2:16">
      <c r="K34" s="34" t="s">
        <v>4</v>
      </c>
      <c r="P34" s="80"/>
    </row>
    <row r="35" spans="2:16">
      <c r="B35"/>
      <c r="K35" s="34" t="s">
        <v>4</v>
      </c>
      <c r="O35"/>
      <c r="P35" s="80"/>
    </row>
    <row r="36" spans="2:16">
      <c r="K36" s="34" t="s">
        <v>4</v>
      </c>
      <c r="P36" s="80"/>
    </row>
    <row r="37" spans="2:16">
      <c r="K37" s="34" t="s">
        <v>4</v>
      </c>
    </row>
    <row r="38" spans="2:16">
      <c r="K38" s="34" t="s">
        <v>4</v>
      </c>
    </row>
    <row r="39" spans="2:16">
      <c r="K39" s="34" t="s">
        <v>4</v>
      </c>
    </row>
    <row r="40" spans="2:16">
      <c r="B40"/>
      <c r="K40" s="34" t="s">
        <v>4</v>
      </c>
      <c r="O40"/>
    </row>
    <row r="41" spans="2:16">
      <c r="B41"/>
      <c r="K41" s="34" t="s">
        <v>4</v>
      </c>
      <c r="O41"/>
    </row>
    <row r="42" spans="2:16">
      <c r="B42"/>
      <c r="K42" s="34" t="s">
        <v>4</v>
      </c>
      <c r="O42"/>
    </row>
    <row r="43" spans="2:16">
      <c r="B43"/>
      <c r="K43" s="34" t="s">
        <v>4</v>
      </c>
      <c r="O43"/>
    </row>
  </sheetData>
  <mergeCells count="50">
    <mergeCell ref="L30:O30"/>
    <mergeCell ref="C29:E29"/>
    <mergeCell ref="G29:J29"/>
    <mergeCell ref="G28:J28"/>
    <mergeCell ref="C27:E27"/>
    <mergeCell ref="C28:E28"/>
    <mergeCell ref="C30:E30"/>
    <mergeCell ref="G30:J30"/>
    <mergeCell ref="C25:E25"/>
    <mergeCell ref="G25:J25"/>
    <mergeCell ref="C26:E26"/>
    <mergeCell ref="G26:J26"/>
    <mergeCell ref="G27:J27"/>
    <mergeCell ref="C22:E22"/>
    <mergeCell ref="G22:J22"/>
    <mergeCell ref="C23:E23"/>
    <mergeCell ref="G23:J23"/>
    <mergeCell ref="C24:E24"/>
    <mergeCell ref="G24:J24"/>
    <mergeCell ref="C19:E19"/>
    <mergeCell ref="G19:J19"/>
    <mergeCell ref="C20:E20"/>
    <mergeCell ref="G20:J20"/>
    <mergeCell ref="C21:E21"/>
    <mergeCell ref="G21:J21"/>
    <mergeCell ref="C16:E16"/>
    <mergeCell ref="G16:J16"/>
    <mergeCell ref="C17:E17"/>
    <mergeCell ref="G17:J17"/>
    <mergeCell ref="C18:E18"/>
    <mergeCell ref="G18:J18"/>
    <mergeCell ref="L8:O8"/>
    <mergeCell ref="C14:E14"/>
    <mergeCell ref="G14:J14"/>
    <mergeCell ref="C15:E15"/>
    <mergeCell ref="G15:J15"/>
    <mergeCell ref="C13:E13"/>
    <mergeCell ref="G13:J13"/>
    <mergeCell ref="C7:E7"/>
    <mergeCell ref="G7:J7"/>
    <mergeCell ref="C8:E8"/>
    <mergeCell ref="G8:J8"/>
    <mergeCell ref="C3:E3"/>
    <mergeCell ref="G3:J3"/>
    <mergeCell ref="C4:E4"/>
    <mergeCell ref="G4:J4"/>
    <mergeCell ref="C5:E5"/>
    <mergeCell ref="G5:J5"/>
    <mergeCell ref="C6:E6"/>
    <mergeCell ref="G6:J6"/>
  </mergeCells>
  <phoneticPr fontId="4" type="noConversion"/>
  <pageMargins left="0.75" right="0.75" top="1" bottom="1" header="0.5" footer="0.5"/>
  <pageSetup scale="45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A21" workbookViewId="0">
      <selection activeCell="P25" sqref="P25"/>
    </sheetView>
  </sheetViews>
  <sheetFormatPr baseColWidth="10" defaultRowHeight="15" x14ac:dyDescent="0"/>
  <cols>
    <col min="1" max="1" width="12.83203125" bestFit="1" customWidth="1"/>
    <col min="2" max="2" width="15.33203125" style="310" bestFit="1" customWidth="1"/>
    <col min="5" max="5" width="42.33203125" customWidth="1"/>
    <col min="6" max="6" width="3" customWidth="1"/>
    <col min="7" max="7" width="23.1640625" bestFit="1" customWidth="1"/>
    <col min="10" max="10" width="8.83203125" bestFit="1" customWidth="1"/>
    <col min="11" max="11" width="18.33203125" bestFit="1" customWidth="1"/>
    <col min="12" max="12" width="20" bestFit="1" customWidth="1"/>
    <col min="13" max="13" width="2.33203125" bestFit="1" customWidth="1"/>
    <col min="14" max="14" width="14.5" bestFit="1" customWidth="1"/>
    <col min="15" max="15" width="3.5" style="109" customWidth="1"/>
    <col min="16" max="16" width="18.33203125" bestFit="1" customWidth="1"/>
    <col min="17" max="17" width="2.83203125" customWidth="1"/>
    <col min="18" max="18" width="18.33203125" bestFit="1" customWidth="1"/>
  </cols>
  <sheetData>
    <row r="1" spans="1:20" ht="21" thickBot="1">
      <c r="A1" s="401"/>
      <c r="B1" s="402"/>
      <c r="C1" s="401"/>
      <c r="D1" s="401"/>
      <c r="E1" s="401"/>
      <c r="F1" s="401"/>
      <c r="G1" s="403" t="s">
        <v>0</v>
      </c>
      <c r="H1" s="403"/>
      <c r="I1" s="401"/>
      <c r="J1" s="401">
        <v>345</v>
      </c>
      <c r="K1" s="401"/>
      <c r="L1" s="404" t="s">
        <v>294</v>
      </c>
      <c r="M1" s="405"/>
      <c r="N1" s="406"/>
      <c r="O1" s="407"/>
      <c r="P1" s="401"/>
      <c r="Q1" s="401"/>
      <c r="R1" s="401"/>
    </row>
    <row r="2" spans="1:20" ht="22">
      <c r="A2" s="408" t="s">
        <v>4</v>
      </c>
      <c r="B2" s="409" t="s">
        <v>1</v>
      </c>
      <c r="C2" s="807"/>
      <c r="D2" s="807"/>
      <c r="E2" s="808"/>
      <c r="F2" s="411"/>
      <c r="G2" s="806"/>
      <c r="H2" s="807"/>
      <c r="I2" s="807"/>
      <c r="J2" s="807"/>
      <c r="K2" s="412" t="s">
        <v>2</v>
      </c>
      <c r="L2" s="412" t="s">
        <v>3</v>
      </c>
      <c r="M2" s="410" t="s">
        <v>4</v>
      </c>
      <c r="N2" s="412" t="s">
        <v>5</v>
      </c>
      <c r="O2" s="413"/>
      <c r="P2" s="412" t="s">
        <v>6</v>
      </c>
      <c r="Q2" s="410"/>
      <c r="R2" s="414" t="s">
        <v>7</v>
      </c>
    </row>
    <row r="3" spans="1:20" ht="22">
      <c r="A3" s="415" t="s">
        <v>4</v>
      </c>
      <c r="B3" s="416" t="s">
        <v>8</v>
      </c>
      <c r="C3" s="755" t="s">
        <v>9</v>
      </c>
      <c r="D3" s="755"/>
      <c r="E3" s="755"/>
      <c r="F3" s="417"/>
      <c r="G3" s="755" t="s">
        <v>10</v>
      </c>
      <c r="H3" s="755"/>
      <c r="I3" s="755"/>
      <c r="J3" s="755"/>
      <c r="K3" s="563" t="s">
        <v>11</v>
      </c>
      <c r="L3" s="418" t="s">
        <v>13</v>
      </c>
      <c r="M3" s="419" t="s">
        <v>4</v>
      </c>
      <c r="N3" s="418" t="s">
        <v>13</v>
      </c>
      <c r="O3" s="420"/>
      <c r="P3" s="418" t="s">
        <v>11</v>
      </c>
      <c r="Q3" s="419"/>
      <c r="R3" s="421" t="s">
        <v>14</v>
      </c>
    </row>
    <row r="4" spans="1:20" ht="23">
      <c r="A4" s="422"/>
      <c r="B4" s="493"/>
      <c r="C4" s="756" t="s">
        <v>16</v>
      </c>
      <c r="D4" s="757"/>
      <c r="E4" s="758"/>
      <c r="F4" s="496"/>
      <c r="G4" s="794" t="s">
        <v>320</v>
      </c>
      <c r="H4" s="795"/>
      <c r="I4" s="795"/>
      <c r="J4" s="796"/>
      <c r="K4" s="433">
        <v>6728.23</v>
      </c>
      <c r="L4" s="565"/>
      <c r="M4" s="477"/>
      <c r="N4" s="567"/>
      <c r="O4" s="480"/>
      <c r="P4" s="522">
        <v>5799.02</v>
      </c>
      <c r="Q4" s="496"/>
      <c r="R4" s="426">
        <v>6610.28</v>
      </c>
    </row>
    <row r="5" spans="1:20" ht="22">
      <c r="A5" s="530">
        <v>43169</v>
      </c>
      <c r="B5" s="535" t="s">
        <v>126</v>
      </c>
      <c r="C5" s="797" t="s">
        <v>295</v>
      </c>
      <c r="D5" s="798"/>
      <c r="E5" s="799"/>
      <c r="F5" s="427"/>
      <c r="G5" s="797" t="s">
        <v>296</v>
      </c>
      <c r="H5" s="798"/>
      <c r="I5" s="798"/>
      <c r="J5" s="799"/>
      <c r="K5" s="428">
        <v>107.9</v>
      </c>
      <c r="L5" s="429">
        <v>43178</v>
      </c>
      <c r="M5" s="430"/>
      <c r="N5" s="431" t="s">
        <v>4</v>
      </c>
      <c r="O5" s="432"/>
      <c r="P5" s="433" t="s">
        <v>4</v>
      </c>
      <c r="Q5" s="430"/>
      <c r="R5" s="434">
        <f>R4-K5</f>
        <v>6502.38</v>
      </c>
    </row>
    <row r="6" spans="1:20" ht="22">
      <c r="A6" s="530">
        <v>43171</v>
      </c>
      <c r="B6" s="535" t="s">
        <v>192</v>
      </c>
      <c r="C6" s="797" t="s">
        <v>297</v>
      </c>
      <c r="D6" s="798"/>
      <c r="E6" s="799"/>
      <c r="F6" s="427"/>
      <c r="G6" s="797" t="s">
        <v>300</v>
      </c>
      <c r="H6" s="798"/>
      <c r="I6" s="798"/>
      <c r="J6" s="799"/>
      <c r="K6" s="428" t="s">
        <v>4</v>
      </c>
      <c r="L6" s="430"/>
      <c r="M6" s="430"/>
      <c r="N6" s="431">
        <v>43171</v>
      </c>
      <c r="O6" s="432"/>
      <c r="P6" s="433">
        <v>1733</v>
      </c>
      <c r="Q6" s="430"/>
      <c r="R6" s="434">
        <f>R5+P6</f>
        <v>8235.380000000001</v>
      </c>
    </row>
    <row r="7" spans="1:20" ht="22">
      <c r="A7" s="530">
        <v>43190</v>
      </c>
      <c r="B7" s="535">
        <v>105</v>
      </c>
      <c r="C7" s="797" t="s">
        <v>301</v>
      </c>
      <c r="D7" s="798"/>
      <c r="E7" s="799"/>
      <c r="F7" s="427"/>
      <c r="G7" s="797" t="s">
        <v>302</v>
      </c>
      <c r="H7" s="798"/>
      <c r="I7" s="798"/>
      <c r="J7" s="799"/>
      <c r="K7" s="428">
        <v>300</v>
      </c>
      <c r="L7" s="429">
        <v>43189</v>
      </c>
      <c r="M7" s="430"/>
      <c r="N7" s="431"/>
      <c r="O7" s="432"/>
      <c r="P7" s="433"/>
      <c r="Q7" s="430"/>
      <c r="R7" s="434">
        <f>R6-K7</f>
        <v>7935.380000000001</v>
      </c>
    </row>
    <row r="8" spans="1:20" ht="22">
      <c r="A8" s="435" t="s">
        <v>4</v>
      </c>
      <c r="B8" s="436"/>
      <c r="C8" s="756" t="s">
        <v>4</v>
      </c>
      <c r="D8" s="757"/>
      <c r="E8" s="758"/>
      <c r="F8" s="430"/>
      <c r="G8" s="756"/>
      <c r="H8" s="757"/>
      <c r="I8" s="757"/>
      <c r="J8" s="758"/>
      <c r="K8" s="433" t="s">
        <v>4</v>
      </c>
      <c r="L8" s="430"/>
      <c r="M8" s="430"/>
      <c r="N8" s="431" t="s">
        <v>4</v>
      </c>
      <c r="O8" s="432"/>
      <c r="P8" s="433"/>
      <c r="Q8" s="430"/>
      <c r="R8" s="437"/>
    </row>
    <row r="9" spans="1:20" ht="23">
      <c r="A9" s="551"/>
      <c r="B9" s="552"/>
      <c r="C9" s="757"/>
      <c r="D9" s="757"/>
      <c r="E9" s="758"/>
      <c r="F9" s="477"/>
      <c r="G9" s="794" t="s">
        <v>4</v>
      </c>
      <c r="H9" s="795"/>
      <c r="I9" s="795"/>
      <c r="J9" s="796"/>
      <c r="K9" s="433" t="s">
        <v>4</v>
      </c>
      <c r="L9" s="514"/>
      <c r="M9" s="477"/>
      <c r="N9" s="515"/>
      <c r="O9" s="480"/>
      <c r="P9" s="522" t="s">
        <v>4</v>
      </c>
      <c r="Q9" s="477"/>
      <c r="R9" s="488"/>
    </row>
    <row r="10" spans="1:20" ht="23" thickBot="1">
      <c r="A10" s="446"/>
      <c r="B10" s="447"/>
      <c r="C10" s="750"/>
      <c r="D10" s="751"/>
      <c r="E10" s="751"/>
      <c r="F10" s="498"/>
      <c r="G10" s="752" t="s">
        <v>30</v>
      </c>
      <c r="H10" s="753"/>
      <c r="I10" s="753"/>
      <c r="J10" s="754"/>
      <c r="K10" s="449">
        <f>K4+K5+K7</f>
        <v>7136.1299999999992</v>
      </c>
      <c r="L10" s="765" t="s">
        <v>31</v>
      </c>
      <c r="M10" s="766"/>
      <c r="N10" s="766"/>
      <c r="O10" s="767"/>
      <c r="P10" s="450">
        <f>P4+P6</f>
        <v>7532.02</v>
      </c>
      <c r="Q10" s="451"/>
      <c r="R10" s="452"/>
      <c r="T10" t="s">
        <v>4</v>
      </c>
    </row>
    <row r="11" spans="1:20" ht="22">
      <c r="A11" s="453"/>
      <c r="B11" s="454"/>
      <c r="C11" s="453"/>
      <c r="D11" s="453"/>
      <c r="E11" s="453"/>
      <c r="F11" s="453"/>
      <c r="G11" s="455"/>
      <c r="H11" s="455"/>
      <c r="I11" s="455"/>
      <c r="J11" s="455"/>
      <c r="K11" s="456" t="s">
        <v>4</v>
      </c>
      <c r="L11" s="457"/>
      <c r="M11" s="457"/>
      <c r="N11" s="457"/>
      <c r="O11" s="457"/>
      <c r="P11" s="456"/>
      <c r="Q11" s="458"/>
      <c r="R11" s="459"/>
    </row>
    <row r="12" spans="1:20" ht="23" thickBot="1">
      <c r="A12" s="453"/>
      <c r="B12" s="454"/>
      <c r="C12" s="453"/>
      <c r="D12" s="453"/>
      <c r="E12" s="453"/>
      <c r="F12" s="453"/>
      <c r="G12" s="790" t="s">
        <v>321</v>
      </c>
      <c r="H12" s="790"/>
      <c r="I12" s="790"/>
      <c r="J12" s="790"/>
      <c r="K12" s="456" t="s">
        <v>4</v>
      </c>
      <c r="L12" s="457"/>
      <c r="M12" s="457"/>
      <c r="N12" s="457"/>
      <c r="O12" s="457"/>
      <c r="P12" s="456"/>
      <c r="Q12" s="458"/>
      <c r="R12" s="459"/>
    </row>
    <row r="13" spans="1:20" ht="22">
      <c r="A13" s="526" t="s">
        <v>4</v>
      </c>
      <c r="B13" s="527" t="s">
        <v>1</v>
      </c>
      <c r="C13" s="806"/>
      <c r="D13" s="807"/>
      <c r="E13" s="808"/>
      <c r="F13" s="411"/>
      <c r="G13" s="806"/>
      <c r="H13" s="807"/>
      <c r="I13" s="807"/>
      <c r="J13" s="807"/>
      <c r="K13" s="518" t="s">
        <v>2</v>
      </c>
      <c r="L13" s="518" t="s">
        <v>3</v>
      </c>
      <c r="M13" s="410" t="s">
        <v>4</v>
      </c>
      <c r="N13" s="518" t="s">
        <v>5</v>
      </c>
      <c r="O13" s="413"/>
      <c r="P13" s="518" t="s">
        <v>6</v>
      </c>
      <c r="Q13" s="410"/>
      <c r="R13" s="414" t="s">
        <v>7</v>
      </c>
    </row>
    <row r="14" spans="1:20" ht="22">
      <c r="A14" s="528" t="s">
        <v>4</v>
      </c>
      <c r="B14" s="519" t="s">
        <v>8</v>
      </c>
      <c r="C14" s="755" t="s">
        <v>9</v>
      </c>
      <c r="D14" s="755"/>
      <c r="E14" s="755"/>
      <c r="F14" s="417"/>
      <c r="G14" s="755" t="s">
        <v>10</v>
      </c>
      <c r="H14" s="755"/>
      <c r="I14" s="755"/>
      <c r="J14" s="755"/>
      <c r="K14" s="418" t="s">
        <v>11</v>
      </c>
      <c r="L14" s="418" t="s">
        <v>13</v>
      </c>
      <c r="M14" s="419" t="s">
        <v>4</v>
      </c>
      <c r="N14" s="418" t="s">
        <v>13</v>
      </c>
      <c r="O14" s="420"/>
      <c r="P14" s="418" t="s">
        <v>11</v>
      </c>
      <c r="Q14" s="419"/>
      <c r="R14" s="421" t="s">
        <v>14</v>
      </c>
    </row>
    <row r="15" spans="1:20" ht="22">
      <c r="A15" s="529"/>
      <c r="B15" s="520"/>
      <c r="C15" s="756" t="s">
        <v>16</v>
      </c>
      <c r="D15" s="757"/>
      <c r="E15" s="758"/>
      <c r="F15" s="521"/>
      <c r="G15" s="756"/>
      <c r="H15" s="757"/>
      <c r="I15" s="757"/>
      <c r="J15" s="758"/>
      <c r="K15" s="522" t="s">
        <v>4</v>
      </c>
      <c r="L15" s="523"/>
      <c r="M15" s="523"/>
      <c r="N15" s="523"/>
      <c r="O15" s="523"/>
      <c r="P15" s="522"/>
      <c r="Q15" s="477"/>
      <c r="R15" s="488">
        <v>0</v>
      </c>
    </row>
    <row r="16" spans="1:20" ht="22">
      <c r="A16" s="531">
        <v>43176</v>
      </c>
      <c r="B16" s="520"/>
      <c r="C16" s="823" t="s">
        <v>322</v>
      </c>
      <c r="D16" s="823"/>
      <c r="E16" s="823"/>
      <c r="F16" s="521"/>
      <c r="G16" s="756" t="s">
        <v>323</v>
      </c>
      <c r="H16" s="757"/>
      <c r="I16" s="757"/>
      <c r="J16" s="758"/>
      <c r="K16" s="522"/>
      <c r="L16" s="523"/>
      <c r="M16" s="523"/>
      <c r="N16" s="537">
        <v>43178</v>
      </c>
      <c r="O16" s="523"/>
      <c r="P16" s="522">
        <v>100</v>
      </c>
      <c r="Q16" s="477"/>
      <c r="R16" s="488">
        <v>100</v>
      </c>
    </row>
    <row r="17" spans="1:18" ht="22">
      <c r="A17" s="531">
        <v>43187</v>
      </c>
      <c r="B17" s="520"/>
      <c r="C17" s="823" t="s">
        <v>317</v>
      </c>
      <c r="D17" s="823"/>
      <c r="E17" s="823"/>
      <c r="F17" s="521"/>
      <c r="G17" s="756"/>
      <c r="H17" s="757"/>
      <c r="I17" s="757"/>
      <c r="J17" s="758"/>
      <c r="K17" s="522">
        <v>14</v>
      </c>
      <c r="L17" s="538">
        <v>43187</v>
      </c>
      <c r="M17" s="521"/>
      <c r="N17" s="521"/>
      <c r="O17" s="524"/>
      <c r="P17" s="525"/>
      <c r="Q17" s="521"/>
      <c r="R17" s="488">
        <f>R16-K17</f>
        <v>86</v>
      </c>
    </row>
    <row r="18" spans="1:18" ht="23">
      <c r="A18" s="529"/>
      <c r="B18" s="520"/>
      <c r="C18" s="788"/>
      <c r="D18" s="789"/>
      <c r="E18" s="809"/>
      <c r="F18" s="521"/>
      <c r="G18" s="794" t="s">
        <v>4</v>
      </c>
      <c r="H18" s="795"/>
      <c r="I18" s="795"/>
      <c r="J18" s="796"/>
      <c r="K18" s="522" t="s">
        <v>4</v>
      </c>
      <c r="L18" s="521"/>
      <c r="M18" s="521"/>
      <c r="N18" s="521"/>
      <c r="O18" s="524"/>
      <c r="P18" s="525" t="s">
        <v>4</v>
      </c>
      <c r="Q18" s="521"/>
      <c r="R18" s="488"/>
    </row>
    <row r="19" spans="1:18" ht="23" thickBot="1">
      <c r="A19" s="802"/>
      <c r="B19" s="801"/>
      <c r="C19" s="801"/>
      <c r="D19" s="801"/>
      <c r="E19" s="803"/>
      <c r="F19" s="513"/>
      <c r="G19" s="800"/>
      <c r="H19" s="801"/>
      <c r="I19" s="801"/>
      <c r="J19" s="801"/>
      <c r="K19" s="516">
        <v>14</v>
      </c>
      <c r="L19" s="513"/>
      <c r="M19" s="542"/>
      <c r="N19" s="513"/>
      <c r="O19" s="543"/>
      <c r="P19" s="544">
        <v>100</v>
      </c>
      <c r="Q19" s="542"/>
      <c r="R19" s="517"/>
    </row>
    <row r="20" spans="1:18" ht="22">
      <c r="A20" s="804"/>
      <c r="B20" s="804"/>
      <c r="C20" s="804"/>
      <c r="D20" s="804"/>
      <c r="E20" s="804"/>
      <c r="F20" s="458"/>
      <c r="G20" s="804"/>
      <c r="H20" s="804"/>
      <c r="I20" s="804"/>
      <c r="J20" s="804"/>
      <c r="K20" s="805"/>
      <c r="L20" s="805"/>
      <c r="M20" s="805"/>
      <c r="N20" s="805"/>
      <c r="O20" s="805"/>
      <c r="P20" s="805"/>
      <c r="Q20" s="805"/>
      <c r="R20" s="805"/>
    </row>
    <row r="21" spans="1:18" ht="23" thickBot="1">
      <c r="A21" s="822"/>
      <c r="B21" s="822"/>
      <c r="C21" s="822"/>
      <c r="D21" s="822"/>
      <c r="E21" s="822"/>
      <c r="F21" s="462"/>
      <c r="G21" s="464" t="s">
        <v>21</v>
      </c>
      <c r="H21" s="464"/>
      <c r="I21" s="464"/>
      <c r="J21" s="464">
        <v>594</v>
      </c>
      <c r="K21" s="465" t="s">
        <v>4</v>
      </c>
      <c r="L21" s="462"/>
      <c r="M21" s="462"/>
      <c r="N21" s="462"/>
      <c r="O21" s="463"/>
      <c r="P21" s="462"/>
      <c r="Q21" s="462"/>
      <c r="R21" s="461"/>
    </row>
    <row r="22" spans="1:18" ht="22">
      <c r="A22" s="466" t="s">
        <v>4</v>
      </c>
      <c r="B22" s="466" t="s">
        <v>1</v>
      </c>
      <c r="C22" s="819"/>
      <c r="D22" s="819"/>
      <c r="E22" s="820"/>
      <c r="F22" s="411"/>
      <c r="G22" s="821"/>
      <c r="H22" s="819"/>
      <c r="I22" s="819"/>
      <c r="J22" s="819"/>
      <c r="K22" s="412" t="s">
        <v>2</v>
      </c>
      <c r="L22" s="412" t="s">
        <v>3</v>
      </c>
      <c r="M22" s="410" t="s">
        <v>4</v>
      </c>
      <c r="N22" s="412" t="s">
        <v>5</v>
      </c>
      <c r="O22" s="413"/>
      <c r="P22" s="412" t="s">
        <v>6</v>
      </c>
      <c r="Q22" s="410"/>
      <c r="R22" s="414" t="s">
        <v>7</v>
      </c>
    </row>
    <row r="23" spans="1:18" ht="22">
      <c r="A23" s="467" t="s">
        <v>3</v>
      </c>
      <c r="B23" s="467" t="s">
        <v>8</v>
      </c>
      <c r="C23" s="772" t="s">
        <v>9</v>
      </c>
      <c r="D23" s="772"/>
      <c r="E23" s="772"/>
      <c r="F23" s="468"/>
      <c r="G23" s="772" t="s">
        <v>10</v>
      </c>
      <c r="H23" s="772"/>
      <c r="I23" s="772"/>
      <c r="J23" s="772"/>
      <c r="K23" s="497" t="s">
        <v>11</v>
      </c>
      <c r="L23" s="497" t="s">
        <v>13</v>
      </c>
      <c r="M23" s="470" t="s">
        <v>4</v>
      </c>
      <c r="N23" s="497" t="s">
        <v>13</v>
      </c>
      <c r="O23" s="471"/>
      <c r="P23" s="497" t="s">
        <v>11</v>
      </c>
      <c r="Q23" s="470"/>
      <c r="R23" s="472" t="s">
        <v>14</v>
      </c>
    </row>
    <row r="24" spans="1:18" ht="23">
      <c r="A24" s="422"/>
      <c r="B24" s="493"/>
      <c r="C24" s="756" t="s">
        <v>16</v>
      </c>
      <c r="D24" s="757"/>
      <c r="E24" s="758"/>
      <c r="F24" s="496"/>
      <c r="G24" s="794" t="s">
        <v>320</v>
      </c>
      <c r="H24" s="795"/>
      <c r="I24" s="795"/>
      <c r="J24" s="796"/>
      <c r="K24" s="484">
        <v>17037.16</v>
      </c>
      <c r="L24" s="564"/>
      <c r="M24" s="477"/>
      <c r="N24" s="567"/>
      <c r="O24" s="480"/>
      <c r="P24" s="534">
        <v>26031.65</v>
      </c>
      <c r="Q24" s="496"/>
      <c r="R24" s="474">
        <v>16795.25</v>
      </c>
    </row>
    <row r="25" spans="1:18" ht="22">
      <c r="A25" s="422">
        <v>43162</v>
      </c>
      <c r="B25" s="493">
        <v>371</v>
      </c>
      <c r="C25" s="494" t="s">
        <v>303</v>
      </c>
      <c r="D25" s="495"/>
      <c r="E25" s="495"/>
      <c r="F25" s="477"/>
      <c r="G25" s="756"/>
      <c r="H25" s="757"/>
      <c r="I25" s="757"/>
      <c r="J25" s="758"/>
      <c r="K25" s="473">
        <v>21</v>
      </c>
      <c r="L25" s="539">
        <v>43164</v>
      </c>
      <c r="M25" s="496"/>
      <c r="N25" s="496"/>
      <c r="O25" s="425"/>
      <c r="P25" s="473"/>
      <c r="Q25" s="496"/>
      <c r="R25" s="474">
        <f>R24-K25</f>
        <v>16774.25</v>
      </c>
    </row>
    <row r="26" spans="1:18" ht="22">
      <c r="A26" s="422">
        <v>43162</v>
      </c>
      <c r="B26" s="493">
        <v>370</v>
      </c>
      <c r="C26" s="494" t="s">
        <v>298</v>
      </c>
      <c r="D26" s="495"/>
      <c r="E26" s="495"/>
      <c r="F26" s="477"/>
      <c r="G26" s="756"/>
      <c r="H26" s="757"/>
      <c r="I26" s="757"/>
      <c r="J26" s="758"/>
      <c r="K26" s="473">
        <v>69.86</v>
      </c>
      <c r="L26" s="539">
        <v>43164</v>
      </c>
      <c r="M26" s="496"/>
      <c r="N26" s="496"/>
      <c r="O26" s="425"/>
      <c r="P26" s="473"/>
      <c r="Q26" s="496"/>
      <c r="R26" s="474">
        <f>R25-K26</f>
        <v>16704.39</v>
      </c>
    </row>
    <row r="27" spans="1:18" ht="22">
      <c r="A27" s="422">
        <v>43162</v>
      </c>
      <c r="B27" s="493">
        <v>369</v>
      </c>
      <c r="C27" s="494" t="s">
        <v>304</v>
      </c>
      <c r="D27" s="495"/>
      <c r="E27" s="495"/>
      <c r="F27" s="477"/>
      <c r="G27" s="756"/>
      <c r="H27" s="757"/>
      <c r="I27" s="757"/>
      <c r="J27" s="758"/>
      <c r="K27" s="473">
        <v>176.36</v>
      </c>
      <c r="L27" s="539">
        <v>43164</v>
      </c>
      <c r="M27" s="496"/>
      <c r="N27" s="496"/>
      <c r="O27" s="425"/>
      <c r="P27" s="473"/>
      <c r="Q27" s="496"/>
      <c r="R27" s="474">
        <f>R26-K27</f>
        <v>16528.03</v>
      </c>
    </row>
    <row r="28" spans="1:18" ht="22">
      <c r="A28" s="422">
        <v>43164</v>
      </c>
      <c r="B28" s="493" t="s">
        <v>126</v>
      </c>
      <c r="C28" s="494" t="s">
        <v>305</v>
      </c>
      <c r="D28" s="495"/>
      <c r="E28" s="495"/>
      <c r="F28" s="477"/>
      <c r="G28" s="756"/>
      <c r="H28" s="757"/>
      <c r="I28" s="757"/>
      <c r="J28" s="758"/>
      <c r="K28" s="473">
        <v>446.24</v>
      </c>
      <c r="L28" s="539">
        <v>43164</v>
      </c>
      <c r="M28" s="496"/>
      <c r="N28" s="496"/>
      <c r="O28" s="425"/>
      <c r="P28" s="473"/>
      <c r="Q28" s="496"/>
      <c r="R28" s="474">
        <f>R27-K28</f>
        <v>16081.789999999999</v>
      </c>
    </row>
    <row r="29" spans="1:18" ht="22">
      <c r="A29" s="422">
        <v>43168</v>
      </c>
      <c r="B29" s="493"/>
      <c r="C29" s="494" t="s">
        <v>306</v>
      </c>
      <c r="D29" s="495"/>
      <c r="E29" s="495"/>
      <c r="F29" s="477"/>
      <c r="G29" s="756"/>
      <c r="H29" s="757"/>
      <c r="I29" s="757"/>
      <c r="J29" s="758"/>
      <c r="K29" s="473"/>
      <c r="L29" s="496"/>
      <c r="M29" s="496"/>
      <c r="N29" s="539">
        <v>43168</v>
      </c>
      <c r="O29" s="425"/>
      <c r="P29" s="473">
        <v>568</v>
      </c>
      <c r="Q29" s="496"/>
      <c r="R29" s="474">
        <f>R28+P29</f>
        <v>16649.79</v>
      </c>
    </row>
    <row r="30" spans="1:18" ht="22">
      <c r="A30" s="422">
        <v>43162</v>
      </c>
      <c r="B30" s="493"/>
      <c r="C30" s="494" t="s">
        <v>307</v>
      </c>
      <c r="D30" s="495"/>
      <c r="E30" s="495"/>
      <c r="F30" s="477"/>
      <c r="G30" s="756"/>
      <c r="H30" s="757"/>
      <c r="I30" s="757"/>
      <c r="J30" s="758"/>
      <c r="K30" s="473"/>
      <c r="L30" s="496"/>
      <c r="M30" s="496"/>
      <c r="N30" s="539">
        <v>43171</v>
      </c>
      <c r="O30" s="425"/>
      <c r="P30" s="473">
        <v>78</v>
      </c>
      <c r="Q30" s="496"/>
      <c r="R30" s="474">
        <f>R29+P30</f>
        <v>16727.79</v>
      </c>
    </row>
    <row r="31" spans="1:18" ht="22">
      <c r="A31" s="422">
        <v>43169</v>
      </c>
      <c r="B31" s="493"/>
      <c r="C31" s="494" t="s">
        <v>308</v>
      </c>
      <c r="D31" s="495"/>
      <c r="E31" s="495"/>
      <c r="F31" s="477"/>
      <c r="G31" s="756"/>
      <c r="H31" s="757"/>
      <c r="I31" s="757"/>
      <c r="J31" s="758"/>
      <c r="K31" s="473"/>
      <c r="L31" s="496"/>
      <c r="M31" s="496"/>
      <c r="N31" s="539">
        <v>43171</v>
      </c>
      <c r="O31" s="425"/>
      <c r="P31" s="473">
        <v>514</v>
      </c>
      <c r="Q31" s="496"/>
      <c r="R31" s="474">
        <f>R30+P31</f>
        <v>17241.79</v>
      </c>
    </row>
    <row r="32" spans="1:18" ht="22">
      <c r="A32" s="422">
        <v>43169</v>
      </c>
      <c r="B32" s="493"/>
      <c r="C32" s="494" t="s">
        <v>309</v>
      </c>
      <c r="D32" s="495"/>
      <c r="E32" s="495"/>
      <c r="F32" s="477"/>
      <c r="G32" s="756"/>
      <c r="H32" s="757"/>
      <c r="I32" s="757"/>
      <c r="J32" s="758"/>
      <c r="K32" s="473"/>
      <c r="L32" s="496"/>
      <c r="M32" s="496"/>
      <c r="N32" s="539">
        <v>43171</v>
      </c>
      <c r="O32" s="425"/>
      <c r="P32" s="473">
        <v>751</v>
      </c>
      <c r="Q32" s="496"/>
      <c r="R32" s="474">
        <f>R31+P32</f>
        <v>17992.79</v>
      </c>
    </row>
    <row r="33" spans="1:18" ht="22">
      <c r="A33" s="422">
        <v>43171</v>
      </c>
      <c r="B33" s="493"/>
      <c r="C33" s="494" t="s">
        <v>310</v>
      </c>
      <c r="D33" s="495"/>
      <c r="E33" s="495"/>
      <c r="F33" s="477"/>
      <c r="G33" s="756"/>
      <c r="H33" s="757"/>
      <c r="I33" s="757"/>
      <c r="J33" s="758"/>
      <c r="K33" s="475"/>
      <c r="L33" s="496"/>
      <c r="M33" s="496"/>
      <c r="N33" s="539">
        <v>43171</v>
      </c>
      <c r="O33" s="425"/>
      <c r="P33" s="532">
        <v>100</v>
      </c>
      <c r="Q33" s="477"/>
      <c r="R33" s="474">
        <f>R32+P33</f>
        <v>18092.79</v>
      </c>
    </row>
    <row r="34" spans="1:18" ht="22">
      <c r="A34" s="422">
        <v>43171</v>
      </c>
      <c r="B34" s="493" t="s">
        <v>126</v>
      </c>
      <c r="C34" s="494" t="s">
        <v>311</v>
      </c>
      <c r="D34" s="495"/>
      <c r="E34" s="495"/>
      <c r="F34" s="477"/>
      <c r="G34" s="756"/>
      <c r="H34" s="757"/>
      <c r="I34" s="757"/>
      <c r="J34" s="758"/>
      <c r="K34" s="475">
        <v>5.21</v>
      </c>
      <c r="L34" s="539">
        <v>43171</v>
      </c>
      <c r="M34" s="496"/>
      <c r="N34" s="496"/>
      <c r="O34" s="425"/>
      <c r="P34" s="532"/>
      <c r="Q34" s="477"/>
      <c r="R34" s="474">
        <f>R33-K34</f>
        <v>18087.580000000002</v>
      </c>
    </row>
    <row r="35" spans="1:18" ht="22">
      <c r="A35" s="422">
        <v>43176</v>
      </c>
      <c r="B35" s="493" t="s">
        <v>312</v>
      </c>
      <c r="C35" s="494" t="s">
        <v>299</v>
      </c>
      <c r="D35" s="495"/>
      <c r="E35" s="495"/>
      <c r="F35" s="477"/>
      <c r="G35" s="756"/>
      <c r="H35" s="757"/>
      <c r="I35" s="757"/>
      <c r="J35" s="758"/>
      <c r="K35" s="475">
        <v>100</v>
      </c>
      <c r="L35" s="540">
        <v>43178</v>
      </c>
      <c r="M35" s="477"/>
      <c r="N35" s="492"/>
      <c r="O35" s="480"/>
      <c r="P35" s="532"/>
      <c r="Q35" s="477"/>
      <c r="R35" s="474">
        <f>R34-K35</f>
        <v>17987.580000000002</v>
      </c>
    </row>
    <row r="36" spans="1:18" ht="22">
      <c r="A36" s="422">
        <v>43186</v>
      </c>
      <c r="B36" s="493">
        <v>375</v>
      </c>
      <c r="C36" s="769" t="s">
        <v>298</v>
      </c>
      <c r="D36" s="770"/>
      <c r="E36" s="771"/>
      <c r="F36" s="476"/>
      <c r="G36" s="756"/>
      <c r="H36" s="757"/>
      <c r="I36" s="757"/>
      <c r="J36" s="758"/>
      <c r="K36" s="475">
        <v>96</v>
      </c>
      <c r="L36" s="540">
        <v>43186</v>
      </c>
      <c r="M36" s="477"/>
      <c r="N36" s="492"/>
      <c r="O36" s="480"/>
      <c r="P36" s="533" t="s">
        <v>4</v>
      </c>
      <c r="Q36" s="477"/>
      <c r="R36" s="474">
        <f>R35-K36</f>
        <v>17891.580000000002</v>
      </c>
    </row>
    <row r="37" spans="1:18" ht="22">
      <c r="A37" s="482">
        <v>43189</v>
      </c>
      <c r="B37" s="536"/>
      <c r="C37" s="791" t="s">
        <v>306</v>
      </c>
      <c r="D37" s="792"/>
      <c r="E37" s="793"/>
      <c r="F37" s="476"/>
      <c r="G37" s="756"/>
      <c r="H37" s="757"/>
      <c r="I37" s="757"/>
      <c r="J37" s="758"/>
      <c r="K37" s="475"/>
      <c r="L37" s="514"/>
      <c r="M37" s="477"/>
      <c r="N37" s="541">
        <v>43189</v>
      </c>
      <c r="O37" s="480"/>
      <c r="P37" s="533">
        <v>507</v>
      </c>
      <c r="Q37" s="477"/>
      <c r="R37" s="474">
        <f>R36+P37</f>
        <v>18398.580000000002</v>
      </c>
    </row>
    <row r="38" spans="1:18" ht="22">
      <c r="A38" s="482">
        <v>43169</v>
      </c>
      <c r="B38" s="536">
        <v>372</v>
      </c>
      <c r="C38" s="791" t="s">
        <v>313</v>
      </c>
      <c r="D38" s="792"/>
      <c r="E38" s="793"/>
      <c r="F38" s="476"/>
      <c r="G38" s="756" t="s">
        <v>314</v>
      </c>
      <c r="H38" s="757"/>
      <c r="I38" s="757"/>
      <c r="J38" s="758"/>
      <c r="K38" s="475">
        <v>50</v>
      </c>
      <c r="L38" s="540">
        <v>43189</v>
      </c>
      <c r="M38" s="477"/>
      <c r="N38" s="515"/>
      <c r="O38" s="480"/>
      <c r="P38" s="533" t="s">
        <v>4</v>
      </c>
      <c r="Q38" s="477"/>
      <c r="R38" s="474">
        <f>R37-K38</f>
        <v>18348.580000000002</v>
      </c>
    </row>
    <row r="39" spans="1:18" ht="22">
      <c r="A39" s="482">
        <v>43169</v>
      </c>
      <c r="B39" s="536">
        <v>373</v>
      </c>
      <c r="C39" s="791" t="s">
        <v>315</v>
      </c>
      <c r="D39" s="792"/>
      <c r="E39" s="793"/>
      <c r="F39" s="476"/>
      <c r="G39" s="756"/>
      <c r="H39" s="757"/>
      <c r="I39" s="757"/>
      <c r="J39" s="758"/>
      <c r="K39" s="475">
        <v>50</v>
      </c>
      <c r="L39" s="540">
        <v>43189</v>
      </c>
      <c r="M39" s="477"/>
      <c r="N39" s="515"/>
      <c r="O39" s="480"/>
      <c r="P39" s="533"/>
      <c r="Q39" s="477"/>
      <c r="R39" s="474">
        <f>R38-K39</f>
        <v>18298.580000000002</v>
      </c>
    </row>
    <row r="40" spans="1:18" ht="22">
      <c r="A40" s="482">
        <v>43175</v>
      </c>
      <c r="B40" s="536">
        <v>374</v>
      </c>
      <c r="C40" s="791" t="s">
        <v>316</v>
      </c>
      <c r="D40" s="792"/>
      <c r="E40" s="793"/>
      <c r="F40" s="476"/>
      <c r="G40" s="756"/>
      <c r="H40" s="757"/>
      <c r="I40" s="757"/>
      <c r="J40" s="758"/>
      <c r="K40" s="475">
        <v>50</v>
      </c>
      <c r="L40" s="540">
        <v>43189</v>
      </c>
      <c r="M40" s="477"/>
      <c r="N40" s="515"/>
      <c r="O40" s="480"/>
      <c r="P40" s="533"/>
      <c r="Q40" s="477"/>
      <c r="R40" s="474">
        <f>R39-K40</f>
        <v>18248.580000000002</v>
      </c>
    </row>
    <row r="41" spans="1:18" ht="22">
      <c r="A41" s="482"/>
      <c r="B41" s="483"/>
      <c r="C41" s="791"/>
      <c r="D41" s="792"/>
      <c r="E41" s="793"/>
      <c r="F41" s="476"/>
      <c r="G41" s="756"/>
      <c r="H41" s="757"/>
      <c r="I41" s="757"/>
      <c r="J41" s="758"/>
      <c r="K41" s="484" t="s">
        <v>4</v>
      </c>
      <c r="L41" s="485"/>
      <c r="M41" s="477"/>
      <c r="N41" s="492"/>
      <c r="O41" s="480"/>
      <c r="P41" s="533"/>
      <c r="Q41" s="495"/>
      <c r="R41" s="481"/>
    </row>
    <row r="42" spans="1:18" ht="23">
      <c r="A42" s="486"/>
      <c r="B42" s="483"/>
      <c r="C42" s="791"/>
      <c r="D42" s="792"/>
      <c r="E42" s="793"/>
      <c r="F42" s="476"/>
      <c r="G42" s="794" t="s">
        <v>4</v>
      </c>
      <c r="H42" s="795"/>
      <c r="I42" s="795"/>
      <c r="J42" s="796"/>
      <c r="K42" s="484" t="s">
        <v>4</v>
      </c>
      <c r="L42" s="494"/>
      <c r="M42" s="477"/>
      <c r="N42" s="492"/>
      <c r="O42" s="480"/>
      <c r="P42" s="534" t="s">
        <v>4</v>
      </c>
      <c r="Q42" s="495"/>
      <c r="R42" s="488"/>
    </row>
    <row r="43" spans="1:18" ht="23" thickBot="1">
      <c r="A43" s="489"/>
      <c r="B43" s="439"/>
      <c r="C43" s="810"/>
      <c r="D43" s="811"/>
      <c r="E43" s="812"/>
      <c r="F43" s="440"/>
      <c r="G43" s="813" t="s">
        <v>30</v>
      </c>
      <c r="H43" s="814"/>
      <c r="I43" s="814"/>
      <c r="J43" s="815"/>
      <c r="K43" s="576">
        <f>K24+K25+K26+K27+K28+K34+K35+K36+K38+K39+K40</f>
        <v>18101.830000000002</v>
      </c>
      <c r="L43" s="816" t="s">
        <v>31</v>
      </c>
      <c r="M43" s="817"/>
      <c r="N43" s="817"/>
      <c r="O43" s="818"/>
      <c r="P43" s="577">
        <f>P24+P29+P30+P31+P32+P33+P37</f>
        <v>28549.65</v>
      </c>
      <c r="Q43" s="562"/>
      <c r="R43" s="445"/>
    </row>
    <row r="44" spans="1:18" ht="20">
      <c r="A44" s="263"/>
      <c r="B44" s="259"/>
      <c r="C44" s="263"/>
      <c r="D44" s="263"/>
      <c r="E44" s="263"/>
      <c r="F44" s="263"/>
      <c r="G44" s="251"/>
      <c r="H44" s="251"/>
      <c r="I44" s="251"/>
      <c r="J44" s="251"/>
      <c r="K44" s="281" t="s">
        <v>4</v>
      </c>
      <c r="L44" s="263"/>
      <c r="M44" s="263"/>
      <c r="N44" s="263"/>
      <c r="O44" s="300"/>
      <c r="P44" s="282" t="s">
        <v>4</v>
      </c>
      <c r="Q44" s="263"/>
      <c r="R44" s="262"/>
    </row>
    <row r="45" spans="1:18">
      <c r="K45" t="s">
        <v>4</v>
      </c>
      <c r="P45" s="80" t="s">
        <v>4</v>
      </c>
    </row>
    <row r="46" spans="1:18">
      <c r="K46" s="34" t="s">
        <v>4</v>
      </c>
      <c r="P46" s="400" t="s">
        <v>4</v>
      </c>
      <c r="R46" t="s">
        <v>4</v>
      </c>
    </row>
    <row r="47" spans="1:18">
      <c r="K47" s="34" t="s">
        <v>4</v>
      </c>
      <c r="L47" t="s">
        <v>4</v>
      </c>
      <c r="P47" s="80"/>
    </row>
    <row r="48" spans="1:18">
      <c r="B48"/>
      <c r="K48" s="34" t="s">
        <v>4</v>
      </c>
      <c r="O48"/>
      <c r="P48" s="80"/>
    </row>
    <row r="49" spans="2:16">
      <c r="K49" s="34" t="s">
        <v>4</v>
      </c>
      <c r="P49" s="80"/>
    </row>
    <row r="50" spans="2:16">
      <c r="K50" s="34" t="s">
        <v>4</v>
      </c>
    </row>
    <row r="51" spans="2:16">
      <c r="K51" s="34" t="s">
        <v>4</v>
      </c>
    </row>
    <row r="52" spans="2:16">
      <c r="K52" s="34" t="s">
        <v>4</v>
      </c>
    </row>
    <row r="53" spans="2:16">
      <c r="B53"/>
      <c r="K53" s="34" t="s">
        <v>4</v>
      </c>
      <c r="O53"/>
    </row>
    <row r="54" spans="2:16">
      <c r="B54"/>
      <c r="K54" s="34" t="s">
        <v>4</v>
      </c>
      <c r="O54"/>
    </row>
    <row r="55" spans="2:16">
      <c r="B55"/>
      <c r="K55" s="34" t="s">
        <v>4</v>
      </c>
      <c r="O55"/>
    </row>
    <row r="56" spans="2:16">
      <c r="B56"/>
      <c r="K56" s="34" t="s">
        <v>4</v>
      </c>
      <c r="O56"/>
    </row>
  </sheetData>
  <mergeCells count="72">
    <mergeCell ref="C2:E2"/>
    <mergeCell ref="G2:J2"/>
    <mergeCell ref="C15:E15"/>
    <mergeCell ref="C16:E16"/>
    <mergeCell ref="C17:E17"/>
    <mergeCell ref="G13:J13"/>
    <mergeCell ref="G15:J15"/>
    <mergeCell ref="G16:J16"/>
    <mergeCell ref="G17:J17"/>
    <mergeCell ref="C9:E9"/>
    <mergeCell ref="G9:J9"/>
    <mergeCell ref="C10:E10"/>
    <mergeCell ref="G10:J10"/>
    <mergeCell ref="C6:E6"/>
    <mergeCell ref="G6:J6"/>
    <mergeCell ref="C7:E7"/>
    <mergeCell ref="C43:E43"/>
    <mergeCell ref="G43:J43"/>
    <mergeCell ref="L43:O43"/>
    <mergeCell ref="C14:E14"/>
    <mergeCell ref="G14:J14"/>
    <mergeCell ref="C22:E22"/>
    <mergeCell ref="G22:J22"/>
    <mergeCell ref="A21:E21"/>
    <mergeCell ref="G18:J18"/>
    <mergeCell ref="C36:E36"/>
    <mergeCell ref="G36:J36"/>
    <mergeCell ref="C41:E41"/>
    <mergeCell ref="G41:J41"/>
    <mergeCell ref="C42:E42"/>
    <mergeCell ref="G42:J42"/>
    <mergeCell ref="G33:J33"/>
    <mergeCell ref="G34:J34"/>
    <mergeCell ref="G35:J35"/>
    <mergeCell ref="G30:J30"/>
    <mergeCell ref="G31:J31"/>
    <mergeCell ref="G32:J32"/>
    <mergeCell ref="L10:O10"/>
    <mergeCell ref="C23:E23"/>
    <mergeCell ref="G23:J23"/>
    <mergeCell ref="G19:J19"/>
    <mergeCell ref="A19:E19"/>
    <mergeCell ref="A20:E20"/>
    <mergeCell ref="G20:J20"/>
    <mergeCell ref="K20:R20"/>
    <mergeCell ref="C13:E13"/>
    <mergeCell ref="C18:E18"/>
    <mergeCell ref="G7:J7"/>
    <mergeCell ref="C8:E8"/>
    <mergeCell ref="G8:J8"/>
    <mergeCell ref="C3:E3"/>
    <mergeCell ref="G3:J3"/>
    <mergeCell ref="C4:E4"/>
    <mergeCell ref="G4:J4"/>
    <mergeCell ref="C5:E5"/>
    <mergeCell ref="G5:J5"/>
    <mergeCell ref="G12:J12"/>
    <mergeCell ref="C37:E37"/>
    <mergeCell ref="C38:E38"/>
    <mergeCell ref="C39:E39"/>
    <mergeCell ref="C40:E40"/>
    <mergeCell ref="G37:J37"/>
    <mergeCell ref="G38:J38"/>
    <mergeCell ref="G39:J39"/>
    <mergeCell ref="G40:J40"/>
    <mergeCell ref="G27:J27"/>
    <mergeCell ref="G28:J28"/>
    <mergeCell ref="G29:J29"/>
    <mergeCell ref="C24:E24"/>
    <mergeCell ref="G24:J24"/>
    <mergeCell ref="G25:J25"/>
    <mergeCell ref="G26:J26"/>
  </mergeCells>
  <phoneticPr fontId="4" type="noConversion"/>
  <pageMargins left="0.5" right="0.5" top="1" bottom="0.5" header="0.5" footer="0.5"/>
  <pageSetup scale="47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B8" sqref="B8"/>
    </sheetView>
  </sheetViews>
  <sheetFormatPr baseColWidth="10" defaultRowHeight="15" x14ac:dyDescent="0"/>
  <cols>
    <col min="1" max="1" width="58.5" customWidth="1"/>
    <col min="2" max="2" width="24.83203125" customWidth="1"/>
    <col min="3" max="3" width="21.6640625" customWidth="1"/>
    <col min="4" max="4" width="21.83203125" customWidth="1"/>
  </cols>
  <sheetData>
    <row r="1" spans="1:7" s="824" customFormat="1" ht="28">
      <c r="A1" s="824" t="s">
        <v>329</v>
      </c>
      <c r="B1" s="825" t="s">
        <v>330</v>
      </c>
      <c r="C1" s="825" t="s">
        <v>331</v>
      </c>
      <c r="D1" s="825" t="s">
        <v>332</v>
      </c>
    </row>
    <row r="2" spans="1:7" s="824" customFormat="1" ht="28">
      <c r="A2" s="826" t="s">
        <v>333</v>
      </c>
      <c r="B2" s="827">
        <v>8058.73</v>
      </c>
      <c r="C2" s="827">
        <v>8139.49</v>
      </c>
      <c r="D2" s="827">
        <f>B2+C2</f>
        <v>16198.22</v>
      </c>
    </row>
    <row r="3" spans="1:7" s="824" customFormat="1" ht="28">
      <c r="A3" s="826" t="s">
        <v>334</v>
      </c>
      <c r="B3" s="827">
        <v>28549.65</v>
      </c>
      <c r="C3" s="827">
        <v>7532.02</v>
      </c>
      <c r="D3" s="827">
        <f t="shared" ref="D3:D6" si="0">B3+C3</f>
        <v>36081.67</v>
      </c>
    </row>
    <row r="4" spans="1:7" s="824" customFormat="1" ht="28">
      <c r="A4" s="826" t="s">
        <v>335</v>
      </c>
      <c r="B4" s="827">
        <f>B2+B3</f>
        <v>36608.380000000005</v>
      </c>
      <c r="C4" s="827">
        <f>+C2+C3</f>
        <v>15671.51</v>
      </c>
      <c r="D4" s="827">
        <f t="shared" si="0"/>
        <v>52279.890000000007</v>
      </c>
      <c r="G4" s="828"/>
    </row>
    <row r="5" spans="1:7" s="824" customFormat="1" ht="28">
      <c r="A5" s="826" t="s">
        <v>336</v>
      </c>
      <c r="B5" s="827">
        <v>18101.830000000002</v>
      </c>
      <c r="C5" s="827">
        <v>7136.13</v>
      </c>
      <c r="D5" s="827">
        <f t="shared" si="0"/>
        <v>25237.960000000003</v>
      </c>
    </row>
    <row r="6" spans="1:7" s="824" customFormat="1" ht="28">
      <c r="A6" s="826" t="s">
        <v>337</v>
      </c>
      <c r="B6" s="827">
        <f>B4-B5</f>
        <v>18506.550000000003</v>
      </c>
      <c r="C6" s="827">
        <f>C4-C5</f>
        <v>8535.380000000001</v>
      </c>
      <c r="D6" s="827">
        <f t="shared" si="0"/>
        <v>27041.930000000004</v>
      </c>
    </row>
    <row r="7" spans="1:7" s="824" customFormat="1" ht="36" customHeight="1">
      <c r="A7" s="826" t="s">
        <v>338</v>
      </c>
      <c r="B7" s="829">
        <f>B5+B6</f>
        <v>36608.380000000005</v>
      </c>
      <c r="C7" s="829">
        <f>C5+C6</f>
        <v>15671.510000000002</v>
      </c>
      <c r="D7" s="829">
        <f>D5+D6</f>
        <v>52279.890000000007</v>
      </c>
    </row>
    <row r="8" spans="1:7" s="824" customFormat="1" ht="28"/>
    <row r="9" spans="1:7" s="824" customFormat="1" ht="28"/>
    <row r="10" spans="1:7" s="824" customFormat="1" ht="28"/>
    <row r="11" spans="1:7" s="824" customFormat="1" ht="28"/>
  </sheetData>
  <phoneticPr fontId="4" type="noConversion"/>
  <pageMargins left="0.75" right="0.75" top="1" bottom="1" header="0.5" footer="0.5"/>
  <pageSetup scale="85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opLeftCell="A7" workbookViewId="0">
      <selection activeCell="Q29" sqref="Q29"/>
    </sheetView>
  </sheetViews>
  <sheetFormatPr baseColWidth="10" defaultRowHeight="15" x14ac:dyDescent="0"/>
  <cols>
    <col min="3" max="3" width="2.6640625" customWidth="1"/>
    <col min="7" max="7" width="2.33203125" customWidth="1"/>
    <col min="14" max="14" width="3.1640625" customWidth="1"/>
    <col min="16" max="16" width="3" customWidth="1"/>
    <col min="18" max="18" width="2.5" customWidth="1"/>
    <col min="19" max="19" width="11.1640625" bestFit="1" customWidth="1"/>
  </cols>
  <sheetData>
    <row r="1" spans="1:24" ht="16" thickBot="1">
      <c r="A1" s="1"/>
      <c r="B1" s="1"/>
      <c r="C1" s="1"/>
      <c r="D1" s="1"/>
      <c r="E1" s="1"/>
      <c r="F1" s="1"/>
      <c r="G1" s="1"/>
      <c r="H1" s="2" t="s">
        <v>0</v>
      </c>
      <c r="I1" s="2"/>
      <c r="J1" s="1"/>
      <c r="K1" s="1">
        <v>345</v>
      </c>
      <c r="L1" s="1"/>
      <c r="M1" s="1"/>
      <c r="N1" s="1"/>
      <c r="O1" s="85" t="s">
        <v>55</v>
      </c>
      <c r="P1" s="1"/>
      <c r="Q1" s="1"/>
      <c r="R1" s="1"/>
      <c r="S1" s="1"/>
    </row>
    <row r="2" spans="1:24" ht="21" customHeight="1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 t="s">
        <v>2</v>
      </c>
      <c r="M2" s="4" t="s">
        <v>3</v>
      </c>
      <c r="N2" s="4" t="s">
        <v>4</v>
      </c>
      <c r="O2" s="4" t="s">
        <v>5</v>
      </c>
      <c r="P2" s="4"/>
      <c r="Q2" s="4" t="s">
        <v>6</v>
      </c>
      <c r="R2" s="4"/>
      <c r="S2" s="26" t="s">
        <v>7</v>
      </c>
    </row>
    <row r="3" spans="1:24" ht="21" customHeight="1">
      <c r="A3" s="5" t="s">
        <v>3</v>
      </c>
      <c r="B3" s="36" t="s">
        <v>8</v>
      </c>
      <c r="C3" s="36"/>
      <c r="D3" s="36" t="s">
        <v>9</v>
      </c>
      <c r="E3" s="36"/>
      <c r="F3" s="36"/>
      <c r="G3" s="36"/>
      <c r="H3" s="36" t="s">
        <v>10</v>
      </c>
      <c r="I3" s="36"/>
      <c r="J3" s="36"/>
      <c r="K3" s="36"/>
      <c r="L3" s="36" t="s">
        <v>11</v>
      </c>
      <c r="M3" s="36" t="s">
        <v>12</v>
      </c>
      <c r="N3" s="36" t="s">
        <v>4</v>
      </c>
      <c r="O3" s="36" t="s">
        <v>13</v>
      </c>
      <c r="P3" s="36"/>
      <c r="Q3" s="36" t="s">
        <v>11</v>
      </c>
      <c r="R3" s="36"/>
      <c r="S3" s="27" t="s">
        <v>14</v>
      </c>
    </row>
    <row r="4" spans="1:24" ht="21" customHeight="1">
      <c r="A4" s="71">
        <v>42887</v>
      </c>
      <c r="B4" s="72"/>
      <c r="C4" s="64"/>
      <c r="D4" s="584" t="s">
        <v>16</v>
      </c>
      <c r="E4" s="585"/>
      <c r="F4" s="596"/>
      <c r="G4" s="64"/>
      <c r="H4" s="617" t="s">
        <v>318</v>
      </c>
      <c r="I4" s="617"/>
      <c r="J4" s="617"/>
      <c r="K4" s="618"/>
      <c r="L4" s="103">
        <v>2841.59</v>
      </c>
      <c r="M4" s="64"/>
      <c r="N4" s="64"/>
      <c r="O4" s="64"/>
      <c r="P4" s="64"/>
      <c r="Q4" s="568">
        <v>758.42</v>
      </c>
      <c r="R4" s="64"/>
      <c r="S4" s="51">
        <v>6056.32</v>
      </c>
      <c r="X4" t="s">
        <v>4</v>
      </c>
    </row>
    <row r="5" spans="1:24" ht="21" customHeight="1">
      <c r="A5" s="7">
        <v>42889</v>
      </c>
      <c r="B5" s="66"/>
      <c r="C5" s="66"/>
      <c r="D5" s="584" t="s">
        <v>44</v>
      </c>
      <c r="E5" s="585"/>
      <c r="F5" s="596"/>
      <c r="G5" s="66"/>
      <c r="H5" s="590" t="s">
        <v>32</v>
      </c>
      <c r="I5" s="591"/>
      <c r="J5" s="591"/>
      <c r="K5" s="615"/>
      <c r="L5" s="11" t="s">
        <v>4</v>
      </c>
      <c r="M5" s="8">
        <v>42891</v>
      </c>
      <c r="N5" s="66"/>
      <c r="O5" s="66"/>
      <c r="P5" s="66"/>
      <c r="Q5" s="41">
        <v>615</v>
      </c>
      <c r="R5" s="66"/>
      <c r="S5" s="10">
        <f>S4+Q5</f>
        <v>6671.32</v>
      </c>
      <c r="X5" t="s">
        <v>4</v>
      </c>
    </row>
    <row r="6" spans="1:24" ht="21" customHeight="1">
      <c r="A6" s="7">
        <v>42889</v>
      </c>
      <c r="B6" s="37"/>
      <c r="C6" s="12"/>
      <c r="D6" s="584" t="s">
        <v>48</v>
      </c>
      <c r="E6" s="585"/>
      <c r="F6" s="596"/>
      <c r="G6" s="66"/>
      <c r="H6" s="584" t="s">
        <v>34</v>
      </c>
      <c r="I6" s="585"/>
      <c r="J6" s="585"/>
      <c r="K6" s="596"/>
      <c r="L6" s="13"/>
      <c r="M6" s="107">
        <v>42891</v>
      </c>
      <c r="N6" s="66"/>
      <c r="O6" s="67" t="s">
        <v>4</v>
      </c>
      <c r="P6" s="66"/>
      <c r="Q6" s="13">
        <v>325.16000000000003</v>
      </c>
      <c r="R6" s="66"/>
      <c r="S6" s="10">
        <f>Q6+S5</f>
        <v>6996.48</v>
      </c>
      <c r="V6" s="34"/>
      <c r="X6" t="s">
        <v>4</v>
      </c>
    </row>
    <row r="7" spans="1:24" ht="21" customHeight="1">
      <c r="A7" s="7">
        <v>42889</v>
      </c>
      <c r="B7" s="64">
        <v>1141</v>
      </c>
      <c r="C7" s="66"/>
      <c r="D7" s="584" t="s">
        <v>49</v>
      </c>
      <c r="E7" s="585"/>
      <c r="F7" s="596"/>
      <c r="G7" s="66"/>
      <c r="H7" s="584" t="s">
        <v>50</v>
      </c>
      <c r="I7" s="585"/>
      <c r="J7" s="585"/>
      <c r="K7" s="596"/>
      <c r="L7" s="60">
        <v>86.52</v>
      </c>
      <c r="M7" s="8">
        <v>42898</v>
      </c>
      <c r="N7" s="66"/>
      <c r="O7" s="66"/>
      <c r="P7" s="66"/>
      <c r="Q7" s="79" t="s">
        <v>4</v>
      </c>
      <c r="R7" s="66"/>
      <c r="S7" s="10">
        <f>S6-L7</f>
        <v>6909.9599999999991</v>
      </c>
      <c r="V7" s="34"/>
      <c r="X7" t="s">
        <v>4</v>
      </c>
    </row>
    <row r="8" spans="1:24" ht="21" customHeight="1">
      <c r="A8" s="7" t="s">
        <v>4</v>
      </c>
      <c r="B8" s="66"/>
      <c r="C8" s="66"/>
      <c r="D8" s="584" t="s">
        <v>4</v>
      </c>
      <c r="E8" s="585"/>
      <c r="F8" s="596"/>
      <c r="G8" s="66"/>
      <c r="H8" s="584"/>
      <c r="I8" s="585"/>
      <c r="J8" s="585"/>
      <c r="K8" s="596"/>
      <c r="L8" s="60" t="s">
        <v>4</v>
      </c>
      <c r="M8" s="67" t="s">
        <v>4</v>
      </c>
      <c r="N8" s="66"/>
      <c r="O8" s="66"/>
      <c r="P8" s="66"/>
      <c r="Q8" s="41" t="s">
        <v>4</v>
      </c>
      <c r="R8" s="66"/>
      <c r="S8" s="10" t="s">
        <v>4</v>
      </c>
      <c r="X8" t="s">
        <v>4</v>
      </c>
    </row>
    <row r="9" spans="1:24" ht="21" customHeight="1">
      <c r="A9" s="7" t="s">
        <v>4</v>
      </c>
      <c r="B9" s="66"/>
      <c r="C9" s="66"/>
      <c r="D9" s="584"/>
      <c r="E9" s="585"/>
      <c r="F9" s="596"/>
      <c r="G9" s="66"/>
      <c r="H9" s="584"/>
      <c r="I9" s="585"/>
      <c r="J9" s="585"/>
      <c r="K9" s="596"/>
      <c r="L9" s="60" t="s">
        <v>4</v>
      </c>
      <c r="M9" s="67" t="s">
        <v>4</v>
      </c>
      <c r="N9" s="66"/>
      <c r="O9" s="66"/>
      <c r="P9" s="66"/>
      <c r="Q9" s="13" t="s">
        <v>4</v>
      </c>
      <c r="R9" s="66"/>
      <c r="S9" s="10" t="s">
        <v>4</v>
      </c>
      <c r="X9" t="s">
        <v>4</v>
      </c>
    </row>
    <row r="10" spans="1:24" ht="21" customHeight="1">
      <c r="A10" s="49"/>
      <c r="B10" s="64"/>
      <c r="C10" s="64"/>
      <c r="D10" s="584"/>
      <c r="E10" s="585"/>
      <c r="F10" s="596"/>
      <c r="G10" s="64"/>
      <c r="H10" s="584"/>
      <c r="I10" s="585"/>
      <c r="J10" s="585"/>
      <c r="K10" s="596"/>
      <c r="L10" s="50" t="s">
        <v>4</v>
      </c>
      <c r="M10" s="64"/>
      <c r="N10" s="64"/>
      <c r="O10" s="64"/>
      <c r="P10" s="64"/>
      <c r="Q10" s="59" t="s">
        <v>4</v>
      </c>
      <c r="R10" s="64"/>
      <c r="S10" s="51"/>
    </row>
    <row r="11" spans="1:24" ht="16" thickBot="1">
      <c r="A11" s="44"/>
      <c r="B11" s="45"/>
      <c r="C11" s="45"/>
      <c r="D11" s="45"/>
      <c r="E11" s="45"/>
      <c r="F11" s="45"/>
      <c r="G11" s="45"/>
      <c r="H11" s="608" t="s">
        <v>30</v>
      </c>
      <c r="I11" s="609"/>
      <c r="J11" s="609"/>
      <c r="K11" s="610"/>
      <c r="L11" s="46">
        <f>L4+L7</f>
        <v>2928.11</v>
      </c>
      <c r="M11" s="581" t="s">
        <v>31</v>
      </c>
      <c r="N11" s="582"/>
      <c r="O11" s="582"/>
      <c r="P11" s="611"/>
      <c r="Q11" s="47">
        <f>Q4+Q5+Q6</f>
        <v>1698.5800000000002</v>
      </c>
      <c r="R11" s="56"/>
      <c r="S11" s="57"/>
    </row>
    <row r="12" spans="1:24">
      <c r="A12" s="1"/>
      <c r="B12" s="1"/>
      <c r="C12" s="1"/>
      <c r="D12" s="1"/>
      <c r="E12" s="1"/>
      <c r="F12" s="1"/>
      <c r="G12" s="1"/>
      <c r="H12" s="22"/>
      <c r="I12" s="22"/>
      <c r="J12" s="22"/>
      <c r="K12" s="22"/>
      <c r="L12" s="23" t="s">
        <v>4</v>
      </c>
      <c r="M12" s="1"/>
      <c r="N12" s="1"/>
      <c r="O12" s="1"/>
      <c r="P12" s="1"/>
      <c r="Q12" s="209" t="s">
        <v>4</v>
      </c>
      <c r="R12" s="1"/>
      <c r="S12" s="21"/>
      <c r="T12" t="s">
        <v>4</v>
      </c>
      <c r="U12" s="109"/>
    </row>
    <row r="13" spans="1:24">
      <c r="A13" s="19"/>
      <c r="B13" s="9"/>
      <c r="C13" s="9"/>
      <c r="D13" s="9"/>
      <c r="E13" s="9"/>
      <c r="F13" s="9"/>
      <c r="G13" s="9"/>
      <c r="H13" s="9"/>
      <c r="I13" s="9"/>
      <c r="J13" s="9"/>
      <c r="K13" s="9"/>
      <c r="L13" s="21" t="s">
        <v>4</v>
      </c>
      <c r="M13" s="9"/>
      <c r="N13" s="9"/>
      <c r="O13" s="9"/>
      <c r="P13" s="9"/>
      <c r="Q13" s="546" t="s">
        <v>4</v>
      </c>
      <c r="R13" s="9"/>
      <c r="S13" s="21"/>
    </row>
    <row r="14" spans="1:24" ht="16" thickBot="1">
      <c r="A14" s="19"/>
      <c r="B14" s="9"/>
      <c r="C14" s="9"/>
      <c r="D14" s="65"/>
      <c r="E14" s="65"/>
      <c r="F14" s="65"/>
      <c r="G14" s="9"/>
      <c r="H14" s="24" t="s">
        <v>21</v>
      </c>
      <c r="I14" s="24"/>
      <c r="J14" s="24"/>
      <c r="K14" s="24">
        <v>594</v>
      </c>
      <c r="L14" s="25"/>
      <c r="M14" s="9"/>
      <c r="N14" s="9"/>
      <c r="O14" s="9"/>
      <c r="P14" s="9"/>
      <c r="Q14" s="21" t="s">
        <v>4</v>
      </c>
      <c r="R14" s="9"/>
      <c r="S14" s="21"/>
    </row>
    <row r="15" spans="1:24">
      <c r="A15" s="3"/>
      <c r="B15" s="4" t="s">
        <v>1</v>
      </c>
      <c r="C15" s="4"/>
      <c r="D15" s="4"/>
      <c r="E15" s="4"/>
      <c r="F15" s="4"/>
      <c r="G15" s="4"/>
      <c r="H15" s="4"/>
      <c r="I15" s="4"/>
      <c r="J15" s="4"/>
      <c r="K15" s="4"/>
      <c r="L15" s="4" t="s">
        <v>2</v>
      </c>
      <c r="M15" s="4" t="s">
        <v>3</v>
      </c>
      <c r="N15" s="4" t="s">
        <v>4</v>
      </c>
      <c r="O15" s="4" t="s">
        <v>5</v>
      </c>
      <c r="P15" s="4"/>
      <c r="Q15" s="4" t="s">
        <v>6</v>
      </c>
      <c r="R15" s="4"/>
      <c r="S15" s="26" t="s">
        <v>7</v>
      </c>
    </row>
    <row r="16" spans="1:24">
      <c r="A16" s="5" t="s">
        <v>3</v>
      </c>
      <c r="B16" s="36" t="s">
        <v>8</v>
      </c>
      <c r="C16" s="36"/>
      <c r="D16" s="36" t="s">
        <v>9</v>
      </c>
      <c r="E16" s="36"/>
      <c r="F16" s="36"/>
      <c r="G16" s="36"/>
      <c r="H16" s="36" t="s">
        <v>10</v>
      </c>
      <c r="I16" s="36"/>
      <c r="J16" s="36"/>
      <c r="K16" s="36"/>
      <c r="L16" s="36" t="s">
        <v>11</v>
      </c>
      <c r="M16" s="36" t="s">
        <v>12</v>
      </c>
      <c r="N16" s="36" t="s">
        <v>4</v>
      </c>
      <c r="O16" s="36" t="s">
        <v>13</v>
      </c>
      <c r="P16" s="36"/>
      <c r="Q16" s="36" t="s">
        <v>11</v>
      </c>
      <c r="R16" s="36"/>
      <c r="S16" s="27" t="s">
        <v>14</v>
      </c>
    </row>
    <row r="17" spans="1:21">
      <c r="A17" s="69" t="s">
        <v>4</v>
      </c>
      <c r="B17" s="70"/>
      <c r="C17" s="84"/>
      <c r="D17" s="619" t="s">
        <v>16</v>
      </c>
      <c r="E17" s="620"/>
      <c r="F17" s="621"/>
      <c r="G17" s="84"/>
      <c r="H17" s="617" t="s">
        <v>318</v>
      </c>
      <c r="I17" s="617"/>
      <c r="J17" s="617"/>
      <c r="K17" s="618"/>
      <c r="L17" s="103">
        <v>107.61</v>
      </c>
      <c r="M17" s="84"/>
      <c r="N17" s="84"/>
      <c r="O17" s="84"/>
      <c r="P17" s="84"/>
      <c r="Q17" s="103">
        <v>2000</v>
      </c>
      <c r="R17" s="84"/>
      <c r="S17" s="55">
        <v>9951.1200000000008</v>
      </c>
      <c r="U17" s="34"/>
    </row>
    <row r="18" spans="1:21" ht="20" customHeight="1">
      <c r="A18" s="104">
        <v>42892</v>
      </c>
      <c r="B18" s="83" t="s">
        <v>4</v>
      </c>
      <c r="C18" s="83"/>
      <c r="D18" s="584" t="s">
        <v>51</v>
      </c>
      <c r="E18" s="585"/>
      <c r="F18" s="596"/>
      <c r="G18" s="83"/>
      <c r="H18" s="584" t="s">
        <v>53</v>
      </c>
      <c r="I18" s="585"/>
      <c r="J18" s="585"/>
      <c r="K18" s="586"/>
      <c r="L18" s="14">
        <v>60.65</v>
      </c>
      <c r="M18" s="8">
        <v>42893</v>
      </c>
      <c r="N18" s="83"/>
      <c r="O18" s="67" t="s">
        <v>4</v>
      </c>
      <c r="P18" s="83"/>
      <c r="Q18" s="83"/>
      <c r="R18" s="83"/>
      <c r="S18" s="55">
        <f>S17-L18</f>
        <v>9890.4700000000012</v>
      </c>
    </row>
    <row r="19" spans="1:21" ht="34" customHeight="1">
      <c r="A19" s="104">
        <v>42893</v>
      </c>
      <c r="B19" s="82" t="s">
        <v>4</v>
      </c>
      <c r="C19" s="12"/>
      <c r="D19" s="584" t="s">
        <v>51</v>
      </c>
      <c r="E19" s="585"/>
      <c r="F19" s="596"/>
      <c r="G19" s="83"/>
      <c r="H19" s="587" t="s">
        <v>52</v>
      </c>
      <c r="I19" s="588"/>
      <c r="J19" s="588"/>
      <c r="K19" s="597"/>
      <c r="L19" s="14">
        <v>1439.97</v>
      </c>
      <c r="M19" s="8">
        <v>42894</v>
      </c>
      <c r="N19" s="76"/>
      <c r="O19" s="75" t="s">
        <v>4</v>
      </c>
      <c r="P19" s="76"/>
      <c r="Q19" s="77" t="s">
        <v>4</v>
      </c>
      <c r="R19" s="76"/>
      <c r="S19" s="55">
        <f t="shared" ref="S19" si="0">S18-L19</f>
        <v>8450.5000000000018</v>
      </c>
    </row>
    <row r="20" spans="1:21" ht="31" customHeight="1">
      <c r="A20" s="104">
        <v>42893</v>
      </c>
      <c r="B20" s="81" t="s">
        <v>4</v>
      </c>
      <c r="C20" s="83"/>
      <c r="D20" s="584" t="s">
        <v>51</v>
      </c>
      <c r="E20" s="585"/>
      <c r="F20" s="596"/>
      <c r="G20" s="83"/>
      <c r="H20" s="587" t="s">
        <v>54</v>
      </c>
      <c r="I20" s="588"/>
      <c r="J20" s="588"/>
      <c r="K20" s="597"/>
      <c r="L20" s="14">
        <v>500</v>
      </c>
      <c r="M20" s="8">
        <v>42893</v>
      </c>
      <c r="N20" s="76"/>
      <c r="O20" s="75" t="s">
        <v>4</v>
      </c>
      <c r="P20" s="76"/>
      <c r="Q20" s="78" t="s">
        <v>4</v>
      </c>
      <c r="R20" s="76"/>
      <c r="S20" s="55">
        <f>S19-L20</f>
        <v>7950.5000000000018</v>
      </c>
    </row>
    <row r="21" spans="1:21" ht="20" customHeight="1">
      <c r="A21" s="104">
        <v>42896</v>
      </c>
      <c r="B21" s="83">
        <v>324</v>
      </c>
      <c r="C21" s="83"/>
      <c r="D21" s="584" t="s">
        <v>59</v>
      </c>
      <c r="E21" s="585"/>
      <c r="F21" s="596"/>
      <c r="G21" s="83"/>
      <c r="H21" s="584" t="s">
        <v>61</v>
      </c>
      <c r="I21" s="585"/>
      <c r="J21" s="585"/>
      <c r="K21" s="596"/>
      <c r="L21" s="14">
        <v>97.68</v>
      </c>
      <c r="M21" s="8">
        <v>42899</v>
      </c>
      <c r="N21" s="83"/>
      <c r="O21" s="83"/>
      <c r="P21" s="83"/>
      <c r="Q21" s="83"/>
      <c r="R21" s="83"/>
      <c r="S21" s="10">
        <f>S20-L21</f>
        <v>7852.8200000000015</v>
      </c>
    </row>
    <row r="22" spans="1:21" ht="20" customHeight="1">
      <c r="A22" s="104">
        <v>42896</v>
      </c>
      <c r="B22" s="83"/>
      <c r="C22" s="83"/>
      <c r="D22" s="584" t="s">
        <v>60</v>
      </c>
      <c r="E22" s="585"/>
      <c r="F22" s="596"/>
      <c r="G22" s="83"/>
      <c r="H22" s="584" t="s">
        <v>62</v>
      </c>
      <c r="I22" s="585"/>
      <c r="J22" s="585"/>
      <c r="K22" s="596"/>
      <c r="L22" s="74" t="s">
        <v>4</v>
      </c>
      <c r="M22" s="8">
        <v>42900</v>
      </c>
      <c r="N22" s="83"/>
      <c r="O22" s="41" t="s">
        <v>4</v>
      </c>
      <c r="P22" s="83"/>
      <c r="Q22" s="41">
        <v>97.68</v>
      </c>
      <c r="R22" s="501"/>
      <c r="S22" s="102">
        <f>S21+Q22</f>
        <v>7950.5000000000018</v>
      </c>
    </row>
    <row r="23" spans="1:21" ht="21" customHeight="1">
      <c r="A23" s="104">
        <v>42896</v>
      </c>
      <c r="B23" s="83">
        <v>322</v>
      </c>
      <c r="C23" s="83"/>
      <c r="D23" s="584" t="s">
        <v>63</v>
      </c>
      <c r="E23" s="585"/>
      <c r="F23" s="596"/>
      <c r="G23" s="83"/>
      <c r="H23" s="584" t="s">
        <v>64</v>
      </c>
      <c r="I23" s="585"/>
      <c r="J23" s="585"/>
      <c r="K23" s="596"/>
      <c r="L23" s="74">
        <v>30.74</v>
      </c>
      <c r="M23" s="8">
        <v>42876</v>
      </c>
      <c r="N23" s="83"/>
      <c r="O23" s="83"/>
      <c r="P23" s="83"/>
      <c r="Q23" s="83"/>
      <c r="R23" s="83"/>
      <c r="S23" s="10">
        <f>S22-L23</f>
        <v>7919.760000000002</v>
      </c>
    </row>
    <row r="24" spans="1:21" ht="20" customHeight="1">
      <c r="A24" s="6">
        <v>42896</v>
      </c>
      <c r="B24" s="81">
        <v>323</v>
      </c>
      <c r="C24" s="81"/>
      <c r="D24" s="584" t="s">
        <v>65</v>
      </c>
      <c r="E24" s="585"/>
      <c r="F24" s="596"/>
      <c r="G24" s="81"/>
      <c r="H24" s="584" t="s">
        <v>66</v>
      </c>
      <c r="I24" s="585"/>
      <c r="J24" s="585"/>
      <c r="K24" s="596"/>
      <c r="L24" s="14">
        <v>464.77</v>
      </c>
      <c r="M24" s="72">
        <v>42898</v>
      </c>
      <c r="N24" s="81"/>
      <c r="O24" s="81"/>
      <c r="P24" s="81"/>
      <c r="Q24" s="81"/>
      <c r="R24" s="81"/>
      <c r="S24" s="51">
        <f>S23-L24</f>
        <v>7454.9900000000016</v>
      </c>
    </row>
    <row r="25" spans="1:21" ht="20" customHeight="1">
      <c r="A25" s="6">
        <v>42896</v>
      </c>
      <c r="B25" s="81"/>
      <c r="C25" s="81"/>
      <c r="D25" s="584" t="s">
        <v>67</v>
      </c>
      <c r="E25" s="585"/>
      <c r="F25" s="596"/>
      <c r="G25" s="81"/>
      <c r="H25" s="584" t="s">
        <v>68</v>
      </c>
      <c r="I25" s="585"/>
      <c r="J25" s="585"/>
      <c r="K25" s="596"/>
      <c r="L25" s="14"/>
      <c r="M25" s="72">
        <v>42893</v>
      </c>
      <c r="N25" s="81"/>
      <c r="P25" s="81"/>
      <c r="Q25" s="103">
        <v>160</v>
      </c>
      <c r="R25" s="81"/>
      <c r="S25" s="51">
        <f>S24+Q25</f>
        <v>7614.9900000000016</v>
      </c>
    </row>
    <row r="26" spans="1:21" ht="20" customHeight="1">
      <c r="A26" s="6">
        <v>42893</v>
      </c>
      <c r="B26" s="81"/>
      <c r="C26" s="81"/>
      <c r="D26" s="584" t="s">
        <v>69</v>
      </c>
      <c r="E26" s="585"/>
      <c r="F26" s="596"/>
      <c r="G26" s="81"/>
      <c r="H26" s="584" t="s">
        <v>70</v>
      </c>
      <c r="I26" s="585"/>
      <c r="J26" s="585"/>
      <c r="K26" s="596"/>
      <c r="L26" s="14">
        <v>3.95</v>
      </c>
      <c r="M26" s="81"/>
      <c r="N26" s="81"/>
      <c r="O26" s="103"/>
      <c r="P26" s="81"/>
      <c r="Q26" s="545">
        <f>SUM(Q22:Q25)</f>
        <v>257.68</v>
      </c>
      <c r="R26" s="81"/>
      <c r="S26" s="51">
        <f>S25-L26</f>
        <v>7611.0400000000018</v>
      </c>
    </row>
    <row r="27" spans="1:21" ht="20" customHeight="1">
      <c r="A27" s="6"/>
      <c r="B27" s="81"/>
      <c r="C27" s="81"/>
      <c r="D27" s="584"/>
      <c r="E27" s="585"/>
      <c r="F27" s="596"/>
      <c r="G27" s="81"/>
      <c r="H27" s="584"/>
      <c r="I27" s="585"/>
      <c r="J27" s="585"/>
      <c r="K27" s="596"/>
      <c r="L27" s="14" t="s">
        <v>4</v>
      </c>
      <c r="M27" s="81"/>
      <c r="N27" s="81"/>
      <c r="O27" s="103"/>
      <c r="P27" s="81"/>
      <c r="Q27" s="81"/>
      <c r="R27" s="81"/>
      <c r="S27" s="51"/>
    </row>
    <row r="28" spans="1:21" ht="20" customHeight="1">
      <c r="A28" s="106"/>
      <c r="B28" s="38"/>
      <c r="C28" s="38"/>
      <c r="D28" s="584"/>
      <c r="E28" s="585"/>
      <c r="F28" s="596"/>
      <c r="G28" s="38"/>
      <c r="H28" s="617" t="s">
        <v>4</v>
      </c>
      <c r="I28" s="617"/>
      <c r="J28" s="617"/>
      <c r="K28" s="618"/>
      <c r="L28" s="62" t="s">
        <v>4</v>
      </c>
      <c r="M28" s="38"/>
      <c r="N28" s="38"/>
      <c r="O28" s="38"/>
      <c r="P28" s="38"/>
      <c r="Q28" s="549" t="s">
        <v>4</v>
      </c>
      <c r="R28" s="38"/>
      <c r="S28" s="55"/>
    </row>
    <row r="29" spans="1:21" ht="21" customHeight="1" thickBot="1">
      <c r="A29" s="105"/>
      <c r="B29" s="54"/>
      <c r="C29" s="54"/>
      <c r="D29" s="54"/>
      <c r="E29" s="54"/>
      <c r="F29" s="54"/>
      <c r="G29" s="54"/>
      <c r="H29" s="608" t="s">
        <v>30</v>
      </c>
      <c r="I29" s="609"/>
      <c r="J29" s="609"/>
      <c r="K29" s="610"/>
      <c r="L29" s="17">
        <f>L17+L18+L19+L20+L21+L23+L24+L26</f>
        <v>2705.3699999999994</v>
      </c>
      <c r="M29" s="608" t="s">
        <v>31</v>
      </c>
      <c r="N29" s="609"/>
      <c r="O29" s="609"/>
      <c r="P29" s="616"/>
      <c r="Q29" s="569">
        <f>Q17+Q22+Q25+Q26</f>
        <v>2515.3599999999997</v>
      </c>
      <c r="R29" s="54"/>
      <c r="S29" s="58"/>
    </row>
    <row r="30" spans="1:21">
      <c r="A30" s="500"/>
      <c r="B30" s="500"/>
      <c r="C30" s="500"/>
      <c r="D30" s="500"/>
      <c r="E30" s="500"/>
      <c r="F30" s="500"/>
      <c r="G30" s="500"/>
      <c r="H30" s="500"/>
      <c r="I30" s="500"/>
      <c r="J30" s="500"/>
      <c r="K30" s="500"/>
      <c r="L30" s="32" t="s">
        <v>4</v>
      </c>
      <c r="M30" s="547"/>
      <c r="N30" s="547"/>
      <c r="O30" s="547"/>
      <c r="P30" s="547"/>
      <c r="Q30" s="548" t="s">
        <v>4</v>
      </c>
      <c r="R30" s="500"/>
      <c r="S30" s="32"/>
    </row>
    <row r="31" spans="1:21">
      <c r="A31" s="500"/>
      <c r="B31" s="500"/>
      <c r="C31" s="500"/>
      <c r="D31" s="500"/>
      <c r="E31" s="500"/>
      <c r="F31" s="500"/>
      <c r="G31" s="500"/>
      <c r="H31" s="500"/>
      <c r="I31" s="500"/>
      <c r="J31" s="500"/>
      <c r="K31" s="500"/>
      <c r="L31" s="32"/>
      <c r="M31" s="547"/>
      <c r="N31" s="547"/>
      <c r="O31" s="547"/>
      <c r="P31" s="547"/>
      <c r="Q31" s="548"/>
      <c r="R31" s="500"/>
      <c r="S31" s="32"/>
    </row>
    <row r="32" spans="1:21">
      <c r="A32" s="19"/>
      <c r="B32" s="9"/>
      <c r="C32" s="9"/>
      <c r="D32" s="9"/>
      <c r="E32" s="9"/>
      <c r="F32" s="9"/>
      <c r="G32" s="9"/>
      <c r="H32" s="31"/>
      <c r="I32" s="31"/>
      <c r="J32" s="31"/>
      <c r="K32" s="31"/>
      <c r="L32" s="32" t="s">
        <v>4</v>
      </c>
      <c r="M32" s="9"/>
      <c r="N32" s="9"/>
      <c r="O32" s="9"/>
      <c r="P32" s="9"/>
      <c r="Q32" s="9"/>
      <c r="R32" s="9"/>
      <c r="S32" s="21"/>
    </row>
    <row r="33" spans="1:24" ht="16" thickBot="1">
      <c r="A33" s="19"/>
      <c r="B33" s="9"/>
      <c r="C33" s="9"/>
      <c r="D33" s="9"/>
      <c r="E33" s="9"/>
      <c r="F33" s="9"/>
      <c r="G33" s="9"/>
      <c r="H33" s="33" t="s">
        <v>24</v>
      </c>
      <c r="I33" s="22"/>
      <c r="J33" s="22"/>
      <c r="K33" s="22">
        <v>62</v>
      </c>
      <c r="L33" s="21" t="s">
        <v>4</v>
      </c>
      <c r="M33" s="9"/>
      <c r="N33" s="9"/>
      <c r="O33" s="9"/>
      <c r="P33" s="9"/>
      <c r="Q33" s="9"/>
      <c r="R33" s="9"/>
      <c r="S33" s="21"/>
    </row>
    <row r="34" spans="1:24" ht="21" customHeight="1">
      <c r="A34" s="3"/>
      <c r="B34" s="4" t="s">
        <v>1</v>
      </c>
      <c r="C34" s="4"/>
      <c r="D34" s="4"/>
      <c r="E34" s="4"/>
      <c r="F34" s="4"/>
      <c r="G34" s="4"/>
      <c r="H34" s="4"/>
      <c r="I34" s="4"/>
      <c r="J34" s="4"/>
      <c r="K34" s="4"/>
      <c r="L34" s="4" t="s">
        <v>2</v>
      </c>
      <c r="M34" s="4" t="s">
        <v>3</v>
      </c>
      <c r="N34" s="4" t="s">
        <v>4</v>
      </c>
      <c r="O34" s="4" t="s">
        <v>5</v>
      </c>
      <c r="P34" s="4"/>
      <c r="Q34" s="4" t="s">
        <v>6</v>
      </c>
      <c r="R34" s="4"/>
      <c r="S34" s="26" t="s">
        <v>7</v>
      </c>
    </row>
    <row r="35" spans="1:24" ht="21" customHeight="1">
      <c r="A35" s="5" t="s">
        <v>3</v>
      </c>
      <c r="B35" s="36" t="s">
        <v>8</v>
      </c>
      <c r="C35" s="36"/>
      <c r="D35" s="36" t="s">
        <v>9</v>
      </c>
      <c r="E35" s="36"/>
      <c r="F35" s="36"/>
      <c r="G35" s="36"/>
      <c r="H35" s="36" t="s">
        <v>10</v>
      </c>
      <c r="I35" s="36"/>
      <c r="J35" s="36"/>
      <c r="K35" s="36"/>
      <c r="L35" s="36" t="s">
        <v>11</v>
      </c>
      <c r="M35" s="36" t="s">
        <v>12</v>
      </c>
      <c r="N35" s="36" t="s">
        <v>4</v>
      </c>
      <c r="O35" s="36" t="s">
        <v>13</v>
      </c>
      <c r="P35" s="36"/>
      <c r="Q35" s="36" t="s">
        <v>11</v>
      </c>
      <c r="R35" s="36"/>
      <c r="S35" s="27" t="s">
        <v>14</v>
      </c>
    </row>
    <row r="36" spans="1:24" ht="21" customHeight="1">
      <c r="A36" s="6" t="s">
        <v>4</v>
      </c>
      <c r="B36" s="72"/>
      <c r="C36" s="64"/>
      <c r="D36" s="584" t="s">
        <v>16</v>
      </c>
      <c r="E36" s="585"/>
      <c r="F36" s="586"/>
      <c r="G36" s="64"/>
      <c r="H36" s="617" t="s">
        <v>318</v>
      </c>
      <c r="I36" s="617"/>
      <c r="J36" s="617"/>
      <c r="K36" s="618"/>
      <c r="L36" s="571">
        <v>690.51</v>
      </c>
      <c r="M36" s="64"/>
      <c r="N36" s="64"/>
      <c r="O36" s="64"/>
      <c r="P36" s="64"/>
      <c r="Q36" s="38">
        <v>1015.67</v>
      </c>
      <c r="R36" s="64"/>
      <c r="S36" s="97">
        <v>1240.5</v>
      </c>
    </row>
    <row r="37" spans="1:24" ht="28" customHeight="1">
      <c r="A37" s="6">
        <v>42889</v>
      </c>
      <c r="B37" s="8"/>
      <c r="C37" s="66"/>
      <c r="D37" s="587"/>
      <c r="E37" s="588"/>
      <c r="F37" s="589"/>
      <c r="G37" s="66"/>
      <c r="H37" s="584" t="s">
        <v>33</v>
      </c>
      <c r="I37" s="585"/>
      <c r="J37" s="585"/>
      <c r="K37" s="586"/>
      <c r="L37" s="11">
        <v>325.16000000000003</v>
      </c>
      <c r="M37" s="67">
        <v>42891</v>
      </c>
      <c r="N37" s="66"/>
      <c r="O37" s="66"/>
      <c r="P37" s="66"/>
      <c r="Q37" s="66"/>
      <c r="R37" s="66"/>
      <c r="S37" s="98">
        <f>S36-L37</f>
        <v>915.33999999999992</v>
      </c>
      <c r="W37" s="34"/>
      <c r="X37" s="34"/>
    </row>
    <row r="38" spans="1:24" ht="18" customHeight="1">
      <c r="A38" s="6">
        <v>42895</v>
      </c>
      <c r="B38" s="8"/>
      <c r="C38" s="66"/>
      <c r="D38" s="587" t="s">
        <v>57</v>
      </c>
      <c r="E38" s="588"/>
      <c r="F38" s="589"/>
      <c r="G38" s="66"/>
      <c r="H38" s="622" t="s">
        <v>58</v>
      </c>
      <c r="I38" s="623"/>
      <c r="J38" s="623"/>
      <c r="K38" s="624"/>
      <c r="L38" s="11"/>
      <c r="M38" s="67" t="s">
        <v>4</v>
      </c>
      <c r="N38" s="66"/>
      <c r="O38" s="66"/>
      <c r="P38" s="66"/>
      <c r="Q38" s="41">
        <v>500</v>
      </c>
      <c r="R38" s="73"/>
      <c r="S38" s="98">
        <f>+S37+Q38</f>
        <v>1415.34</v>
      </c>
      <c r="W38" s="34"/>
      <c r="X38" s="34"/>
    </row>
    <row r="39" spans="1:24" ht="21" customHeight="1">
      <c r="A39" s="6" t="s">
        <v>4</v>
      </c>
      <c r="B39" s="38" t="s">
        <v>4</v>
      </c>
      <c r="C39" s="66"/>
      <c r="D39" s="590" t="s">
        <v>4</v>
      </c>
      <c r="E39" s="591"/>
      <c r="F39" s="592"/>
      <c r="G39" s="66"/>
      <c r="H39" s="617" t="s">
        <v>318</v>
      </c>
      <c r="I39" s="617"/>
      <c r="J39" s="617"/>
      <c r="K39" s="618"/>
      <c r="L39" s="570"/>
      <c r="M39" s="96"/>
      <c r="N39" s="66"/>
      <c r="O39" s="67" t="s">
        <v>4</v>
      </c>
      <c r="P39" s="66"/>
      <c r="Q39" s="66"/>
      <c r="R39" s="66"/>
      <c r="S39" s="28" t="s">
        <v>4</v>
      </c>
      <c r="W39" s="34"/>
      <c r="X39" s="34"/>
    </row>
    <row r="40" spans="1:24" ht="21" customHeight="1" thickBot="1">
      <c r="A40" s="29" t="s">
        <v>4</v>
      </c>
      <c r="B40" s="35" t="s">
        <v>4</v>
      </c>
      <c r="C40" s="16"/>
      <c r="D40" s="578"/>
      <c r="E40" s="579"/>
      <c r="F40" s="580"/>
      <c r="G40" s="16"/>
      <c r="H40" s="608" t="s">
        <v>29</v>
      </c>
      <c r="I40" s="609"/>
      <c r="J40" s="609"/>
      <c r="K40" s="610"/>
      <c r="L40" s="99">
        <f>L36+L37</f>
        <v>1015.6700000000001</v>
      </c>
      <c r="M40" s="608" t="s">
        <v>31</v>
      </c>
      <c r="N40" s="609"/>
      <c r="O40" s="616"/>
      <c r="P40" s="16"/>
      <c r="Q40" s="88">
        <f>Q36+Q38</f>
        <v>1515.67</v>
      </c>
      <c r="R40" s="16"/>
      <c r="S40" s="18" t="s">
        <v>23</v>
      </c>
    </row>
    <row r="41" spans="1:2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23"/>
      <c r="M41" s="1"/>
      <c r="N41" s="1"/>
      <c r="O41" s="1"/>
      <c r="P41" s="1"/>
      <c r="Q41" s="1" t="s">
        <v>4</v>
      </c>
      <c r="R41" s="1"/>
      <c r="S41" s="1"/>
    </row>
    <row r="42" spans="1:2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23"/>
      <c r="M42" s="23"/>
      <c r="N42" s="1"/>
      <c r="O42" s="1"/>
      <c r="P42" s="1"/>
      <c r="Q42" s="1"/>
      <c r="R42" s="1"/>
      <c r="S42" s="1"/>
    </row>
  </sheetData>
  <mergeCells count="53">
    <mergeCell ref="D38:F38"/>
    <mergeCell ref="H38:K38"/>
    <mergeCell ref="D39:F39"/>
    <mergeCell ref="H39:K39"/>
    <mergeCell ref="D40:F40"/>
    <mergeCell ref="H40:K40"/>
    <mergeCell ref="H29:K29"/>
    <mergeCell ref="M29:P29"/>
    <mergeCell ref="D36:F36"/>
    <mergeCell ref="H36:K36"/>
    <mergeCell ref="D37:F37"/>
    <mergeCell ref="H37:K37"/>
    <mergeCell ref="D28:F28"/>
    <mergeCell ref="H28:K28"/>
    <mergeCell ref="D25:F25"/>
    <mergeCell ref="H25:K25"/>
    <mergeCell ref="D26:F26"/>
    <mergeCell ref="D27:F27"/>
    <mergeCell ref="H26:K26"/>
    <mergeCell ref="H27:K27"/>
    <mergeCell ref="D22:F22"/>
    <mergeCell ref="H22:K22"/>
    <mergeCell ref="D23:F23"/>
    <mergeCell ref="H23:K23"/>
    <mergeCell ref="D24:F24"/>
    <mergeCell ref="H24:K24"/>
    <mergeCell ref="D19:F19"/>
    <mergeCell ref="H19:K19"/>
    <mergeCell ref="D20:F20"/>
    <mergeCell ref="H20:K20"/>
    <mergeCell ref="D21:F21"/>
    <mergeCell ref="H21:K21"/>
    <mergeCell ref="H11:K11"/>
    <mergeCell ref="D17:F17"/>
    <mergeCell ref="H17:K17"/>
    <mergeCell ref="D18:F18"/>
    <mergeCell ref="H18:K18"/>
    <mergeCell ref="M40:O40"/>
    <mergeCell ref="D4:F4"/>
    <mergeCell ref="D5:F5"/>
    <mergeCell ref="D6:F6"/>
    <mergeCell ref="H6:K6"/>
    <mergeCell ref="H5:K5"/>
    <mergeCell ref="D7:F7"/>
    <mergeCell ref="H7:K7"/>
    <mergeCell ref="D8:F8"/>
    <mergeCell ref="H8:K8"/>
    <mergeCell ref="D9:F9"/>
    <mergeCell ref="H9:K9"/>
    <mergeCell ref="M11:P11"/>
    <mergeCell ref="D10:F10"/>
    <mergeCell ref="H10:K10"/>
    <mergeCell ref="H4:K4"/>
  </mergeCells>
  <phoneticPr fontId="4" type="noConversion"/>
  <pageMargins left="0.75" right="0.75" top="0.75" bottom="1" header="0.25" footer="0.5"/>
  <pageSetup scale="60" orientation="landscape" horizontalDpi="4294967292" verticalDpi="4294967292"/>
  <extLst>
    <ext xmlns:mx="http://schemas.microsoft.com/office/mac/excel/2008/main" uri="{64002731-A6B0-56B0-2670-7721B7C09600}">
      <mx:PLV Mode="0" OnePage="0" WScale="59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workbookViewId="0">
      <selection activeCell="U13" sqref="U13"/>
    </sheetView>
  </sheetViews>
  <sheetFormatPr baseColWidth="10" defaultRowHeight="15" x14ac:dyDescent="0"/>
  <cols>
    <col min="3" max="3" width="2.6640625" customWidth="1"/>
    <col min="6" max="6" width="21" customWidth="1"/>
    <col min="7" max="7" width="3" customWidth="1"/>
    <col min="11" max="11" width="24.6640625" customWidth="1"/>
    <col min="12" max="12" width="10.5" bestFit="1" customWidth="1"/>
    <col min="13" max="13" width="11.1640625" bestFit="1" customWidth="1"/>
    <col min="14" max="14" width="3.1640625" customWidth="1"/>
    <col min="16" max="16" width="3" customWidth="1"/>
    <col min="17" max="17" width="11.5" bestFit="1" customWidth="1"/>
    <col min="18" max="18" width="2.5" customWidth="1"/>
    <col min="19" max="19" width="11.1640625" bestFit="1" customWidth="1"/>
  </cols>
  <sheetData>
    <row r="1" spans="1:24" ht="16" thickBot="1">
      <c r="A1" s="1"/>
      <c r="B1" s="1"/>
      <c r="C1" s="1"/>
      <c r="D1" s="1"/>
      <c r="E1" s="1"/>
      <c r="F1" s="1"/>
      <c r="G1" s="1"/>
      <c r="H1" s="2" t="s">
        <v>0</v>
      </c>
      <c r="I1" s="2"/>
      <c r="J1" s="1"/>
      <c r="K1" s="1">
        <v>345</v>
      </c>
      <c r="L1" s="1"/>
      <c r="M1" s="111" t="s">
        <v>71</v>
      </c>
      <c r="N1" s="110"/>
      <c r="O1" s="110"/>
      <c r="P1" s="1"/>
      <c r="Q1" s="1"/>
      <c r="R1" s="1"/>
      <c r="S1" s="1"/>
    </row>
    <row r="2" spans="1:24" ht="21" customHeight="1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 t="s">
        <v>2</v>
      </c>
      <c r="M2" s="4" t="s">
        <v>3</v>
      </c>
      <c r="N2" s="4" t="s">
        <v>4</v>
      </c>
      <c r="O2" s="4" t="s">
        <v>5</v>
      </c>
      <c r="P2" s="4"/>
      <c r="Q2" s="4" t="s">
        <v>6</v>
      </c>
      <c r="R2" s="4"/>
      <c r="S2" s="26" t="s">
        <v>7</v>
      </c>
    </row>
    <row r="3" spans="1:24" ht="21" customHeight="1">
      <c r="A3" s="5" t="s">
        <v>3</v>
      </c>
      <c r="B3" s="36" t="s">
        <v>8</v>
      </c>
      <c r="C3" s="36"/>
      <c r="D3" s="36" t="s">
        <v>9</v>
      </c>
      <c r="E3" s="36"/>
      <c r="F3" s="36"/>
      <c r="G3" s="36"/>
      <c r="H3" s="36" t="s">
        <v>10</v>
      </c>
      <c r="I3" s="36"/>
      <c r="J3" s="36"/>
      <c r="K3" s="36"/>
      <c r="L3" s="36" t="s">
        <v>11</v>
      </c>
      <c r="M3" s="36" t="s">
        <v>12</v>
      </c>
      <c r="N3" s="36" t="s">
        <v>4</v>
      </c>
      <c r="O3" s="36" t="s">
        <v>13</v>
      </c>
      <c r="P3" s="36"/>
      <c r="Q3" s="36" t="s">
        <v>11</v>
      </c>
      <c r="R3" s="36"/>
      <c r="S3" s="27" t="s">
        <v>14</v>
      </c>
    </row>
    <row r="4" spans="1:24" ht="21" customHeight="1">
      <c r="A4" s="122">
        <v>42856</v>
      </c>
      <c r="B4" s="593" t="s">
        <v>15</v>
      </c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5"/>
    </row>
    <row r="5" spans="1:24" ht="21" customHeight="1">
      <c r="A5" s="112">
        <v>42916</v>
      </c>
      <c r="B5" s="8"/>
      <c r="C5" s="66"/>
      <c r="D5" s="584" t="s">
        <v>16</v>
      </c>
      <c r="E5" s="585"/>
      <c r="F5" s="596"/>
      <c r="G5" s="66"/>
      <c r="H5" s="625" t="s">
        <v>319</v>
      </c>
      <c r="I5" s="617"/>
      <c r="J5" s="617"/>
      <c r="K5" s="618"/>
      <c r="L5" s="41">
        <v>2928.11</v>
      </c>
      <c r="M5" s="554"/>
      <c r="N5" s="553"/>
      <c r="O5" s="553"/>
      <c r="P5" s="553"/>
      <c r="Q5" s="59">
        <v>1698.58</v>
      </c>
      <c r="R5" s="66"/>
      <c r="S5" s="10">
        <v>6909.96</v>
      </c>
      <c r="X5" t="s">
        <v>4</v>
      </c>
    </row>
    <row r="6" spans="1:24" ht="21" customHeight="1">
      <c r="A6" s="112">
        <v>42923</v>
      </c>
      <c r="B6" s="108">
        <v>1142</v>
      </c>
      <c r="C6" s="66"/>
      <c r="D6" s="584" t="s">
        <v>80</v>
      </c>
      <c r="E6" s="585"/>
      <c r="F6" s="596"/>
      <c r="G6" s="66"/>
      <c r="H6" s="590" t="s">
        <v>81</v>
      </c>
      <c r="I6" s="591"/>
      <c r="J6" s="591"/>
      <c r="K6" s="615"/>
      <c r="L6" s="41">
        <v>64.94</v>
      </c>
      <c r="M6" s="8">
        <v>46587</v>
      </c>
      <c r="N6" s="66"/>
      <c r="O6" s="66"/>
      <c r="P6" s="66"/>
      <c r="Q6" s="66"/>
      <c r="R6" s="66"/>
      <c r="S6" s="10">
        <f>S5-L6</f>
        <v>6845.02</v>
      </c>
      <c r="X6" t="s">
        <v>4</v>
      </c>
    </row>
    <row r="7" spans="1:24" ht="21" customHeight="1">
      <c r="A7" s="112" t="s">
        <v>4</v>
      </c>
      <c r="B7" s="31" t="s">
        <v>4</v>
      </c>
      <c r="C7" s="12"/>
      <c r="D7" s="584" t="s">
        <v>4</v>
      </c>
      <c r="E7" s="585"/>
      <c r="F7" s="596"/>
      <c r="G7" s="66"/>
      <c r="H7" s="584" t="s">
        <v>4</v>
      </c>
      <c r="I7" s="585"/>
      <c r="J7" s="585"/>
      <c r="K7" s="596"/>
      <c r="L7" s="101"/>
      <c r="M7" s="133"/>
      <c r="N7" s="66"/>
      <c r="O7" s="67" t="s">
        <v>4</v>
      </c>
      <c r="P7" s="66"/>
      <c r="Q7" s="13" t="s">
        <v>4</v>
      </c>
      <c r="R7" s="66"/>
      <c r="S7" s="10" t="s">
        <v>4</v>
      </c>
      <c r="V7" s="34"/>
      <c r="X7" t="s">
        <v>4</v>
      </c>
    </row>
    <row r="8" spans="1:24" ht="21" customHeight="1">
      <c r="A8" s="112" t="s">
        <v>4</v>
      </c>
      <c r="B8" s="100" t="s">
        <v>4</v>
      </c>
      <c r="C8" s="66"/>
      <c r="D8" s="584" t="s">
        <v>4</v>
      </c>
      <c r="E8" s="585"/>
      <c r="F8" s="596"/>
      <c r="G8" s="66"/>
      <c r="H8" s="584" t="s">
        <v>4</v>
      </c>
      <c r="I8" s="585"/>
      <c r="J8" s="585"/>
      <c r="K8" s="596"/>
      <c r="L8" s="101"/>
      <c r="M8" s="8" t="s">
        <v>4</v>
      </c>
      <c r="N8" s="66"/>
      <c r="O8" s="66"/>
      <c r="P8" s="66"/>
      <c r="Q8" s="66"/>
      <c r="R8" s="66"/>
      <c r="S8" s="10" t="s">
        <v>4</v>
      </c>
      <c r="V8" s="34"/>
      <c r="X8" t="s">
        <v>4</v>
      </c>
    </row>
    <row r="9" spans="1:24" ht="21" customHeight="1">
      <c r="A9" s="112" t="s">
        <v>4</v>
      </c>
      <c r="B9" s="66"/>
      <c r="C9" s="66"/>
      <c r="D9" s="584" t="s">
        <v>4</v>
      </c>
      <c r="E9" s="585"/>
      <c r="F9" s="596"/>
      <c r="G9" s="66"/>
      <c r="H9" s="584"/>
      <c r="I9" s="585"/>
      <c r="J9" s="585"/>
      <c r="K9" s="596"/>
      <c r="L9" s="101"/>
      <c r="M9" s="8" t="s">
        <v>4</v>
      </c>
      <c r="N9" s="66"/>
      <c r="O9" s="66"/>
      <c r="P9" s="66"/>
      <c r="Q9" s="66"/>
      <c r="R9" s="66"/>
      <c r="S9" s="10" t="s">
        <v>4</v>
      </c>
      <c r="X9" t="s">
        <v>4</v>
      </c>
    </row>
    <row r="10" spans="1:24" ht="23" customHeight="1" thickBot="1">
      <c r="A10" s="44"/>
      <c r="B10" s="45"/>
      <c r="C10" s="45"/>
      <c r="D10" s="45"/>
      <c r="E10" s="45"/>
      <c r="F10" s="45"/>
      <c r="G10" s="45"/>
      <c r="H10" s="608" t="s">
        <v>30</v>
      </c>
      <c r="I10" s="609"/>
      <c r="J10" s="609"/>
      <c r="K10" s="610"/>
      <c r="L10" s="17">
        <f>L5+L6</f>
        <v>2993.05</v>
      </c>
      <c r="M10" s="608" t="s">
        <v>31</v>
      </c>
      <c r="N10" s="609"/>
      <c r="O10" s="609"/>
      <c r="P10" s="616"/>
      <c r="Q10" s="572">
        <v>1698.58</v>
      </c>
      <c r="R10" s="56"/>
      <c r="S10" s="57"/>
    </row>
    <row r="11" spans="1:24">
      <c r="A11" s="1"/>
      <c r="B11" s="1"/>
      <c r="C11" s="1"/>
      <c r="D11" s="1"/>
      <c r="E11" s="1"/>
      <c r="F11" s="1"/>
      <c r="G11" s="1"/>
      <c r="H11" s="22"/>
      <c r="I11" s="22"/>
      <c r="J11" s="22"/>
      <c r="K11" s="22"/>
      <c r="L11" s="23" t="s">
        <v>4</v>
      </c>
      <c r="M11" s="1"/>
      <c r="N11" s="1"/>
      <c r="O11" s="1"/>
      <c r="P11" s="1"/>
      <c r="Q11" s="1"/>
      <c r="R11" s="1"/>
      <c r="S11" s="21"/>
      <c r="T11" t="s">
        <v>4</v>
      </c>
    </row>
    <row r="12" spans="1:24">
      <c r="A12" s="19"/>
      <c r="B12" s="9"/>
      <c r="C12" s="9"/>
      <c r="D12" s="9"/>
      <c r="E12" s="9"/>
      <c r="F12" s="9"/>
      <c r="G12" s="9"/>
      <c r="H12" s="9"/>
      <c r="I12" s="9"/>
      <c r="J12" s="9"/>
      <c r="K12" s="9"/>
      <c r="L12" s="21"/>
      <c r="M12" s="9"/>
      <c r="N12" s="9"/>
      <c r="O12" s="9"/>
      <c r="P12" s="9"/>
      <c r="Q12" s="9"/>
      <c r="R12" s="9"/>
      <c r="S12" s="21"/>
    </row>
    <row r="13" spans="1:24">
      <c r="A13" s="19"/>
      <c r="B13" s="9"/>
      <c r="C13" s="9"/>
      <c r="D13" s="65"/>
      <c r="E13" s="65"/>
      <c r="F13" s="65"/>
      <c r="G13" s="9"/>
      <c r="H13" s="24" t="s">
        <v>21</v>
      </c>
      <c r="I13" s="24"/>
      <c r="J13" s="24"/>
      <c r="K13" s="24">
        <v>594</v>
      </c>
      <c r="L13" s="25"/>
      <c r="M13" s="9"/>
      <c r="N13" s="9"/>
      <c r="O13" s="9"/>
      <c r="P13" s="9"/>
      <c r="Q13" s="9"/>
      <c r="R13" s="9"/>
      <c r="S13" s="21"/>
    </row>
    <row r="14" spans="1:24">
      <c r="A14" s="124"/>
      <c r="B14" s="125" t="s">
        <v>1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 t="s">
        <v>2</v>
      </c>
      <c r="M14" s="125" t="s">
        <v>3</v>
      </c>
      <c r="N14" s="125" t="s">
        <v>4</v>
      </c>
      <c r="O14" s="125" t="s">
        <v>5</v>
      </c>
      <c r="P14" s="125"/>
      <c r="Q14" s="125" t="s">
        <v>6</v>
      </c>
      <c r="R14" s="125"/>
      <c r="S14" s="126" t="s">
        <v>7</v>
      </c>
    </row>
    <row r="15" spans="1:24">
      <c r="A15" s="127" t="s">
        <v>3</v>
      </c>
      <c r="B15" s="36" t="s">
        <v>8</v>
      </c>
      <c r="C15" s="36"/>
      <c r="D15" s="36" t="s">
        <v>9</v>
      </c>
      <c r="E15" s="36"/>
      <c r="F15" s="36"/>
      <c r="G15" s="36"/>
      <c r="H15" s="36" t="s">
        <v>10</v>
      </c>
      <c r="I15" s="36"/>
      <c r="J15" s="36"/>
      <c r="K15" s="36"/>
      <c r="L15" s="36" t="s">
        <v>11</v>
      </c>
      <c r="M15" s="36" t="s">
        <v>12</v>
      </c>
      <c r="N15" s="36" t="s">
        <v>4</v>
      </c>
      <c r="O15" s="36" t="s">
        <v>13</v>
      </c>
      <c r="P15" s="36"/>
      <c r="Q15" s="36" t="s">
        <v>11</v>
      </c>
      <c r="R15" s="36"/>
      <c r="S15" s="128" t="s">
        <v>14</v>
      </c>
    </row>
    <row r="16" spans="1:24" ht="20" customHeight="1">
      <c r="A16" s="96" t="s">
        <v>4</v>
      </c>
      <c r="B16" s="593" t="s">
        <v>15</v>
      </c>
      <c r="C16" s="594"/>
      <c r="D16" s="594"/>
      <c r="E16" s="594"/>
      <c r="F16" s="594"/>
      <c r="G16" s="594"/>
      <c r="H16" s="594"/>
      <c r="I16" s="594"/>
      <c r="J16" s="594"/>
      <c r="K16" s="594"/>
      <c r="L16" s="594"/>
      <c r="M16" s="594"/>
      <c r="N16" s="594"/>
      <c r="O16" s="594"/>
      <c r="P16" s="594"/>
      <c r="Q16" s="594"/>
      <c r="R16" s="594"/>
      <c r="S16" s="626"/>
    </row>
    <row r="17" spans="1:21" ht="20" customHeight="1">
      <c r="A17" s="129" t="s">
        <v>4</v>
      </c>
      <c r="B17" s="8"/>
      <c r="C17" s="120"/>
      <c r="D17" s="584" t="s">
        <v>16</v>
      </c>
      <c r="E17" s="585"/>
      <c r="F17" s="596"/>
      <c r="G17" s="120"/>
      <c r="H17" s="625" t="s">
        <v>319</v>
      </c>
      <c r="I17" s="617"/>
      <c r="J17" s="617"/>
      <c r="K17" s="618"/>
      <c r="L17" s="62">
        <v>2705.37</v>
      </c>
      <c r="M17" s="38"/>
      <c r="N17" s="38"/>
      <c r="O17" s="38"/>
      <c r="P17" s="38"/>
      <c r="Q17" s="549">
        <v>2515.36</v>
      </c>
      <c r="R17" s="120"/>
      <c r="S17" s="134">
        <v>7611.04</v>
      </c>
      <c r="U17" s="34"/>
    </row>
    <row r="18" spans="1:21" ht="20" customHeight="1">
      <c r="A18" s="130">
        <v>42923</v>
      </c>
      <c r="B18" s="108">
        <v>326</v>
      </c>
      <c r="C18" s="120"/>
      <c r="D18" s="584" t="s">
        <v>73</v>
      </c>
      <c r="E18" s="585"/>
      <c r="F18" s="596"/>
      <c r="G18" s="120"/>
      <c r="H18" s="590" t="s">
        <v>72</v>
      </c>
      <c r="I18" s="591"/>
      <c r="J18" s="591"/>
      <c r="K18" s="615"/>
      <c r="L18" s="11">
        <v>154</v>
      </c>
      <c r="M18" s="8">
        <v>46210</v>
      </c>
      <c r="N18" s="120"/>
      <c r="O18" s="8" t="s">
        <v>4</v>
      </c>
      <c r="P18" s="120"/>
      <c r="Q18" s="120"/>
      <c r="R18" s="120"/>
      <c r="S18" s="134">
        <f>S17-L18</f>
        <v>7457.04</v>
      </c>
    </row>
    <row r="19" spans="1:21" ht="20" customHeight="1">
      <c r="A19" s="130">
        <v>42923</v>
      </c>
      <c r="B19" s="31">
        <v>325</v>
      </c>
      <c r="C19" s="12"/>
      <c r="D19" s="584" t="s">
        <v>74</v>
      </c>
      <c r="E19" s="585"/>
      <c r="F19" s="596"/>
      <c r="G19" s="120"/>
      <c r="H19" s="584" t="s">
        <v>75</v>
      </c>
      <c r="I19" s="585"/>
      <c r="J19" s="585"/>
      <c r="K19" s="596"/>
      <c r="L19" s="41">
        <v>43.3</v>
      </c>
      <c r="M19" s="8">
        <v>42923</v>
      </c>
      <c r="N19" s="120"/>
      <c r="O19" s="8" t="s">
        <v>4</v>
      </c>
      <c r="P19" s="120"/>
      <c r="Q19" s="13" t="s">
        <v>4</v>
      </c>
      <c r="R19" s="120"/>
      <c r="S19" s="134">
        <f t="shared" ref="S19:S20" si="0">S18-L19</f>
        <v>7413.74</v>
      </c>
    </row>
    <row r="20" spans="1:21" ht="20" customHeight="1">
      <c r="A20" s="130">
        <v>42923</v>
      </c>
      <c r="B20" s="115">
        <v>327</v>
      </c>
      <c r="C20" s="120"/>
      <c r="D20" s="584" t="s">
        <v>76</v>
      </c>
      <c r="E20" s="585"/>
      <c r="F20" s="596"/>
      <c r="G20" s="120"/>
      <c r="H20" s="584" t="s">
        <v>77</v>
      </c>
      <c r="I20" s="585"/>
      <c r="J20" s="585"/>
      <c r="K20" s="596"/>
      <c r="L20" s="60">
        <v>137.38999999999999</v>
      </c>
      <c r="M20" s="8">
        <v>42927</v>
      </c>
      <c r="N20" s="120"/>
      <c r="O20" s="8" t="s">
        <v>4</v>
      </c>
      <c r="P20" s="120"/>
      <c r="Q20" s="41" t="s">
        <v>4</v>
      </c>
      <c r="R20" s="120"/>
      <c r="S20" s="134">
        <f t="shared" si="0"/>
        <v>7276.3499999999995</v>
      </c>
    </row>
    <row r="21" spans="1:21" ht="20" customHeight="1">
      <c r="A21" s="130">
        <v>42924</v>
      </c>
      <c r="B21" s="108"/>
      <c r="C21" s="120"/>
      <c r="D21" s="584" t="s">
        <v>78</v>
      </c>
      <c r="E21" s="585"/>
      <c r="F21" s="596"/>
      <c r="G21" s="120"/>
      <c r="H21" s="584" t="s">
        <v>79</v>
      </c>
      <c r="I21" s="585"/>
      <c r="J21" s="585"/>
      <c r="K21" s="596"/>
      <c r="L21" s="14"/>
      <c r="M21" s="108"/>
      <c r="N21" s="120"/>
      <c r="O21" s="8">
        <v>42926</v>
      </c>
      <c r="P21" s="120"/>
      <c r="Q21" s="41">
        <v>654</v>
      </c>
      <c r="R21" s="120"/>
      <c r="S21" s="135">
        <f>S20+Q21</f>
        <v>7930.3499999999995</v>
      </c>
    </row>
    <row r="22" spans="1:21" ht="20" customHeight="1">
      <c r="A22" s="130">
        <v>42924</v>
      </c>
      <c r="B22" s="108">
        <v>328</v>
      </c>
      <c r="C22" s="120"/>
      <c r="D22" s="584" t="s">
        <v>82</v>
      </c>
      <c r="E22" s="585"/>
      <c r="F22" s="596"/>
      <c r="G22" s="120"/>
      <c r="H22" s="584" t="s">
        <v>83</v>
      </c>
      <c r="I22" s="585"/>
      <c r="J22" s="585"/>
      <c r="K22" s="596"/>
      <c r="L22" s="14">
        <v>98.08</v>
      </c>
      <c r="M22" s="8">
        <v>42941</v>
      </c>
      <c r="N22" s="120"/>
      <c r="O22" s="108"/>
      <c r="P22" s="120"/>
      <c r="Q22" s="120"/>
      <c r="R22" s="120"/>
      <c r="S22" s="135">
        <f>S21-L22</f>
        <v>7832.2699999999995</v>
      </c>
    </row>
    <row r="23" spans="1:21" ht="20" customHeight="1">
      <c r="A23" s="130">
        <v>42934</v>
      </c>
      <c r="B23" s="108">
        <v>329</v>
      </c>
      <c r="C23" s="120"/>
      <c r="D23" s="584" t="s">
        <v>84</v>
      </c>
      <c r="E23" s="585"/>
      <c r="F23" s="596"/>
      <c r="G23" s="120"/>
      <c r="H23" s="584" t="s">
        <v>85</v>
      </c>
      <c r="I23" s="585"/>
      <c r="J23" s="585"/>
      <c r="K23" s="596"/>
      <c r="L23" s="14"/>
      <c r="M23" s="108"/>
      <c r="N23" s="120"/>
      <c r="O23" s="108"/>
      <c r="P23" s="120"/>
      <c r="Q23" s="120"/>
      <c r="R23" s="120"/>
      <c r="S23" s="135"/>
    </row>
    <row r="24" spans="1:21" ht="20" customHeight="1">
      <c r="A24" s="131">
        <v>42935</v>
      </c>
      <c r="B24" s="108">
        <v>330</v>
      </c>
      <c r="C24" s="118"/>
      <c r="D24" s="584" t="s">
        <v>86</v>
      </c>
      <c r="E24" s="585"/>
      <c r="F24" s="596"/>
      <c r="G24" s="118"/>
      <c r="H24" s="584" t="s">
        <v>87</v>
      </c>
      <c r="I24" s="585"/>
      <c r="J24" s="585"/>
      <c r="K24" s="596"/>
      <c r="L24" s="50">
        <v>583.33000000000004</v>
      </c>
      <c r="M24" s="72">
        <v>42942</v>
      </c>
      <c r="N24" s="118"/>
      <c r="O24" s="115"/>
      <c r="P24" s="118"/>
      <c r="Q24" s="118"/>
      <c r="R24" s="118"/>
      <c r="S24" s="136">
        <f>S22-L24</f>
        <v>7248.94</v>
      </c>
    </row>
    <row r="25" spans="1:21" ht="20" customHeight="1">
      <c r="A25" s="131"/>
      <c r="B25" s="108"/>
      <c r="C25" s="118"/>
      <c r="D25" s="116"/>
      <c r="E25" s="117"/>
      <c r="F25" s="118"/>
      <c r="G25" s="118"/>
      <c r="H25" s="612"/>
      <c r="I25" s="613"/>
      <c r="J25" s="613"/>
      <c r="K25" s="614"/>
      <c r="L25" s="50" t="s">
        <v>4</v>
      </c>
      <c r="M25" s="115"/>
      <c r="N25" s="118"/>
      <c r="O25" s="118"/>
      <c r="P25" s="118"/>
      <c r="Q25" s="118"/>
      <c r="R25" s="118"/>
      <c r="S25" s="136"/>
    </row>
    <row r="26" spans="1:21" ht="20" customHeight="1">
      <c r="A26" s="121"/>
      <c r="B26" s="121"/>
      <c r="C26" s="38"/>
      <c r="D26" s="113"/>
      <c r="E26" s="114"/>
      <c r="F26" s="115"/>
      <c r="G26" s="38"/>
      <c r="H26" s="625" t="s">
        <v>4</v>
      </c>
      <c r="I26" s="617"/>
      <c r="J26" s="617"/>
      <c r="K26" s="618"/>
      <c r="L26" s="62" t="s">
        <v>4</v>
      </c>
      <c r="M26" s="38"/>
      <c r="N26" s="38"/>
      <c r="O26" s="38"/>
      <c r="P26" s="38"/>
      <c r="Q26" s="549" t="s">
        <v>4</v>
      </c>
      <c r="R26" s="38"/>
      <c r="S26" s="62"/>
    </row>
    <row r="27" spans="1:21" ht="20" customHeight="1">
      <c r="A27" s="132"/>
      <c r="B27" s="119"/>
      <c r="C27" s="38"/>
      <c r="D27" s="119"/>
      <c r="E27" s="119"/>
      <c r="F27" s="119"/>
      <c r="G27" s="38"/>
      <c r="H27" s="628" t="s">
        <v>30</v>
      </c>
      <c r="I27" s="629"/>
      <c r="J27" s="629"/>
      <c r="K27" s="630"/>
      <c r="L27" s="14">
        <f>+L17+L18+L19+L20+L22+L24</f>
        <v>3721.47</v>
      </c>
      <c r="M27" s="625" t="s">
        <v>31</v>
      </c>
      <c r="N27" s="617"/>
      <c r="O27" s="617"/>
      <c r="P27" s="618"/>
      <c r="Q27" s="137">
        <f>Q17+Q21</f>
        <v>3169.36</v>
      </c>
      <c r="R27" s="119"/>
      <c r="S27" s="20"/>
    </row>
    <row r="28" spans="1:21">
      <c r="A28" s="19"/>
      <c r="B28" s="9"/>
      <c r="C28" s="9"/>
      <c r="D28" s="9"/>
      <c r="E28" s="9"/>
      <c r="F28" s="9"/>
      <c r="G28" s="9"/>
      <c r="H28" s="31"/>
      <c r="I28" s="31"/>
      <c r="J28" s="31"/>
      <c r="K28" s="31"/>
      <c r="L28" s="550" t="s">
        <v>4</v>
      </c>
      <c r="M28" s="9"/>
      <c r="N28" s="9"/>
      <c r="O28" s="9"/>
      <c r="P28" s="9"/>
      <c r="Q28" s="546" t="s">
        <v>4</v>
      </c>
      <c r="R28" s="9"/>
      <c r="S28" s="21" t="s">
        <v>4</v>
      </c>
    </row>
    <row r="29" spans="1:21" ht="16" thickBot="1">
      <c r="A29" s="19"/>
      <c r="B29" s="9"/>
      <c r="C29" s="9"/>
      <c r="D29" s="9"/>
      <c r="E29" s="9"/>
      <c r="F29" s="9"/>
      <c r="G29" s="9"/>
      <c r="H29" s="33" t="s">
        <v>24</v>
      </c>
      <c r="I29" s="22"/>
      <c r="J29" s="22"/>
      <c r="K29" s="22">
        <v>62</v>
      </c>
      <c r="L29" s="21" t="s">
        <v>4</v>
      </c>
      <c r="M29" s="9"/>
      <c r="N29" s="9"/>
      <c r="O29" s="9"/>
      <c r="P29" s="9"/>
      <c r="Q29" s="546"/>
      <c r="R29" s="9"/>
      <c r="S29" s="21"/>
    </row>
    <row r="30" spans="1:21" ht="21" customHeight="1">
      <c r="A30" s="3"/>
      <c r="B30" s="4" t="s">
        <v>1</v>
      </c>
      <c r="C30" s="4"/>
      <c r="D30" s="4"/>
      <c r="E30" s="4"/>
      <c r="F30" s="4"/>
      <c r="G30" s="4"/>
      <c r="H30" s="4"/>
      <c r="I30" s="4"/>
      <c r="J30" s="4"/>
      <c r="K30" s="4"/>
      <c r="L30" s="4" t="s">
        <v>2</v>
      </c>
      <c r="M30" s="4" t="s">
        <v>3</v>
      </c>
      <c r="N30" s="4" t="s">
        <v>4</v>
      </c>
      <c r="O30" s="4" t="s">
        <v>5</v>
      </c>
      <c r="P30" s="4"/>
      <c r="Q30" s="4" t="s">
        <v>6</v>
      </c>
      <c r="R30" s="4"/>
      <c r="S30" s="26" t="s">
        <v>7</v>
      </c>
    </row>
    <row r="31" spans="1:21" ht="21" customHeight="1">
      <c r="A31" s="5" t="s">
        <v>3</v>
      </c>
      <c r="B31" s="36" t="s">
        <v>8</v>
      </c>
      <c r="C31" s="36"/>
      <c r="D31" s="36" t="s">
        <v>9</v>
      </c>
      <c r="E31" s="36"/>
      <c r="F31" s="36"/>
      <c r="G31" s="36"/>
      <c r="H31" s="36" t="s">
        <v>10</v>
      </c>
      <c r="I31" s="36"/>
      <c r="J31" s="36"/>
      <c r="K31" s="36"/>
      <c r="L31" s="36" t="s">
        <v>11</v>
      </c>
      <c r="M31" s="36" t="s">
        <v>12</v>
      </c>
      <c r="N31" s="36" t="s">
        <v>4</v>
      </c>
      <c r="O31" s="36" t="s">
        <v>13</v>
      </c>
      <c r="P31" s="36"/>
      <c r="Q31" s="36" t="s">
        <v>11</v>
      </c>
      <c r="R31" s="36"/>
      <c r="S31" s="27" t="s">
        <v>14</v>
      </c>
    </row>
    <row r="32" spans="1:21" ht="21" customHeight="1">
      <c r="A32" s="122" t="s">
        <v>4</v>
      </c>
      <c r="B32" s="593" t="s">
        <v>15</v>
      </c>
      <c r="C32" s="594"/>
      <c r="D32" s="594"/>
      <c r="E32" s="594"/>
      <c r="F32" s="594"/>
      <c r="G32" s="594"/>
      <c r="H32" s="594"/>
      <c r="I32" s="594"/>
      <c r="J32" s="594"/>
      <c r="K32" s="594"/>
      <c r="L32" s="594"/>
      <c r="M32" s="594"/>
      <c r="N32" s="594"/>
      <c r="O32" s="594"/>
      <c r="P32" s="594"/>
      <c r="Q32" s="594"/>
      <c r="R32" s="594"/>
      <c r="S32" s="595"/>
    </row>
    <row r="33" spans="1:24" ht="21" customHeight="1">
      <c r="A33" s="122" t="s">
        <v>4</v>
      </c>
      <c r="B33" s="8"/>
      <c r="C33" s="66"/>
      <c r="D33" s="584" t="s">
        <v>16</v>
      </c>
      <c r="E33" s="585"/>
      <c r="F33" s="586"/>
      <c r="G33" s="66"/>
      <c r="H33" s="584"/>
      <c r="I33" s="585"/>
      <c r="J33" s="585"/>
      <c r="K33" s="586"/>
      <c r="L33" s="66"/>
      <c r="M33" s="66"/>
      <c r="N33" s="66"/>
      <c r="O33" s="66"/>
      <c r="P33" s="66"/>
      <c r="Q33" s="66"/>
      <c r="R33" s="66"/>
      <c r="S33" s="28">
        <v>1415.34</v>
      </c>
    </row>
    <row r="34" spans="1:24" ht="20" customHeight="1">
      <c r="A34" s="122" t="s">
        <v>4</v>
      </c>
      <c r="B34" s="8"/>
      <c r="C34" s="66"/>
      <c r="D34" s="587" t="s">
        <v>4</v>
      </c>
      <c r="E34" s="588"/>
      <c r="F34" s="589"/>
      <c r="G34" s="66"/>
      <c r="H34" s="584"/>
      <c r="I34" s="585"/>
      <c r="J34" s="585"/>
      <c r="K34" s="586"/>
      <c r="L34" s="11" t="s">
        <v>4</v>
      </c>
      <c r="M34" s="67" t="s">
        <v>4</v>
      </c>
      <c r="N34" s="66"/>
      <c r="O34" s="66"/>
      <c r="P34" s="66"/>
      <c r="Q34" s="66"/>
      <c r="R34" s="66"/>
      <c r="S34" s="28" t="s">
        <v>4</v>
      </c>
      <c r="W34" s="34"/>
      <c r="X34" s="34"/>
    </row>
    <row r="35" spans="1:24" ht="20" customHeight="1">
      <c r="A35" s="122" t="s">
        <v>4</v>
      </c>
      <c r="B35" s="8"/>
      <c r="C35" s="66"/>
      <c r="D35" s="587"/>
      <c r="E35" s="588"/>
      <c r="F35" s="589"/>
      <c r="G35" s="66"/>
      <c r="H35" s="625" t="s">
        <v>4</v>
      </c>
      <c r="I35" s="617"/>
      <c r="J35" s="617"/>
      <c r="K35" s="627"/>
      <c r="L35" s="11"/>
      <c r="M35" s="67" t="s">
        <v>4</v>
      </c>
      <c r="N35" s="66"/>
      <c r="O35" s="66"/>
      <c r="P35" s="66"/>
      <c r="Q35" s="66" t="s">
        <v>4</v>
      </c>
      <c r="R35" s="66"/>
      <c r="S35" s="28" t="s">
        <v>4</v>
      </c>
      <c r="W35" s="34"/>
      <c r="X35" s="34"/>
    </row>
    <row r="36" spans="1:24" ht="21" customHeight="1">
      <c r="A36" s="122" t="s">
        <v>4</v>
      </c>
      <c r="B36" s="38" t="s">
        <v>4</v>
      </c>
      <c r="C36" s="66"/>
      <c r="D36" s="590" t="s">
        <v>4</v>
      </c>
      <c r="E36" s="591"/>
      <c r="F36" s="592"/>
      <c r="G36" s="66"/>
      <c r="H36" s="625" t="s">
        <v>319</v>
      </c>
      <c r="I36" s="617"/>
      <c r="J36" s="617"/>
      <c r="K36" s="618"/>
      <c r="L36" s="11">
        <v>1015.67</v>
      </c>
      <c r="M36" s="67"/>
      <c r="N36" s="66"/>
      <c r="O36" s="67" t="s">
        <v>4</v>
      </c>
      <c r="P36" s="66"/>
      <c r="Q36" s="41">
        <v>1515.67</v>
      </c>
      <c r="R36" s="66"/>
      <c r="S36" s="28" t="s">
        <v>4</v>
      </c>
      <c r="W36" s="34"/>
      <c r="X36" s="34"/>
    </row>
    <row r="37" spans="1:24" ht="21" customHeight="1" thickBot="1">
      <c r="A37" s="123" t="s">
        <v>4</v>
      </c>
      <c r="B37" s="35" t="s">
        <v>4</v>
      </c>
      <c r="C37" s="16"/>
      <c r="D37" s="578"/>
      <c r="E37" s="579"/>
      <c r="F37" s="580"/>
      <c r="G37" s="16"/>
      <c r="H37" s="608" t="s">
        <v>29</v>
      </c>
      <c r="I37" s="609"/>
      <c r="J37" s="609"/>
      <c r="K37" s="610"/>
      <c r="L37" s="61">
        <v>1015.67</v>
      </c>
      <c r="M37" s="56"/>
      <c r="N37" s="16"/>
      <c r="O37" s="16"/>
      <c r="P37" s="16"/>
      <c r="Q37" s="88">
        <v>1515.67</v>
      </c>
      <c r="R37" s="16"/>
      <c r="S37" s="18" t="s">
        <v>23</v>
      </c>
    </row>
    <row r="38" spans="1:2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23"/>
      <c r="M38" s="1"/>
      <c r="N38" s="1"/>
      <c r="O38" s="1"/>
      <c r="P38" s="1"/>
      <c r="Q38" s="1"/>
      <c r="R38" s="1"/>
      <c r="S38" s="1"/>
    </row>
    <row r="39" spans="1:2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3"/>
      <c r="M39" s="23"/>
      <c r="N39" s="1"/>
      <c r="O39" s="1"/>
      <c r="P39" s="1"/>
      <c r="Q39" s="1"/>
      <c r="R39" s="1"/>
      <c r="S39" s="1"/>
    </row>
  </sheetData>
  <mergeCells count="45">
    <mergeCell ref="D36:F36"/>
    <mergeCell ref="H36:K36"/>
    <mergeCell ref="D37:F37"/>
    <mergeCell ref="H37:K37"/>
    <mergeCell ref="M27:P27"/>
    <mergeCell ref="B32:S32"/>
    <mergeCell ref="D33:F33"/>
    <mergeCell ref="H33:K33"/>
    <mergeCell ref="D35:F35"/>
    <mergeCell ref="H35:K35"/>
    <mergeCell ref="D34:F34"/>
    <mergeCell ref="H34:K34"/>
    <mergeCell ref="H27:K27"/>
    <mergeCell ref="M10:P10"/>
    <mergeCell ref="D23:F23"/>
    <mergeCell ref="H23:K23"/>
    <mergeCell ref="D24:F24"/>
    <mergeCell ref="H24:K24"/>
    <mergeCell ref="D20:F20"/>
    <mergeCell ref="H20:K20"/>
    <mergeCell ref="D21:F21"/>
    <mergeCell ref="H21:K21"/>
    <mergeCell ref="D22:F22"/>
    <mergeCell ref="H22:K22"/>
    <mergeCell ref="B16:S16"/>
    <mergeCell ref="D17:F17"/>
    <mergeCell ref="H17:K17"/>
    <mergeCell ref="D18:F18"/>
    <mergeCell ref="H18:K18"/>
    <mergeCell ref="H25:K25"/>
    <mergeCell ref="H26:K26"/>
    <mergeCell ref="D7:F7"/>
    <mergeCell ref="H7:K7"/>
    <mergeCell ref="B4:S4"/>
    <mergeCell ref="D5:F5"/>
    <mergeCell ref="H5:K5"/>
    <mergeCell ref="D6:F6"/>
    <mergeCell ref="H6:K6"/>
    <mergeCell ref="D8:F8"/>
    <mergeCell ref="H8:K8"/>
    <mergeCell ref="D9:F9"/>
    <mergeCell ref="H9:K9"/>
    <mergeCell ref="D19:F19"/>
    <mergeCell ref="H19:K19"/>
    <mergeCell ref="H10:K10"/>
  </mergeCells>
  <phoneticPr fontId="4" type="noConversion"/>
  <pageMargins left="0.5" right="0.5" top="0.75" bottom="0.5" header="0.5" footer="0.5"/>
  <pageSetup scale="57" orientation="landscape" horizontalDpi="4294967292" verticalDpi="4294967292"/>
  <extLst>
    <ext xmlns:mx="http://schemas.microsoft.com/office/mac/excel/2008/main" uri="{64002731-A6B0-56B0-2670-7721B7C09600}">
      <mx:PLV Mode="0" OnePage="0" WScale="61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workbookViewId="0">
      <selection activeCell="K15" sqref="K15"/>
    </sheetView>
  </sheetViews>
  <sheetFormatPr baseColWidth="10" defaultRowHeight="15" x14ac:dyDescent="0"/>
  <cols>
    <col min="1" max="1" width="11" bestFit="1" customWidth="1"/>
    <col min="2" max="2" width="11.83203125" bestFit="1" customWidth="1"/>
    <col min="3" max="3" width="2.6640625" customWidth="1"/>
    <col min="6" max="6" width="28.6640625" customWidth="1"/>
    <col min="7" max="7" width="3" customWidth="1"/>
    <col min="11" max="11" width="35.6640625" customWidth="1"/>
    <col min="12" max="12" width="12" bestFit="1" customWidth="1"/>
    <col min="13" max="13" width="12.6640625" customWidth="1"/>
    <col min="14" max="14" width="3.1640625" customWidth="1"/>
    <col min="15" max="15" width="10" bestFit="1" customWidth="1"/>
    <col min="16" max="16" width="3" customWidth="1"/>
    <col min="17" max="17" width="12" bestFit="1" customWidth="1"/>
    <col min="18" max="18" width="2.5" customWidth="1"/>
    <col min="19" max="19" width="15.83203125" customWidth="1"/>
  </cols>
  <sheetData>
    <row r="1" spans="1:24" ht="16" thickBot="1">
      <c r="A1" s="1"/>
      <c r="B1" s="1"/>
      <c r="C1" s="1"/>
      <c r="D1" s="1"/>
      <c r="E1" s="1"/>
      <c r="F1" s="1"/>
      <c r="G1" s="1"/>
      <c r="H1" s="2" t="s">
        <v>0</v>
      </c>
      <c r="I1" s="2"/>
      <c r="J1" s="1"/>
      <c r="K1" s="1">
        <v>345</v>
      </c>
      <c r="L1" s="1"/>
      <c r="M1" s="111" t="s">
        <v>88</v>
      </c>
      <c r="N1" s="110"/>
      <c r="O1" s="110"/>
      <c r="P1" s="1"/>
      <c r="Q1" s="1"/>
      <c r="R1" s="1"/>
      <c r="S1" s="1"/>
    </row>
    <row r="2" spans="1:24" ht="21" customHeight="1">
      <c r="A2" s="138"/>
      <c r="B2" s="210" t="s">
        <v>1</v>
      </c>
      <c r="C2" s="139"/>
      <c r="D2" s="139"/>
      <c r="E2" s="139"/>
      <c r="F2" s="139"/>
      <c r="G2" s="139"/>
      <c r="H2" s="139"/>
      <c r="I2" s="139"/>
      <c r="J2" s="139"/>
      <c r="K2" s="139"/>
      <c r="L2" s="139" t="s">
        <v>2</v>
      </c>
      <c r="M2" s="139" t="s">
        <v>3</v>
      </c>
      <c r="N2" s="139" t="s">
        <v>4</v>
      </c>
      <c r="O2" s="139" t="s">
        <v>5</v>
      </c>
      <c r="P2" s="139"/>
      <c r="Q2" s="139" t="s">
        <v>6</v>
      </c>
      <c r="R2" s="139"/>
      <c r="S2" s="140" t="s">
        <v>7</v>
      </c>
    </row>
    <row r="3" spans="1:24" ht="21" customHeight="1">
      <c r="A3" s="141" t="s">
        <v>3</v>
      </c>
      <c r="B3" s="192" t="s">
        <v>8</v>
      </c>
      <c r="C3" s="142"/>
      <c r="D3" s="142" t="s">
        <v>9</v>
      </c>
      <c r="E3" s="142"/>
      <c r="F3" s="142"/>
      <c r="G3" s="142"/>
      <c r="H3" s="142" t="s">
        <v>10</v>
      </c>
      <c r="I3" s="142"/>
      <c r="J3" s="142"/>
      <c r="K3" s="142"/>
      <c r="L3" s="142" t="s">
        <v>11</v>
      </c>
      <c r="M3" s="142" t="s">
        <v>12</v>
      </c>
      <c r="N3" s="142" t="s">
        <v>4</v>
      </c>
      <c r="O3" s="142" t="s">
        <v>13</v>
      </c>
      <c r="P3" s="142"/>
      <c r="Q3" s="142" t="s">
        <v>11</v>
      </c>
      <c r="R3" s="142"/>
      <c r="S3" s="143" t="s">
        <v>14</v>
      </c>
    </row>
    <row r="4" spans="1:24" ht="21" customHeight="1">
      <c r="A4" s="144">
        <v>42856</v>
      </c>
      <c r="B4" s="643" t="s">
        <v>15</v>
      </c>
      <c r="C4" s="644"/>
      <c r="D4" s="644"/>
      <c r="E4" s="644"/>
      <c r="F4" s="644"/>
      <c r="G4" s="644"/>
      <c r="H4" s="644"/>
      <c r="I4" s="644"/>
      <c r="J4" s="644"/>
      <c r="K4" s="644"/>
      <c r="L4" s="644"/>
      <c r="M4" s="644"/>
      <c r="N4" s="644"/>
      <c r="O4" s="644"/>
      <c r="P4" s="644"/>
      <c r="Q4" s="644"/>
      <c r="R4" s="644"/>
      <c r="S4" s="645"/>
    </row>
    <row r="5" spans="1:24" ht="21" customHeight="1">
      <c r="A5" s="145">
        <v>42948</v>
      </c>
      <c r="B5" s="193"/>
      <c r="C5" s="197"/>
      <c r="D5" s="640" t="s">
        <v>16</v>
      </c>
      <c r="E5" s="641"/>
      <c r="F5" s="642"/>
      <c r="G5" s="197"/>
      <c r="H5" s="625" t="s">
        <v>319</v>
      </c>
      <c r="I5" s="617"/>
      <c r="J5" s="617"/>
      <c r="K5" s="618"/>
      <c r="L5" s="155">
        <v>2993.05</v>
      </c>
      <c r="M5" s="157"/>
      <c r="N5" s="157"/>
      <c r="O5" s="189"/>
      <c r="P5" s="157"/>
      <c r="Q5" s="155">
        <v>1698.58</v>
      </c>
      <c r="R5" s="197"/>
      <c r="S5" s="147">
        <v>6845.02</v>
      </c>
      <c r="X5" t="s">
        <v>4</v>
      </c>
    </row>
    <row r="6" spans="1:24" ht="21" customHeight="1">
      <c r="A6" s="145">
        <v>42948</v>
      </c>
      <c r="B6" s="205">
        <v>1144</v>
      </c>
      <c r="C6" s="197"/>
      <c r="D6" s="640" t="s">
        <v>89</v>
      </c>
      <c r="E6" s="641"/>
      <c r="F6" s="642"/>
      <c r="G6" s="197"/>
      <c r="H6" s="646" t="s">
        <v>91</v>
      </c>
      <c r="I6" s="647"/>
      <c r="J6" s="647"/>
      <c r="K6" s="648"/>
      <c r="L6" s="149">
        <v>500</v>
      </c>
      <c r="M6" s="146">
        <v>42948</v>
      </c>
      <c r="N6" s="197"/>
      <c r="O6" s="148"/>
      <c r="P6" s="197"/>
      <c r="Q6" s="197"/>
      <c r="R6" s="197"/>
      <c r="S6" s="147">
        <f>S5-L6</f>
        <v>6345.02</v>
      </c>
      <c r="X6" t="s">
        <v>4</v>
      </c>
    </row>
    <row r="7" spans="1:24" ht="21" customHeight="1">
      <c r="A7" s="145">
        <v>42948</v>
      </c>
      <c r="B7" s="206">
        <v>1145</v>
      </c>
      <c r="C7" s="151"/>
      <c r="D7" s="640" t="s">
        <v>90</v>
      </c>
      <c r="E7" s="641"/>
      <c r="F7" s="642"/>
      <c r="G7" s="197"/>
      <c r="H7" s="640" t="s">
        <v>114</v>
      </c>
      <c r="I7" s="641"/>
      <c r="J7" s="641"/>
      <c r="K7" s="642"/>
      <c r="L7" s="149">
        <v>585.4</v>
      </c>
      <c r="M7" s="191">
        <v>42963</v>
      </c>
      <c r="N7" s="197"/>
      <c r="O7" s="146" t="s">
        <v>4</v>
      </c>
      <c r="P7" s="197"/>
      <c r="Q7" s="152" t="s">
        <v>4</v>
      </c>
      <c r="R7" s="197"/>
      <c r="S7" s="147">
        <f>S6-L7</f>
        <v>5759.6200000000008</v>
      </c>
      <c r="V7" s="34"/>
      <c r="X7" t="s">
        <v>4</v>
      </c>
    </row>
    <row r="8" spans="1:24" ht="21" customHeight="1">
      <c r="A8" s="145">
        <v>42951</v>
      </c>
      <c r="B8" s="189" t="s">
        <v>4</v>
      </c>
      <c r="C8" s="197"/>
      <c r="D8" s="640" t="s">
        <v>92</v>
      </c>
      <c r="E8" s="641"/>
      <c r="F8" s="642"/>
      <c r="G8" s="197"/>
      <c r="H8" s="640" t="s">
        <v>93</v>
      </c>
      <c r="I8" s="641"/>
      <c r="J8" s="641"/>
      <c r="K8" s="642"/>
      <c r="L8" s="149"/>
      <c r="M8" s="146">
        <v>42958</v>
      </c>
      <c r="N8" s="197"/>
      <c r="O8" s="146">
        <v>42951</v>
      </c>
      <c r="P8" s="197"/>
      <c r="Q8" s="149">
        <v>552</v>
      </c>
      <c r="R8" s="197"/>
      <c r="S8" s="147">
        <f>S7+Q8</f>
        <v>6311.6200000000008</v>
      </c>
      <c r="V8" s="34"/>
      <c r="X8" t="s">
        <v>4</v>
      </c>
    </row>
    <row r="9" spans="1:24" ht="21" customHeight="1">
      <c r="A9" s="145">
        <v>42951</v>
      </c>
      <c r="B9" s="151"/>
      <c r="C9" s="197"/>
      <c r="D9" s="640" t="s">
        <v>94</v>
      </c>
      <c r="E9" s="641"/>
      <c r="F9" s="642"/>
      <c r="G9" s="197"/>
      <c r="H9" s="640" t="s">
        <v>95</v>
      </c>
      <c r="I9" s="641"/>
      <c r="J9" s="641"/>
      <c r="K9" s="642"/>
      <c r="L9" s="149">
        <v>300</v>
      </c>
      <c r="M9" s="146">
        <v>42951</v>
      </c>
      <c r="N9" s="197"/>
      <c r="O9" s="148"/>
      <c r="P9" s="197"/>
      <c r="Q9" s="149"/>
      <c r="R9" s="197"/>
      <c r="S9" s="147">
        <f>S8-L9</f>
        <v>6011.6200000000008</v>
      </c>
      <c r="X9" t="s">
        <v>4</v>
      </c>
    </row>
    <row r="10" spans="1:24" ht="21" customHeight="1">
      <c r="A10" s="145">
        <v>42954</v>
      </c>
      <c r="B10" s="151"/>
      <c r="C10" s="197"/>
      <c r="D10" s="640" t="s">
        <v>96</v>
      </c>
      <c r="E10" s="641"/>
      <c r="F10" s="642"/>
      <c r="G10" s="197"/>
      <c r="H10" s="640" t="s">
        <v>115</v>
      </c>
      <c r="I10" s="641"/>
      <c r="J10" s="641"/>
      <c r="K10" s="642"/>
      <c r="L10" s="153" t="s">
        <v>4</v>
      </c>
      <c r="M10" s="146" t="s">
        <v>4</v>
      </c>
      <c r="N10" s="197"/>
      <c r="O10" s="146">
        <v>42954</v>
      </c>
      <c r="P10" s="197"/>
      <c r="Q10" s="149">
        <v>300</v>
      </c>
      <c r="R10" s="197"/>
      <c r="S10" s="147">
        <f>S9+Q10</f>
        <v>6311.6200000000008</v>
      </c>
      <c r="X10" t="s">
        <v>4</v>
      </c>
    </row>
    <row r="11" spans="1:24" ht="21" customHeight="1">
      <c r="A11" s="145">
        <v>42954</v>
      </c>
      <c r="B11" s="151"/>
      <c r="C11" s="197"/>
      <c r="D11" s="640" t="s">
        <v>97</v>
      </c>
      <c r="E11" s="641"/>
      <c r="F11" s="642"/>
      <c r="G11" s="197"/>
      <c r="H11" s="640" t="s">
        <v>98</v>
      </c>
      <c r="I11" s="641"/>
      <c r="J11" s="641"/>
      <c r="K11" s="642"/>
      <c r="L11" s="149"/>
      <c r="M11" s="146" t="s">
        <v>4</v>
      </c>
      <c r="N11" s="197"/>
      <c r="O11" s="146">
        <v>42954</v>
      </c>
      <c r="P11" s="197"/>
      <c r="Q11" s="149">
        <v>85</v>
      </c>
      <c r="R11" s="197"/>
      <c r="S11" s="147">
        <f>S10+Q11</f>
        <v>6396.6200000000008</v>
      </c>
    </row>
    <row r="12" spans="1:24" ht="21" customHeight="1">
      <c r="A12" s="145" t="s">
        <v>4</v>
      </c>
      <c r="B12" s="151"/>
      <c r="C12" s="197"/>
      <c r="D12" s="584" t="s">
        <v>4</v>
      </c>
      <c r="E12" s="585"/>
      <c r="F12" s="596"/>
      <c r="G12" s="197"/>
      <c r="H12" s="640" t="s">
        <v>4</v>
      </c>
      <c r="I12" s="641"/>
      <c r="J12" s="641"/>
      <c r="K12" s="642"/>
      <c r="L12" s="149"/>
      <c r="M12" s="148"/>
      <c r="N12" s="197"/>
      <c r="O12" s="148"/>
      <c r="P12" s="197"/>
      <c r="Q12" s="149" t="s">
        <v>4</v>
      </c>
      <c r="R12" s="197"/>
      <c r="S12" s="147" t="s">
        <v>4</v>
      </c>
    </row>
    <row r="13" spans="1:24" ht="18">
      <c r="A13" s="154"/>
      <c r="B13" s="194"/>
      <c r="C13" s="157"/>
      <c r="D13" s="641"/>
      <c r="E13" s="641"/>
      <c r="F13" s="641"/>
      <c r="G13" s="157"/>
      <c r="H13" s="625" t="s">
        <v>4</v>
      </c>
      <c r="I13" s="617"/>
      <c r="J13" s="617"/>
      <c r="K13" s="618"/>
      <c r="L13" s="155" t="s">
        <v>4</v>
      </c>
      <c r="M13" s="156"/>
      <c r="N13" s="157"/>
      <c r="O13" s="150"/>
      <c r="P13" s="157"/>
      <c r="Q13" s="155" t="s">
        <v>4</v>
      </c>
      <c r="R13" s="157"/>
      <c r="S13" s="158"/>
    </row>
    <row r="14" spans="1:24" ht="19" thickBot="1">
      <c r="A14" s="159"/>
      <c r="B14" s="204"/>
      <c r="C14" s="211"/>
      <c r="D14" s="655"/>
      <c r="E14" s="656"/>
      <c r="F14" s="656"/>
      <c r="G14" s="204"/>
      <c r="H14" s="649" t="s">
        <v>30</v>
      </c>
      <c r="I14" s="650"/>
      <c r="J14" s="650"/>
      <c r="K14" s="651"/>
      <c r="L14" s="160">
        <f>L5+L6+L7+L9</f>
        <v>4378.4500000000007</v>
      </c>
      <c r="M14" s="652" t="s">
        <v>31</v>
      </c>
      <c r="N14" s="653"/>
      <c r="O14" s="653"/>
      <c r="P14" s="654"/>
      <c r="Q14" s="161">
        <f>Q5+Q8+Q10+Q11</f>
        <v>2635.58</v>
      </c>
      <c r="R14" s="162"/>
      <c r="S14" s="163"/>
    </row>
    <row r="15" spans="1:24" ht="18">
      <c r="A15" s="164"/>
      <c r="B15" s="164"/>
      <c r="C15" s="164"/>
      <c r="D15" s="164"/>
      <c r="E15" s="164"/>
      <c r="F15" s="164"/>
      <c r="G15" s="164"/>
      <c r="H15" s="165"/>
      <c r="I15" s="165"/>
      <c r="J15" s="165"/>
      <c r="K15" s="165"/>
      <c r="L15" s="166"/>
      <c r="M15" s="164"/>
      <c r="N15" s="164"/>
      <c r="O15" s="164"/>
      <c r="P15" s="164"/>
      <c r="Q15" s="207" t="s">
        <v>4</v>
      </c>
      <c r="R15" s="164"/>
      <c r="S15" s="167"/>
    </row>
    <row r="16" spans="1:24" ht="18">
      <c r="A16" s="168"/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7"/>
      <c r="M16" s="169"/>
      <c r="N16" s="169"/>
      <c r="O16" s="169"/>
      <c r="P16" s="169"/>
      <c r="Q16" s="208"/>
      <c r="R16" s="169"/>
      <c r="S16" s="167"/>
    </row>
    <row r="17" spans="1:21" ht="19" thickBot="1">
      <c r="A17" s="168"/>
      <c r="B17" s="169"/>
      <c r="C17" s="169"/>
      <c r="D17" s="156"/>
      <c r="E17" s="156"/>
      <c r="F17" s="156"/>
      <c r="G17" s="169"/>
      <c r="H17" s="170" t="s">
        <v>21</v>
      </c>
      <c r="I17" s="170"/>
      <c r="J17" s="170"/>
      <c r="K17" s="170">
        <v>594</v>
      </c>
      <c r="L17" s="171"/>
      <c r="M17" s="169"/>
      <c r="N17" s="169"/>
      <c r="O17" s="169"/>
      <c r="P17" s="169"/>
      <c r="Q17" s="169"/>
      <c r="R17" s="169"/>
      <c r="S17" s="167"/>
    </row>
    <row r="18" spans="1:21" ht="18">
      <c r="A18" s="138"/>
      <c r="B18" s="210" t="s">
        <v>1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39" t="s">
        <v>2</v>
      </c>
      <c r="M18" s="139" t="s">
        <v>3</v>
      </c>
      <c r="N18" s="139" t="s">
        <v>4</v>
      </c>
      <c r="O18" s="139" t="s">
        <v>5</v>
      </c>
      <c r="P18" s="139"/>
      <c r="Q18" s="139" t="s">
        <v>6</v>
      </c>
      <c r="R18" s="139"/>
      <c r="S18" s="140" t="s">
        <v>7</v>
      </c>
    </row>
    <row r="19" spans="1:21" ht="18">
      <c r="A19" s="141" t="s">
        <v>3</v>
      </c>
      <c r="B19" s="192" t="s">
        <v>8</v>
      </c>
      <c r="C19" s="142"/>
      <c r="D19" s="142" t="s">
        <v>9</v>
      </c>
      <c r="E19" s="142"/>
      <c r="F19" s="142"/>
      <c r="G19" s="142"/>
      <c r="H19" s="142" t="s">
        <v>10</v>
      </c>
      <c r="I19" s="142"/>
      <c r="J19" s="142"/>
      <c r="K19" s="142"/>
      <c r="L19" s="142" t="s">
        <v>11</v>
      </c>
      <c r="M19" s="142" t="s">
        <v>12</v>
      </c>
      <c r="N19" s="142" t="s">
        <v>4</v>
      </c>
      <c r="O19" s="142" t="s">
        <v>13</v>
      </c>
      <c r="P19" s="142"/>
      <c r="Q19" s="142" t="s">
        <v>11</v>
      </c>
      <c r="R19" s="142"/>
      <c r="S19" s="143" t="s">
        <v>14</v>
      </c>
    </row>
    <row r="20" spans="1:21" ht="18">
      <c r="A20" s="172" t="s">
        <v>4</v>
      </c>
      <c r="B20" s="643" t="s">
        <v>15</v>
      </c>
      <c r="C20" s="644"/>
      <c r="D20" s="644"/>
      <c r="E20" s="644"/>
      <c r="F20" s="644"/>
      <c r="G20" s="644"/>
      <c r="H20" s="644"/>
      <c r="I20" s="644"/>
      <c r="J20" s="644"/>
      <c r="K20" s="644"/>
      <c r="L20" s="644"/>
      <c r="M20" s="644"/>
      <c r="N20" s="644"/>
      <c r="O20" s="644"/>
      <c r="P20" s="644"/>
      <c r="Q20" s="644"/>
      <c r="R20" s="644"/>
      <c r="S20" s="645"/>
    </row>
    <row r="21" spans="1:21" ht="20" customHeight="1">
      <c r="A21" s="144">
        <v>42948</v>
      </c>
      <c r="B21" s="193"/>
      <c r="C21" s="197"/>
      <c r="D21" s="640" t="s">
        <v>16</v>
      </c>
      <c r="E21" s="641"/>
      <c r="F21" s="642"/>
      <c r="G21" s="197"/>
      <c r="H21" s="625" t="s">
        <v>319</v>
      </c>
      <c r="I21" s="617"/>
      <c r="J21" s="617"/>
      <c r="K21" s="618"/>
      <c r="L21" s="178">
        <v>3721.47</v>
      </c>
      <c r="M21" s="555"/>
      <c r="N21" s="157"/>
      <c r="O21" s="556"/>
      <c r="P21" s="157"/>
      <c r="Q21" s="200">
        <v>3169.36</v>
      </c>
      <c r="R21" s="197"/>
      <c r="S21" s="173">
        <v>7248.94</v>
      </c>
      <c r="U21" s="34"/>
    </row>
    <row r="22" spans="1:21" ht="20" customHeight="1">
      <c r="A22" s="144">
        <v>42948</v>
      </c>
      <c r="B22" s="205" t="s">
        <v>126</v>
      </c>
      <c r="C22" s="197"/>
      <c r="D22" s="640" t="s">
        <v>99</v>
      </c>
      <c r="E22" s="641"/>
      <c r="F22" s="642"/>
      <c r="G22" s="197"/>
      <c r="H22" s="646" t="s">
        <v>100</v>
      </c>
      <c r="I22" s="647"/>
      <c r="J22" s="647"/>
      <c r="K22" s="648"/>
      <c r="L22" s="174">
        <v>61.66</v>
      </c>
      <c r="M22" s="146">
        <v>42949</v>
      </c>
      <c r="N22" s="197"/>
      <c r="O22" s="146" t="s">
        <v>4</v>
      </c>
      <c r="P22" s="197"/>
      <c r="Q22" s="197"/>
      <c r="R22" s="197"/>
      <c r="S22" s="173">
        <f>S21-L22</f>
        <v>7187.28</v>
      </c>
    </row>
    <row r="23" spans="1:21" ht="20" customHeight="1">
      <c r="A23" s="144">
        <v>42948</v>
      </c>
      <c r="B23" s="205">
        <v>332</v>
      </c>
      <c r="C23" s="151"/>
      <c r="D23" s="640" t="s">
        <v>99</v>
      </c>
      <c r="E23" s="641"/>
      <c r="F23" s="642"/>
      <c r="G23" s="197"/>
      <c r="H23" s="646" t="s">
        <v>101</v>
      </c>
      <c r="I23" s="647"/>
      <c r="J23" s="647"/>
      <c r="K23" s="648"/>
      <c r="L23" s="174">
        <v>48.17</v>
      </c>
      <c r="M23" s="146">
        <v>42963</v>
      </c>
      <c r="N23" s="197"/>
      <c r="O23" s="146" t="s">
        <v>4</v>
      </c>
      <c r="P23" s="197"/>
      <c r="Q23" s="152" t="s">
        <v>4</v>
      </c>
      <c r="R23" s="197"/>
      <c r="S23" s="173">
        <f>S22-L23</f>
        <v>7139.11</v>
      </c>
    </row>
    <row r="24" spans="1:21" ht="20" customHeight="1">
      <c r="A24" s="144">
        <v>42950</v>
      </c>
      <c r="B24" s="205">
        <v>333</v>
      </c>
      <c r="C24" s="197"/>
      <c r="D24" s="640" t="s">
        <v>102</v>
      </c>
      <c r="E24" s="641"/>
      <c r="F24" s="642"/>
      <c r="G24" s="197"/>
      <c r="H24" s="646" t="s">
        <v>103</v>
      </c>
      <c r="I24" s="647"/>
      <c r="J24" s="647"/>
      <c r="K24" s="648"/>
      <c r="L24" s="174">
        <v>50</v>
      </c>
      <c r="M24" s="146">
        <v>42958</v>
      </c>
      <c r="N24" s="197"/>
      <c r="O24" s="146" t="s">
        <v>4</v>
      </c>
      <c r="P24" s="197"/>
      <c r="Q24" s="149" t="s">
        <v>4</v>
      </c>
      <c r="R24" s="197"/>
      <c r="S24" s="173">
        <f>S23-L24</f>
        <v>7089.11</v>
      </c>
    </row>
    <row r="25" spans="1:21" ht="20" customHeight="1">
      <c r="A25" s="144">
        <v>42950</v>
      </c>
      <c r="B25" s="205" t="s">
        <v>126</v>
      </c>
      <c r="C25" s="197"/>
      <c r="D25" s="640" t="s">
        <v>104</v>
      </c>
      <c r="E25" s="641"/>
      <c r="F25" s="642"/>
      <c r="G25" s="197"/>
      <c r="H25" s="646" t="s">
        <v>105</v>
      </c>
      <c r="I25" s="647"/>
      <c r="J25" s="647"/>
      <c r="K25" s="648"/>
      <c r="L25" s="174">
        <v>640.38</v>
      </c>
      <c r="M25" s="146">
        <v>42951</v>
      </c>
      <c r="N25" s="197"/>
      <c r="O25" s="146" t="s">
        <v>4</v>
      </c>
      <c r="P25" s="197"/>
      <c r="Q25" s="149" t="s">
        <v>4</v>
      </c>
      <c r="R25" s="197"/>
      <c r="S25" s="175">
        <f>S24-L25</f>
        <v>6448.73</v>
      </c>
    </row>
    <row r="26" spans="1:21" ht="20" customHeight="1">
      <c r="A26" s="144">
        <v>42951</v>
      </c>
      <c r="B26" s="205" t="s">
        <v>4</v>
      </c>
      <c r="C26" s="197"/>
      <c r="D26" s="640" t="s">
        <v>106</v>
      </c>
      <c r="E26" s="641"/>
      <c r="F26" s="642"/>
      <c r="G26" s="197"/>
      <c r="H26" s="646" t="s">
        <v>107</v>
      </c>
      <c r="I26" s="647"/>
      <c r="J26" s="647"/>
      <c r="K26" s="648"/>
      <c r="L26" s="174" t="s">
        <v>4</v>
      </c>
      <c r="M26" s="146" t="s">
        <v>4</v>
      </c>
      <c r="N26" s="197"/>
      <c r="O26" s="146">
        <v>42951</v>
      </c>
      <c r="P26" s="197"/>
      <c r="Q26" s="149">
        <v>300</v>
      </c>
      <c r="R26" s="197"/>
      <c r="S26" s="175">
        <f>S25+Q26</f>
        <v>6748.73</v>
      </c>
    </row>
    <row r="27" spans="1:21" ht="20" customHeight="1">
      <c r="A27" s="144">
        <v>42954</v>
      </c>
      <c r="B27" s="205" t="s">
        <v>4</v>
      </c>
      <c r="C27" s="197"/>
      <c r="D27" s="640" t="s">
        <v>108</v>
      </c>
      <c r="E27" s="641"/>
      <c r="F27" s="642"/>
      <c r="G27" s="197"/>
      <c r="H27" s="646" t="s">
        <v>109</v>
      </c>
      <c r="I27" s="647"/>
      <c r="J27" s="647"/>
      <c r="K27" s="648"/>
      <c r="L27" s="174">
        <v>300</v>
      </c>
      <c r="M27" s="146">
        <v>42954</v>
      </c>
      <c r="N27" s="197"/>
      <c r="O27" s="148"/>
      <c r="P27" s="197"/>
      <c r="Q27" s="149"/>
      <c r="R27" s="197"/>
      <c r="S27" s="175">
        <f>S26-L27</f>
        <v>6448.73</v>
      </c>
    </row>
    <row r="28" spans="1:21" ht="20" customHeight="1">
      <c r="A28" s="144">
        <v>42954</v>
      </c>
      <c r="B28" s="205" t="s">
        <v>127</v>
      </c>
      <c r="C28" s="196"/>
      <c r="D28" s="640" t="s">
        <v>116</v>
      </c>
      <c r="E28" s="641"/>
      <c r="F28" s="642"/>
      <c r="G28" s="196"/>
      <c r="H28" s="646" t="s">
        <v>117</v>
      </c>
      <c r="I28" s="647"/>
      <c r="J28" s="647"/>
      <c r="K28" s="648"/>
      <c r="L28" s="174">
        <v>27.51</v>
      </c>
      <c r="M28" s="146">
        <v>42954</v>
      </c>
      <c r="N28" s="196"/>
      <c r="O28" s="198"/>
      <c r="P28" s="196"/>
      <c r="Q28" s="149" t="s">
        <v>4</v>
      </c>
      <c r="R28" s="196"/>
      <c r="S28" s="176">
        <f>S27-L28</f>
        <v>6421.2199999999993</v>
      </c>
    </row>
    <row r="29" spans="1:21" ht="20" customHeight="1">
      <c r="A29" s="144">
        <v>42954</v>
      </c>
      <c r="B29" s="205"/>
      <c r="C29" s="196"/>
      <c r="D29" s="194" t="s">
        <v>110</v>
      </c>
      <c r="E29" s="195"/>
      <c r="F29" s="196"/>
      <c r="G29" s="196"/>
      <c r="H29" s="646" t="s">
        <v>111</v>
      </c>
      <c r="I29" s="647"/>
      <c r="J29" s="647"/>
      <c r="K29" s="648"/>
      <c r="L29" s="177"/>
      <c r="M29" s="198"/>
      <c r="N29" s="196"/>
      <c r="O29" s="190">
        <v>42954</v>
      </c>
      <c r="P29" s="196"/>
      <c r="Q29" s="149">
        <v>1076</v>
      </c>
      <c r="R29" s="196"/>
      <c r="S29" s="176">
        <f>S28+Q29</f>
        <v>7497.2199999999993</v>
      </c>
    </row>
    <row r="30" spans="1:21" ht="20" customHeight="1">
      <c r="A30" s="144">
        <v>42963</v>
      </c>
      <c r="B30" s="205"/>
      <c r="C30" s="196"/>
      <c r="D30" s="646" t="s">
        <v>120</v>
      </c>
      <c r="E30" s="647"/>
      <c r="F30" s="648"/>
      <c r="G30" s="196"/>
      <c r="H30" s="646" t="s">
        <v>121</v>
      </c>
      <c r="I30" s="647"/>
      <c r="J30" s="647"/>
      <c r="K30" s="648"/>
      <c r="L30" s="177"/>
      <c r="M30" s="198"/>
      <c r="N30" s="196"/>
      <c r="O30" s="190">
        <v>41137</v>
      </c>
      <c r="P30" s="196"/>
      <c r="Q30" s="149">
        <v>100</v>
      </c>
      <c r="R30" s="196"/>
      <c r="S30" s="176">
        <f>S29+Q30</f>
        <v>7597.2199999999993</v>
      </c>
    </row>
    <row r="31" spans="1:21" ht="20" customHeight="1">
      <c r="A31" s="144">
        <v>42970</v>
      </c>
      <c r="B31" s="205">
        <v>331</v>
      </c>
      <c r="C31" s="196"/>
      <c r="D31" s="646" t="s">
        <v>122</v>
      </c>
      <c r="E31" s="647"/>
      <c r="F31" s="648"/>
      <c r="G31" s="196"/>
      <c r="H31" s="646" t="s">
        <v>123</v>
      </c>
      <c r="I31" s="647"/>
      <c r="J31" s="647"/>
      <c r="K31" s="648"/>
      <c r="L31" s="177">
        <v>87.93</v>
      </c>
      <c r="M31" s="219">
        <v>42976</v>
      </c>
      <c r="N31" s="196"/>
      <c r="O31" s="196"/>
      <c r="P31" s="196"/>
      <c r="Q31" s="149"/>
      <c r="R31" s="196"/>
      <c r="S31" s="176">
        <f>S30-L31</f>
        <v>7509.2899999999991</v>
      </c>
    </row>
    <row r="32" spans="1:21" ht="20" customHeight="1">
      <c r="A32" s="144">
        <v>42977</v>
      </c>
      <c r="B32" s="205" t="s">
        <v>126</v>
      </c>
      <c r="C32" s="196"/>
      <c r="D32" s="646" t="s">
        <v>124</v>
      </c>
      <c r="E32" s="647"/>
      <c r="F32" s="648"/>
      <c r="G32" s="196"/>
      <c r="H32" s="646" t="s">
        <v>125</v>
      </c>
      <c r="I32" s="647"/>
      <c r="J32" s="647"/>
      <c r="K32" s="648"/>
      <c r="L32" s="177">
        <v>359.1</v>
      </c>
      <c r="M32" s="219">
        <v>42978</v>
      </c>
      <c r="N32" s="196"/>
      <c r="O32" s="196"/>
      <c r="P32" s="196"/>
      <c r="Q32" s="149"/>
      <c r="R32" s="196"/>
      <c r="S32" s="176">
        <f>S31-L32</f>
        <v>7150.1899999999987</v>
      </c>
    </row>
    <row r="33" spans="1:24" ht="20" customHeight="1">
      <c r="A33" s="144">
        <v>42976</v>
      </c>
      <c r="B33" s="205" t="s">
        <v>126</v>
      </c>
      <c r="C33" s="196"/>
      <c r="D33" s="646" t="s">
        <v>128</v>
      </c>
      <c r="E33" s="647"/>
      <c r="F33" s="648"/>
      <c r="G33" s="196"/>
      <c r="H33" s="646" t="s">
        <v>129</v>
      </c>
      <c r="I33" s="647"/>
      <c r="J33" s="647"/>
      <c r="K33" s="648"/>
      <c r="L33" s="177">
        <v>75.8</v>
      </c>
      <c r="M33" s="219">
        <v>42977</v>
      </c>
      <c r="N33" s="196"/>
      <c r="O33" s="196"/>
      <c r="P33" s="196"/>
      <c r="Q33" s="149"/>
      <c r="R33" s="196"/>
      <c r="S33" s="176">
        <f>S32-L33</f>
        <v>7074.3899999999985</v>
      </c>
    </row>
    <row r="34" spans="1:24" ht="20" customHeight="1">
      <c r="A34" s="144">
        <v>42977</v>
      </c>
      <c r="B34" s="189"/>
      <c r="C34" s="157"/>
      <c r="D34" s="646" t="s">
        <v>120</v>
      </c>
      <c r="E34" s="647"/>
      <c r="F34" s="648"/>
      <c r="G34" s="157"/>
      <c r="H34" s="675" t="s">
        <v>130</v>
      </c>
      <c r="I34" s="676"/>
      <c r="J34" s="676"/>
      <c r="K34" s="677"/>
      <c r="L34" s="178"/>
      <c r="M34" s="157"/>
      <c r="N34" s="157"/>
      <c r="O34" s="157"/>
      <c r="P34" s="157"/>
      <c r="Q34" s="200">
        <v>698</v>
      </c>
      <c r="R34" s="157"/>
      <c r="S34" s="158">
        <f>S33+Q34</f>
        <v>7772.3899999999985</v>
      </c>
    </row>
    <row r="35" spans="1:24" ht="20" customHeight="1">
      <c r="A35" s="201"/>
      <c r="B35" s="189"/>
      <c r="C35" s="202"/>
      <c r="D35" s="637"/>
      <c r="E35" s="638"/>
      <c r="F35" s="678"/>
      <c r="G35" s="202"/>
      <c r="H35" s="631"/>
      <c r="I35" s="632"/>
      <c r="J35" s="632"/>
      <c r="K35" s="633"/>
      <c r="L35" s="178"/>
      <c r="M35" s="503"/>
      <c r="N35" s="157"/>
      <c r="O35" s="504"/>
      <c r="P35" s="157"/>
      <c r="Q35" s="200"/>
      <c r="R35" s="504"/>
      <c r="S35" s="158"/>
    </row>
    <row r="36" spans="1:24" ht="20" customHeight="1">
      <c r="A36" s="201"/>
      <c r="B36" s="189"/>
      <c r="C36" s="202"/>
      <c r="D36" s="637"/>
      <c r="E36" s="638"/>
      <c r="F36" s="678"/>
      <c r="G36" s="202"/>
      <c r="H36" s="631"/>
      <c r="I36" s="632"/>
      <c r="J36" s="632"/>
      <c r="K36" s="633"/>
      <c r="L36" s="178"/>
      <c r="M36" s="503"/>
      <c r="N36" s="157"/>
      <c r="O36" s="504"/>
      <c r="P36" s="157"/>
      <c r="Q36" s="200"/>
      <c r="R36" s="504"/>
      <c r="S36" s="158"/>
    </row>
    <row r="37" spans="1:24" ht="20" customHeight="1">
      <c r="A37" s="201"/>
      <c r="B37" s="189"/>
      <c r="C37" s="202"/>
      <c r="D37" s="646"/>
      <c r="E37" s="647"/>
      <c r="F37" s="648"/>
      <c r="G37" s="202"/>
      <c r="H37" s="625" t="s">
        <v>4</v>
      </c>
      <c r="I37" s="617"/>
      <c r="J37" s="617"/>
      <c r="K37" s="618"/>
      <c r="L37" s="178" t="s">
        <v>4</v>
      </c>
      <c r="M37" s="194"/>
      <c r="N37" s="157"/>
      <c r="O37" s="195"/>
      <c r="P37" s="157"/>
      <c r="Q37" s="200" t="s">
        <v>4</v>
      </c>
      <c r="R37" s="195"/>
      <c r="S37" s="158"/>
    </row>
    <row r="38" spans="1:24" ht="20" customHeight="1" thickBot="1">
      <c r="A38" s="179"/>
      <c r="B38" s="212"/>
      <c r="C38" s="162"/>
      <c r="D38" s="672"/>
      <c r="E38" s="673"/>
      <c r="F38" s="674"/>
      <c r="G38" s="162"/>
      <c r="H38" s="660" t="s">
        <v>30</v>
      </c>
      <c r="I38" s="661"/>
      <c r="J38" s="661"/>
      <c r="K38" s="662"/>
      <c r="L38" s="181">
        <f>L21+L22+L23+L24+L25+L27+L28+L31+L32+L33</f>
        <v>5372.02</v>
      </c>
      <c r="M38" s="657" t="s">
        <v>31</v>
      </c>
      <c r="N38" s="658"/>
      <c r="O38" s="658"/>
      <c r="P38" s="659"/>
      <c r="Q38" s="182">
        <f>Q21+Q26+Q29+Q30+Q34</f>
        <v>5343.3600000000006</v>
      </c>
      <c r="R38" s="180"/>
      <c r="S38" s="183"/>
    </row>
    <row r="39" spans="1:24" ht="18">
      <c r="A39" s="168"/>
      <c r="B39" s="169"/>
      <c r="C39" s="169"/>
      <c r="D39" s="169"/>
      <c r="E39" s="169"/>
      <c r="F39" s="169"/>
      <c r="G39" s="169"/>
      <c r="H39" s="150"/>
      <c r="I39" s="150"/>
      <c r="J39" s="150"/>
      <c r="K39" s="150"/>
      <c r="L39" s="184" t="s">
        <v>4</v>
      </c>
      <c r="M39" s="169"/>
      <c r="N39" s="169"/>
      <c r="O39" s="169"/>
      <c r="P39" s="169"/>
      <c r="Q39" s="208" t="s">
        <v>4</v>
      </c>
      <c r="R39" s="169"/>
      <c r="S39" s="167"/>
    </row>
    <row r="40" spans="1:24" ht="19" thickBot="1">
      <c r="A40" s="168"/>
      <c r="B40" s="169"/>
      <c r="C40" s="169"/>
      <c r="D40" s="169"/>
      <c r="E40" s="169"/>
      <c r="F40" s="169"/>
      <c r="G40" s="169"/>
      <c r="H40" s="185" t="s">
        <v>24</v>
      </c>
      <c r="I40" s="165"/>
      <c r="J40" s="165"/>
      <c r="K40" s="165">
        <v>62</v>
      </c>
      <c r="L40" s="167" t="s">
        <v>4</v>
      </c>
      <c r="M40" s="169"/>
      <c r="N40" s="169"/>
      <c r="O40" s="169"/>
      <c r="P40" s="169"/>
      <c r="Q40" s="208" t="s">
        <v>4</v>
      </c>
      <c r="R40" s="169"/>
      <c r="S40" s="167"/>
    </row>
    <row r="41" spans="1:24" ht="21" customHeight="1">
      <c r="A41" s="138"/>
      <c r="B41" s="139" t="s">
        <v>1</v>
      </c>
      <c r="C41" s="139"/>
      <c r="D41" s="139"/>
      <c r="E41" s="139"/>
      <c r="F41" s="139"/>
      <c r="G41" s="139"/>
      <c r="H41" s="139"/>
      <c r="I41" s="139"/>
      <c r="J41" s="139"/>
      <c r="K41" s="139"/>
      <c r="L41" s="139" t="s">
        <v>2</v>
      </c>
      <c r="M41" s="139" t="s">
        <v>3</v>
      </c>
      <c r="N41" s="139" t="s">
        <v>4</v>
      </c>
      <c r="O41" s="139" t="s">
        <v>5</v>
      </c>
      <c r="P41" s="139"/>
      <c r="Q41" s="139" t="s">
        <v>6</v>
      </c>
      <c r="R41" s="139"/>
      <c r="S41" s="140" t="s">
        <v>7</v>
      </c>
    </row>
    <row r="42" spans="1:24" ht="21" customHeight="1">
      <c r="A42" s="141" t="s">
        <v>3</v>
      </c>
      <c r="B42" s="142" t="s">
        <v>8</v>
      </c>
      <c r="C42" s="142"/>
      <c r="D42" s="142" t="s">
        <v>9</v>
      </c>
      <c r="E42" s="142"/>
      <c r="F42" s="142"/>
      <c r="G42" s="142"/>
      <c r="H42" s="142" t="s">
        <v>10</v>
      </c>
      <c r="I42" s="142"/>
      <c r="J42" s="142"/>
      <c r="K42" s="142"/>
      <c r="L42" s="142" t="s">
        <v>11</v>
      </c>
      <c r="M42" s="142" t="s">
        <v>12</v>
      </c>
      <c r="N42" s="142" t="s">
        <v>4</v>
      </c>
      <c r="O42" s="142" t="s">
        <v>13</v>
      </c>
      <c r="P42" s="142"/>
      <c r="Q42" s="142" t="s">
        <v>11</v>
      </c>
      <c r="R42" s="142"/>
      <c r="S42" s="143" t="s">
        <v>14</v>
      </c>
    </row>
    <row r="43" spans="1:24" ht="21" customHeight="1">
      <c r="A43" s="144"/>
      <c r="B43" s="643" t="s">
        <v>15</v>
      </c>
      <c r="C43" s="644"/>
      <c r="D43" s="644"/>
      <c r="E43" s="644"/>
      <c r="F43" s="644"/>
      <c r="G43" s="644"/>
      <c r="H43" s="644"/>
      <c r="I43" s="644"/>
      <c r="J43" s="644"/>
      <c r="K43" s="644"/>
      <c r="L43" s="644"/>
      <c r="M43" s="644"/>
      <c r="N43" s="644"/>
      <c r="O43" s="644"/>
      <c r="P43" s="644"/>
      <c r="Q43" s="644"/>
      <c r="R43" s="644"/>
      <c r="S43" s="645"/>
    </row>
    <row r="44" spans="1:24" ht="21" customHeight="1">
      <c r="A44" s="144">
        <v>42948</v>
      </c>
      <c r="B44" s="146"/>
      <c r="C44" s="197"/>
      <c r="D44" s="640" t="s">
        <v>16</v>
      </c>
      <c r="E44" s="641"/>
      <c r="F44" s="666"/>
      <c r="G44" s="197"/>
      <c r="H44" s="625" t="s">
        <v>319</v>
      </c>
      <c r="I44" s="617"/>
      <c r="J44" s="617"/>
      <c r="K44" s="627"/>
      <c r="L44" s="186">
        <v>1015.67</v>
      </c>
      <c r="M44" s="187"/>
      <c r="N44" s="505"/>
      <c r="O44" s="146" t="s">
        <v>4</v>
      </c>
      <c r="P44" s="505"/>
      <c r="Q44" s="188">
        <v>1515.67</v>
      </c>
      <c r="R44" s="197"/>
      <c r="S44" s="213">
        <v>1415.34</v>
      </c>
    </row>
    <row r="45" spans="1:24" ht="20" customHeight="1">
      <c r="A45" s="145">
        <v>42954</v>
      </c>
      <c r="B45" s="146"/>
      <c r="C45" s="197"/>
      <c r="D45" s="667" t="s">
        <v>197</v>
      </c>
      <c r="E45" s="668"/>
      <c r="F45" s="669"/>
      <c r="G45" s="197"/>
      <c r="H45" s="646" t="s">
        <v>112</v>
      </c>
      <c r="I45" s="647"/>
      <c r="J45" s="647"/>
      <c r="K45" s="670"/>
      <c r="L45" s="186" t="s">
        <v>4</v>
      </c>
      <c r="M45" s="187" t="s">
        <v>4</v>
      </c>
      <c r="N45" s="197"/>
      <c r="O45" s="146">
        <v>42954</v>
      </c>
      <c r="P45" s="197"/>
      <c r="Q45" s="188">
        <v>300</v>
      </c>
      <c r="R45" s="197"/>
      <c r="S45" s="213">
        <f>S44+Q45</f>
        <v>1715.34</v>
      </c>
      <c r="W45" s="34"/>
      <c r="X45" s="34"/>
    </row>
    <row r="46" spans="1:24" ht="20" customHeight="1">
      <c r="A46" s="145">
        <v>42954</v>
      </c>
      <c r="B46" s="146"/>
      <c r="C46" s="197"/>
      <c r="D46" s="667" t="s">
        <v>133</v>
      </c>
      <c r="E46" s="668"/>
      <c r="F46" s="669"/>
      <c r="G46" s="197"/>
      <c r="H46" s="646" t="s">
        <v>132</v>
      </c>
      <c r="I46" s="647"/>
      <c r="J46" s="647"/>
      <c r="K46" s="670"/>
      <c r="L46" s="186"/>
      <c r="M46" s="187" t="s">
        <v>4</v>
      </c>
      <c r="N46" s="197"/>
      <c r="O46" s="146">
        <v>42954</v>
      </c>
      <c r="P46" s="197"/>
      <c r="Q46" s="188">
        <v>450</v>
      </c>
      <c r="R46" s="197"/>
      <c r="S46" s="213">
        <f>S45+Q46</f>
        <v>2165.34</v>
      </c>
      <c r="W46" s="34"/>
      <c r="X46" s="34"/>
    </row>
    <row r="47" spans="1:24" ht="20" customHeight="1">
      <c r="A47" s="145">
        <v>42958</v>
      </c>
      <c r="B47" s="146"/>
      <c r="C47" s="197"/>
      <c r="D47" s="667" t="s">
        <v>118</v>
      </c>
      <c r="E47" s="668"/>
      <c r="F47" s="669"/>
      <c r="G47" s="197"/>
      <c r="H47" s="646" t="s">
        <v>119</v>
      </c>
      <c r="I47" s="647"/>
      <c r="J47" s="647"/>
      <c r="K47" s="670"/>
      <c r="L47" s="203">
        <v>100.02</v>
      </c>
      <c r="M47" s="187"/>
      <c r="N47" s="197"/>
      <c r="O47" s="148"/>
      <c r="P47" s="197"/>
      <c r="Q47" s="188"/>
      <c r="R47" s="197"/>
      <c r="S47" s="213">
        <f>S46-L47</f>
        <v>2065.3200000000002</v>
      </c>
      <c r="W47" s="34"/>
      <c r="X47" s="34"/>
    </row>
    <row r="48" spans="1:24" ht="20" customHeight="1">
      <c r="A48" s="144">
        <v>42963</v>
      </c>
      <c r="B48" s="146"/>
      <c r="C48" s="197"/>
      <c r="D48" s="667" t="s">
        <v>131</v>
      </c>
      <c r="E48" s="668"/>
      <c r="F48" s="669"/>
      <c r="G48" s="197"/>
      <c r="H48" s="646" t="s">
        <v>113</v>
      </c>
      <c r="I48" s="647"/>
      <c r="J48" s="647"/>
      <c r="K48" s="670"/>
      <c r="L48" s="186"/>
      <c r="M48" s="187"/>
      <c r="N48" s="197"/>
      <c r="O48" s="146">
        <v>42968</v>
      </c>
      <c r="P48" s="197"/>
      <c r="Q48" s="188">
        <v>100</v>
      </c>
      <c r="R48" s="197"/>
      <c r="S48" s="213">
        <f>S47+Q48</f>
        <v>2165.3200000000002</v>
      </c>
      <c r="W48" s="34"/>
      <c r="X48" s="34"/>
    </row>
    <row r="49" spans="1:24" ht="20" customHeight="1">
      <c r="A49" s="144">
        <v>42978</v>
      </c>
      <c r="B49" s="146"/>
      <c r="C49" s="197"/>
      <c r="D49" s="667" t="s">
        <v>134</v>
      </c>
      <c r="E49" s="668"/>
      <c r="F49" s="669"/>
      <c r="G49" s="197"/>
      <c r="H49" s="646" t="s">
        <v>113</v>
      </c>
      <c r="I49" s="647"/>
      <c r="J49" s="647"/>
      <c r="K49" s="670"/>
      <c r="L49" s="203"/>
      <c r="M49" s="187"/>
      <c r="N49" s="197"/>
      <c r="O49" s="146">
        <v>42978</v>
      </c>
      <c r="P49" s="197"/>
      <c r="Q49" s="188">
        <v>40</v>
      </c>
      <c r="R49" s="197"/>
      <c r="S49" s="213">
        <f>S48+Q49</f>
        <v>2205.3200000000002</v>
      </c>
      <c r="W49" s="34"/>
      <c r="X49" s="34"/>
    </row>
    <row r="50" spans="1:24" ht="20" customHeight="1">
      <c r="A50" s="144"/>
      <c r="B50" s="146"/>
      <c r="C50" s="505"/>
      <c r="D50" s="634"/>
      <c r="E50" s="635"/>
      <c r="F50" s="636"/>
      <c r="G50" s="505"/>
      <c r="H50" s="637"/>
      <c r="I50" s="638"/>
      <c r="J50" s="638"/>
      <c r="K50" s="639"/>
      <c r="L50" s="203"/>
      <c r="M50" s="187"/>
      <c r="N50" s="505"/>
      <c r="O50" s="146"/>
      <c r="P50" s="505"/>
      <c r="Q50" s="188"/>
      <c r="R50" s="505"/>
      <c r="S50" s="213"/>
      <c r="W50" s="34"/>
      <c r="X50" s="34"/>
    </row>
    <row r="51" spans="1:24" ht="20" customHeight="1">
      <c r="A51" s="144"/>
      <c r="B51" s="146"/>
      <c r="C51" s="505"/>
      <c r="D51" s="634"/>
      <c r="E51" s="635"/>
      <c r="F51" s="636"/>
      <c r="G51" s="505"/>
      <c r="H51" s="637"/>
      <c r="I51" s="638"/>
      <c r="J51" s="638"/>
      <c r="K51" s="639"/>
      <c r="L51" s="203"/>
      <c r="M51" s="187"/>
      <c r="N51" s="505"/>
      <c r="O51" s="146"/>
      <c r="P51" s="505"/>
      <c r="Q51" s="188"/>
      <c r="R51" s="505"/>
      <c r="S51" s="213"/>
      <c r="W51" s="34"/>
      <c r="X51" s="34"/>
    </row>
    <row r="52" spans="1:24" ht="21" customHeight="1">
      <c r="A52" s="144" t="s">
        <v>4</v>
      </c>
      <c r="B52" s="189" t="s">
        <v>4</v>
      </c>
      <c r="C52" s="197"/>
      <c r="D52" s="646" t="s">
        <v>4</v>
      </c>
      <c r="E52" s="647"/>
      <c r="F52" s="670"/>
      <c r="G52" s="197"/>
      <c r="H52" s="625" t="s">
        <v>4</v>
      </c>
      <c r="I52" s="617"/>
      <c r="J52" s="617"/>
      <c r="K52" s="627"/>
      <c r="L52" s="186" t="s">
        <v>4</v>
      </c>
      <c r="M52" s="187"/>
      <c r="N52" s="197"/>
      <c r="O52" s="146" t="s">
        <v>4</v>
      </c>
      <c r="P52" s="197"/>
      <c r="Q52" s="188" t="s">
        <v>4</v>
      </c>
      <c r="R52" s="197"/>
      <c r="S52" s="213" t="s">
        <v>4</v>
      </c>
      <c r="W52" s="34"/>
      <c r="X52" s="34"/>
    </row>
    <row r="53" spans="1:24" ht="21" customHeight="1" thickBot="1">
      <c r="A53" s="214" t="s">
        <v>4</v>
      </c>
      <c r="B53" s="199" t="s">
        <v>4</v>
      </c>
      <c r="C53" s="215"/>
      <c r="D53" s="663"/>
      <c r="E53" s="664"/>
      <c r="F53" s="665"/>
      <c r="G53" s="215"/>
      <c r="H53" s="649" t="s">
        <v>29</v>
      </c>
      <c r="I53" s="650"/>
      <c r="J53" s="650"/>
      <c r="K53" s="651"/>
      <c r="L53" s="216">
        <f>L44+L47</f>
        <v>1115.69</v>
      </c>
      <c r="M53" s="649" t="s">
        <v>135</v>
      </c>
      <c r="N53" s="650"/>
      <c r="O53" s="671"/>
      <c r="P53" s="215"/>
      <c r="Q53" s="217">
        <f>Q44+Q45+Q46+Q48+Q49</f>
        <v>2405.67</v>
      </c>
      <c r="R53" s="215"/>
      <c r="S53" s="218" t="s">
        <v>23</v>
      </c>
    </row>
    <row r="54" spans="1:2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23" t="s">
        <v>4</v>
      </c>
      <c r="M54" s="1"/>
      <c r="N54" s="1"/>
      <c r="O54" s="1"/>
      <c r="P54" s="1"/>
      <c r="Q54" s="209" t="s">
        <v>4</v>
      </c>
      <c r="R54" s="1"/>
      <c r="S54" s="1"/>
    </row>
    <row r="55" spans="1:2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23"/>
      <c r="M55" s="23"/>
      <c r="N55" s="1"/>
      <c r="O55" s="1"/>
      <c r="P55" s="1"/>
      <c r="Q55" s="1"/>
      <c r="R55" s="1"/>
      <c r="S55" s="1"/>
    </row>
  </sheetData>
  <mergeCells count="81">
    <mergeCell ref="H30:K30"/>
    <mergeCell ref="H31:K31"/>
    <mergeCell ref="D47:F47"/>
    <mergeCell ref="H47:K47"/>
    <mergeCell ref="D32:F32"/>
    <mergeCell ref="D33:F33"/>
    <mergeCell ref="H32:K32"/>
    <mergeCell ref="H33:K33"/>
    <mergeCell ref="D37:F37"/>
    <mergeCell ref="D38:F38"/>
    <mergeCell ref="H34:K34"/>
    <mergeCell ref="H37:K37"/>
    <mergeCell ref="D35:F35"/>
    <mergeCell ref="D36:F36"/>
    <mergeCell ref="D53:F53"/>
    <mergeCell ref="H53:K53"/>
    <mergeCell ref="B43:S43"/>
    <mergeCell ref="D44:F44"/>
    <mergeCell ref="H44:K44"/>
    <mergeCell ref="D45:F45"/>
    <mergeCell ref="H45:K45"/>
    <mergeCell ref="D46:F46"/>
    <mergeCell ref="H46:K46"/>
    <mergeCell ref="D48:F48"/>
    <mergeCell ref="D49:F49"/>
    <mergeCell ref="M53:O53"/>
    <mergeCell ref="D52:F52"/>
    <mergeCell ref="H52:K52"/>
    <mergeCell ref="H49:K49"/>
    <mergeCell ref="H48:K48"/>
    <mergeCell ref="M38:P38"/>
    <mergeCell ref="D24:F24"/>
    <mergeCell ref="H24:K24"/>
    <mergeCell ref="D25:F25"/>
    <mergeCell ref="H25:K25"/>
    <mergeCell ref="D26:F26"/>
    <mergeCell ref="H26:K26"/>
    <mergeCell ref="D27:F27"/>
    <mergeCell ref="H27:K27"/>
    <mergeCell ref="D28:F28"/>
    <mergeCell ref="H28:K28"/>
    <mergeCell ref="H38:K38"/>
    <mergeCell ref="H29:K29"/>
    <mergeCell ref="D34:F34"/>
    <mergeCell ref="D30:F30"/>
    <mergeCell ref="D31:F31"/>
    <mergeCell ref="D12:F12"/>
    <mergeCell ref="H12:K12"/>
    <mergeCell ref="D23:F23"/>
    <mergeCell ref="H23:K23"/>
    <mergeCell ref="D13:F13"/>
    <mergeCell ref="H13:K13"/>
    <mergeCell ref="H14:K14"/>
    <mergeCell ref="B20:S20"/>
    <mergeCell ref="D21:F21"/>
    <mergeCell ref="H21:K21"/>
    <mergeCell ref="D22:F22"/>
    <mergeCell ref="H22:K22"/>
    <mergeCell ref="M14:P14"/>
    <mergeCell ref="D14:F14"/>
    <mergeCell ref="D7:F7"/>
    <mergeCell ref="H7:K7"/>
    <mergeCell ref="B4:S4"/>
    <mergeCell ref="D5:F5"/>
    <mergeCell ref="H5:K5"/>
    <mergeCell ref="D6:F6"/>
    <mergeCell ref="H6:K6"/>
    <mergeCell ref="D11:F11"/>
    <mergeCell ref="H11:K11"/>
    <mergeCell ref="D8:F8"/>
    <mergeCell ref="H8:K8"/>
    <mergeCell ref="D9:F9"/>
    <mergeCell ref="H9:K9"/>
    <mergeCell ref="D10:F10"/>
    <mergeCell ref="H10:K10"/>
    <mergeCell ref="H35:K35"/>
    <mergeCell ref="H36:K36"/>
    <mergeCell ref="D50:F50"/>
    <mergeCell ref="D51:F51"/>
    <mergeCell ref="H50:K50"/>
    <mergeCell ref="H51:K51"/>
  </mergeCells>
  <phoneticPr fontId="4" type="noConversion"/>
  <pageMargins left="1" right="1" top="0.75" bottom="0.5" header="0.5" footer="0.5"/>
  <pageSetup scale="48" orientation="landscape" horizontalDpi="4294967292" verticalDpi="4294967292"/>
  <extLst>
    <ext xmlns:mx="http://schemas.microsoft.com/office/mac/excel/2008/main" uri="{64002731-A6B0-56B0-2670-7721B7C09600}">
      <mx:PLV Mode="0" OnePage="0" WScale="45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workbookViewId="0">
      <selection activeCell="Q49" sqref="Q49"/>
    </sheetView>
  </sheetViews>
  <sheetFormatPr baseColWidth="10" defaultRowHeight="15" x14ac:dyDescent="0"/>
  <cols>
    <col min="1" max="1" width="11" bestFit="1" customWidth="1"/>
    <col min="2" max="2" width="12" bestFit="1" customWidth="1"/>
    <col min="3" max="3" width="2.6640625" customWidth="1"/>
    <col min="6" max="6" width="33.33203125" customWidth="1"/>
    <col min="7" max="7" width="3" customWidth="1"/>
    <col min="11" max="11" width="40.1640625" customWidth="1"/>
    <col min="12" max="12" width="14" bestFit="1" customWidth="1"/>
    <col min="13" max="13" width="12.6640625" customWidth="1"/>
    <col min="14" max="14" width="3.1640625" customWidth="1"/>
    <col min="15" max="15" width="10.5" bestFit="1" customWidth="1"/>
    <col min="16" max="16" width="3" customWidth="1"/>
    <col min="17" max="17" width="14" bestFit="1" customWidth="1"/>
    <col min="18" max="18" width="2.5" customWidth="1"/>
    <col min="19" max="19" width="15.83203125" customWidth="1"/>
  </cols>
  <sheetData>
    <row r="1" spans="1:24" ht="21" thickBot="1">
      <c r="A1" s="1"/>
      <c r="B1" s="220"/>
      <c r="C1" s="220"/>
      <c r="D1" s="220"/>
      <c r="E1" s="220"/>
      <c r="F1" s="220"/>
      <c r="G1" s="220"/>
      <c r="H1" s="221" t="s">
        <v>0</v>
      </c>
      <c r="I1" s="221"/>
      <c r="J1" s="220"/>
      <c r="K1" s="220">
        <v>345</v>
      </c>
      <c r="L1" s="220"/>
      <c r="M1" s="222" t="s">
        <v>141</v>
      </c>
      <c r="N1" s="223"/>
      <c r="O1" s="224"/>
      <c r="P1" s="220"/>
      <c r="Q1" s="220"/>
      <c r="R1" s="220"/>
      <c r="S1" s="220"/>
    </row>
    <row r="2" spans="1:24" ht="21" customHeight="1">
      <c r="A2" s="138"/>
      <c r="B2" s="225" t="s">
        <v>1</v>
      </c>
      <c r="C2" s="226"/>
      <c r="D2" s="226"/>
      <c r="E2" s="226"/>
      <c r="F2" s="226"/>
      <c r="G2" s="226"/>
      <c r="H2" s="226"/>
      <c r="I2" s="226"/>
      <c r="J2" s="226"/>
      <c r="K2" s="226"/>
      <c r="L2" s="226" t="s">
        <v>2</v>
      </c>
      <c r="M2" s="226" t="s">
        <v>3</v>
      </c>
      <c r="N2" s="226" t="s">
        <v>4</v>
      </c>
      <c r="O2" s="226" t="s">
        <v>5</v>
      </c>
      <c r="P2" s="226"/>
      <c r="Q2" s="226" t="s">
        <v>6</v>
      </c>
      <c r="R2" s="226"/>
      <c r="S2" s="227" t="s">
        <v>7</v>
      </c>
    </row>
    <row r="3" spans="1:24" ht="21" customHeight="1">
      <c r="A3" s="141" t="s">
        <v>3</v>
      </c>
      <c r="B3" s="228" t="s">
        <v>8</v>
      </c>
      <c r="C3" s="229"/>
      <c r="D3" s="229" t="s">
        <v>9</v>
      </c>
      <c r="E3" s="229"/>
      <c r="F3" s="229"/>
      <c r="G3" s="229"/>
      <c r="H3" s="229" t="s">
        <v>10</v>
      </c>
      <c r="I3" s="229"/>
      <c r="J3" s="229"/>
      <c r="K3" s="229"/>
      <c r="L3" s="229" t="s">
        <v>11</v>
      </c>
      <c r="M3" s="229" t="s">
        <v>12</v>
      </c>
      <c r="N3" s="229" t="s">
        <v>4</v>
      </c>
      <c r="O3" s="229" t="s">
        <v>13</v>
      </c>
      <c r="P3" s="229"/>
      <c r="Q3" s="229" t="s">
        <v>11</v>
      </c>
      <c r="R3" s="229"/>
      <c r="S3" s="230" t="s">
        <v>14</v>
      </c>
    </row>
    <row r="4" spans="1:24" ht="21" customHeight="1">
      <c r="A4" s="144">
        <v>42856</v>
      </c>
      <c r="B4" s="685" t="s">
        <v>15</v>
      </c>
      <c r="C4" s="686"/>
      <c r="D4" s="686"/>
      <c r="E4" s="686"/>
      <c r="F4" s="686"/>
      <c r="G4" s="686"/>
      <c r="H4" s="686"/>
      <c r="I4" s="686"/>
      <c r="J4" s="686"/>
      <c r="K4" s="686"/>
      <c r="L4" s="686"/>
      <c r="M4" s="686"/>
      <c r="N4" s="686"/>
      <c r="O4" s="686"/>
      <c r="P4" s="686"/>
      <c r="Q4" s="686"/>
      <c r="R4" s="686"/>
      <c r="S4" s="687"/>
    </row>
    <row r="5" spans="1:24" ht="21" customHeight="1">
      <c r="A5" s="145">
        <v>42979</v>
      </c>
      <c r="B5" s="231"/>
      <c r="C5" s="232"/>
      <c r="D5" s="679" t="s">
        <v>16</v>
      </c>
      <c r="E5" s="680"/>
      <c r="F5" s="681"/>
      <c r="G5" s="232"/>
      <c r="H5" s="625" t="s">
        <v>319</v>
      </c>
      <c r="I5" s="617"/>
      <c r="J5" s="617"/>
      <c r="K5" s="627"/>
      <c r="L5" s="236">
        <v>4378.05</v>
      </c>
      <c r="M5" s="561"/>
      <c r="N5" s="558"/>
      <c r="O5" s="561"/>
      <c r="P5" s="558"/>
      <c r="Q5" s="236">
        <v>2635.58</v>
      </c>
      <c r="R5" s="232"/>
      <c r="S5" s="234">
        <v>6396.62</v>
      </c>
      <c r="X5" t="s">
        <v>4</v>
      </c>
    </row>
    <row r="6" spans="1:24" ht="21" customHeight="1">
      <c r="A6" s="145">
        <v>42982</v>
      </c>
      <c r="B6" s="235">
        <v>1146</v>
      </c>
      <c r="C6" s="232"/>
      <c r="D6" s="679" t="s">
        <v>137</v>
      </c>
      <c r="E6" s="680"/>
      <c r="F6" s="681"/>
      <c r="G6" s="232"/>
      <c r="H6" s="682" t="s">
        <v>138</v>
      </c>
      <c r="I6" s="683"/>
      <c r="J6" s="683"/>
      <c r="K6" s="684"/>
      <c r="L6" s="236">
        <v>300</v>
      </c>
      <c r="M6" s="237">
        <v>43007</v>
      </c>
      <c r="N6" s="232"/>
      <c r="O6" s="233"/>
      <c r="P6" s="232"/>
      <c r="Q6" s="232"/>
      <c r="R6" s="232"/>
      <c r="S6" s="234">
        <f t="shared" ref="S6:S10" si="0">S5-L6</f>
        <v>6096.62</v>
      </c>
      <c r="X6" t="s">
        <v>4</v>
      </c>
    </row>
    <row r="7" spans="1:24" ht="21" customHeight="1">
      <c r="A7" s="145">
        <v>42982</v>
      </c>
      <c r="B7" s="235">
        <v>1147</v>
      </c>
      <c r="C7" s="238"/>
      <c r="D7" s="679" t="s">
        <v>136</v>
      </c>
      <c r="E7" s="680"/>
      <c r="F7" s="681"/>
      <c r="G7" s="232"/>
      <c r="H7" s="682" t="s">
        <v>138</v>
      </c>
      <c r="I7" s="683"/>
      <c r="J7" s="683"/>
      <c r="K7" s="684"/>
      <c r="L7" s="236">
        <v>500</v>
      </c>
      <c r="M7" s="239">
        <v>42990</v>
      </c>
      <c r="N7" s="232"/>
      <c r="O7" s="237" t="s">
        <v>4</v>
      </c>
      <c r="P7" s="232"/>
      <c r="Q7" s="240" t="s">
        <v>4</v>
      </c>
      <c r="R7" s="232"/>
      <c r="S7" s="234">
        <f t="shared" si="0"/>
        <v>5596.62</v>
      </c>
      <c r="V7" s="34"/>
      <c r="X7" t="s">
        <v>4</v>
      </c>
    </row>
    <row r="8" spans="1:24" ht="21" customHeight="1">
      <c r="A8" s="145">
        <v>42982</v>
      </c>
      <c r="B8" s="235">
        <v>1148</v>
      </c>
      <c r="C8" s="232"/>
      <c r="D8" s="679" t="s">
        <v>139</v>
      </c>
      <c r="E8" s="680"/>
      <c r="F8" s="681"/>
      <c r="G8" s="232"/>
      <c r="H8" s="682" t="s">
        <v>138</v>
      </c>
      <c r="I8" s="683"/>
      <c r="J8" s="683"/>
      <c r="K8" s="684"/>
      <c r="L8" s="236">
        <v>300</v>
      </c>
      <c r="M8" s="237">
        <v>42990</v>
      </c>
      <c r="N8" s="232"/>
      <c r="O8" s="237" t="s">
        <v>4</v>
      </c>
      <c r="P8" s="232"/>
      <c r="Q8" s="236" t="s">
        <v>4</v>
      </c>
      <c r="R8" s="232"/>
      <c r="S8" s="234">
        <f t="shared" si="0"/>
        <v>5296.62</v>
      </c>
      <c r="V8" s="34"/>
      <c r="X8" t="s">
        <v>4</v>
      </c>
    </row>
    <row r="9" spans="1:24" ht="21" customHeight="1">
      <c r="A9" s="145">
        <v>42982</v>
      </c>
      <c r="B9" s="235">
        <v>1149</v>
      </c>
      <c r="C9" s="232"/>
      <c r="D9" s="679" t="s">
        <v>140</v>
      </c>
      <c r="E9" s="680"/>
      <c r="F9" s="681"/>
      <c r="G9" s="232"/>
      <c r="H9" s="682" t="s">
        <v>138</v>
      </c>
      <c r="I9" s="683"/>
      <c r="J9" s="683"/>
      <c r="K9" s="684"/>
      <c r="L9" s="236">
        <v>500</v>
      </c>
      <c r="M9" s="237">
        <v>42990</v>
      </c>
      <c r="N9" s="232"/>
      <c r="O9" s="233"/>
      <c r="P9" s="232"/>
      <c r="Q9" s="236"/>
      <c r="R9" s="232"/>
      <c r="S9" s="234">
        <f t="shared" si="0"/>
        <v>4796.62</v>
      </c>
      <c r="X9" t="s">
        <v>4</v>
      </c>
    </row>
    <row r="10" spans="1:24" ht="21" customHeight="1">
      <c r="A10" s="145">
        <v>43006</v>
      </c>
      <c r="B10" s="238" t="s">
        <v>126</v>
      </c>
      <c r="C10" s="232"/>
      <c r="D10" s="679" t="s">
        <v>157</v>
      </c>
      <c r="E10" s="680"/>
      <c r="F10" s="681"/>
      <c r="G10" s="232"/>
      <c r="H10" s="679" t="s">
        <v>158</v>
      </c>
      <c r="I10" s="680"/>
      <c r="J10" s="680"/>
      <c r="K10" s="681"/>
      <c r="L10" s="241">
        <v>545.03</v>
      </c>
      <c r="M10" s="237">
        <v>43006</v>
      </c>
      <c r="N10" s="232"/>
      <c r="O10" s="237" t="s">
        <v>4</v>
      </c>
      <c r="P10" s="232"/>
      <c r="Q10" s="236" t="s">
        <v>4</v>
      </c>
      <c r="R10" s="232"/>
      <c r="S10" s="234">
        <f t="shared" si="0"/>
        <v>4251.59</v>
      </c>
      <c r="X10" t="s">
        <v>4</v>
      </c>
    </row>
    <row r="11" spans="1:24" ht="21" customHeight="1">
      <c r="A11" s="145" t="s">
        <v>4</v>
      </c>
      <c r="B11" s="235" t="s">
        <v>4</v>
      </c>
      <c r="C11" s="232"/>
      <c r="D11" s="679" t="s">
        <v>4</v>
      </c>
      <c r="E11" s="680"/>
      <c r="F11" s="681"/>
      <c r="G11" s="232"/>
      <c r="H11" s="679" t="s">
        <v>4</v>
      </c>
      <c r="I11" s="680"/>
      <c r="J11" s="680"/>
      <c r="K11" s="681"/>
      <c r="L11" s="236" t="s">
        <v>4</v>
      </c>
      <c r="M11" s="237" t="s">
        <v>4</v>
      </c>
      <c r="N11" s="232"/>
      <c r="O11" s="237" t="s">
        <v>4</v>
      </c>
      <c r="P11" s="232"/>
      <c r="Q11" s="236" t="s">
        <v>4</v>
      </c>
      <c r="R11" s="232"/>
      <c r="S11" s="234" t="s">
        <v>4</v>
      </c>
    </row>
    <row r="12" spans="1:24" ht="20">
      <c r="A12" s="154"/>
      <c r="B12" s="246"/>
      <c r="C12" s="247"/>
      <c r="D12" s="680"/>
      <c r="E12" s="680"/>
      <c r="F12" s="680"/>
      <c r="G12" s="247"/>
      <c r="H12" s="688"/>
      <c r="I12" s="688"/>
      <c r="J12" s="688"/>
      <c r="K12" s="689"/>
      <c r="L12" s="249"/>
      <c r="M12" s="250"/>
      <c r="N12" s="247"/>
      <c r="O12" s="251"/>
      <c r="P12" s="247"/>
      <c r="Q12" s="249" t="s">
        <v>4</v>
      </c>
      <c r="R12" s="247"/>
      <c r="S12" s="252"/>
    </row>
    <row r="13" spans="1:24" ht="21" thickBot="1">
      <c r="A13" s="159"/>
      <c r="B13" s="253"/>
      <c r="C13" s="254"/>
      <c r="D13" s="690"/>
      <c r="E13" s="691"/>
      <c r="F13" s="691"/>
      <c r="G13" s="253"/>
      <c r="H13" s="692" t="s">
        <v>30</v>
      </c>
      <c r="I13" s="693"/>
      <c r="J13" s="693"/>
      <c r="K13" s="694"/>
      <c r="L13" s="255">
        <f>L5+L6+L7+L8+L9+L10</f>
        <v>6523.08</v>
      </c>
      <c r="M13" s="695" t="s">
        <v>31</v>
      </c>
      <c r="N13" s="696"/>
      <c r="O13" s="696"/>
      <c r="P13" s="697"/>
      <c r="Q13" s="256">
        <v>2635.58</v>
      </c>
      <c r="R13" s="257"/>
      <c r="S13" s="258"/>
    </row>
    <row r="14" spans="1:24" ht="20">
      <c r="A14" s="164"/>
      <c r="B14" s="220"/>
      <c r="C14" s="220"/>
      <c r="D14" s="220"/>
      <c r="E14" s="220"/>
      <c r="F14" s="220"/>
      <c r="G14" s="220"/>
      <c r="H14" s="259"/>
      <c r="I14" s="259"/>
      <c r="J14" s="259"/>
      <c r="K14" s="259"/>
      <c r="L14" s="260" t="s">
        <v>4</v>
      </c>
      <c r="M14" s="220"/>
      <c r="N14" s="220"/>
      <c r="O14" s="220"/>
      <c r="P14" s="220"/>
      <c r="Q14" s="261" t="s">
        <v>4</v>
      </c>
      <c r="R14" s="220"/>
      <c r="S14" s="262"/>
    </row>
    <row r="15" spans="1:24" ht="20">
      <c r="A15" s="168"/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2" t="s">
        <v>4</v>
      </c>
      <c r="M15" s="263"/>
      <c r="N15" s="263"/>
      <c r="O15" s="263"/>
      <c r="P15" s="263"/>
      <c r="Q15" s="263"/>
      <c r="R15" s="263"/>
      <c r="S15" s="262"/>
    </row>
    <row r="16" spans="1:24" ht="21" thickBot="1">
      <c r="A16" s="168"/>
      <c r="B16" s="263"/>
      <c r="C16" s="263"/>
      <c r="D16" s="250"/>
      <c r="E16" s="250"/>
      <c r="F16" s="250"/>
      <c r="G16" s="263"/>
      <c r="H16" s="264" t="s">
        <v>21</v>
      </c>
      <c r="I16" s="264"/>
      <c r="J16" s="264"/>
      <c r="K16" s="264">
        <v>594</v>
      </c>
      <c r="L16" s="265"/>
      <c r="M16" s="263"/>
      <c r="N16" s="263"/>
      <c r="O16" s="263"/>
      <c r="P16" s="263"/>
      <c r="Q16" s="263"/>
      <c r="R16" s="263"/>
      <c r="S16" s="262"/>
    </row>
    <row r="17" spans="1:21" ht="20">
      <c r="A17" s="138"/>
      <c r="B17" s="225" t="s">
        <v>1</v>
      </c>
      <c r="C17" s="226"/>
      <c r="D17" s="226"/>
      <c r="E17" s="226"/>
      <c r="F17" s="226"/>
      <c r="G17" s="226"/>
      <c r="H17" s="226"/>
      <c r="I17" s="226"/>
      <c r="J17" s="226"/>
      <c r="K17" s="226"/>
      <c r="L17" s="226" t="s">
        <v>2</v>
      </c>
      <c r="M17" s="226" t="s">
        <v>3</v>
      </c>
      <c r="N17" s="226" t="s">
        <v>4</v>
      </c>
      <c r="O17" s="226" t="s">
        <v>5</v>
      </c>
      <c r="P17" s="226"/>
      <c r="Q17" s="226" t="s">
        <v>6</v>
      </c>
      <c r="R17" s="226"/>
      <c r="S17" s="227" t="s">
        <v>7</v>
      </c>
    </row>
    <row r="18" spans="1:21" ht="20">
      <c r="A18" s="141" t="s">
        <v>3</v>
      </c>
      <c r="B18" s="228" t="s">
        <v>8</v>
      </c>
      <c r="C18" s="229"/>
      <c r="D18" s="229" t="s">
        <v>9</v>
      </c>
      <c r="E18" s="229"/>
      <c r="F18" s="229"/>
      <c r="G18" s="229"/>
      <c r="H18" s="229" t="s">
        <v>10</v>
      </c>
      <c r="I18" s="229"/>
      <c r="J18" s="229"/>
      <c r="K18" s="229"/>
      <c r="L18" s="229" t="s">
        <v>11</v>
      </c>
      <c r="M18" s="229" t="s">
        <v>12</v>
      </c>
      <c r="N18" s="229" t="s">
        <v>4</v>
      </c>
      <c r="O18" s="229" t="s">
        <v>13</v>
      </c>
      <c r="P18" s="229"/>
      <c r="Q18" s="229" t="s">
        <v>11</v>
      </c>
      <c r="R18" s="229"/>
      <c r="S18" s="230" t="s">
        <v>14</v>
      </c>
    </row>
    <row r="19" spans="1:21" ht="20">
      <c r="A19" s="172" t="s">
        <v>4</v>
      </c>
      <c r="B19" s="685" t="s">
        <v>15</v>
      </c>
      <c r="C19" s="686"/>
      <c r="D19" s="686"/>
      <c r="E19" s="686"/>
      <c r="F19" s="686"/>
      <c r="G19" s="686"/>
      <c r="H19" s="686"/>
      <c r="I19" s="686"/>
      <c r="J19" s="686"/>
      <c r="K19" s="686"/>
      <c r="L19" s="686"/>
      <c r="M19" s="686"/>
      <c r="N19" s="686"/>
      <c r="O19" s="686"/>
      <c r="P19" s="686"/>
      <c r="Q19" s="686"/>
      <c r="R19" s="686"/>
      <c r="S19" s="687"/>
    </row>
    <row r="20" spans="1:21" ht="20">
      <c r="A20" s="144">
        <v>42979</v>
      </c>
      <c r="B20" s="231"/>
      <c r="C20" s="232"/>
      <c r="D20" s="679" t="s">
        <v>16</v>
      </c>
      <c r="E20" s="680"/>
      <c r="F20" s="681"/>
      <c r="G20" s="232"/>
      <c r="H20" s="625" t="s">
        <v>319</v>
      </c>
      <c r="I20" s="617"/>
      <c r="J20" s="617"/>
      <c r="K20" s="618"/>
      <c r="L20" s="271">
        <v>5372.02</v>
      </c>
      <c r="M20" s="247"/>
      <c r="N20" s="247"/>
      <c r="O20" s="247" t="s">
        <v>4</v>
      </c>
      <c r="P20" s="247"/>
      <c r="Q20" s="236">
        <v>5343.36</v>
      </c>
      <c r="R20" s="232"/>
      <c r="S20" s="266">
        <v>7772.39</v>
      </c>
      <c r="U20" s="34"/>
    </row>
    <row r="21" spans="1:21" ht="20">
      <c r="A21" s="144">
        <v>42982</v>
      </c>
      <c r="B21" s="235" t="s">
        <v>4</v>
      </c>
      <c r="C21" s="232"/>
      <c r="D21" s="679" t="s">
        <v>142</v>
      </c>
      <c r="E21" s="680"/>
      <c r="F21" s="681"/>
      <c r="G21" s="232"/>
      <c r="H21" s="682" t="s">
        <v>143</v>
      </c>
      <c r="I21" s="683"/>
      <c r="J21" s="683"/>
      <c r="K21" s="684"/>
      <c r="L21" s="267" t="s">
        <v>4</v>
      </c>
      <c r="M21" s="237" t="s">
        <v>4</v>
      </c>
      <c r="N21" s="232"/>
      <c r="O21" s="237">
        <v>42983</v>
      </c>
      <c r="P21" s="232"/>
      <c r="Q21" s="236">
        <v>25</v>
      </c>
      <c r="R21" s="232"/>
      <c r="S21" s="266">
        <f>S20+Q21</f>
        <v>7797.39</v>
      </c>
    </row>
    <row r="22" spans="1:21" ht="20">
      <c r="A22" s="144">
        <v>42982</v>
      </c>
      <c r="B22" s="235" t="s">
        <v>4</v>
      </c>
      <c r="C22" s="238"/>
      <c r="D22" s="679" t="s">
        <v>144</v>
      </c>
      <c r="E22" s="680"/>
      <c r="F22" s="681"/>
      <c r="G22" s="232"/>
      <c r="H22" s="682"/>
      <c r="I22" s="683"/>
      <c r="J22" s="683"/>
      <c r="K22" s="684"/>
      <c r="L22" s="267" t="s">
        <v>4</v>
      </c>
      <c r="M22" s="237" t="s">
        <v>4</v>
      </c>
      <c r="N22" s="232"/>
      <c r="O22" s="237">
        <v>42983</v>
      </c>
      <c r="P22" s="232"/>
      <c r="Q22" s="236">
        <v>25</v>
      </c>
      <c r="R22" s="232"/>
      <c r="S22" s="266">
        <f>S21+Q22</f>
        <v>7822.39</v>
      </c>
    </row>
    <row r="23" spans="1:21" ht="20">
      <c r="A23" s="144">
        <v>42982</v>
      </c>
      <c r="B23" s="235" t="s">
        <v>4</v>
      </c>
      <c r="C23" s="232"/>
      <c r="D23" s="679" t="s">
        <v>145</v>
      </c>
      <c r="E23" s="680"/>
      <c r="F23" s="681"/>
      <c r="G23" s="232"/>
      <c r="H23" s="682" t="s">
        <v>4</v>
      </c>
      <c r="I23" s="683"/>
      <c r="J23" s="683"/>
      <c r="K23" s="684"/>
      <c r="L23" s="267" t="s">
        <v>4</v>
      </c>
      <c r="M23" s="237" t="s">
        <v>4</v>
      </c>
      <c r="N23" s="232"/>
      <c r="O23" s="237">
        <v>42983</v>
      </c>
      <c r="P23" s="232"/>
      <c r="Q23" s="236">
        <v>30</v>
      </c>
      <c r="R23" s="232"/>
      <c r="S23" s="266">
        <f>S22+Q23</f>
        <v>7852.39</v>
      </c>
    </row>
    <row r="24" spans="1:21" ht="20">
      <c r="A24" s="144">
        <v>42982</v>
      </c>
      <c r="B24" s="235" t="s">
        <v>4</v>
      </c>
      <c r="C24" s="232"/>
      <c r="D24" s="679" t="s">
        <v>145</v>
      </c>
      <c r="E24" s="680"/>
      <c r="F24" s="681"/>
      <c r="G24" s="232"/>
      <c r="H24" s="682" t="s">
        <v>4</v>
      </c>
      <c r="I24" s="683"/>
      <c r="J24" s="683"/>
      <c r="K24" s="684"/>
      <c r="L24" s="267" t="s">
        <v>4</v>
      </c>
      <c r="M24" s="237" t="s">
        <v>4</v>
      </c>
      <c r="N24" s="232"/>
      <c r="O24" s="237">
        <v>42983</v>
      </c>
      <c r="P24" s="232"/>
      <c r="Q24" s="236">
        <v>130</v>
      </c>
      <c r="R24" s="232"/>
      <c r="S24" s="266">
        <f>S23+Q24</f>
        <v>7982.39</v>
      </c>
    </row>
    <row r="25" spans="1:21" ht="20">
      <c r="A25" s="144">
        <v>42982</v>
      </c>
      <c r="B25" s="235">
        <v>337</v>
      </c>
      <c r="C25" s="232"/>
      <c r="D25" s="679" t="s">
        <v>146</v>
      </c>
      <c r="E25" s="680"/>
      <c r="F25" s="681"/>
      <c r="G25" s="232"/>
      <c r="H25" s="682" t="s">
        <v>4</v>
      </c>
      <c r="I25" s="683"/>
      <c r="J25" s="683"/>
      <c r="K25" s="684"/>
      <c r="L25" s="267">
        <v>111.99</v>
      </c>
      <c r="M25" s="237">
        <v>42985</v>
      </c>
      <c r="N25" s="232"/>
      <c r="O25" s="237" t="s">
        <v>4</v>
      </c>
      <c r="P25" s="232"/>
      <c r="Q25" s="236" t="s">
        <v>4</v>
      </c>
      <c r="R25" s="232"/>
      <c r="S25" s="266">
        <f t="shared" ref="S25:S31" si="1">S24-L25</f>
        <v>7870.4000000000005</v>
      </c>
    </row>
    <row r="26" spans="1:21" ht="20">
      <c r="A26" s="144">
        <v>42982</v>
      </c>
      <c r="B26" s="235">
        <v>338</v>
      </c>
      <c r="C26" s="232"/>
      <c r="D26" s="679" t="s">
        <v>147</v>
      </c>
      <c r="E26" s="680"/>
      <c r="F26" s="681"/>
      <c r="G26" s="232"/>
      <c r="H26" s="682" t="s">
        <v>4</v>
      </c>
      <c r="I26" s="683"/>
      <c r="J26" s="683"/>
      <c r="K26" s="684"/>
      <c r="L26" s="267">
        <v>17.48</v>
      </c>
      <c r="M26" s="237">
        <v>42983</v>
      </c>
      <c r="N26" s="232"/>
      <c r="O26" s="233"/>
      <c r="P26" s="232"/>
      <c r="Q26" s="236" t="s">
        <v>4</v>
      </c>
      <c r="R26" s="232"/>
      <c r="S26" s="266">
        <f t="shared" si="1"/>
        <v>7852.920000000001</v>
      </c>
    </row>
    <row r="27" spans="1:21" ht="20">
      <c r="A27" s="144">
        <v>42982</v>
      </c>
      <c r="B27" s="235">
        <v>339</v>
      </c>
      <c r="C27" s="243"/>
      <c r="D27" s="679" t="s">
        <v>148</v>
      </c>
      <c r="E27" s="680"/>
      <c r="F27" s="681"/>
      <c r="G27" s="243"/>
      <c r="H27" s="682" t="s">
        <v>151</v>
      </c>
      <c r="I27" s="683"/>
      <c r="J27" s="683"/>
      <c r="K27" s="684"/>
      <c r="L27" s="267">
        <v>40.479999999999997</v>
      </c>
      <c r="M27" s="237">
        <v>42983</v>
      </c>
      <c r="N27" s="243"/>
      <c r="O27" s="244"/>
      <c r="P27" s="243"/>
      <c r="Q27" s="236" t="s">
        <v>4</v>
      </c>
      <c r="R27" s="243"/>
      <c r="S27" s="266">
        <f t="shared" si="1"/>
        <v>7812.4400000000014</v>
      </c>
    </row>
    <row r="28" spans="1:21" ht="20">
      <c r="A28" s="144">
        <v>42983</v>
      </c>
      <c r="B28" s="235">
        <v>336</v>
      </c>
      <c r="C28" s="243"/>
      <c r="D28" s="679" t="s">
        <v>159</v>
      </c>
      <c r="E28" s="680"/>
      <c r="F28" s="681"/>
      <c r="G28" s="243"/>
      <c r="H28" s="707" t="s">
        <v>160</v>
      </c>
      <c r="I28" s="708"/>
      <c r="J28" s="708"/>
      <c r="K28" s="709"/>
      <c r="L28" s="267">
        <v>45</v>
      </c>
      <c r="M28" s="237">
        <v>42990</v>
      </c>
      <c r="N28" s="243"/>
      <c r="O28" s="244"/>
      <c r="P28" s="243"/>
      <c r="Q28" s="236"/>
      <c r="R28" s="243"/>
      <c r="S28" s="266">
        <f t="shared" si="1"/>
        <v>7767.4400000000014</v>
      </c>
    </row>
    <row r="29" spans="1:21" ht="20">
      <c r="A29" s="144">
        <v>43006</v>
      </c>
      <c r="B29" s="235" t="s">
        <v>126</v>
      </c>
      <c r="C29" s="243"/>
      <c r="D29" s="679" t="s">
        <v>153</v>
      </c>
      <c r="E29" s="680"/>
      <c r="F29" s="681"/>
      <c r="G29" s="243"/>
      <c r="H29" s="682" t="s">
        <v>154</v>
      </c>
      <c r="I29" s="683"/>
      <c r="J29" s="683"/>
      <c r="K29" s="684"/>
      <c r="L29" s="267">
        <v>545.03</v>
      </c>
      <c r="M29" s="268">
        <v>43006</v>
      </c>
      <c r="N29" s="243"/>
      <c r="O29" s="269" t="s">
        <v>4</v>
      </c>
      <c r="P29" s="243"/>
      <c r="Q29" s="236" t="s">
        <v>4</v>
      </c>
      <c r="R29" s="243"/>
      <c r="S29" s="266">
        <f t="shared" si="1"/>
        <v>7222.4100000000017</v>
      </c>
    </row>
    <row r="30" spans="1:21" ht="20">
      <c r="A30" s="144">
        <v>42980</v>
      </c>
      <c r="B30" s="235">
        <v>340</v>
      </c>
      <c r="C30" s="243"/>
      <c r="D30" s="707" t="s">
        <v>162</v>
      </c>
      <c r="E30" s="708"/>
      <c r="F30" s="709"/>
      <c r="G30" s="243"/>
      <c r="H30" s="713"/>
      <c r="I30" s="714"/>
      <c r="J30" s="714"/>
      <c r="K30" s="715"/>
      <c r="L30" s="267">
        <v>89</v>
      </c>
      <c r="M30" s="233" t="s">
        <v>163</v>
      </c>
      <c r="N30" s="243"/>
      <c r="O30" s="269"/>
      <c r="P30" s="243"/>
      <c r="Q30" s="236"/>
      <c r="R30" s="243"/>
      <c r="S30" s="266">
        <f t="shared" si="1"/>
        <v>7133.4100000000017</v>
      </c>
    </row>
    <row r="31" spans="1:21" ht="20">
      <c r="A31" s="144">
        <v>42992</v>
      </c>
      <c r="B31" s="235" t="s">
        <v>126</v>
      </c>
      <c r="C31" s="243"/>
      <c r="D31" s="682" t="s">
        <v>161</v>
      </c>
      <c r="E31" s="683"/>
      <c r="F31" s="684"/>
      <c r="G31" s="243"/>
      <c r="H31" s="710"/>
      <c r="I31" s="711"/>
      <c r="J31" s="711"/>
      <c r="K31" s="712"/>
      <c r="L31" s="267">
        <v>412.9</v>
      </c>
      <c r="M31" s="237">
        <v>43003</v>
      </c>
      <c r="N31" s="243"/>
      <c r="O31" s="244"/>
      <c r="P31" s="243"/>
      <c r="Q31" s="236"/>
      <c r="R31" s="243"/>
      <c r="S31" s="266">
        <f t="shared" si="1"/>
        <v>6720.510000000002</v>
      </c>
    </row>
    <row r="32" spans="1:21" ht="20">
      <c r="A32" s="144">
        <v>43006</v>
      </c>
      <c r="B32" s="235" t="s">
        <v>4</v>
      </c>
      <c r="C32" s="243"/>
      <c r="D32" s="682" t="s">
        <v>155</v>
      </c>
      <c r="E32" s="683"/>
      <c r="F32" s="684"/>
      <c r="G32" s="243"/>
      <c r="H32" s="682" t="s">
        <v>156</v>
      </c>
      <c r="I32" s="683"/>
      <c r="J32" s="683"/>
      <c r="K32" s="684"/>
      <c r="L32" s="267" t="s">
        <v>4</v>
      </c>
      <c r="M32" s="244"/>
      <c r="N32" s="243"/>
      <c r="O32" s="269">
        <v>43006</v>
      </c>
      <c r="P32" s="243"/>
      <c r="Q32" s="236">
        <v>545.03</v>
      </c>
      <c r="R32" s="243"/>
      <c r="S32" s="266">
        <f>S31+Q32</f>
        <v>7265.5400000000018</v>
      </c>
    </row>
    <row r="33" spans="1:24" ht="20" customHeight="1">
      <c r="A33" s="144" t="s">
        <v>4</v>
      </c>
      <c r="B33" s="235" t="s">
        <v>4</v>
      </c>
      <c r="C33" s="243"/>
      <c r="D33" s="682" t="s">
        <v>4</v>
      </c>
      <c r="E33" s="683"/>
      <c r="F33" s="684"/>
      <c r="G33" s="243"/>
      <c r="H33" s="682" t="s">
        <v>4</v>
      </c>
      <c r="I33" s="683"/>
      <c r="J33" s="683"/>
      <c r="K33" s="684"/>
      <c r="L33" s="267" t="s">
        <v>4</v>
      </c>
      <c r="M33" s="244"/>
      <c r="N33" s="243"/>
      <c r="O33" s="243"/>
      <c r="P33" s="243"/>
      <c r="Q33" s="236" t="s">
        <v>4</v>
      </c>
      <c r="R33" s="243"/>
      <c r="S33" s="266" t="s">
        <v>4</v>
      </c>
    </row>
    <row r="34" spans="1:24" ht="20" customHeight="1">
      <c r="A34" s="144" t="s">
        <v>4</v>
      </c>
      <c r="B34" s="235" t="s">
        <v>4</v>
      </c>
      <c r="C34" s="247"/>
      <c r="D34" s="682" t="s">
        <v>4</v>
      </c>
      <c r="E34" s="683"/>
      <c r="F34" s="684"/>
      <c r="G34" s="247"/>
      <c r="H34" s="625" t="s">
        <v>4</v>
      </c>
      <c r="I34" s="617"/>
      <c r="J34" s="617"/>
      <c r="K34" s="618"/>
      <c r="L34" s="271" t="s">
        <v>4</v>
      </c>
      <c r="M34" s="247"/>
      <c r="N34" s="247"/>
      <c r="O34" s="247" t="s">
        <v>4</v>
      </c>
      <c r="P34" s="247"/>
      <c r="Q34" s="236" t="s">
        <v>4</v>
      </c>
      <c r="R34" s="247"/>
      <c r="S34" s="266" t="s">
        <v>4</v>
      </c>
    </row>
    <row r="35" spans="1:24" ht="20" customHeight="1">
      <c r="A35" s="201"/>
      <c r="B35" s="242"/>
      <c r="C35" s="272"/>
      <c r="D35" s="682"/>
      <c r="E35" s="683"/>
      <c r="F35" s="684"/>
      <c r="G35" s="272"/>
      <c r="H35" s="725"/>
      <c r="I35" s="726"/>
      <c r="J35" s="726"/>
      <c r="K35" s="726"/>
      <c r="L35" s="271" t="s">
        <v>4</v>
      </c>
      <c r="M35" s="273"/>
      <c r="N35" s="247"/>
      <c r="O35" s="274"/>
      <c r="P35" s="247"/>
      <c r="Q35" s="275" t="s">
        <v>4</v>
      </c>
      <c r="R35" s="274"/>
      <c r="S35" s="252"/>
    </row>
    <row r="36" spans="1:24" ht="20" customHeight="1" thickBot="1">
      <c r="A36" s="179"/>
      <c r="B36" s="276"/>
      <c r="C36" s="257"/>
      <c r="D36" s="698"/>
      <c r="E36" s="699"/>
      <c r="F36" s="700"/>
      <c r="G36" s="257"/>
      <c r="H36" s="701" t="s">
        <v>30</v>
      </c>
      <c r="I36" s="702"/>
      <c r="J36" s="702"/>
      <c r="K36" s="703"/>
      <c r="L36" s="277">
        <f>L20+L25+L26+L27+L28+L29+L30+L31</f>
        <v>6633.8999999999987</v>
      </c>
      <c r="M36" s="704" t="s">
        <v>31</v>
      </c>
      <c r="N36" s="705"/>
      <c r="O36" s="705"/>
      <c r="P36" s="706"/>
      <c r="Q36" s="278">
        <f>Q20+Q21+Q22+Q23+Q24+Q32</f>
        <v>6098.3899999999994</v>
      </c>
      <c r="R36" s="279"/>
      <c r="S36" s="280"/>
    </row>
    <row r="37" spans="1:24" ht="20">
      <c r="A37" s="168"/>
      <c r="B37" s="263"/>
      <c r="C37" s="263"/>
      <c r="D37" s="263"/>
      <c r="E37" s="263"/>
      <c r="F37" s="263"/>
      <c r="G37" s="263"/>
      <c r="H37" s="251"/>
      <c r="I37" s="251"/>
      <c r="J37" s="251"/>
      <c r="K37" s="251"/>
      <c r="L37" s="281" t="s">
        <v>4</v>
      </c>
      <c r="M37" s="263"/>
      <c r="N37" s="263"/>
      <c r="O37" s="263"/>
      <c r="P37" s="263"/>
      <c r="Q37" s="282" t="s">
        <v>4</v>
      </c>
      <c r="R37" s="263"/>
      <c r="S37" s="262"/>
    </row>
    <row r="38" spans="1:24" ht="21" thickBot="1">
      <c r="A38" s="168"/>
      <c r="B38" s="263"/>
      <c r="C38" s="263"/>
      <c r="D38" s="263"/>
      <c r="E38" s="263"/>
      <c r="F38" s="263"/>
      <c r="G38" s="263"/>
      <c r="H38" s="283" t="s">
        <v>24</v>
      </c>
      <c r="I38" s="259"/>
      <c r="J38" s="259"/>
      <c r="K38" s="259">
        <v>62</v>
      </c>
      <c r="L38" s="262" t="s">
        <v>4</v>
      </c>
      <c r="M38" s="263"/>
      <c r="N38" s="263"/>
      <c r="O38" s="263"/>
      <c r="P38" s="263"/>
      <c r="Q38" s="282" t="s">
        <v>4</v>
      </c>
      <c r="R38" s="263"/>
      <c r="S38" s="262"/>
    </row>
    <row r="39" spans="1:24" ht="21" customHeight="1">
      <c r="A39" s="138"/>
      <c r="B39" s="226" t="s">
        <v>1</v>
      </c>
      <c r="C39" s="226"/>
      <c r="D39" s="226"/>
      <c r="E39" s="226"/>
      <c r="F39" s="226"/>
      <c r="G39" s="226"/>
      <c r="H39" s="226"/>
      <c r="I39" s="226"/>
      <c r="J39" s="226"/>
      <c r="K39" s="226"/>
      <c r="L39" s="226" t="s">
        <v>2</v>
      </c>
      <c r="M39" s="226" t="s">
        <v>3</v>
      </c>
      <c r="N39" s="226" t="s">
        <v>4</v>
      </c>
      <c r="O39" s="226" t="s">
        <v>5</v>
      </c>
      <c r="P39" s="226"/>
      <c r="Q39" s="226" t="s">
        <v>6</v>
      </c>
      <c r="R39" s="226"/>
      <c r="S39" s="227" t="s">
        <v>7</v>
      </c>
    </row>
    <row r="40" spans="1:24" ht="21" customHeight="1">
      <c r="A40" s="141" t="s">
        <v>3</v>
      </c>
      <c r="B40" s="229" t="s">
        <v>8</v>
      </c>
      <c r="C40" s="229"/>
      <c r="D40" s="229" t="s">
        <v>9</v>
      </c>
      <c r="E40" s="229"/>
      <c r="F40" s="229"/>
      <c r="G40" s="229"/>
      <c r="H40" s="229" t="s">
        <v>10</v>
      </c>
      <c r="I40" s="229"/>
      <c r="J40" s="229"/>
      <c r="K40" s="229"/>
      <c r="L40" s="229" t="s">
        <v>11</v>
      </c>
      <c r="M40" s="229" t="s">
        <v>12</v>
      </c>
      <c r="N40" s="229" t="s">
        <v>4</v>
      </c>
      <c r="O40" s="229" t="s">
        <v>13</v>
      </c>
      <c r="P40" s="229"/>
      <c r="Q40" s="229" t="s">
        <v>11</v>
      </c>
      <c r="R40" s="229"/>
      <c r="S40" s="230" t="s">
        <v>14</v>
      </c>
    </row>
    <row r="41" spans="1:24" ht="21" customHeight="1">
      <c r="A41" s="144"/>
      <c r="B41" s="685" t="s">
        <v>15</v>
      </c>
      <c r="C41" s="686"/>
      <c r="D41" s="686"/>
      <c r="E41" s="686"/>
      <c r="F41" s="686"/>
      <c r="G41" s="686"/>
      <c r="H41" s="686"/>
      <c r="I41" s="686"/>
      <c r="J41" s="686"/>
      <c r="K41" s="686"/>
      <c r="L41" s="686"/>
      <c r="M41" s="686"/>
      <c r="N41" s="686"/>
      <c r="O41" s="686"/>
      <c r="P41" s="686"/>
      <c r="Q41" s="686"/>
      <c r="R41" s="686"/>
      <c r="S41" s="687"/>
    </row>
    <row r="42" spans="1:24" ht="21" customHeight="1">
      <c r="A42" s="144">
        <v>42979</v>
      </c>
      <c r="B42" s="237"/>
      <c r="C42" s="232"/>
      <c r="D42" s="679" t="s">
        <v>16</v>
      </c>
      <c r="E42" s="680"/>
      <c r="F42" s="724"/>
      <c r="G42" s="232"/>
      <c r="H42" s="625" t="s">
        <v>319</v>
      </c>
      <c r="I42" s="617"/>
      <c r="J42" s="617"/>
      <c r="K42" s="627"/>
      <c r="L42" s="286">
        <v>1115.69</v>
      </c>
      <c r="M42" s="287"/>
      <c r="N42" s="559"/>
      <c r="O42" s="233"/>
      <c r="P42" s="559"/>
      <c r="Q42" s="288">
        <v>2405.67</v>
      </c>
      <c r="R42" s="232"/>
      <c r="S42" s="285">
        <v>2081</v>
      </c>
    </row>
    <row r="43" spans="1:24" ht="20" customHeight="1">
      <c r="A43" s="145">
        <v>42982</v>
      </c>
      <c r="B43" s="237"/>
      <c r="C43" s="232"/>
      <c r="D43" s="721" t="s">
        <v>149</v>
      </c>
      <c r="E43" s="722"/>
      <c r="F43" s="723"/>
      <c r="G43" s="232"/>
      <c r="H43" s="682" t="s">
        <v>152</v>
      </c>
      <c r="I43" s="683"/>
      <c r="J43" s="683"/>
      <c r="K43" s="717"/>
      <c r="L43" s="286" t="s">
        <v>4</v>
      </c>
      <c r="M43" s="287" t="s">
        <v>4</v>
      </c>
      <c r="N43" s="232"/>
      <c r="O43" s="237">
        <v>42983</v>
      </c>
      <c r="P43" s="232"/>
      <c r="Q43" s="288">
        <v>130</v>
      </c>
      <c r="R43" s="232"/>
      <c r="S43" s="285">
        <f>S42+Q43</f>
        <v>2211</v>
      </c>
      <c r="W43" s="34"/>
      <c r="X43" s="34"/>
    </row>
    <row r="44" spans="1:24" ht="20" customHeight="1">
      <c r="A44" s="145">
        <v>42982</v>
      </c>
      <c r="B44" s="237"/>
      <c r="C44" s="232"/>
      <c r="D44" s="721" t="s">
        <v>150</v>
      </c>
      <c r="E44" s="722"/>
      <c r="F44" s="723"/>
      <c r="G44" s="232"/>
      <c r="H44" s="682" t="s">
        <v>152</v>
      </c>
      <c r="I44" s="683"/>
      <c r="J44" s="683"/>
      <c r="K44" s="717"/>
      <c r="L44" s="286" t="s">
        <v>4</v>
      </c>
      <c r="M44" s="287" t="s">
        <v>4</v>
      </c>
      <c r="N44" s="232"/>
      <c r="O44" s="237">
        <v>42983</v>
      </c>
      <c r="P44" s="232"/>
      <c r="Q44" s="288">
        <v>200</v>
      </c>
      <c r="R44" s="232"/>
      <c r="S44" s="285">
        <f>S43+Q44</f>
        <v>2411</v>
      </c>
      <c r="W44" s="34"/>
      <c r="X44" s="34"/>
    </row>
    <row r="45" spans="1:24" ht="20" customHeight="1">
      <c r="A45" s="145"/>
      <c r="B45" s="237"/>
      <c r="C45" s="508"/>
      <c r="D45" s="510"/>
      <c r="E45" s="511"/>
      <c r="F45" s="512"/>
      <c r="G45" s="508"/>
      <c r="H45" s="506"/>
      <c r="I45" s="507"/>
      <c r="J45" s="507"/>
      <c r="K45" s="509"/>
      <c r="L45" s="286"/>
      <c r="M45" s="287"/>
      <c r="N45" s="508"/>
      <c r="O45" s="237"/>
      <c r="P45" s="508"/>
      <c r="Q45" s="288"/>
      <c r="R45" s="508"/>
      <c r="S45" s="285"/>
      <c r="W45" s="34"/>
      <c r="X45" s="34"/>
    </row>
    <row r="46" spans="1:24" ht="20" customHeight="1">
      <c r="A46" s="145" t="s">
        <v>4</v>
      </c>
      <c r="B46" s="237"/>
      <c r="C46" s="232"/>
      <c r="D46" s="721" t="s">
        <v>4</v>
      </c>
      <c r="E46" s="722"/>
      <c r="F46" s="723"/>
      <c r="G46" s="232"/>
      <c r="H46" s="625" t="s">
        <v>4</v>
      </c>
      <c r="I46" s="617"/>
      <c r="J46" s="617"/>
      <c r="K46" s="627"/>
      <c r="L46" s="286" t="s">
        <v>4</v>
      </c>
      <c r="M46" s="287"/>
      <c r="N46" s="232"/>
      <c r="O46" s="233"/>
      <c r="P46" s="232"/>
      <c r="Q46" s="288" t="s">
        <v>4</v>
      </c>
      <c r="R46" s="232"/>
      <c r="S46" s="285" t="s">
        <v>4</v>
      </c>
      <c r="W46" s="34"/>
      <c r="X46" s="34"/>
    </row>
    <row r="47" spans="1:24" ht="21" customHeight="1">
      <c r="A47" s="144" t="s">
        <v>4</v>
      </c>
      <c r="B47" s="242" t="s">
        <v>4</v>
      </c>
      <c r="C47" s="232"/>
      <c r="D47" s="682" t="s">
        <v>4</v>
      </c>
      <c r="E47" s="683"/>
      <c r="F47" s="717"/>
      <c r="G47" s="232"/>
      <c r="H47" s="682"/>
      <c r="I47" s="683"/>
      <c r="J47" s="683"/>
      <c r="K47" s="717"/>
      <c r="L47" s="286" t="s">
        <v>4</v>
      </c>
      <c r="M47" s="287"/>
      <c r="N47" s="232"/>
      <c r="O47" s="237" t="s">
        <v>4</v>
      </c>
      <c r="P47" s="232"/>
      <c r="Q47" s="379" t="s">
        <v>4</v>
      </c>
      <c r="R47" s="232"/>
      <c r="S47" s="285" t="s">
        <v>4</v>
      </c>
      <c r="W47" s="34"/>
      <c r="X47" s="34"/>
    </row>
    <row r="48" spans="1:24" ht="21" customHeight="1" thickBot="1">
      <c r="A48" s="214" t="s">
        <v>4</v>
      </c>
      <c r="B48" s="289" t="s">
        <v>4</v>
      </c>
      <c r="C48" s="290"/>
      <c r="D48" s="718"/>
      <c r="E48" s="719"/>
      <c r="F48" s="720"/>
      <c r="G48" s="290"/>
      <c r="H48" s="692" t="s">
        <v>29</v>
      </c>
      <c r="I48" s="693"/>
      <c r="J48" s="693"/>
      <c r="K48" s="694"/>
      <c r="L48" s="291">
        <v>1115.69</v>
      </c>
      <c r="M48" s="692" t="s">
        <v>135</v>
      </c>
      <c r="N48" s="693"/>
      <c r="O48" s="716"/>
      <c r="P48" s="290"/>
      <c r="Q48" s="292">
        <f>Q42+Q43+Q44</f>
        <v>2735.67</v>
      </c>
      <c r="R48" s="290"/>
      <c r="S48" s="293" t="s">
        <v>23</v>
      </c>
    </row>
    <row r="49" spans="1:1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23"/>
      <c r="M49" s="1"/>
      <c r="N49" s="1"/>
      <c r="O49" s="1"/>
      <c r="P49" s="1"/>
      <c r="Q49" s="209"/>
      <c r="R49" s="1"/>
      <c r="S49" s="1"/>
    </row>
    <row r="50" spans="1:1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23"/>
      <c r="M50" s="23"/>
      <c r="N50" s="1"/>
      <c r="O50" s="1"/>
      <c r="P50" s="1"/>
      <c r="Q50" s="1"/>
      <c r="R50" s="1"/>
      <c r="S50" s="1"/>
    </row>
  </sheetData>
  <mergeCells count="70">
    <mergeCell ref="M48:O48"/>
    <mergeCell ref="D29:F29"/>
    <mergeCell ref="D47:F47"/>
    <mergeCell ref="H47:K47"/>
    <mergeCell ref="D48:F48"/>
    <mergeCell ref="H48:K48"/>
    <mergeCell ref="D46:F46"/>
    <mergeCell ref="H46:K46"/>
    <mergeCell ref="D42:F42"/>
    <mergeCell ref="H42:K42"/>
    <mergeCell ref="D43:F43"/>
    <mergeCell ref="H43:K43"/>
    <mergeCell ref="D44:F44"/>
    <mergeCell ref="H44:K44"/>
    <mergeCell ref="D35:F35"/>
    <mergeCell ref="H35:K35"/>
    <mergeCell ref="D28:F28"/>
    <mergeCell ref="D31:F31"/>
    <mergeCell ref="M36:P36"/>
    <mergeCell ref="H28:K28"/>
    <mergeCell ref="H31:K31"/>
    <mergeCell ref="D30:F30"/>
    <mergeCell ref="H30:K30"/>
    <mergeCell ref="D32:F32"/>
    <mergeCell ref="H32:K32"/>
    <mergeCell ref="D33:F33"/>
    <mergeCell ref="H33:K33"/>
    <mergeCell ref="D36:F36"/>
    <mergeCell ref="H36:K36"/>
    <mergeCell ref="D22:F22"/>
    <mergeCell ref="H22:K22"/>
    <mergeCell ref="D23:F23"/>
    <mergeCell ref="H23:K23"/>
    <mergeCell ref="B41:S41"/>
    <mergeCell ref="D34:F34"/>
    <mergeCell ref="H34:K34"/>
    <mergeCell ref="D24:F24"/>
    <mergeCell ref="H24:K24"/>
    <mergeCell ref="D25:F25"/>
    <mergeCell ref="H25:K25"/>
    <mergeCell ref="D26:F26"/>
    <mergeCell ref="H26:K26"/>
    <mergeCell ref="D27:F27"/>
    <mergeCell ref="H27:K27"/>
    <mergeCell ref="H29:K29"/>
    <mergeCell ref="B19:S19"/>
    <mergeCell ref="D20:F20"/>
    <mergeCell ref="H20:K20"/>
    <mergeCell ref="D21:F21"/>
    <mergeCell ref="H21:K21"/>
    <mergeCell ref="D12:F12"/>
    <mergeCell ref="H12:K12"/>
    <mergeCell ref="D13:F13"/>
    <mergeCell ref="H13:K13"/>
    <mergeCell ref="M13:P13"/>
    <mergeCell ref="B4:S4"/>
    <mergeCell ref="D5:F5"/>
    <mergeCell ref="H5:K5"/>
    <mergeCell ref="D6:F6"/>
    <mergeCell ref="H6:K6"/>
    <mergeCell ref="D10:F10"/>
    <mergeCell ref="H10:K10"/>
    <mergeCell ref="D11:F11"/>
    <mergeCell ref="H11:K11"/>
    <mergeCell ref="D7:F7"/>
    <mergeCell ref="H7:K7"/>
    <mergeCell ref="D8:F8"/>
    <mergeCell ref="H8:K8"/>
    <mergeCell ref="D9:F9"/>
    <mergeCell ref="H9:K9"/>
  </mergeCells>
  <phoneticPr fontId="4" type="noConversion"/>
  <pageMargins left="0.75" right="0.75" top="1" bottom="0.25" header="0.5" footer="0.25"/>
  <pageSetup scale="45" orientation="landscape" horizontalDpi="4294967292" verticalDpi="4294967292"/>
  <extLst>
    <ext xmlns:mx="http://schemas.microsoft.com/office/mac/excel/2008/main" uri="{64002731-A6B0-56B0-2670-7721B7C09600}">
      <mx:PLV Mode="0" OnePage="0" WScale="45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43"/>
  <sheetViews>
    <sheetView topLeftCell="A10" workbookViewId="0">
      <selection activeCell="N29" sqref="N29"/>
    </sheetView>
  </sheetViews>
  <sheetFormatPr baseColWidth="10" defaultRowHeight="15" x14ac:dyDescent="0"/>
  <cols>
    <col min="1" max="1" width="11.83203125" bestFit="1" customWidth="1"/>
    <col min="2" max="2" width="13.6640625" style="310" bestFit="1" customWidth="1"/>
    <col min="5" max="5" width="33.5" customWidth="1"/>
    <col min="6" max="6" width="3" customWidth="1"/>
    <col min="10" max="10" width="22.83203125" customWidth="1"/>
    <col min="11" max="11" width="15.6640625" customWidth="1"/>
    <col min="12" max="12" width="11.83203125" bestFit="1" customWidth="1"/>
    <col min="13" max="13" width="4.5" customWidth="1"/>
    <col min="14" max="14" width="11.83203125" bestFit="1" customWidth="1"/>
    <col min="15" max="15" width="3.5" style="109" customWidth="1"/>
    <col min="16" max="16" width="14.1640625" bestFit="1" customWidth="1"/>
    <col min="17" max="17" width="2.83203125" customWidth="1"/>
    <col min="18" max="18" width="14.5" bestFit="1" customWidth="1"/>
  </cols>
  <sheetData>
    <row r="1" spans="1:18" ht="21" thickBot="1">
      <c r="A1" s="220"/>
      <c r="B1" s="302"/>
      <c r="C1" s="220"/>
      <c r="D1" s="220"/>
      <c r="E1" s="220"/>
      <c r="F1" s="220"/>
      <c r="G1" s="221" t="s">
        <v>0</v>
      </c>
      <c r="H1" s="221"/>
      <c r="I1" s="220"/>
      <c r="J1" s="220">
        <v>345</v>
      </c>
      <c r="K1" s="220"/>
      <c r="L1" s="222" t="s">
        <v>164</v>
      </c>
      <c r="M1" s="223"/>
      <c r="N1" s="224"/>
      <c r="O1" s="294"/>
      <c r="P1" s="220"/>
      <c r="Q1" s="220"/>
      <c r="R1" s="220"/>
    </row>
    <row r="2" spans="1:18" ht="20">
      <c r="A2" s="314" t="s">
        <v>4</v>
      </c>
      <c r="B2" s="303" t="s">
        <v>1</v>
      </c>
      <c r="C2" s="226"/>
      <c r="D2" s="226"/>
      <c r="E2" s="226"/>
      <c r="F2" s="337"/>
      <c r="G2" s="226"/>
      <c r="H2" s="226"/>
      <c r="I2" s="226"/>
      <c r="J2" s="226"/>
      <c r="K2" s="305" t="s">
        <v>2</v>
      </c>
      <c r="L2" s="305" t="s">
        <v>3</v>
      </c>
      <c r="M2" s="226" t="s">
        <v>4</v>
      </c>
      <c r="N2" s="305" t="s">
        <v>5</v>
      </c>
      <c r="O2" s="295"/>
      <c r="P2" s="305" t="s">
        <v>6</v>
      </c>
      <c r="Q2" s="226"/>
      <c r="R2" s="227" t="s">
        <v>7</v>
      </c>
    </row>
    <row r="3" spans="1:18" ht="20">
      <c r="A3" s="315" t="s">
        <v>4</v>
      </c>
      <c r="B3" s="304" t="s">
        <v>8</v>
      </c>
      <c r="C3" s="730" t="s">
        <v>9</v>
      </c>
      <c r="D3" s="730"/>
      <c r="E3" s="730"/>
      <c r="F3" s="336"/>
      <c r="G3" s="730" t="s">
        <v>10</v>
      </c>
      <c r="H3" s="730"/>
      <c r="I3" s="730"/>
      <c r="J3" s="730"/>
      <c r="K3" s="306" t="s">
        <v>11</v>
      </c>
      <c r="L3" s="306" t="s">
        <v>13</v>
      </c>
      <c r="M3" s="229" t="s">
        <v>4</v>
      </c>
      <c r="N3" s="306" t="s">
        <v>13</v>
      </c>
      <c r="O3" s="296"/>
      <c r="P3" s="306" t="s">
        <v>11</v>
      </c>
      <c r="Q3" s="229"/>
      <c r="R3" s="230" t="s">
        <v>14</v>
      </c>
    </row>
    <row r="4" spans="1:18" ht="20">
      <c r="A4" s="328"/>
      <c r="B4" s="270"/>
      <c r="C4" s="682" t="s">
        <v>16</v>
      </c>
      <c r="D4" s="683"/>
      <c r="E4" s="684"/>
      <c r="F4" s="243"/>
      <c r="G4" s="625" t="s">
        <v>319</v>
      </c>
      <c r="H4" s="617"/>
      <c r="I4" s="617"/>
      <c r="J4" s="627"/>
      <c r="K4" s="275">
        <v>6523.28</v>
      </c>
      <c r="L4" s="561"/>
      <c r="M4" s="558"/>
      <c r="N4" s="561"/>
      <c r="O4" s="298"/>
      <c r="P4" s="275">
        <v>2635.58</v>
      </c>
      <c r="Q4" s="243"/>
      <c r="R4" s="245">
        <v>4251.59</v>
      </c>
    </row>
    <row r="5" spans="1:18" ht="20">
      <c r="A5" s="316">
        <v>43006</v>
      </c>
      <c r="B5" s="233">
        <v>1150</v>
      </c>
      <c r="C5" s="679" t="s">
        <v>165</v>
      </c>
      <c r="D5" s="680"/>
      <c r="E5" s="681"/>
      <c r="F5" s="248"/>
      <c r="G5" s="679" t="s">
        <v>166</v>
      </c>
      <c r="H5" s="680"/>
      <c r="I5" s="680"/>
      <c r="J5" s="681"/>
      <c r="K5" s="236">
        <v>200</v>
      </c>
      <c r="L5" s="350">
        <v>43014</v>
      </c>
      <c r="M5" s="248"/>
      <c r="N5" s="233"/>
      <c r="O5" s="297"/>
      <c r="P5" s="236"/>
      <c r="Q5" s="248"/>
      <c r="R5" s="234">
        <f>R4-K5</f>
        <v>4051.59</v>
      </c>
    </row>
    <row r="6" spans="1:18" ht="20">
      <c r="A6" s="317" t="s">
        <v>4</v>
      </c>
      <c r="B6" s="235"/>
      <c r="C6" s="679" t="s">
        <v>4</v>
      </c>
      <c r="D6" s="680"/>
      <c r="E6" s="681"/>
      <c r="F6" s="248"/>
      <c r="G6" s="679"/>
      <c r="H6" s="680"/>
      <c r="I6" s="680"/>
      <c r="J6" s="681"/>
      <c r="K6" s="236" t="s">
        <v>4</v>
      </c>
      <c r="L6" s="248"/>
      <c r="M6" s="248"/>
      <c r="N6" s="237" t="s">
        <v>4</v>
      </c>
      <c r="O6" s="297"/>
      <c r="P6" s="236"/>
      <c r="Q6" s="248"/>
      <c r="R6" s="318"/>
    </row>
    <row r="7" spans="1:18" ht="20">
      <c r="A7" s="317" t="s">
        <v>4</v>
      </c>
      <c r="B7" s="233"/>
      <c r="C7" s="679" t="s">
        <v>4</v>
      </c>
      <c r="D7" s="680"/>
      <c r="E7" s="681"/>
      <c r="F7" s="248"/>
      <c r="G7" s="679"/>
      <c r="H7" s="680"/>
      <c r="I7" s="680"/>
      <c r="J7" s="681"/>
      <c r="K7" s="236" t="s">
        <v>4</v>
      </c>
      <c r="L7" s="248"/>
      <c r="M7" s="248"/>
      <c r="N7" s="237" t="s">
        <v>4</v>
      </c>
      <c r="O7" s="297"/>
      <c r="P7" s="236"/>
      <c r="Q7" s="248"/>
      <c r="R7" s="318"/>
    </row>
    <row r="8" spans="1:18" ht="20">
      <c r="A8" s="317" t="s">
        <v>4</v>
      </c>
      <c r="B8" s="233"/>
      <c r="C8" s="679" t="s">
        <v>4</v>
      </c>
      <c r="D8" s="680"/>
      <c r="E8" s="681"/>
      <c r="F8" s="248"/>
      <c r="G8" s="679"/>
      <c r="H8" s="680"/>
      <c r="I8" s="680"/>
      <c r="J8" s="681"/>
      <c r="K8" s="236" t="s">
        <v>4</v>
      </c>
      <c r="L8" s="248"/>
      <c r="M8" s="248"/>
      <c r="N8" s="233"/>
      <c r="O8" s="297"/>
      <c r="P8" s="236"/>
      <c r="Q8" s="248"/>
      <c r="R8" s="318"/>
    </row>
    <row r="9" spans="1:18" ht="20">
      <c r="A9" s="319" t="s">
        <v>4</v>
      </c>
      <c r="B9" s="233"/>
      <c r="C9" s="679" t="s">
        <v>4</v>
      </c>
      <c r="D9" s="680"/>
      <c r="E9" s="681"/>
      <c r="F9" s="248"/>
      <c r="G9" s="679"/>
      <c r="H9" s="680"/>
      <c r="I9" s="680"/>
      <c r="J9" s="681"/>
      <c r="K9" s="236" t="s">
        <v>4</v>
      </c>
      <c r="L9" s="248"/>
      <c r="M9" s="248"/>
      <c r="N9" s="237" t="s">
        <v>4</v>
      </c>
      <c r="O9" s="297"/>
      <c r="P9" s="236"/>
      <c r="Q9" s="248"/>
      <c r="R9" s="318"/>
    </row>
    <row r="10" spans="1:18" ht="21" thickBot="1">
      <c r="A10" s="321"/>
      <c r="B10" s="308"/>
      <c r="C10" s="736"/>
      <c r="D10" s="736"/>
      <c r="E10" s="736"/>
      <c r="F10" s="257"/>
      <c r="G10" s="737"/>
      <c r="H10" s="737"/>
      <c r="I10" s="737"/>
      <c r="J10" s="738"/>
      <c r="K10" s="322"/>
      <c r="L10" s="279"/>
      <c r="M10" s="257"/>
      <c r="N10" s="323"/>
      <c r="O10" s="324"/>
      <c r="P10" s="322" t="s">
        <v>4</v>
      </c>
      <c r="Q10" s="257"/>
      <c r="R10" s="258"/>
    </row>
    <row r="11" spans="1:18" ht="21" thickBot="1">
      <c r="A11" s="338"/>
      <c r="B11" s="311"/>
      <c r="C11" s="739"/>
      <c r="D11" s="740"/>
      <c r="E11" s="740"/>
      <c r="F11" s="253"/>
      <c r="G11" s="701" t="s">
        <v>30</v>
      </c>
      <c r="H11" s="702"/>
      <c r="I11" s="702"/>
      <c r="J11" s="703"/>
      <c r="K11" s="255">
        <f>K4+K5</f>
        <v>6723.28</v>
      </c>
      <c r="L11" s="704" t="s">
        <v>31</v>
      </c>
      <c r="M11" s="705"/>
      <c r="N11" s="705"/>
      <c r="O11" s="706"/>
      <c r="P11" s="312">
        <v>2635.58</v>
      </c>
      <c r="Q11" s="313"/>
      <c r="R11" s="280"/>
    </row>
    <row r="12" spans="1:18" ht="20">
      <c r="A12" s="220"/>
      <c r="B12" s="302"/>
      <c r="C12" s="220"/>
      <c r="D12" s="220"/>
      <c r="E12" s="220"/>
      <c r="F12" s="220"/>
      <c r="G12" s="259"/>
      <c r="H12" s="259"/>
      <c r="I12" s="259"/>
      <c r="J12" s="259"/>
      <c r="K12" s="260" t="s">
        <v>4</v>
      </c>
      <c r="L12" s="220"/>
      <c r="M12" s="220"/>
      <c r="N12" s="220"/>
      <c r="O12" s="294"/>
      <c r="P12" s="261" t="s">
        <v>4</v>
      </c>
      <c r="Q12" s="220"/>
      <c r="R12" s="262"/>
    </row>
    <row r="13" spans="1:18" ht="20">
      <c r="A13" s="263"/>
      <c r="B13" s="259"/>
      <c r="C13" s="263"/>
      <c r="D13" s="263"/>
      <c r="E13" s="263"/>
      <c r="F13" s="263"/>
      <c r="G13" s="263"/>
      <c r="H13" s="263"/>
      <c r="I13" s="263"/>
      <c r="J13" s="263"/>
      <c r="K13" s="262" t="s">
        <v>4</v>
      </c>
      <c r="L13" s="263"/>
      <c r="M13" s="263"/>
      <c r="N13" s="263"/>
      <c r="O13" s="300"/>
      <c r="P13" s="263"/>
      <c r="Q13" s="263"/>
      <c r="R13" s="262"/>
    </row>
    <row r="14" spans="1:18" ht="21" thickBot="1">
      <c r="A14" s="263"/>
      <c r="B14" s="259"/>
      <c r="C14" s="250"/>
      <c r="D14" s="250"/>
      <c r="E14" s="250"/>
      <c r="F14" s="263"/>
      <c r="G14" s="264" t="s">
        <v>21</v>
      </c>
      <c r="H14" s="264"/>
      <c r="I14" s="264"/>
      <c r="J14" s="264">
        <v>594</v>
      </c>
      <c r="K14" s="265"/>
      <c r="L14" s="263"/>
      <c r="M14" s="263"/>
      <c r="N14" s="263"/>
      <c r="O14" s="300"/>
      <c r="P14" s="263"/>
      <c r="Q14" s="263"/>
      <c r="R14" s="262"/>
    </row>
    <row r="15" spans="1:18" ht="20">
      <c r="A15" s="327" t="s">
        <v>4</v>
      </c>
      <c r="B15" s="327" t="s">
        <v>1</v>
      </c>
      <c r="C15" s="226"/>
      <c r="D15" s="226"/>
      <c r="E15" s="226"/>
      <c r="F15" s="337"/>
      <c r="G15" s="226"/>
      <c r="H15" s="226"/>
      <c r="I15" s="226"/>
      <c r="J15" s="226"/>
      <c r="K15" s="305" t="s">
        <v>2</v>
      </c>
      <c r="L15" s="305" t="s">
        <v>3</v>
      </c>
      <c r="M15" s="226" t="s">
        <v>4</v>
      </c>
      <c r="N15" s="305" t="s">
        <v>5</v>
      </c>
      <c r="O15" s="295"/>
      <c r="P15" s="305" t="s">
        <v>6</v>
      </c>
      <c r="Q15" s="226"/>
      <c r="R15" s="227" t="s">
        <v>7</v>
      </c>
    </row>
    <row r="16" spans="1:18" ht="20">
      <c r="A16" s="330" t="s">
        <v>3</v>
      </c>
      <c r="B16" s="330" t="s">
        <v>8</v>
      </c>
      <c r="C16" s="731" t="s">
        <v>9</v>
      </c>
      <c r="D16" s="731"/>
      <c r="E16" s="731"/>
      <c r="F16" s="335"/>
      <c r="G16" s="731" t="s">
        <v>10</v>
      </c>
      <c r="H16" s="731"/>
      <c r="I16" s="731"/>
      <c r="J16" s="731"/>
      <c r="K16" s="332" t="s">
        <v>11</v>
      </c>
      <c r="L16" s="332" t="s">
        <v>13</v>
      </c>
      <c r="M16" s="331" t="s">
        <v>4</v>
      </c>
      <c r="N16" s="332" t="s">
        <v>13</v>
      </c>
      <c r="O16" s="333"/>
      <c r="P16" s="332" t="s">
        <v>11</v>
      </c>
      <c r="Q16" s="331"/>
      <c r="R16" s="334" t="s">
        <v>14</v>
      </c>
    </row>
    <row r="17" spans="1:18" ht="20">
      <c r="A17" s="328"/>
      <c r="B17" s="270"/>
      <c r="C17" s="682" t="s">
        <v>16</v>
      </c>
      <c r="D17" s="683"/>
      <c r="E17" s="684"/>
      <c r="F17" s="243"/>
      <c r="G17" s="625" t="s">
        <v>319</v>
      </c>
      <c r="H17" s="617"/>
      <c r="I17" s="617"/>
      <c r="J17" s="618"/>
      <c r="K17" s="271">
        <v>6633.9</v>
      </c>
      <c r="L17" s="247"/>
      <c r="M17" s="247"/>
      <c r="N17" s="247"/>
      <c r="O17" s="299"/>
      <c r="P17" s="236">
        <v>6098.38</v>
      </c>
      <c r="Q17" s="243"/>
      <c r="R17" s="329">
        <v>7265.54</v>
      </c>
    </row>
    <row r="18" spans="1:18" ht="20">
      <c r="A18" s="316">
        <v>43014</v>
      </c>
      <c r="B18" s="233"/>
      <c r="C18" s="682" t="s">
        <v>167</v>
      </c>
      <c r="D18" s="683"/>
      <c r="E18" s="684"/>
      <c r="F18" s="248"/>
      <c r="G18" s="682" t="s">
        <v>168</v>
      </c>
      <c r="H18" s="683"/>
      <c r="I18" s="683"/>
      <c r="J18" s="684"/>
      <c r="K18" s="267" t="s">
        <v>4</v>
      </c>
      <c r="L18" s="237" t="s">
        <v>4</v>
      </c>
      <c r="M18" s="248"/>
      <c r="N18" s="237">
        <v>43014</v>
      </c>
      <c r="O18" s="297"/>
      <c r="P18" s="236">
        <v>603</v>
      </c>
      <c r="Q18" s="248"/>
      <c r="R18" s="349">
        <f>R17+P18</f>
        <v>7868.54</v>
      </c>
    </row>
    <row r="19" spans="1:18" ht="20">
      <c r="A19" s="316">
        <v>43015</v>
      </c>
      <c r="B19" s="235">
        <v>342</v>
      </c>
      <c r="C19" s="682" t="s">
        <v>170</v>
      </c>
      <c r="D19" s="683"/>
      <c r="E19" s="684"/>
      <c r="F19" s="248"/>
      <c r="G19" s="682" t="s">
        <v>169</v>
      </c>
      <c r="H19" s="683"/>
      <c r="I19" s="683"/>
      <c r="J19" s="684"/>
      <c r="K19" s="267">
        <v>15.29</v>
      </c>
      <c r="L19" s="237">
        <v>43014</v>
      </c>
      <c r="M19" s="248"/>
      <c r="N19" s="237"/>
      <c r="O19" s="297"/>
      <c r="P19" s="236"/>
      <c r="Q19" s="248"/>
      <c r="R19" s="349">
        <f>R18-K19</f>
        <v>7853.25</v>
      </c>
    </row>
    <row r="20" spans="1:18" ht="20">
      <c r="A20" s="316">
        <v>43015</v>
      </c>
      <c r="B20" s="233">
        <v>341</v>
      </c>
      <c r="C20" s="682" t="s">
        <v>171</v>
      </c>
      <c r="D20" s="683"/>
      <c r="E20" s="684"/>
      <c r="F20" s="248"/>
      <c r="G20" s="682" t="s">
        <v>172</v>
      </c>
      <c r="H20" s="683"/>
      <c r="I20" s="683"/>
      <c r="J20" s="684"/>
      <c r="K20" s="267">
        <v>85.65</v>
      </c>
      <c r="L20" s="237">
        <v>43024</v>
      </c>
      <c r="M20" s="248"/>
      <c r="N20" s="237" t="s">
        <v>4</v>
      </c>
      <c r="O20" s="297"/>
      <c r="P20" s="236"/>
      <c r="Q20" s="248"/>
      <c r="R20" s="349">
        <f>R19-K20</f>
        <v>7767.6</v>
      </c>
    </row>
    <row r="21" spans="1:18" ht="20">
      <c r="A21" s="316">
        <v>43018</v>
      </c>
      <c r="B21" s="233"/>
      <c r="C21" s="682" t="s">
        <v>173</v>
      </c>
      <c r="D21" s="683"/>
      <c r="E21" s="684"/>
      <c r="F21" s="248"/>
      <c r="G21" s="682"/>
      <c r="H21" s="683"/>
      <c r="I21" s="683"/>
      <c r="J21" s="684"/>
      <c r="K21" s="267" t="s">
        <v>4</v>
      </c>
      <c r="L21" s="237" t="s">
        <v>4</v>
      </c>
      <c r="M21" s="248"/>
      <c r="N21" s="237">
        <v>43018</v>
      </c>
      <c r="O21" s="297"/>
      <c r="P21" s="236">
        <v>130</v>
      </c>
      <c r="Q21" s="248"/>
      <c r="R21" s="349">
        <f>R20+P21</f>
        <v>7897.6</v>
      </c>
    </row>
    <row r="22" spans="1:18" ht="20">
      <c r="A22" s="316">
        <v>43018</v>
      </c>
      <c r="B22" s="233"/>
      <c r="C22" s="682" t="s">
        <v>174</v>
      </c>
      <c r="D22" s="683"/>
      <c r="E22" s="684"/>
      <c r="F22" s="248"/>
      <c r="G22" s="682" t="s">
        <v>143</v>
      </c>
      <c r="H22" s="683"/>
      <c r="I22" s="683"/>
      <c r="J22" s="684"/>
      <c r="K22" s="267" t="s">
        <v>4</v>
      </c>
      <c r="L22" s="237" t="s">
        <v>4</v>
      </c>
      <c r="M22" s="248"/>
      <c r="N22" s="237">
        <v>43018</v>
      </c>
      <c r="O22" s="297"/>
      <c r="P22" s="236">
        <v>45</v>
      </c>
      <c r="Q22" s="248"/>
      <c r="R22" s="349">
        <f>R21+P22</f>
        <v>7942.6</v>
      </c>
    </row>
    <row r="23" spans="1:18" ht="20">
      <c r="A23" s="316">
        <v>43019</v>
      </c>
      <c r="B23" s="233">
        <v>343</v>
      </c>
      <c r="C23" s="682" t="s">
        <v>175</v>
      </c>
      <c r="D23" s="683"/>
      <c r="E23" s="684"/>
      <c r="F23" s="248"/>
      <c r="G23" s="682" t="s">
        <v>176</v>
      </c>
      <c r="H23" s="683"/>
      <c r="I23" s="683"/>
      <c r="J23" s="684"/>
      <c r="K23" s="267">
        <v>50</v>
      </c>
      <c r="L23" s="237">
        <v>43020</v>
      </c>
      <c r="M23" s="248"/>
      <c r="N23" s="233"/>
      <c r="O23" s="297"/>
      <c r="P23" s="236"/>
      <c r="Q23" s="248"/>
      <c r="R23" s="349">
        <f>R22-K23</f>
        <v>7892.6</v>
      </c>
    </row>
    <row r="24" spans="1:18" ht="20">
      <c r="A24" s="316">
        <v>43031</v>
      </c>
      <c r="B24" s="270">
        <v>344</v>
      </c>
      <c r="C24" s="682" t="s">
        <v>180</v>
      </c>
      <c r="D24" s="683"/>
      <c r="E24" s="684"/>
      <c r="F24" s="243"/>
      <c r="G24" s="682" t="s">
        <v>181</v>
      </c>
      <c r="H24" s="683"/>
      <c r="I24" s="683"/>
      <c r="J24" s="684"/>
      <c r="K24" s="267">
        <v>1201.67</v>
      </c>
      <c r="L24" s="237">
        <v>43035</v>
      </c>
      <c r="M24" s="243"/>
      <c r="N24" s="270"/>
      <c r="O24" s="298"/>
      <c r="P24" s="236"/>
      <c r="Q24" s="243"/>
      <c r="R24" s="351">
        <f>R23-K24</f>
        <v>6690.93</v>
      </c>
    </row>
    <row r="25" spans="1:18" ht="20">
      <c r="A25" s="316">
        <v>43035</v>
      </c>
      <c r="B25" s="270" t="s">
        <v>182</v>
      </c>
      <c r="C25" s="682" t="s">
        <v>183</v>
      </c>
      <c r="D25" s="683"/>
      <c r="E25" s="684"/>
      <c r="F25" s="243"/>
      <c r="G25" s="682"/>
      <c r="H25" s="683"/>
      <c r="I25" s="683"/>
      <c r="J25" s="684"/>
      <c r="K25" s="267">
        <v>39.200000000000003</v>
      </c>
      <c r="L25" s="237">
        <v>43035</v>
      </c>
      <c r="M25" s="243"/>
      <c r="N25" s="270"/>
      <c r="O25" s="298"/>
      <c r="P25" s="236"/>
      <c r="Q25" s="243"/>
      <c r="R25" s="351">
        <f>R24-K25</f>
        <v>6651.7300000000005</v>
      </c>
    </row>
    <row r="26" spans="1:18" ht="20">
      <c r="A26" s="316">
        <v>43035</v>
      </c>
      <c r="B26" s="270" t="s">
        <v>182</v>
      </c>
      <c r="C26" s="682" t="s">
        <v>184</v>
      </c>
      <c r="D26" s="683"/>
      <c r="E26" s="684"/>
      <c r="F26" s="243"/>
      <c r="G26" s="682" t="s">
        <v>185</v>
      </c>
      <c r="H26" s="683"/>
      <c r="I26" s="683"/>
      <c r="J26" s="684"/>
      <c r="K26" s="267">
        <v>11.92</v>
      </c>
      <c r="L26" s="237">
        <v>43035</v>
      </c>
      <c r="M26" s="243"/>
      <c r="N26" s="269" t="s">
        <v>4</v>
      </c>
      <c r="O26" s="298"/>
      <c r="P26" s="236"/>
      <c r="Q26" s="243"/>
      <c r="R26" s="351">
        <f>R25-K26</f>
        <v>6639.81</v>
      </c>
    </row>
    <row r="27" spans="1:18" ht="20">
      <c r="A27" s="316">
        <v>43035</v>
      </c>
      <c r="B27" s="270">
        <v>345</v>
      </c>
      <c r="C27" s="682" t="s">
        <v>187</v>
      </c>
      <c r="D27" s="683"/>
      <c r="E27" s="684"/>
      <c r="F27" s="243"/>
      <c r="G27" s="682" t="s">
        <v>188</v>
      </c>
      <c r="H27" s="683"/>
      <c r="I27" s="683"/>
      <c r="J27" s="684"/>
      <c r="K27" s="267">
        <v>1500</v>
      </c>
      <c r="L27" s="237">
        <v>43039</v>
      </c>
      <c r="M27" s="243"/>
      <c r="N27" s="269"/>
      <c r="O27" s="298"/>
      <c r="P27" s="236"/>
      <c r="Q27" s="243"/>
      <c r="R27" s="351">
        <f>R26-K27</f>
        <v>5139.8100000000004</v>
      </c>
    </row>
    <row r="28" spans="1:18" ht="20">
      <c r="A28" s="317" t="s">
        <v>4</v>
      </c>
      <c r="B28" s="270"/>
      <c r="C28" s="682"/>
      <c r="D28" s="683"/>
      <c r="E28" s="684"/>
      <c r="F28" s="243"/>
      <c r="G28" s="682"/>
      <c r="H28" s="683"/>
      <c r="I28" s="683"/>
      <c r="J28" s="684"/>
      <c r="K28" s="267" t="s">
        <v>4</v>
      </c>
      <c r="L28" s="237" t="s">
        <v>4</v>
      </c>
      <c r="M28" s="243"/>
      <c r="N28" s="270" t="s">
        <v>186</v>
      </c>
      <c r="O28" s="298"/>
      <c r="P28" s="236"/>
      <c r="Q28" s="243"/>
      <c r="R28" s="325"/>
    </row>
    <row r="29" spans="1:18" ht="20">
      <c r="A29" s="317" t="s">
        <v>4</v>
      </c>
      <c r="B29" s="270"/>
      <c r="C29" s="682"/>
      <c r="D29" s="683"/>
      <c r="E29" s="684"/>
      <c r="F29" s="243"/>
      <c r="G29" s="682"/>
      <c r="H29" s="683"/>
      <c r="I29" s="683"/>
      <c r="J29" s="684"/>
      <c r="K29" s="267" t="s">
        <v>4</v>
      </c>
      <c r="L29" s="270"/>
      <c r="M29" s="243"/>
      <c r="N29" s="269" t="s">
        <v>4</v>
      </c>
      <c r="O29" s="298"/>
      <c r="P29" s="236"/>
      <c r="Q29" s="243"/>
      <c r="R29" s="325"/>
    </row>
    <row r="30" spans="1:18" ht="20">
      <c r="A30" s="320"/>
      <c r="B30" s="307"/>
      <c r="C30" s="682"/>
      <c r="D30" s="683"/>
      <c r="E30" s="684"/>
      <c r="F30" s="272"/>
      <c r="G30" s="725"/>
      <c r="H30" s="726"/>
      <c r="I30" s="726"/>
      <c r="J30" s="726"/>
      <c r="K30" s="271" t="s">
        <v>4</v>
      </c>
      <c r="L30" s="273"/>
      <c r="M30" s="247"/>
      <c r="N30" s="274"/>
      <c r="O30" s="299"/>
      <c r="P30" s="275" t="s">
        <v>4</v>
      </c>
      <c r="Q30" s="274"/>
      <c r="R30" s="252"/>
    </row>
    <row r="31" spans="1:18" ht="21" thickBot="1">
      <c r="A31" s="326"/>
      <c r="B31" s="308"/>
      <c r="C31" s="718"/>
      <c r="D31" s="719"/>
      <c r="E31" s="735"/>
      <c r="F31" s="257"/>
      <c r="G31" s="701" t="s">
        <v>30</v>
      </c>
      <c r="H31" s="702"/>
      <c r="I31" s="702"/>
      <c r="J31" s="703"/>
      <c r="K31" s="277">
        <f>K17+K19+K20+K23+K24+K25+K26+K27</f>
        <v>9537.6299999999992</v>
      </c>
      <c r="L31" s="704" t="s">
        <v>31</v>
      </c>
      <c r="M31" s="705"/>
      <c r="N31" s="705"/>
      <c r="O31" s="706"/>
      <c r="P31" s="278">
        <f>P17+P18+P21+P22</f>
        <v>6876.38</v>
      </c>
      <c r="Q31" s="279"/>
      <c r="R31" s="280"/>
    </row>
    <row r="32" spans="1:18" ht="20">
      <c r="A32" s="263"/>
      <c r="B32" s="259"/>
      <c r="C32" s="263"/>
      <c r="D32" s="263"/>
      <c r="E32" s="263"/>
      <c r="F32" s="263"/>
      <c r="G32" s="251"/>
      <c r="H32" s="251"/>
      <c r="I32" s="251"/>
      <c r="J32" s="251"/>
      <c r="K32" s="281" t="s">
        <v>4</v>
      </c>
      <c r="L32" s="263"/>
      <c r="M32" s="263"/>
      <c r="N32" s="263"/>
      <c r="O32" s="300"/>
      <c r="P32" s="282" t="s">
        <v>4</v>
      </c>
      <c r="Q32" s="263"/>
      <c r="R32" s="262"/>
    </row>
    <row r="33" spans="1:18" ht="21" thickBot="1">
      <c r="A33" s="263"/>
      <c r="B33" s="259"/>
      <c r="C33" s="263"/>
      <c r="D33" s="263"/>
      <c r="E33" s="263"/>
      <c r="F33" s="263"/>
      <c r="G33" s="283" t="s">
        <v>24</v>
      </c>
      <c r="H33" s="259"/>
      <c r="I33" s="259"/>
      <c r="J33" s="259">
        <v>62</v>
      </c>
      <c r="K33" s="262" t="s">
        <v>4</v>
      </c>
      <c r="L33" s="263"/>
      <c r="M33" s="263"/>
      <c r="N33" s="263"/>
      <c r="O33" s="300"/>
      <c r="P33" s="282" t="s">
        <v>4</v>
      </c>
      <c r="Q33" s="263"/>
      <c r="R33" s="262"/>
    </row>
    <row r="34" spans="1:18" ht="20">
      <c r="A34" s="344" t="s">
        <v>4</v>
      </c>
      <c r="B34" s="226" t="s">
        <v>1</v>
      </c>
      <c r="C34" s="732"/>
      <c r="D34" s="732"/>
      <c r="E34" s="732"/>
      <c r="F34" s="337"/>
      <c r="G34" s="733"/>
      <c r="H34" s="732"/>
      <c r="I34" s="732"/>
      <c r="J34" s="732"/>
      <c r="K34" s="345" t="s">
        <v>2</v>
      </c>
      <c r="L34" s="305" t="s">
        <v>3</v>
      </c>
      <c r="M34" s="337" t="s">
        <v>4</v>
      </c>
      <c r="N34" s="305" t="s">
        <v>5</v>
      </c>
      <c r="O34" s="346"/>
      <c r="P34" s="305" t="s">
        <v>6</v>
      </c>
      <c r="Q34" s="337"/>
      <c r="R34" s="227" t="s">
        <v>7</v>
      </c>
    </row>
    <row r="35" spans="1:18" ht="20">
      <c r="A35" s="347" t="s">
        <v>4</v>
      </c>
      <c r="B35" s="343" t="s">
        <v>8</v>
      </c>
      <c r="C35" s="730" t="s">
        <v>9</v>
      </c>
      <c r="D35" s="730"/>
      <c r="E35" s="730"/>
      <c r="F35" s="336"/>
      <c r="G35" s="734" t="s">
        <v>10</v>
      </c>
      <c r="H35" s="730"/>
      <c r="I35" s="730"/>
      <c r="J35" s="730"/>
      <c r="K35" s="339" t="s">
        <v>11</v>
      </c>
      <c r="L35" s="341" t="s">
        <v>13</v>
      </c>
      <c r="M35" s="336" t="s">
        <v>4</v>
      </c>
      <c r="N35" s="341" t="s">
        <v>13</v>
      </c>
      <c r="O35" s="340"/>
      <c r="P35" s="341" t="s">
        <v>11</v>
      </c>
      <c r="Q35" s="336"/>
      <c r="R35" s="342" t="s">
        <v>14</v>
      </c>
    </row>
    <row r="36" spans="1:18" ht="20">
      <c r="A36" s="316"/>
      <c r="B36" s="233"/>
      <c r="C36" s="679" t="s">
        <v>16</v>
      </c>
      <c r="D36" s="680"/>
      <c r="E36" s="724"/>
      <c r="F36" s="248"/>
      <c r="G36" s="625" t="s">
        <v>319</v>
      </c>
      <c r="H36" s="617"/>
      <c r="I36" s="617"/>
      <c r="J36" s="627"/>
      <c r="K36" s="286">
        <v>1115.69</v>
      </c>
      <c r="L36" s="287"/>
      <c r="M36" s="559"/>
      <c r="N36" s="237"/>
      <c r="O36" s="297"/>
      <c r="P36" s="288">
        <v>2735.67</v>
      </c>
      <c r="Q36" s="248"/>
      <c r="R36" s="285">
        <v>2411.02</v>
      </c>
    </row>
    <row r="37" spans="1:18" ht="20" customHeight="1">
      <c r="A37" s="316" t="s">
        <v>177</v>
      </c>
      <c r="B37" s="233"/>
      <c r="C37" s="682" t="s">
        <v>178</v>
      </c>
      <c r="D37" s="683"/>
      <c r="E37" s="684"/>
      <c r="F37" s="248"/>
      <c r="G37" s="682" t="s">
        <v>179</v>
      </c>
      <c r="H37" s="683"/>
      <c r="I37" s="683"/>
      <c r="J37" s="717"/>
      <c r="K37" s="284"/>
      <c r="L37" s="284"/>
      <c r="M37" s="248"/>
      <c r="N37" s="237">
        <v>43018</v>
      </c>
      <c r="O37" s="297"/>
      <c r="P37" s="288">
        <v>1655</v>
      </c>
      <c r="Q37" s="248"/>
      <c r="R37" s="285">
        <f>R36+P37</f>
        <v>4066.02</v>
      </c>
    </row>
    <row r="38" spans="1:18" ht="20" customHeight="1">
      <c r="A38" s="316">
        <v>43019</v>
      </c>
      <c r="B38" s="233"/>
      <c r="C38" s="682" t="s">
        <v>178</v>
      </c>
      <c r="D38" s="683"/>
      <c r="E38" s="684"/>
      <c r="F38" s="248"/>
      <c r="G38" s="682" t="s">
        <v>179</v>
      </c>
      <c r="H38" s="683"/>
      <c r="I38" s="683"/>
      <c r="J38" s="717"/>
      <c r="K38" s="284"/>
      <c r="L38" s="284"/>
      <c r="M38" s="248"/>
      <c r="N38" s="237">
        <v>43020</v>
      </c>
      <c r="O38" s="297"/>
      <c r="P38" s="288">
        <v>600</v>
      </c>
      <c r="Q38" s="248"/>
      <c r="R38" s="285">
        <f>R37+P38</f>
        <v>4666.0200000000004</v>
      </c>
    </row>
    <row r="39" spans="1:18" ht="20">
      <c r="A39" s="316">
        <v>43038</v>
      </c>
      <c r="B39" s="233"/>
      <c r="C39" s="682" t="s">
        <v>178</v>
      </c>
      <c r="D39" s="683"/>
      <c r="E39" s="684"/>
      <c r="F39" s="248"/>
      <c r="G39" s="682" t="s">
        <v>179</v>
      </c>
      <c r="H39" s="683"/>
      <c r="I39" s="683"/>
      <c r="J39" s="717"/>
      <c r="K39" s="286" t="s">
        <v>4</v>
      </c>
      <c r="L39" s="287"/>
      <c r="M39" s="248"/>
      <c r="N39" s="237">
        <v>43038</v>
      </c>
      <c r="O39" s="297"/>
      <c r="P39" s="288">
        <v>612</v>
      </c>
      <c r="Q39" s="248"/>
      <c r="R39" s="285">
        <f>R38+P39</f>
        <v>5278.02</v>
      </c>
    </row>
    <row r="40" spans="1:18" ht="20">
      <c r="A40" s="316"/>
      <c r="B40" s="233"/>
      <c r="C40" s="713"/>
      <c r="D40" s="714"/>
      <c r="E40" s="714"/>
      <c r="F40" s="508"/>
      <c r="G40" s="713"/>
      <c r="H40" s="714"/>
      <c r="I40" s="714"/>
      <c r="J40" s="729"/>
      <c r="K40" s="286"/>
      <c r="L40" s="287"/>
      <c r="M40" s="508"/>
      <c r="N40" s="237"/>
      <c r="O40" s="297"/>
      <c r="P40" s="288"/>
      <c r="Q40" s="508"/>
      <c r="R40" s="285"/>
    </row>
    <row r="41" spans="1:18" ht="20">
      <c r="A41" s="316"/>
      <c r="B41" s="233"/>
      <c r="C41" s="727"/>
      <c r="D41" s="728"/>
      <c r="E41" s="728"/>
      <c r="F41" s="508"/>
      <c r="G41" s="625" t="s">
        <v>4</v>
      </c>
      <c r="H41" s="617"/>
      <c r="I41" s="617"/>
      <c r="J41" s="627"/>
      <c r="K41" s="286" t="s">
        <v>4</v>
      </c>
      <c r="L41" s="287"/>
      <c r="M41" s="508"/>
      <c r="N41" s="237"/>
      <c r="O41" s="297"/>
      <c r="P41" s="288" t="s">
        <v>4</v>
      </c>
      <c r="Q41" s="508"/>
      <c r="R41" s="285"/>
    </row>
    <row r="42" spans="1:18" ht="20">
      <c r="A42" s="320" t="s">
        <v>4</v>
      </c>
      <c r="B42" s="233"/>
      <c r="C42" s="682" t="s">
        <v>4</v>
      </c>
      <c r="D42" s="683"/>
      <c r="E42" s="717"/>
      <c r="F42" s="248"/>
      <c r="G42" s="682"/>
      <c r="H42" s="683"/>
      <c r="I42" s="683"/>
      <c r="J42" s="717"/>
      <c r="K42" s="286" t="s">
        <v>4</v>
      </c>
      <c r="L42" s="287"/>
      <c r="M42" s="248"/>
      <c r="N42" s="237" t="s">
        <v>4</v>
      </c>
      <c r="O42" s="297"/>
      <c r="P42" s="379" t="s">
        <v>4</v>
      </c>
      <c r="Q42" s="248"/>
      <c r="R42" s="285" t="s">
        <v>4</v>
      </c>
    </row>
    <row r="43" spans="1:18" ht="21" thickBot="1">
      <c r="A43" s="348" t="s">
        <v>4</v>
      </c>
      <c r="B43" s="309"/>
      <c r="C43" s="718"/>
      <c r="D43" s="719"/>
      <c r="E43" s="720"/>
      <c r="F43" s="290"/>
      <c r="G43" s="692" t="s">
        <v>29</v>
      </c>
      <c r="H43" s="693"/>
      <c r="I43" s="693"/>
      <c r="J43" s="694"/>
      <c r="K43" s="291">
        <v>1115.69</v>
      </c>
      <c r="L43" s="692" t="s">
        <v>135</v>
      </c>
      <c r="M43" s="693"/>
      <c r="N43" s="716"/>
      <c r="O43" s="301"/>
      <c r="P43" s="292">
        <f>+P36+P37+P38+P39</f>
        <v>5602.67</v>
      </c>
      <c r="Q43" s="290"/>
      <c r="R43" s="293" t="s">
        <v>23</v>
      </c>
    </row>
  </sheetData>
  <mergeCells count="73">
    <mergeCell ref="C4:E4"/>
    <mergeCell ref="G4:J4"/>
    <mergeCell ref="C5:E5"/>
    <mergeCell ref="G5:J5"/>
    <mergeCell ref="C6:E6"/>
    <mergeCell ref="G6:J6"/>
    <mergeCell ref="C10:E10"/>
    <mergeCell ref="G10:J10"/>
    <mergeCell ref="C11:E11"/>
    <mergeCell ref="G11:J11"/>
    <mergeCell ref="C7:E7"/>
    <mergeCell ref="G7:J7"/>
    <mergeCell ref="C8:E8"/>
    <mergeCell ref="G8:J8"/>
    <mergeCell ref="C9:E9"/>
    <mergeCell ref="G9:J9"/>
    <mergeCell ref="L11:O11"/>
    <mergeCell ref="C17:E17"/>
    <mergeCell ref="G17:J17"/>
    <mergeCell ref="C18:E18"/>
    <mergeCell ref="G18:J18"/>
    <mergeCell ref="C19:E19"/>
    <mergeCell ref="G19:J19"/>
    <mergeCell ref="C20:E20"/>
    <mergeCell ref="G20:J20"/>
    <mergeCell ref="C21:E21"/>
    <mergeCell ref="G21:J21"/>
    <mergeCell ref="C22:E22"/>
    <mergeCell ref="G22:J22"/>
    <mergeCell ref="C23:E23"/>
    <mergeCell ref="G23:J23"/>
    <mergeCell ref="C24:E24"/>
    <mergeCell ref="G24:J24"/>
    <mergeCell ref="C28:E28"/>
    <mergeCell ref="G28:J28"/>
    <mergeCell ref="C29:E29"/>
    <mergeCell ref="G29:J29"/>
    <mergeCell ref="C25:E25"/>
    <mergeCell ref="G25:J25"/>
    <mergeCell ref="C26:E26"/>
    <mergeCell ref="G26:J26"/>
    <mergeCell ref="C27:E27"/>
    <mergeCell ref="G27:J27"/>
    <mergeCell ref="G36:J36"/>
    <mergeCell ref="G37:J37"/>
    <mergeCell ref="G35:J35"/>
    <mergeCell ref="C37:E37"/>
    <mergeCell ref="C30:E30"/>
    <mergeCell ref="G30:J30"/>
    <mergeCell ref="C31:E31"/>
    <mergeCell ref="G31:J31"/>
    <mergeCell ref="L43:N43"/>
    <mergeCell ref="G3:J3"/>
    <mergeCell ref="C16:E16"/>
    <mergeCell ref="G16:J16"/>
    <mergeCell ref="C3:E3"/>
    <mergeCell ref="C34:E34"/>
    <mergeCell ref="C35:E35"/>
    <mergeCell ref="G34:J34"/>
    <mergeCell ref="G38:J38"/>
    <mergeCell ref="C39:E39"/>
    <mergeCell ref="G39:J39"/>
    <mergeCell ref="C42:E42"/>
    <mergeCell ref="G42:J42"/>
    <mergeCell ref="C38:E38"/>
    <mergeCell ref="L31:O31"/>
    <mergeCell ref="C36:E36"/>
    <mergeCell ref="G41:J41"/>
    <mergeCell ref="C41:E41"/>
    <mergeCell ref="C40:E40"/>
    <mergeCell ref="G40:J40"/>
    <mergeCell ref="C43:E43"/>
    <mergeCell ref="G43:J43"/>
  </mergeCells>
  <phoneticPr fontId="4" type="noConversion"/>
  <pageMargins left="1" right="0.75" top="1" bottom="0.5" header="0.5" footer="0.5"/>
  <pageSetup scale="50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workbookViewId="0">
      <selection activeCell="G39" sqref="G39:J39"/>
    </sheetView>
  </sheetViews>
  <sheetFormatPr baseColWidth="10" defaultRowHeight="15" x14ac:dyDescent="0"/>
  <cols>
    <col min="1" max="1" width="13.1640625" customWidth="1"/>
    <col min="2" max="2" width="13.6640625" style="310" bestFit="1" customWidth="1"/>
    <col min="5" max="5" width="35.6640625" customWidth="1"/>
    <col min="6" max="6" width="3" customWidth="1"/>
    <col min="10" max="10" width="22.5" customWidth="1"/>
    <col min="11" max="11" width="15.6640625" customWidth="1"/>
    <col min="12" max="12" width="13.33203125" customWidth="1"/>
    <col min="13" max="13" width="4.5" customWidth="1"/>
    <col min="14" max="14" width="11.83203125" bestFit="1" customWidth="1"/>
    <col min="15" max="15" width="3.5" style="109" customWidth="1"/>
    <col min="16" max="16" width="14.1640625" bestFit="1" customWidth="1"/>
    <col min="17" max="17" width="2.83203125" customWidth="1"/>
    <col min="18" max="18" width="14.5" bestFit="1" customWidth="1"/>
  </cols>
  <sheetData>
    <row r="1" spans="1:18" ht="21" thickBot="1">
      <c r="A1" s="220"/>
      <c r="B1" s="302"/>
      <c r="C1" s="220"/>
      <c r="D1" s="220"/>
      <c r="E1" s="220"/>
      <c r="F1" s="220"/>
      <c r="G1" s="221" t="s">
        <v>0</v>
      </c>
      <c r="H1" s="221"/>
      <c r="I1" s="220"/>
      <c r="J1" s="220">
        <v>345</v>
      </c>
      <c r="K1" s="220"/>
      <c r="L1" s="222" t="s">
        <v>213</v>
      </c>
      <c r="M1" s="223"/>
      <c r="N1" s="224"/>
      <c r="O1" s="294"/>
      <c r="P1" s="220"/>
      <c r="Q1" s="220"/>
      <c r="R1" s="220"/>
    </row>
    <row r="2" spans="1:18" ht="20">
      <c r="A2" s="314" t="s">
        <v>4</v>
      </c>
      <c r="B2" s="360" t="s">
        <v>1</v>
      </c>
      <c r="C2" s="226"/>
      <c r="D2" s="226"/>
      <c r="E2" s="226"/>
      <c r="F2" s="337"/>
      <c r="G2" s="226"/>
      <c r="H2" s="226"/>
      <c r="I2" s="226"/>
      <c r="J2" s="226"/>
      <c r="K2" s="359" t="s">
        <v>2</v>
      </c>
      <c r="L2" s="359" t="s">
        <v>3</v>
      </c>
      <c r="M2" s="226" t="s">
        <v>4</v>
      </c>
      <c r="N2" s="359" t="s">
        <v>5</v>
      </c>
      <c r="O2" s="295"/>
      <c r="P2" s="359" t="s">
        <v>6</v>
      </c>
      <c r="Q2" s="226"/>
      <c r="R2" s="227" t="s">
        <v>7</v>
      </c>
    </row>
    <row r="3" spans="1:18" ht="20">
      <c r="A3" s="315" t="s">
        <v>4</v>
      </c>
      <c r="B3" s="304" t="s">
        <v>8</v>
      </c>
      <c r="C3" s="730" t="s">
        <v>9</v>
      </c>
      <c r="D3" s="730"/>
      <c r="E3" s="730"/>
      <c r="F3" s="336"/>
      <c r="G3" s="730" t="s">
        <v>10</v>
      </c>
      <c r="H3" s="730"/>
      <c r="I3" s="730"/>
      <c r="J3" s="730"/>
      <c r="K3" s="306" t="s">
        <v>11</v>
      </c>
      <c r="L3" s="306" t="s">
        <v>13</v>
      </c>
      <c r="M3" s="229" t="s">
        <v>4</v>
      </c>
      <c r="N3" s="306" t="s">
        <v>13</v>
      </c>
      <c r="O3" s="296"/>
      <c r="P3" s="306" t="s">
        <v>11</v>
      </c>
      <c r="Q3" s="229"/>
      <c r="R3" s="230" t="s">
        <v>14</v>
      </c>
    </row>
    <row r="4" spans="1:18" ht="20">
      <c r="A4" s="328"/>
      <c r="B4" s="353"/>
      <c r="C4" s="682" t="s">
        <v>16</v>
      </c>
      <c r="D4" s="683"/>
      <c r="E4" s="684"/>
      <c r="F4" s="352"/>
      <c r="G4" s="625" t="s">
        <v>319</v>
      </c>
      <c r="H4" s="617"/>
      <c r="I4" s="617"/>
      <c r="J4" s="627"/>
      <c r="K4" s="573">
        <v>6723.28</v>
      </c>
      <c r="L4" s="558"/>
      <c r="M4" s="558"/>
      <c r="N4" s="268" t="s">
        <v>4</v>
      </c>
      <c r="O4" s="298"/>
      <c r="P4" s="380">
        <v>2635.58</v>
      </c>
      <c r="Q4" s="352"/>
      <c r="R4" s="245">
        <v>4051.59</v>
      </c>
    </row>
    <row r="5" spans="1:18" ht="20">
      <c r="A5" s="316">
        <v>43047</v>
      </c>
      <c r="B5" s="233">
        <v>101</v>
      </c>
      <c r="C5" s="679" t="s">
        <v>201</v>
      </c>
      <c r="D5" s="680"/>
      <c r="E5" s="681"/>
      <c r="F5" s="354"/>
      <c r="G5" s="679" t="s">
        <v>4</v>
      </c>
      <c r="H5" s="680"/>
      <c r="I5" s="680"/>
      <c r="J5" s="681"/>
      <c r="K5" s="236">
        <v>85</v>
      </c>
      <c r="L5" s="350">
        <v>43046</v>
      </c>
      <c r="M5" s="354"/>
      <c r="N5" s="233"/>
      <c r="O5" s="297"/>
      <c r="P5" s="236"/>
      <c r="Q5" s="354"/>
      <c r="R5" s="234">
        <f>R4-K5</f>
        <v>3966.59</v>
      </c>
    </row>
    <row r="6" spans="1:18" ht="20">
      <c r="A6" s="317" t="s">
        <v>4</v>
      </c>
      <c r="B6" s="235"/>
      <c r="C6" s="679" t="s">
        <v>4</v>
      </c>
      <c r="D6" s="680"/>
      <c r="E6" s="681"/>
      <c r="F6" s="354"/>
      <c r="G6" s="679"/>
      <c r="H6" s="680"/>
      <c r="I6" s="680"/>
      <c r="J6" s="681"/>
      <c r="K6" s="236" t="s">
        <v>4</v>
      </c>
      <c r="L6" s="354"/>
      <c r="M6" s="354"/>
      <c r="N6" s="237" t="s">
        <v>4</v>
      </c>
      <c r="O6" s="297"/>
      <c r="P6" s="236"/>
      <c r="Q6" s="354"/>
      <c r="R6" s="318"/>
    </row>
    <row r="7" spans="1:18" ht="21" thickBot="1">
      <c r="A7" s="321"/>
      <c r="B7" s="308"/>
      <c r="C7" s="736"/>
      <c r="D7" s="736"/>
      <c r="E7" s="736"/>
      <c r="F7" s="257"/>
      <c r="G7" s="737"/>
      <c r="H7" s="737"/>
      <c r="I7" s="737"/>
      <c r="J7" s="738"/>
      <c r="K7" s="322"/>
      <c r="L7" s="355"/>
      <c r="M7" s="257"/>
      <c r="N7" s="323"/>
      <c r="O7" s="324"/>
      <c r="P7" s="322" t="s">
        <v>4</v>
      </c>
      <c r="Q7" s="257"/>
      <c r="R7" s="258"/>
    </row>
    <row r="8" spans="1:18" ht="21" thickBot="1">
      <c r="A8" s="338"/>
      <c r="B8" s="311"/>
      <c r="C8" s="739"/>
      <c r="D8" s="740"/>
      <c r="E8" s="740"/>
      <c r="F8" s="356"/>
      <c r="G8" s="701" t="s">
        <v>30</v>
      </c>
      <c r="H8" s="702"/>
      <c r="I8" s="702"/>
      <c r="J8" s="703"/>
      <c r="K8" s="255">
        <f>K4+K5</f>
        <v>6808.28</v>
      </c>
      <c r="L8" s="704" t="s">
        <v>31</v>
      </c>
      <c r="M8" s="705"/>
      <c r="N8" s="705"/>
      <c r="O8" s="706"/>
      <c r="P8" s="312">
        <v>2635.58</v>
      </c>
      <c r="Q8" s="313"/>
      <c r="R8" s="280"/>
    </row>
    <row r="9" spans="1:18" ht="20">
      <c r="A9" s="220"/>
      <c r="B9" s="302"/>
      <c r="C9" s="220"/>
      <c r="D9" s="220"/>
      <c r="E9" s="220"/>
      <c r="F9" s="220"/>
      <c r="G9" s="259"/>
      <c r="H9" s="259"/>
      <c r="I9" s="259"/>
      <c r="J9" s="259"/>
      <c r="K9" s="260" t="s">
        <v>4</v>
      </c>
      <c r="L9" s="220"/>
      <c r="M9" s="220"/>
      <c r="N9" s="220"/>
      <c r="O9" s="294"/>
      <c r="P9" s="261" t="s">
        <v>4</v>
      </c>
      <c r="Q9" s="220"/>
      <c r="R9" s="262"/>
    </row>
    <row r="10" spans="1:18" ht="20">
      <c r="A10" s="263"/>
      <c r="B10" s="259"/>
      <c r="C10" s="263"/>
      <c r="D10" s="263"/>
      <c r="E10" s="263"/>
      <c r="F10" s="263"/>
      <c r="G10" s="263"/>
      <c r="H10" s="263"/>
      <c r="I10" s="263"/>
      <c r="J10" s="263"/>
      <c r="K10" s="262" t="s">
        <v>4</v>
      </c>
      <c r="L10" s="263"/>
      <c r="M10" s="263"/>
      <c r="N10" s="263"/>
      <c r="O10" s="300"/>
      <c r="P10" s="263"/>
      <c r="Q10" s="263"/>
      <c r="R10" s="262"/>
    </row>
    <row r="11" spans="1:18" ht="21" thickBot="1">
      <c r="A11" s="263"/>
      <c r="B11" s="259"/>
      <c r="C11" s="250"/>
      <c r="D11" s="250"/>
      <c r="E11" s="250"/>
      <c r="F11" s="263"/>
      <c r="G11" s="264" t="s">
        <v>21</v>
      </c>
      <c r="H11" s="264"/>
      <c r="I11" s="264"/>
      <c r="J11" s="264">
        <v>594</v>
      </c>
      <c r="K11" s="265" t="s">
        <v>4</v>
      </c>
      <c r="L11" s="263"/>
      <c r="M11" s="263"/>
      <c r="N11" s="263"/>
      <c r="O11" s="300"/>
      <c r="P11" s="263"/>
      <c r="Q11" s="263"/>
      <c r="R11" s="262"/>
    </row>
    <row r="12" spans="1:18" ht="20">
      <c r="A12" s="327" t="s">
        <v>4</v>
      </c>
      <c r="B12" s="327" t="s">
        <v>1</v>
      </c>
      <c r="C12" s="226"/>
      <c r="D12" s="226"/>
      <c r="E12" s="226"/>
      <c r="F12" s="337"/>
      <c r="G12" s="226"/>
      <c r="H12" s="226"/>
      <c r="I12" s="226"/>
      <c r="J12" s="226"/>
      <c r="K12" s="359" t="s">
        <v>2</v>
      </c>
      <c r="L12" s="359" t="s">
        <v>3</v>
      </c>
      <c r="M12" s="226" t="s">
        <v>4</v>
      </c>
      <c r="N12" s="359" t="s">
        <v>5</v>
      </c>
      <c r="O12" s="295"/>
      <c r="P12" s="359" t="s">
        <v>6</v>
      </c>
      <c r="Q12" s="226"/>
      <c r="R12" s="227" t="s">
        <v>7</v>
      </c>
    </row>
    <row r="13" spans="1:18" ht="20">
      <c r="A13" s="330" t="s">
        <v>3</v>
      </c>
      <c r="B13" s="330" t="s">
        <v>8</v>
      </c>
      <c r="C13" s="731" t="s">
        <v>9</v>
      </c>
      <c r="D13" s="731"/>
      <c r="E13" s="731"/>
      <c r="F13" s="335"/>
      <c r="G13" s="731" t="s">
        <v>10</v>
      </c>
      <c r="H13" s="731"/>
      <c r="I13" s="731"/>
      <c r="J13" s="731"/>
      <c r="K13" s="358" t="s">
        <v>11</v>
      </c>
      <c r="L13" s="358" t="s">
        <v>13</v>
      </c>
      <c r="M13" s="331" t="s">
        <v>4</v>
      </c>
      <c r="N13" s="358" t="s">
        <v>13</v>
      </c>
      <c r="O13" s="333"/>
      <c r="P13" s="358" t="s">
        <v>11</v>
      </c>
      <c r="Q13" s="331"/>
      <c r="R13" s="334" t="s">
        <v>14</v>
      </c>
    </row>
    <row r="14" spans="1:18" ht="20">
      <c r="A14" s="328"/>
      <c r="B14" s="353"/>
      <c r="C14" s="682" t="s">
        <v>16</v>
      </c>
      <c r="D14" s="683"/>
      <c r="E14" s="684"/>
      <c r="F14" s="352"/>
      <c r="G14" s="625" t="s">
        <v>319</v>
      </c>
      <c r="H14" s="617"/>
      <c r="I14" s="617"/>
      <c r="J14" s="618"/>
      <c r="K14" s="271">
        <v>9537.6299999999992</v>
      </c>
      <c r="L14" s="367"/>
      <c r="M14" s="247"/>
      <c r="N14" s="557"/>
      <c r="O14" s="299"/>
      <c r="P14" s="236">
        <v>6876.38</v>
      </c>
      <c r="Q14" s="352"/>
      <c r="R14" s="329">
        <v>5139.8100000000004</v>
      </c>
    </row>
    <row r="15" spans="1:18" ht="20">
      <c r="A15" s="316">
        <v>43039</v>
      </c>
      <c r="B15" s="233">
        <v>346</v>
      </c>
      <c r="C15" s="679" t="s">
        <v>189</v>
      </c>
      <c r="D15" s="680"/>
      <c r="E15" s="681"/>
      <c r="F15" s="354"/>
      <c r="G15" s="682" t="s">
        <v>190</v>
      </c>
      <c r="H15" s="683"/>
      <c r="I15" s="683"/>
      <c r="J15" s="684"/>
      <c r="K15" s="267">
        <v>500</v>
      </c>
      <c r="L15" s="237">
        <v>43054</v>
      </c>
      <c r="M15" s="354"/>
      <c r="N15" s="237" t="s">
        <v>4</v>
      </c>
      <c r="O15" s="297"/>
      <c r="P15" s="236" t="s">
        <v>4</v>
      </c>
      <c r="Q15" s="354"/>
      <c r="R15" s="349">
        <f>R14-K15</f>
        <v>4639.8100000000004</v>
      </c>
    </row>
    <row r="16" spans="1:18" ht="20">
      <c r="A16" s="316">
        <v>43042</v>
      </c>
      <c r="B16" s="233">
        <v>347</v>
      </c>
      <c r="C16" s="682" t="s">
        <v>191</v>
      </c>
      <c r="D16" s="683"/>
      <c r="E16" s="684"/>
      <c r="F16" s="354"/>
      <c r="G16" s="682" t="s">
        <v>4</v>
      </c>
      <c r="H16" s="683"/>
      <c r="I16" s="683"/>
      <c r="J16" s="684"/>
      <c r="K16" s="267">
        <v>1400</v>
      </c>
      <c r="L16" s="237">
        <v>43045</v>
      </c>
      <c r="M16" s="354"/>
      <c r="N16" s="237"/>
      <c r="O16" s="297"/>
      <c r="P16" s="236"/>
      <c r="Q16" s="354"/>
      <c r="R16" s="349">
        <f>R15-K16</f>
        <v>3239.8100000000004</v>
      </c>
    </row>
    <row r="17" spans="1:18" ht="20">
      <c r="A17" s="316">
        <v>43042</v>
      </c>
      <c r="B17" s="233" t="s">
        <v>192</v>
      </c>
      <c r="C17" s="682" t="s">
        <v>193</v>
      </c>
      <c r="D17" s="683"/>
      <c r="E17" s="684"/>
      <c r="F17" s="354"/>
      <c r="G17" s="682" t="s">
        <v>4</v>
      </c>
      <c r="H17" s="683"/>
      <c r="I17" s="683"/>
      <c r="J17" s="684"/>
      <c r="K17" s="267"/>
      <c r="L17" s="237" t="s">
        <v>4</v>
      </c>
      <c r="M17" s="354"/>
      <c r="N17" s="237">
        <v>43042</v>
      </c>
      <c r="O17" s="297"/>
      <c r="P17" s="236">
        <v>621</v>
      </c>
      <c r="Q17" s="354"/>
      <c r="R17" s="349">
        <f>R16+P17</f>
        <v>3860.8100000000004</v>
      </c>
    </row>
    <row r="18" spans="1:18" ht="20">
      <c r="A18" s="316">
        <v>43045</v>
      </c>
      <c r="B18" s="233"/>
      <c r="C18" s="682" t="s">
        <v>202</v>
      </c>
      <c r="D18" s="683"/>
      <c r="E18" s="684"/>
      <c r="F18" s="354"/>
      <c r="G18" s="682" t="s">
        <v>4</v>
      </c>
      <c r="H18" s="683"/>
      <c r="I18" s="683"/>
      <c r="J18" s="684"/>
      <c r="K18" s="267"/>
      <c r="L18" s="237" t="s">
        <v>4</v>
      </c>
      <c r="M18" s="354"/>
      <c r="N18" s="237">
        <v>43045</v>
      </c>
      <c r="O18" s="297"/>
      <c r="P18" s="236">
        <v>95</v>
      </c>
      <c r="Q18" s="354"/>
      <c r="R18" s="349">
        <f>R17+P18</f>
        <v>3955.8100000000004</v>
      </c>
    </row>
    <row r="19" spans="1:18" ht="20">
      <c r="A19" s="316">
        <v>43045</v>
      </c>
      <c r="B19" s="233"/>
      <c r="C19" s="682" t="s">
        <v>203</v>
      </c>
      <c r="D19" s="683"/>
      <c r="E19" s="684"/>
      <c r="F19" s="354"/>
      <c r="G19" s="682" t="s">
        <v>4</v>
      </c>
      <c r="H19" s="683"/>
      <c r="I19" s="683"/>
      <c r="J19" s="684"/>
      <c r="K19" s="267"/>
      <c r="L19" s="237" t="s">
        <v>4</v>
      </c>
      <c r="M19" s="354"/>
      <c r="N19" s="237">
        <v>43045</v>
      </c>
      <c r="O19" s="297"/>
      <c r="P19" s="236">
        <v>140</v>
      </c>
      <c r="Q19" s="354"/>
      <c r="R19" s="349">
        <f>R18+P19</f>
        <v>4095.8100000000004</v>
      </c>
    </row>
    <row r="20" spans="1:18" ht="20">
      <c r="A20" s="316">
        <v>43045</v>
      </c>
      <c r="B20" s="233"/>
      <c r="C20" s="682" t="s">
        <v>204</v>
      </c>
      <c r="D20" s="683"/>
      <c r="E20" s="684"/>
      <c r="F20" s="354"/>
      <c r="G20" s="682" t="s">
        <v>4</v>
      </c>
      <c r="H20" s="683"/>
      <c r="I20" s="683"/>
      <c r="J20" s="684"/>
      <c r="K20" s="267"/>
      <c r="L20" s="237" t="s">
        <v>4</v>
      </c>
      <c r="M20" s="354"/>
      <c r="N20" s="237">
        <v>43048</v>
      </c>
      <c r="O20" s="297"/>
      <c r="P20" s="236">
        <v>220</v>
      </c>
      <c r="Q20" s="354"/>
      <c r="R20" s="349">
        <f>R19+P20</f>
        <v>4315.8100000000004</v>
      </c>
    </row>
    <row r="21" spans="1:18" ht="20">
      <c r="A21" s="316">
        <v>43046</v>
      </c>
      <c r="B21" s="233">
        <v>348</v>
      </c>
      <c r="C21" s="682" t="s">
        <v>205</v>
      </c>
      <c r="D21" s="683"/>
      <c r="E21" s="684"/>
      <c r="F21" s="352"/>
      <c r="G21" s="682" t="s">
        <v>4</v>
      </c>
      <c r="H21" s="683"/>
      <c r="I21" s="683"/>
      <c r="J21" s="684"/>
      <c r="K21" s="267">
        <v>92.32</v>
      </c>
      <c r="L21" s="237">
        <v>43046</v>
      </c>
      <c r="M21" s="352"/>
      <c r="N21" s="353"/>
      <c r="O21" s="298"/>
      <c r="P21" s="236"/>
      <c r="Q21" s="352"/>
      <c r="R21" s="349">
        <f t="shared" ref="R21:R25" si="0">R20-K21</f>
        <v>4223.4900000000007</v>
      </c>
    </row>
    <row r="22" spans="1:18" ht="20">
      <c r="A22" s="316">
        <v>43048</v>
      </c>
      <c r="B22" s="233" t="s">
        <v>126</v>
      </c>
      <c r="C22" s="682" t="s">
        <v>210</v>
      </c>
      <c r="D22" s="683"/>
      <c r="E22" s="684"/>
      <c r="F22" s="352"/>
      <c r="G22" s="682" t="s">
        <v>206</v>
      </c>
      <c r="H22" s="683"/>
      <c r="I22" s="683"/>
      <c r="J22" s="684"/>
      <c r="K22" s="267">
        <v>88.65</v>
      </c>
      <c r="L22" s="237">
        <v>43048</v>
      </c>
      <c r="M22" s="352"/>
      <c r="N22" s="353"/>
      <c r="O22" s="298"/>
      <c r="P22" s="236"/>
      <c r="Q22" s="352"/>
      <c r="R22" s="349">
        <f t="shared" si="0"/>
        <v>4134.8400000000011</v>
      </c>
    </row>
    <row r="23" spans="1:18" ht="20">
      <c r="A23" s="316">
        <v>43048</v>
      </c>
      <c r="B23" s="353">
        <v>349</v>
      </c>
      <c r="C23" s="682" t="s">
        <v>214</v>
      </c>
      <c r="D23" s="683"/>
      <c r="E23" s="684"/>
      <c r="F23" s="352"/>
      <c r="G23" s="682" t="s">
        <v>207</v>
      </c>
      <c r="H23" s="683"/>
      <c r="I23" s="683"/>
      <c r="J23" s="684"/>
      <c r="K23" s="267">
        <v>67.349999999999994</v>
      </c>
      <c r="L23" s="268">
        <v>43048</v>
      </c>
      <c r="M23" s="352"/>
      <c r="N23" s="352"/>
      <c r="O23" s="298"/>
      <c r="P23" s="236"/>
      <c r="Q23" s="352"/>
      <c r="R23" s="266">
        <f t="shared" si="0"/>
        <v>4067.4900000000011</v>
      </c>
    </row>
    <row r="24" spans="1:18" ht="20">
      <c r="A24" s="316">
        <v>43048</v>
      </c>
      <c r="B24" s="307">
        <v>352</v>
      </c>
      <c r="C24" s="682" t="s">
        <v>215</v>
      </c>
      <c r="D24" s="683"/>
      <c r="E24" s="684"/>
      <c r="F24" s="272"/>
      <c r="G24" s="682" t="s">
        <v>216</v>
      </c>
      <c r="H24" s="683"/>
      <c r="I24" s="683"/>
      <c r="J24" s="684"/>
      <c r="K24" s="271">
        <v>165.19</v>
      </c>
      <c r="L24" s="367">
        <v>43060</v>
      </c>
      <c r="M24" s="247"/>
      <c r="N24" s="363"/>
      <c r="O24" s="299"/>
      <c r="P24" s="236"/>
      <c r="Q24" s="363"/>
      <c r="R24" s="266">
        <f>R23-K24</f>
        <v>3902.3000000000011</v>
      </c>
    </row>
    <row r="25" spans="1:18" ht="20">
      <c r="A25" s="316">
        <v>43066</v>
      </c>
      <c r="B25" s="307" t="s">
        <v>126</v>
      </c>
      <c r="C25" s="682" t="s">
        <v>217</v>
      </c>
      <c r="D25" s="683"/>
      <c r="E25" s="684"/>
      <c r="F25" s="272"/>
      <c r="G25" s="682" t="s">
        <v>218</v>
      </c>
      <c r="H25" s="683"/>
      <c r="I25" s="683"/>
      <c r="J25" s="684"/>
      <c r="K25" s="271">
        <v>35</v>
      </c>
      <c r="L25" s="367">
        <v>43067</v>
      </c>
      <c r="M25" s="247"/>
      <c r="N25" s="363"/>
      <c r="O25" s="299"/>
      <c r="P25" s="236"/>
      <c r="Q25" s="363"/>
      <c r="R25" s="266">
        <f t="shared" si="0"/>
        <v>3867.3000000000011</v>
      </c>
    </row>
    <row r="26" spans="1:18" ht="20">
      <c r="A26" s="316"/>
      <c r="B26" s="307"/>
      <c r="C26" s="713"/>
      <c r="D26" s="714"/>
      <c r="E26" s="715"/>
      <c r="F26" s="272"/>
      <c r="G26" s="713"/>
      <c r="H26" s="714"/>
      <c r="I26" s="714"/>
      <c r="J26" s="715"/>
      <c r="K26" s="271" t="s">
        <v>4</v>
      </c>
      <c r="L26" s="367"/>
      <c r="M26" s="247"/>
      <c r="N26" s="365"/>
      <c r="O26" s="299"/>
      <c r="P26" s="236"/>
      <c r="Q26" s="365"/>
      <c r="R26" s="266"/>
    </row>
    <row r="27" spans="1:18" ht="20">
      <c r="A27" s="316"/>
      <c r="B27" s="307"/>
      <c r="C27" s="713"/>
      <c r="D27" s="714"/>
      <c r="E27" s="715"/>
      <c r="F27" s="272"/>
      <c r="G27" s="625" t="s">
        <v>4</v>
      </c>
      <c r="H27" s="617"/>
      <c r="I27" s="617"/>
      <c r="J27" s="618"/>
      <c r="K27" s="271" t="s">
        <v>4</v>
      </c>
      <c r="L27" s="367"/>
      <c r="M27" s="247"/>
      <c r="N27" s="365"/>
      <c r="O27" s="299"/>
      <c r="P27" s="236" t="s">
        <v>4</v>
      </c>
      <c r="Q27" s="365"/>
      <c r="R27" s="266"/>
    </row>
    <row r="28" spans="1:18" ht="21" thickBot="1">
      <c r="A28" s="326"/>
      <c r="B28" s="308"/>
      <c r="C28" s="718"/>
      <c r="D28" s="719"/>
      <c r="E28" s="735"/>
      <c r="F28" s="257"/>
      <c r="G28" s="701" t="s">
        <v>30</v>
      </c>
      <c r="H28" s="702"/>
      <c r="I28" s="702"/>
      <c r="J28" s="703"/>
      <c r="K28" s="277">
        <f>K14+K15+K16+K21+K22+K23+K24+K25</f>
        <v>11886.14</v>
      </c>
      <c r="L28" s="704" t="s">
        <v>31</v>
      </c>
      <c r="M28" s="705"/>
      <c r="N28" s="705"/>
      <c r="O28" s="706"/>
      <c r="P28" s="278">
        <f>P14+P17+P18+P19+P20</f>
        <v>7952.38</v>
      </c>
      <c r="Q28" s="355"/>
      <c r="R28" s="280"/>
    </row>
    <row r="29" spans="1:18" ht="20">
      <c r="A29" s="263"/>
      <c r="B29" s="259"/>
      <c r="C29" s="263"/>
      <c r="D29" s="263"/>
      <c r="E29" s="263"/>
      <c r="F29" s="263"/>
      <c r="G29" s="251"/>
      <c r="H29" s="251"/>
      <c r="I29" s="251"/>
      <c r="J29" s="251"/>
      <c r="K29" s="281" t="s">
        <v>4</v>
      </c>
      <c r="L29" s="263"/>
      <c r="M29" s="263"/>
      <c r="N29" s="263"/>
      <c r="O29" s="300"/>
      <c r="P29" s="282" t="s">
        <v>4</v>
      </c>
      <c r="Q29" s="263"/>
      <c r="R29" s="262"/>
    </row>
    <row r="30" spans="1:18" ht="21" thickBot="1">
      <c r="A30" s="263"/>
      <c r="B30" s="259"/>
      <c r="C30" s="263"/>
      <c r="D30" s="263"/>
      <c r="E30" s="263"/>
      <c r="F30" s="263"/>
      <c r="G30" s="283" t="s">
        <v>24</v>
      </c>
      <c r="H30" s="259"/>
      <c r="I30" s="259"/>
      <c r="J30" s="259">
        <v>62</v>
      </c>
      <c r="K30" s="262" t="s">
        <v>4</v>
      </c>
      <c r="L30" s="263"/>
      <c r="M30" s="263"/>
      <c r="N30" s="263"/>
      <c r="O30" s="300"/>
      <c r="P30" s="282" t="s">
        <v>4</v>
      </c>
      <c r="Q30" s="263"/>
      <c r="R30" s="262"/>
    </row>
    <row r="31" spans="1:18" ht="20">
      <c r="A31" s="344" t="s">
        <v>4</v>
      </c>
      <c r="B31" s="226" t="s">
        <v>1</v>
      </c>
      <c r="C31" s="732"/>
      <c r="D31" s="732"/>
      <c r="E31" s="732"/>
      <c r="F31" s="337"/>
      <c r="G31" s="733"/>
      <c r="H31" s="732"/>
      <c r="I31" s="732"/>
      <c r="J31" s="732"/>
      <c r="K31" s="345" t="s">
        <v>2</v>
      </c>
      <c r="L31" s="359" t="s">
        <v>3</v>
      </c>
      <c r="M31" s="337" t="s">
        <v>4</v>
      </c>
      <c r="N31" s="359" t="s">
        <v>5</v>
      </c>
      <c r="O31" s="346"/>
      <c r="P31" s="359" t="s">
        <v>6</v>
      </c>
      <c r="Q31" s="337"/>
      <c r="R31" s="227" t="s">
        <v>7</v>
      </c>
    </row>
    <row r="32" spans="1:18" ht="20">
      <c r="A32" s="347" t="s">
        <v>4</v>
      </c>
      <c r="B32" s="343" t="s">
        <v>8</v>
      </c>
      <c r="C32" s="730" t="s">
        <v>9</v>
      </c>
      <c r="D32" s="730"/>
      <c r="E32" s="730"/>
      <c r="F32" s="336"/>
      <c r="G32" s="734" t="s">
        <v>10</v>
      </c>
      <c r="H32" s="730"/>
      <c r="I32" s="730"/>
      <c r="J32" s="730"/>
      <c r="K32" s="339" t="s">
        <v>11</v>
      </c>
      <c r="L32" s="357" t="s">
        <v>13</v>
      </c>
      <c r="M32" s="336" t="s">
        <v>4</v>
      </c>
      <c r="N32" s="357" t="s">
        <v>13</v>
      </c>
      <c r="O32" s="340"/>
      <c r="P32" s="357" t="s">
        <v>11</v>
      </c>
      <c r="Q32" s="336"/>
      <c r="R32" s="342" t="s">
        <v>14</v>
      </c>
    </row>
    <row r="33" spans="1:18" ht="20">
      <c r="A33" s="316"/>
      <c r="B33" s="233"/>
      <c r="C33" s="679" t="s">
        <v>16</v>
      </c>
      <c r="D33" s="680"/>
      <c r="E33" s="724"/>
      <c r="F33" s="354"/>
      <c r="G33" s="625" t="s">
        <v>319</v>
      </c>
      <c r="H33" s="617"/>
      <c r="I33" s="617"/>
      <c r="J33" s="627"/>
      <c r="K33" s="286">
        <v>1115.69</v>
      </c>
      <c r="L33" s="287"/>
      <c r="M33" s="559"/>
      <c r="N33" s="237"/>
      <c r="O33" s="297"/>
      <c r="P33" s="288">
        <v>5602.67</v>
      </c>
      <c r="Q33" s="354"/>
      <c r="R33" s="285">
        <v>5278.02</v>
      </c>
    </row>
    <row r="34" spans="1:18" ht="20">
      <c r="A34" s="316">
        <v>43042</v>
      </c>
      <c r="B34" s="233"/>
      <c r="C34" s="682" t="s">
        <v>194</v>
      </c>
      <c r="D34" s="683"/>
      <c r="E34" s="684"/>
      <c r="F34" s="354"/>
      <c r="G34" s="682" t="s">
        <v>195</v>
      </c>
      <c r="H34" s="683"/>
      <c r="I34" s="683"/>
      <c r="J34" s="717"/>
      <c r="K34" s="379" t="s">
        <v>4</v>
      </c>
      <c r="L34" s="284"/>
      <c r="M34" s="354"/>
      <c r="N34" s="237">
        <v>43042</v>
      </c>
      <c r="O34" s="297"/>
      <c r="P34" s="288">
        <v>200</v>
      </c>
      <c r="Q34" s="354"/>
      <c r="R34" s="285">
        <f>R33+P34</f>
        <v>5478.02</v>
      </c>
    </row>
    <row r="35" spans="1:18" ht="20">
      <c r="A35" s="316">
        <v>43039</v>
      </c>
      <c r="B35" s="233">
        <v>1038</v>
      </c>
      <c r="C35" s="682" t="s">
        <v>211</v>
      </c>
      <c r="D35" s="683"/>
      <c r="E35" s="684"/>
      <c r="F35" s="354"/>
      <c r="G35" s="682" t="s">
        <v>196</v>
      </c>
      <c r="H35" s="683"/>
      <c r="I35" s="683"/>
      <c r="J35" s="717"/>
      <c r="K35" s="288">
        <v>300</v>
      </c>
      <c r="L35" s="287">
        <v>43040</v>
      </c>
      <c r="M35" s="354"/>
      <c r="N35" s="237" t="s">
        <v>4</v>
      </c>
      <c r="O35" s="297"/>
      <c r="P35" s="288" t="s">
        <v>4</v>
      </c>
      <c r="Q35" s="354"/>
      <c r="R35" s="285">
        <f>R34-K35</f>
        <v>5178.0200000000004</v>
      </c>
    </row>
    <row r="36" spans="1:18" ht="20">
      <c r="A36" s="316">
        <v>43055</v>
      </c>
      <c r="B36" s="233"/>
      <c r="C36" s="682" t="s">
        <v>198</v>
      </c>
      <c r="D36" s="683"/>
      <c r="E36" s="684"/>
      <c r="F36" s="352"/>
      <c r="G36" s="682" t="s">
        <v>4</v>
      </c>
      <c r="H36" s="683"/>
      <c r="I36" s="683"/>
      <c r="J36" s="684"/>
      <c r="K36" s="267" t="s">
        <v>4</v>
      </c>
      <c r="L36" s="237" t="s">
        <v>4</v>
      </c>
      <c r="M36" s="352"/>
      <c r="N36" s="269">
        <v>43042</v>
      </c>
      <c r="O36" s="298"/>
      <c r="P36" s="236">
        <v>1517.17</v>
      </c>
      <c r="Q36" s="352"/>
      <c r="R36" s="349">
        <f>R35+P36</f>
        <v>6695.1900000000005</v>
      </c>
    </row>
    <row r="37" spans="1:18" ht="20">
      <c r="A37" s="316">
        <v>43042</v>
      </c>
      <c r="B37" s="233"/>
      <c r="C37" s="682" t="s">
        <v>199</v>
      </c>
      <c r="D37" s="683"/>
      <c r="E37" s="684"/>
      <c r="F37" s="352"/>
      <c r="G37" s="646" t="s">
        <v>200</v>
      </c>
      <c r="H37" s="647"/>
      <c r="I37" s="647"/>
      <c r="J37" s="648"/>
      <c r="K37" s="267">
        <v>1000</v>
      </c>
      <c r="L37" s="237">
        <v>43042</v>
      </c>
      <c r="M37" s="352"/>
      <c r="N37" s="269"/>
      <c r="O37" s="298"/>
      <c r="P37" s="236"/>
      <c r="Q37" s="352"/>
      <c r="R37" s="349">
        <f>R36-K37</f>
        <v>5695.1900000000005</v>
      </c>
    </row>
    <row r="38" spans="1:18" ht="20">
      <c r="A38" s="316">
        <v>43055</v>
      </c>
      <c r="B38" s="233"/>
      <c r="C38" s="682" t="s">
        <v>324</v>
      </c>
      <c r="D38" s="683"/>
      <c r="E38" s="684"/>
      <c r="F38" s="558"/>
      <c r="G38" s="646" t="s">
        <v>328</v>
      </c>
      <c r="H38" s="647"/>
      <c r="I38" s="647"/>
      <c r="J38" s="648"/>
      <c r="K38" s="267"/>
      <c r="L38" s="237"/>
      <c r="M38" s="558"/>
      <c r="N38" s="269">
        <v>43055</v>
      </c>
      <c r="O38" s="298"/>
      <c r="P38" s="236">
        <v>1500</v>
      </c>
      <c r="Q38" s="558"/>
      <c r="R38" s="349">
        <f>R37+P38</f>
        <v>7195.1900000000005</v>
      </c>
    </row>
    <row r="39" spans="1:18" ht="20">
      <c r="A39" s="316">
        <v>43055</v>
      </c>
      <c r="B39" s="233"/>
      <c r="C39" s="682" t="s">
        <v>325</v>
      </c>
      <c r="D39" s="683"/>
      <c r="E39" s="684"/>
      <c r="F39" s="361"/>
      <c r="G39" s="682" t="s">
        <v>326</v>
      </c>
      <c r="H39" s="683"/>
      <c r="I39" s="683"/>
      <c r="J39" s="684"/>
      <c r="K39" s="267">
        <v>1500</v>
      </c>
      <c r="L39" s="237">
        <v>43045</v>
      </c>
      <c r="M39" s="361"/>
      <c r="N39" s="269"/>
      <c r="O39" s="298"/>
      <c r="P39" s="236"/>
      <c r="Q39" s="361"/>
      <c r="R39" s="349">
        <f>R38-K39</f>
        <v>5695.1900000000005</v>
      </c>
    </row>
    <row r="40" spans="1:18" ht="20">
      <c r="A40" s="316">
        <v>43043</v>
      </c>
      <c r="B40" s="233">
        <v>1039</v>
      </c>
      <c r="C40" s="741" t="s">
        <v>208</v>
      </c>
      <c r="D40" s="742"/>
      <c r="E40" s="743"/>
      <c r="F40" s="361"/>
      <c r="G40" s="682" t="s">
        <v>4</v>
      </c>
      <c r="H40" s="683"/>
      <c r="I40" s="683"/>
      <c r="J40" s="684"/>
      <c r="K40" s="267">
        <v>123.58</v>
      </c>
      <c r="L40" s="237">
        <v>43045</v>
      </c>
      <c r="M40" s="361"/>
      <c r="N40" s="269"/>
      <c r="O40" s="298"/>
      <c r="P40" s="236"/>
      <c r="Q40" s="361"/>
      <c r="R40" s="349">
        <f>R39-K40</f>
        <v>5571.6100000000006</v>
      </c>
    </row>
    <row r="41" spans="1:18" ht="20">
      <c r="A41" s="316">
        <v>43047</v>
      </c>
      <c r="B41" s="353"/>
      <c r="C41" s="682" t="s">
        <v>209</v>
      </c>
      <c r="D41" s="683"/>
      <c r="E41" s="684"/>
      <c r="F41" s="352"/>
      <c r="G41" s="682"/>
      <c r="H41" s="683"/>
      <c r="I41" s="683"/>
      <c r="J41" s="684"/>
      <c r="K41" s="267" t="s">
        <v>4</v>
      </c>
      <c r="L41" s="237" t="s">
        <v>4</v>
      </c>
      <c r="M41" s="352"/>
      <c r="N41" s="268">
        <v>43048</v>
      </c>
      <c r="O41" s="298"/>
      <c r="P41" s="236">
        <v>92</v>
      </c>
      <c r="Q41" s="352"/>
      <c r="R41" s="351">
        <f>R40+P41</f>
        <v>5663.6100000000006</v>
      </c>
    </row>
    <row r="42" spans="1:18" ht="20">
      <c r="A42" s="316">
        <v>43045</v>
      </c>
      <c r="B42" s="353">
        <v>1040</v>
      </c>
      <c r="C42" s="682" t="s">
        <v>212</v>
      </c>
      <c r="D42" s="683"/>
      <c r="E42" s="684"/>
      <c r="F42" s="352"/>
      <c r="G42" s="682"/>
      <c r="H42" s="683"/>
      <c r="I42" s="683"/>
      <c r="J42" s="684"/>
      <c r="K42" s="267">
        <v>500</v>
      </c>
      <c r="L42" s="268">
        <v>43048</v>
      </c>
      <c r="M42" s="352"/>
      <c r="N42" s="269"/>
      <c r="O42" s="298"/>
      <c r="P42" s="236"/>
      <c r="Q42" s="352"/>
      <c r="R42" s="351">
        <f>R41-K42</f>
        <v>5163.6100000000006</v>
      </c>
    </row>
    <row r="43" spans="1:18" ht="20">
      <c r="A43" s="316" t="s">
        <v>219</v>
      </c>
      <c r="B43" s="233"/>
      <c r="C43" s="682" t="s">
        <v>220</v>
      </c>
      <c r="D43" s="683"/>
      <c r="E43" s="684"/>
      <c r="F43" s="354"/>
      <c r="G43" s="682" t="s">
        <v>221</v>
      </c>
      <c r="H43" s="683"/>
      <c r="I43" s="683"/>
      <c r="J43" s="717"/>
      <c r="K43" s="286" t="s">
        <v>4</v>
      </c>
      <c r="L43" s="287"/>
      <c r="M43" s="354"/>
      <c r="N43" s="237" t="s">
        <v>4</v>
      </c>
      <c r="O43" s="297"/>
      <c r="P43" s="288">
        <v>500</v>
      </c>
      <c r="Q43" s="354"/>
      <c r="R43" s="285">
        <f>R42+P43</f>
        <v>5663.6100000000006</v>
      </c>
    </row>
    <row r="44" spans="1:18" ht="20">
      <c r="A44" s="316"/>
      <c r="B44" s="233"/>
      <c r="C44" s="682"/>
      <c r="D44" s="683"/>
      <c r="E44" s="683"/>
      <c r="F44" s="247"/>
      <c r="G44" s="713"/>
      <c r="H44" s="714"/>
      <c r="I44" s="714"/>
      <c r="J44" s="729"/>
      <c r="K44" s="286" t="s">
        <v>4</v>
      </c>
      <c r="L44" s="287"/>
      <c r="M44" s="364"/>
      <c r="N44" s="237"/>
      <c r="O44" s="297"/>
      <c r="P44" s="288"/>
      <c r="Q44" s="364"/>
      <c r="R44" s="285"/>
    </row>
    <row r="45" spans="1:18" ht="20">
      <c r="A45" s="316"/>
      <c r="B45" s="233"/>
      <c r="C45" s="682"/>
      <c r="D45" s="683"/>
      <c r="E45" s="683"/>
      <c r="F45" s="238"/>
      <c r="G45" s="713"/>
      <c r="H45" s="714"/>
      <c r="I45" s="714"/>
      <c r="J45" s="729"/>
      <c r="K45" s="286" t="s">
        <v>4</v>
      </c>
      <c r="L45" s="287"/>
      <c r="M45" s="366"/>
      <c r="N45" s="237"/>
      <c r="O45" s="297"/>
      <c r="P45" s="288"/>
      <c r="Q45" s="366"/>
      <c r="R45" s="285"/>
    </row>
    <row r="46" spans="1:18" ht="21" thickBot="1">
      <c r="A46" s="348" t="s">
        <v>4</v>
      </c>
      <c r="B46" s="309"/>
      <c r="C46" s="718"/>
      <c r="D46" s="719"/>
      <c r="E46" s="720"/>
      <c r="F46" s="362"/>
      <c r="G46" s="692" t="s">
        <v>29</v>
      </c>
      <c r="H46" s="693"/>
      <c r="I46" s="693"/>
      <c r="J46" s="694"/>
      <c r="K46" s="291">
        <f>K33+K35+K37+K39+K40+K42</f>
        <v>4539.2700000000004</v>
      </c>
      <c r="L46" s="692" t="s">
        <v>135</v>
      </c>
      <c r="M46" s="693"/>
      <c r="N46" s="716"/>
      <c r="O46" s="301"/>
      <c r="P46" s="292">
        <f>P33+P34+P36+P38+P41+P43</f>
        <v>9411.84</v>
      </c>
      <c r="Q46" s="362"/>
      <c r="R46" s="293" t="s">
        <v>23</v>
      </c>
    </row>
    <row r="47" spans="1:18">
      <c r="K47" t="s">
        <v>4</v>
      </c>
    </row>
    <row r="48" spans="1:18">
      <c r="K48" s="34" t="s">
        <v>4</v>
      </c>
    </row>
    <row r="49" spans="11:11">
      <c r="K49" s="34" t="s">
        <v>4</v>
      </c>
    </row>
    <row r="50" spans="11:11">
      <c r="K50" s="34" t="s">
        <v>4</v>
      </c>
    </row>
    <row r="51" spans="11:11">
      <c r="K51" s="34" t="s">
        <v>4</v>
      </c>
    </row>
    <row r="52" spans="11:11">
      <c r="K52" s="34" t="s">
        <v>4</v>
      </c>
    </row>
    <row r="53" spans="11:11">
      <c r="K53" s="34" t="s">
        <v>4</v>
      </c>
    </row>
    <row r="54" spans="11:11">
      <c r="K54" s="34" t="s">
        <v>4</v>
      </c>
    </row>
  </sheetData>
  <mergeCells count="79">
    <mergeCell ref="L46:N46"/>
    <mergeCell ref="C43:E43"/>
    <mergeCell ref="G43:J43"/>
    <mergeCell ref="C46:E46"/>
    <mergeCell ref="G46:J46"/>
    <mergeCell ref="C44:E44"/>
    <mergeCell ref="C45:E45"/>
    <mergeCell ref="G45:J45"/>
    <mergeCell ref="L28:O28"/>
    <mergeCell ref="C31:E31"/>
    <mergeCell ref="G31:J31"/>
    <mergeCell ref="C33:E33"/>
    <mergeCell ref="G33:J33"/>
    <mergeCell ref="C22:E22"/>
    <mergeCell ref="G22:J22"/>
    <mergeCell ref="C36:E36"/>
    <mergeCell ref="G36:J36"/>
    <mergeCell ref="C37:E37"/>
    <mergeCell ref="G37:J37"/>
    <mergeCell ref="C32:E32"/>
    <mergeCell ref="G32:J32"/>
    <mergeCell ref="C23:E23"/>
    <mergeCell ref="G23:J23"/>
    <mergeCell ref="C28:E28"/>
    <mergeCell ref="G28:J28"/>
    <mergeCell ref="C34:E34"/>
    <mergeCell ref="G34:J34"/>
    <mergeCell ref="C24:E24"/>
    <mergeCell ref="C25:E25"/>
    <mergeCell ref="G24:J24"/>
    <mergeCell ref="G25:J25"/>
    <mergeCell ref="C16:E16"/>
    <mergeCell ref="G16:J16"/>
    <mergeCell ref="C17:E17"/>
    <mergeCell ref="G17:J17"/>
    <mergeCell ref="C18:E18"/>
    <mergeCell ref="G18:J18"/>
    <mergeCell ref="C19:E19"/>
    <mergeCell ref="G19:J19"/>
    <mergeCell ref="C20:E20"/>
    <mergeCell ref="G20:J20"/>
    <mergeCell ref="C21:E21"/>
    <mergeCell ref="G21:J21"/>
    <mergeCell ref="C13:E13"/>
    <mergeCell ref="G13:J13"/>
    <mergeCell ref="C15:E15"/>
    <mergeCell ref="G15:J15"/>
    <mergeCell ref="C14:E14"/>
    <mergeCell ref="G14:J14"/>
    <mergeCell ref="C6:E6"/>
    <mergeCell ref="G6:J6"/>
    <mergeCell ref="C7:E7"/>
    <mergeCell ref="G7:J7"/>
    <mergeCell ref="L8:O8"/>
    <mergeCell ref="C8:E8"/>
    <mergeCell ref="G8:J8"/>
    <mergeCell ref="C3:E3"/>
    <mergeCell ref="G3:J3"/>
    <mergeCell ref="C4:E4"/>
    <mergeCell ref="G4:J4"/>
    <mergeCell ref="C5:E5"/>
    <mergeCell ref="G5:J5"/>
    <mergeCell ref="G44:J44"/>
    <mergeCell ref="C35:E35"/>
    <mergeCell ref="G35:J35"/>
    <mergeCell ref="C41:E41"/>
    <mergeCell ref="G41:J41"/>
    <mergeCell ref="C42:E42"/>
    <mergeCell ref="G42:J42"/>
    <mergeCell ref="C39:E39"/>
    <mergeCell ref="C40:E40"/>
    <mergeCell ref="G39:J39"/>
    <mergeCell ref="G40:J40"/>
    <mergeCell ref="C38:E38"/>
    <mergeCell ref="G38:J38"/>
    <mergeCell ref="G26:J26"/>
    <mergeCell ref="G27:J27"/>
    <mergeCell ref="C26:E26"/>
    <mergeCell ref="C27:E27"/>
  </mergeCells>
  <phoneticPr fontId="4" type="noConversion"/>
  <pageMargins left="0.75" right="0.75" top="1" bottom="1" header="0.5" footer="0.5"/>
  <pageSetup scale="47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43"/>
  <sheetViews>
    <sheetView topLeftCell="G12" workbookViewId="0">
      <selection activeCell="P19" sqref="P19"/>
    </sheetView>
  </sheetViews>
  <sheetFormatPr baseColWidth="10" defaultRowHeight="15" x14ac:dyDescent="0"/>
  <cols>
    <col min="1" max="1" width="13.1640625" customWidth="1"/>
    <col min="2" max="2" width="13.6640625" style="310" bestFit="1" customWidth="1"/>
    <col min="5" max="5" width="35.6640625" customWidth="1"/>
    <col min="6" max="6" width="3" customWidth="1"/>
    <col min="10" max="10" width="28.83203125" customWidth="1"/>
    <col min="11" max="11" width="15.6640625" customWidth="1"/>
    <col min="12" max="12" width="13.33203125" customWidth="1"/>
    <col min="13" max="13" width="4.5" customWidth="1"/>
    <col min="14" max="14" width="11.83203125" bestFit="1" customWidth="1"/>
    <col min="15" max="15" width="3.5" style="109" customWidth="1"/>
    <col min="16" max="16" width="17.83203125" customWidth="1"/>
    <col min="17" max="17" width="2.83203125" customWidth="1"/>
    <col min="18" max="18" width="15.5" bestFit="1" customWidth="1"/>
  </cols>
  <sheetData>
    <row r="1" spans="1:18" ht="21" thickBot="1">
      <c r="A1" s="220"/>
      <c r="B1" s="302"/>
      <c r="C1" s="220"/>
      <c r="D1" s="220"/>
      <c r="E1" s="220"/>
      <c r="F1" s="220"/>
      <c r="G1" s="221" t="s">
        <v>0</v>
      </c>
      <c r="H1" s="221"/>
      <c r="I1" s="220"/>
      <c r="J1" s="220">
        <v>345</v>
      </c>
      <c r="K1" s="220"/>
      <c r="L1" s="222" t="s">
        <v>222</v>
      </c>
      <c r="M1" s="223"/>
      <c r="N1" s="224"/>
      <c r="O1" s="294"/>
      <c r="P1" s="220"/>
      <c r="Q1" s="220"/>
      <c r="R1" s="220"/>
    </row>
    <row r="2" spans="1:18" ht="20">
      <c r="A2" s="314" t="s">
        <v>4</v>
      </c>
      <c r="B2" s="377" t="s">
        <v>1</v>
      </c>
      <c r="C2" s="226"/>
      <c r="D2" s="226"/>
      <c r="E2" s="226"/>
      <c r="F2" s="337"/>
      <c r="G2" s="226"/>
      <c r="H2" s="226"/>
      <c r="I2" s="226"/>
      <c r="J2" s="226"/>
      <c r="K2" s="376" t="s">
        <v>2</v>
      </c>
      <c r="L2" s="376" t="s">
        <v>3</v>
      </c>
      <c r="M2" s="226" t="s">
        <v>4</v>
      </c>
      <c r="N2" s="376" t="s">
        <v>5</v>
      </c>
      <c r="O2" s="295"/>
      <c r="P2" s="376" t="s">
        <v>6</v>
      </c>
      <c r="Q2" s="226"/>
      <c r="R2" s="227" t="s">
        <v>7</v>
      </c>
    </row>
    <row r="3" spans="1:18" ht="20">
      <c r="A3" s="315" t="s">
        <v>4</v>
      </c>
      <c r="B3" s="304" t="s">
        <v>8</v>
      </c>
      <c r="C3" s="730" t="s">
        <v>9</v>
      </c>
      <c r="D3" s="730"/>
      <c r="E3" s="730"/>
      <c r="F3" s="336"/>
      <c r="G3" s="730" t="s">
        <v>10</v>
      </c>
      <c r="H3" s="730"/>
      <c r="I3" s="730"/>
      <c r="J3" s="730"/>
      <c r="K3" s="306" t="s">
        <v>11</v>
      </c>
      <c r="L3" s="306" t="s">
        <v>13</v>
      </c>
      <c r="M3" s="229" t="s">
        <v>4</v>
      </c>
      <c r="N3" s="306" t="s">
        <v>13</v>
      </c>
      <c r="O3" s="296"/>
      <c r="P3" s="306" t="s">
        <v>11</v>
      </c>
      <c r="Q3" s="229"/>
      <c r="R3" s="230" t="s">
        <v>14</v>
      </c>
    </row>
    <row r="4" spans="1:18" ht="20">
      <c r="A4" s="328"/>
      <c r="B4" s="371"/>
      <c r="C4" s="682" t="s">
        <v>16</v>
      </c>
      <c r="D4" s="683"/>
      <c r="E4" s="684"/>
      <c r="F4" s="370"/>
      <c r="G4" s="625" t="s">
        <v>319</v>
      </c>
      <c r="H4" s="617"/>
      <c r="I4" s="617"/>
      <c r="J4" s="627"/>
      <c r="K4" s="573">
        <v>6808.28</v>
      </c>
      <c r="L4" s="558"/>
      <c r="M4" s="558"/>
      <c r="N4" s="268" t="s">
        <v>4</v>
      </c>
      <c r="O4" s="298"/>
      <c r="P4" s="380">
        <v>2635.58</v>
      </c>
      <c r="Q4" s="370"/>
      <c r="R4" s="245">
        <v>3966.59</v>
      </c>
    </row>
    <row r="5" spans="1:18" ht="20">
      <c r="A5" s="316">
        <v>42770</v>
      </c>
      <c r="B5" s="233" t="s">
        <v>4</v>
      </c>
      <c r="C5" s="679" t="s">
        <v>223</v>
      </c>
      <c r="D5" s="680"/>
      <c r="E5" s="681"/>
      <c r="F5" s="372"/>
      <c r="G5" s="679" t="s">
        <v>4</v>
      </c>
      <c r="H5" s="680"/>
      <c r="I5" s="680"/>
      <c r="J5" s="681"/>
      <c r="K5" s="236" t="s">
        <v>4</v>
      </c>
      <c r="L5" s="350" t="s">
        <v>4</v>
      </c>
      <c r="M5" s="372"/>
      <c r="N5" s="237">
        <v>43073</v>
      </c>
      <c r="O5" s="297"/>
      <c r="P5" s="236">
        <v>500</v>
      </c>
      <c r="Q5" s="372"/>
      <c r="R5" s="234">
        <f>R4+P5</f>
        <v>4466.59</v>
      </c>
    </row>
    <row r="6" spans="1:18" ht="20">
      <c r="A6" s="316">
        <v>42770</v>
      </c>
      <c r="B6" s="235"/>
      <c r="C6" s="679" t="s">
        <v>225</v>
      </c>
      <c r="D6" s="680"/>
      <c r="E6" s="681"/>
      <c r="F6" s="372"/>
      <c r="G6" s="679" t="s">
        <v>224</v>
      </c>
      <c r="H6" s="680"/>
      <c r="I6" s="680"/>
      <c r="J6" s="681"/>
      <c r="K6" s="236" t="s">
        <v>4</v>
      </c>
      <c r="L6" s="372"/>
      <c r="M6" s="372"/>
      <c r="N6" s="237">
        <v>43073</v>
      </c>
      <c r="O6" s="297"/>
      <c r="P6" s="236">
        <v>2663.44</v>
      </c>
      <c r="Q6" s="372"/>
      <c r="R6" s="234">
        <f>R5+P6</f>
        <v>7130.0300000000007</v>
      </c>
    </row>
    <row r="7" spans="1:18" ht="20">
      <c r="A7" s="316">
        <v>42770</v>
      </c>
      <c r="B7" s="233"/>
      <c r="C7" s="682" t="s">
        <v>226</v>
      </c>
      <c r="D7" s="683"/>
      <c r="E7" s="684"/>
      <c r="F7" s="372"/>
      <c r="G7" s="682" t="s">
        <v>234</v>
      </c>
      <c r="H7" s="683"/>
      <c r="I7" s="683"/>
      <c r="J7" s="684"/>
      <c r="K7" s="236">
        <v>519.75</v>
      </c>
      <c r="L7" s="350">
        <v>43083</v>
      </c>
      <c r="M7" s="372"/>
      <c r="N7" s="237"/>
      <c r="O7" s="297"/>
      <c r="P7" s="236"/>
      <c r="Q7" s="372"/>
      <c r="R7" s="234">
        <f>R6-K7</f>
        <v>6610.2800000000007</v>
      </c>
    </row>
    <row r="8" spans="1:18" ht="20">
      <c r="A8" s="316"/>
      <c r="B8" s="233"/>
      <c r="C8" s="713"/>
      <c r="D8" s="714"/>
      <c r="E8" s="715"/>
      <c r="F8" s="372"/>
      <c r="G8" s="713"/>
      <c r="H8" s="714"/>
      <c r="I8" s="714"/>
      <c r="J8" s="715"/>
      <c r="K8" s="236"/>
      <c r="L8" s="372"/>
      <c r="M8" s="372"/>
      <c r="N8" s="237"/>
      <c r="O8" s="297"/>
      <c r="P8" s="236"/>
      <c r="Q8" s="372"/>
      <c r="R8" s="318"/>
    </row>
    <row r="9" spans="1:18" ht="20">
      <c r="A9" s="316"/>
      <c r="B9" s="233"/>
      <c r="C9" s="713"/>
      <c r="D9" s="714"/>
      <c r="E9" s="715"/>
      <c r="F9" s="372"/>
      <c r="G9" s="713"/>
      <c r="H9" s="714"/>
      <c r="I9" s="714"/>
      <c r="J9" s="715"/>
      <c r="K9" s="236"/>
      <c r="L9" s="372"/>
      <c r="M9" s="372"/>
      <c r="N9" s="237"/>
      <c r="O9" s="297"/>
      <c r="P9" s="236"/>
      <c r="Q9" s="372"/>
      <c r="R9" s="318"/>
    </row>
    <row r="10" spans="1:18" ht="21" thickBot="1">
      <c r="A10" s="321"/>
      <c r="B10" s="308"/>
      <c r="C10" s="736"/>
      <c r="D10" s="736"/>
      <c r="E10" s="736"/>
      <c r="F10" s="257"/>
      <c r="G10" s="737"/>
      <c r="H10" s="737"/>
      <c r="I10" s="737"/>
      <c r="J10" s="738"/>
      <c r="K10" s="322" t="s">
        <v>4</v>
      </c>
      <c r="L10" s="373"/>
      <c r="M10" s="257"/>
      <c r="N10" s="323"/>
      <c r="O10" s="324"/>
      <c r="P10" s="322" t="s">
        <v>4</v>
      </c>
      <c r="Q10" s="257"/>
      <c r="R10" s="258"/>
    </row>
    <row r="11" spans="1:18" ht="21" thickBot="1">
      <c r="A11" s="338"/>
      <c r="B11" s="311"/>
      <c r="C11" s="739"/>
      <c r="D11" s="740"/>
      <c r="E11" s="740"/>
      <c r="F11" s="374"/>
      <c r="G11" s="701" t="s">
        <v>30</v>
      </c>
      <c r="H11" s="702"/>
      <c r="I11" s="702"/>
      <c r="J11" s="703"/>
      <c r="K11" s="255">
        <f>K4+K7</f>
        <v>7328.03</v>
      </c>
      <c r="L11" s="704" t="s">
        <v>31</v>
      </c>
      <c r="M11" s="705"/>
      <c r="N11" s="705"/>
      <c r="O11" s="706"/>
      <c r="P11" s="312">
        <f>P4+P5+P6</f>
        <v>5799.02</v>
      </c>
      <c r="Q11" s="313"/>
      <c r="R11" s="280"/>
    </row>
    <row r="12" spans="1:18" ht="20">
      <c r="A12" s="220"/>
      <c r="B12" s="302"/>
      <c r="C12" s="220"/>
      <c r="D12" s="220"/>
      <c r="E12" s="220"/>
      <c r="F12" s="220"/>
      <c r="G12" s="259"/>
      <c r="H12" s="259"/>
      <c r="I12" s="259"/>
      <c r="J12" s="259"/>
      <c r="K12" s="260" t="s">
        <v>4</v>
      </c>
      <c r="L12" s="220"/>
      <c r="M12" s="220"/>
      <c r="N12" s="220"/>
      <c r="O12" s="294"/>
      <c r="P12" s="261" t="s">
        <v>4</v>
      </c>
      <c r="Q12" s="220"/>
      <c r="R12" s="262"/>
    </row>
    <row r="13" spans="1:18" ht="20">
      <c r="A13" s="263"/>
      <c r="B13" s="259"/>
      <c r="C13" s="263"/>
      <c r="D13" s="263"/>
      <c r="E13" s="263"/>
      <c r="F13" s="263"/>
      <c r="G13" s="263"/>
      <c r="H13" s="263"/>
      <c r="I13" s="263"/>
      <c r="J13" s="263"/>
      <c r="K13" s="262" t="s">
        <v>4</v>
      </c>
      <c r="L13" s="263"/>
      <c r="M13" s="263"/>
      <c r="N13" s="263"/>
      <c r="O13" s="300"/>
      <c r="P13" s="282" t="s">
        <v>4</v>
      </c>
      <c r="Q13" s="263"/>
      <c r="R13" s="262"/>
    </row>
    <row r="14" spans="1:18" ht="21" thickBot="1">
      <c r="A14" s="263"/>
      <c r="B14" s="259"/>
      <c r="C14" s="250"/>
      <c r="D14" s="250"/>
      <c r="E14" s="250"/>
      <c r="F14" s="263"/>
      <c r="G14" s="264" t="s">
        <v>21</v>
      </c>
      <c r="H14" s="264"/>
      <c r="I14" s="264"/>
      <c r="J14" s="264">
        <v>594</v>
      </c>
      <c r="K14" s="265" t="s">
        <v>4</v>
      </c>
      <c r="L14" s="263"/>
      <c r="M14" s="263"/>
      <c r="N14" s="263"/>
      <c r="O14" s="300"/>
      <c r="P14" s="282" t="s">
        <v>4</v>
      </c>
      <c r="Q14" s="263"/>
      <c r="R14" s="262"/>
    </row>
    <row r="15" spans="1:18" ht="20">
      <c r="A15" s="327" t="s">
        <v>4</v>
      </c>
      <c r="B15" s="327" t="s">
        <v>1</v>
      </c>
      <c r="C15" s="226"/>
      <c r="D15" s="226"/>
      <c r="E15" s="226"/>
      <c r="F15" s="337"/>
      <c r="G15" s="226"/>
      <c r="H15" s="226"/>
      <c r="I15" s="226"/>
      <c r="J15" s="226"/>
      <c r="K15" s="376" t="s">
        <v>2</v>
      </c>
      <c r="L15" s="376" t="s">
        <v>3</v>
      </c>
      <c r="M15" s="226" t="s">
        <v>4</v>
      </c>
      <c r="N15" s="376" t="s">
        <v>5</v>
      </c>
      <c r="O15" s="295"/>
      <c r="P15" s="376" t="s">
        <v>6</v>
      </c>
      <c r="Q15" s="226"/>
      <c r="R15" s="227" t="s">
        <v>7</v>
      </c>
    </row>
    <row r="16" spans="1:18" ht="20">
      <c r="A16" s="330" t="s">
        <v>3</v>
      </c>
      <c r="B16" s="330" t="s">
        <v>8</v>
      </c>
      <c r="C16" s="731" t="s">
        <v>9</v>
      </c>
      <c r="D16" s="731"/>
      <c r="E16" s="731"/>
      <c r="F16" s="335"/>
      <c r="G16" s="731" t="s">
        <v>10</v>
      </c>
      <c r="H16" s="731"/>
      <c r="I16" s="731"/>
      <c r="J16" s="731"/>
      <c r="K16" s="375" t="s">
        <v>11</v>
      </c>
      <c r="L16" s="375" t="s">
        <v>13</v>
      </c>
      <c r="M16" s="331" t="s">
        <v>4</v>
      </c>
      <c r="N16" s="375" t="s">
        <v>13</v>
      </c>
      <c r="O16" s="333"/>
      <c r="P16" s="375" t="s">
        <v>11</v>
      </c>
      <c r="Q16" s="331"/>
      <c r="R16" s="334" t="s">
        <v>14</v>
      </c>
    </row>
    <row r="17" spans="1:18" ht="20">
      <c r="A17" s="328"/>
      <c r="B17" s="371"/>
      <c r="C17" s="682" t="s">
        <v>16</v>
      </c>
      <c r="D17" s="683"/>
      <c r="E17" s="684"/>
      <c r="F17" s="370"/>
      <c r="G17" s="625" t="s">
        <v>319</v>
      </c>
      <c r="H17" s="617"/>
      <c r="I17" s="617"/>
      <c r="J17" s="618"/>
      <c r="K17" s="271">
        <v>11886.14</v>
      </c>
      <c r="L17" s="367"/>
      <c r="M17" s="247"/>
      <c r="N17" s="560"/>
      <c r="O17" s="299"/>
      <c r="P17" s="236">
        <v>7952.38</v>
      </c>
      <c r="Q17" s="370"/>
      <c r="R17" s="329">
        <v>3867.3</v>
      </c>
    </row>
    <row r="18" spans="1:18" ht="20">
      <c r="A18" s="316">
        <v>43057</v>
      </c>
      <c r="B18" s="371">
        <v>351</v>
      </c>
      <c r="C18" s="679" t="s">
        <v>227</v>
      </c>
      <c r="D18" s="680"/>
      <c r="E18" s="681"/>
      <c r="F18" s="372"/>
      <c r="G18" s="679" t="s">
        <v>228</v>
      </c>
      <c r="H18" s="680"/>
      <c r="I18" s="680"/>
      <c r="J18" s="681"/>
      <c r="K18" s="378">
        <v>106.92</v>
      </c>
      <c r="L18" s="269">
        <v>43073</v>
      </c>
      <c r="M18" s="372"/>
      <c r="N18" s="382"/>
      <c r="O18" s="298"/>
      <c r="P18" s="370"/>
      <c r="Q18" s="370"/>
      <c r="R18" s="329">
        <f>R17-K18</f>
        <v>3760.38</v>
      </c>
    </row>
    <row r="19" spans="1:18" ht="20">
      <c r="A19" s="316">
        <v>43070</v>
      </c>
      <c r="B19" s="371">
        <v>353</v>
      </c>
      <c r="C19" s="679" t="s">
        <v>229</v>
      </c>
      <c r="D19" s="680"/>
      <c r="E19" s="681"/>
      <c r="F19" s="372"/>
      <c r="G19" s="679" t="s">
        <v>230</v>
      </c>
      <c r="H19" s="680"/>
      <c r="I19" s="680"/>
      <c r="J19" s="681"/>
      <c r="K19" s="378">
        <v>71.25</v>
      </c>
      <c r="L19" s="269">
        <v>43073</v>
      </c>
      <c r="M19" s="372"/>
      <c r="N19" s="382"/>
      <c r="O19" s="298"/>
      <c r="P19" s="370"/>
      <c r="Q19" s="370"/>
      <c r="R19" s="329">
        <f>R18-K19</f>
        <v>3689.13</v>
      </c>
    </row>
    <row r="20" spans="1:18" ht="20">
      <c r="A20" s="316">
        <v>43073</v>
      </c>
      <c r="B20" s="371"/>
      <c r="C20" s="679" t="s">
        <v>231</v>
      </c>
      <c r="D20" s="680"/>
      <c r="E20" s="681"/>
      <c r="F20" s="372"/>
      <c r="G20" s="679"/>
      <c r="H20" s="680"/>
      <c r="I20" s="680"/>
      <c r="J20" s="681"/>
      <c r="K20" s="380"/>
      <c r="L20" s="370"/>
      <c r="M20" s="372"/>
      <c r="N20" s="268">
        <v>43073</v>
      </c>
      <c r="O20" s="298"/>
      <c r="P20" s="380">
        <v>530</v>
      </c>
      <c r="Q20" s="370"/>
      <c r="R20" s="329">
        <f>R19+P20</f>
        <v>4219.13</v>
      </c>
    </row>
    <row r="21" spans="1:18" ht="20">
      <c r="A21" s="316">
        <v>43073</v>
      </c>
      <c r="B21" s="371"/>
      <c r="C21" s="679" t="s">
        <v>232</v>
      </c>
      <c r="D21" s="680"/>
      <c r="E21" s="681"/>
      <c r="F21" s="372"/>
      <c r="G21" s="679"/>
      <c r="H21" s="680"/>
      <c r="I21" s="680"/>
      <c r="J21" s="681"/>
      <c r="K21" s="380"/>
      <c r="L21" s="370"/>
      <c r="M21" s="372"/>
      <c r="N21" s="268">
        <v>43070</v>
      </c>
      <c r="O21" s="298"/>
      <c r="P21" s="380">
        <v>50</v>
      </c>
      <c r="Q21" s="370"/>
      <c r="R21" s="329">
        <f t="shared" ref="R21:R24" si="0">R20+P21</f>
        <v>4269.13</v>
      </c>
    </row>
    <row r="22" spans="1:18" ht="20">
      <c r="A22" s="316">
        <v>43073</v>
      </c>
      <c r="B22" s="371"/>
      <c r="C22" s="679" t="s">
        <v>233</v>
      </c>
      <c r="D22" s="680"/>
      <c r="E22" s="681"/>
      <c r="F22" s="372"/>
      <c r="G22" s="679"/>
      <c r="H22" s="680"/>
      <c r="I22" s="680"/>
      <c r="J22" s="681"/>
      <c r="K22" s="380"/>
      <c r="L22" s="370"/>
      <c r="M22" s="372"/>
      <c r="N22" s="268">
        <v>43073</v>
      </c>
      <c r="O22" s="298"/>
      <c r="P22" s="380">
        <v>70</v>
      </c>
      <c r="Q22" s="370"/>
      <c r="R22" s="329">
        <f t="shared" si="0"/>
        <v>4339.13</v>
      </c>
    </row>
    <row r="23" spans="1:18" ht="20">
      <c r="A23" s="316">
        <v>43073</v>
      </c>
      <c r="B23" s="371"/>
      <c r="C23" s="679" t="s">
        <v>232</v>
      </c>
      <c r="D23" s="680"/>
      <c r="E23" s="681"/>
      <c r="F23" s="372"/>
      <c r="G23" s="679"/>
      <c r="H23" s="680"/>
      <c r="I23" s="680"/>
      <c r="J23" s="681"/>
      <c r="K23" s="380"/>
      <c r="L23" s="370"/>
      <c r="M23" s="372"/>
      <c r="N23" s="268">
        <v>43073</v>
      </c>
      <c r="O23" s="298"/>
      <c r="P23" s="380">
        <v>390</v>
      </c>
      <c r="Q23" s="370"/>
      <c r="R23" s="329">
        <f t="shared" si="0"/>
        <v>4729.13</v>
      </c>
    </row>
    <row r="24" spans="1:18" ht="20">
      <c r="A24" s="316">
        <v>43073</v>
      </c>
      <c r="B24" s="371"/>
      <c r="C24" s="679" t="s">
        <v>225</v>
      </c>
      <c r="D24" s="680"/>
      <c r="E24" s="681"/>
      <c r="F24" s="372"/>
      <c r="G24" s="679" t="s">
        <v>224</v>
      </c>
      <c r="H24" s="680"/>
      <c r="I24" s="680"/>
      <c r="J24" s="681"/>
      <c r="K24" s="380"/>
      <c r="L24" s="370"/>
      <c r="M24" s="370"/>
      <c r="N24" s="268">
        <v>43073</v>
      </c>
      <c r="O24" s="298"/>
      <c r="P24" s="380">
        <v>3000</v>
      </c>
      <c r="Q24" s="370"/>
      <c r="R24" s="329">
        <f t="shared" si="0"/>
        <v>7729.13</v>
      </c>
    </row>
    <row r="25" spans="1:18" ht="20">
      <c r="A25" s="316">
        <v>43077</v>
      </c>
      <c r="B25" s="371"/>
      <c r="C25" s="679" t="s">
        <v>235</v>
      </c>
      <c r="D25" s="680"/>
      <c r="E25" s="681"/>
      <c r="F25" s="370"/>
      <c r="G25" s="679" t="s">
        <v>236</v>
      </c>
      <c r="H25" s="680"/>
      <c r="I25" s="680"/>
      <c r="J25" s="681"/>
      <c r="K25" s="380"/>
      <c r="L25" s="269" t="s">
        <v>4</v>
      </c>
      <c r="M25" s="370"/>
      <c r="N25" s="268">
        <v>43080</v>
      </c>
      <c r="O25" s="298"/>
      <c r="P25" s="380">
        <v>1500</v>
      </c>
      <c r="Q25" s="370"/>
      <c r="R25" s="329">
        <f>R24+P25</f>
        <v>9229.130000000001</v>
      </c>
    </row>
    <row r="26" spans="1:18" ht="20">
      <c r="A26" s="316">
        <v>43080</v>
      </c>
      <c r="B26" s="371">
        <v>357</v>
      </c>
      <c r="C26" s="679" t="s">
        <v>237</v>
      </c>
      <c r="D26" s="680"/>
      <c r="E26" s="681"/>
      <c r="F26" s="370"/>
      <c r="G26" s="679" t="s">
        <v>238</v>
      </c>
      <c r="H26" s="680"/>
      <c r="I26" s="680"/>
      <c r="J26" s="681"/>
      <c r="K26" s="380">
        <v>166.45</v>
      </c>
      <c r="L26" s="269">
        <v>43083</v>
      </c>
      <c r="M26" s="370"/>
      <c r="N26" s="382"/>
      <c r="O26" s="298"/>
      <c r="P26" s="380"/>
      <c r="Q26" s="370"/>
      <c r="R26" s="329">
        <f>R25-K26</f>
        <v>9062.68</v>
      </c>
    </row>
    <row r="27" spans="1:18" ht="20">
      <c r="A27" s="316">
        <v>43080</v>
      </c>
      <c r="B27" s="371">
        <v>356</v>
      </c>
      <c r="C27" s="679" t="s">
        <v>255</v>
      </c>
      <c r="D27" s="680"/>
      <c r="E27" s="681"/>
      <c r="F27" s="272"/>
      <c r="G27" s="679" t="s">
        <v>239</v>
      </c>
      <c r="H27" s="680"/>
      <c r="I27" s="680"/>
      <c r="J27" s="681"/>
      <c r="K27" s="380">
        <v>48.69</v>
      </c>
      <c r="L27" s="269">
        <v>43083</v>
      </c>
      <c r="M27" s="247"/>
      <c r="N27" s="382"/>
      <c r="O27" s="298"/>
      <c r="P27" s="380"/>
      <c r="Q27" s="370"/>
      <c r="R27" s="329">
        <f>R26-K27</f>
        <v>9013.99</v>
      </c>
    </row>
    <row r="28" spans="1:18" ht="20">
      <c r="A28" s="316">
        <v>43071</v>
      </c>
      <c r="B28" s="371">
        <v>354</v>
      </c>
      <c r="C28" s="679" t="s">
        <v>240</v>
      </c>
      <c r="D28" s="680"/>
      <c r="E28" s="681"/>
      <c r="F28" s="272"/>
      <c r="G28" s="679" t="s">
        <v>241</v>
      </c>
      <c r="H28" s="680"/>
      <c r="I28" s="680"/>
      <c r="J28" s="681"/>
      <c r="K28" s="380">
        <v>30</v>
      </c>
      <c r="L28" s="269">
        <v>43083</v>
      </c>
      <c r="M28" s="247"/>
      <c r="N28" s="382"/>
      <c r="O28" s="298"/>
      <c r="P28" s="380"/>
      <c r="Q28" s="247"/>
      <c r="R28" s="329">
        <f t="shared" ref="R28:R31" si="1">R27-K28</f>
        <v>8983.99</v>
      </c>
    </row>
    <row r="29" spans="1:18" ht="20">
      <c r="A29" s="316">
        <v>43074</v>
      </c>
      <c r="B29" s="384" t="s">
        <v>126</v>
      </c>
      <c r="C29" s="679" t="s">
        <v>242</v>
      </c>
      <c r="D29" s="680"/>
      <c r="E29" s="681"/>
      <c r="F29" s="272"/>
      <c r="G29" s="679" t="s">
        <v>243</v>
      </c>
      <c r="H29" s="680"/>
      <c r="I29" s="680"/>
      <c r="J29" s="681"/>
      <c r="K29" s="380">
        <v>422.5</v>
      </c>
      <c r="L29" s="269">
        <v>43087</v>
      </c>
      <c r="M29" s="247"/>
      <c r="N29" s="383"/>
      <c r="O29" s="299"/>
      <c r="P29" s="236"/>
      <c r="Q29" s="247"/>
      <c r="R29" s="329">
        <f t="shared" si="1"/>
        <v>8561.49</v>
      </c>
    </row>
    <row r="30" spans="1:18" ht="20">
      <c r="A30" s="316">
        <v>43084</v>
      </c>
      <c r="B30" s="384" t="s">
        <v>244</v>
      </c>
      <c r="C30" s="679" t="s">
        <v>245</v>
      </c>
      <c r="D30" s="680"/>
      <c r="E30" s="681"/>
      <c r="F30" s="272"/>
      <c r="G30" s="679" t="s">
        <v>246</v>
      </c>
      <c r="H30" s="680"/>
      <c r="I30" s="680"/>
      <c r="J30" s="681"/>
      <c r="K30" s="380">
        <v>250</v>
      </c>
      <c r="L30" s="269">
        <v>43084</v>
      </c>
      <c r="M30" s="247"/>
      <c r="N30" s="383"/>
      <c r="O30" s="299"/>
      <c r="P30" s="236"/>
      <c r="Q30" s="247"/>
      <c r="R30" s="329">
        <f t="shared" si="1"/>
        <v>8311.49</v>
      </c>
    </row>
    <row r="31" spans="1:18" ht="20">
      <c r="A31" s="316">
        <v>43084</v>
      </c>
      <c r="B31" s="384" t="s">
        <v>244</v>
      </c>
      <c r="C31" s="679" t="s">
        <v>247</v>
      </c>
      <c r="D31" s="680"/>
      <c r="E31" s="681"/>
      <c r="F31" s="272"/>
      <c r="G31" s="679" t="s">
        <v>248</v>
      </c>
      <c r="H31" s="680"/>
      <c r="I31" s="680"/>
      <c r="J31" s="681"/>
      <c r="K31" s="380">
        <v>95</v>
      </c>
      <c r="L31" s="269">
        <v>43087</v>
      </c>
      <c r="M31" s="247"/>
      <c r="N31" s="383"/>
      <c r="O31" s="299"/>
      <c r="P31" s="236"/>
      <c r="Q31" s="247"/>
      <c r="R31" s="329">
        <f t="shared" si="1"/>
        <v>8216.49</v>
      </c>
    </row>
    <row r="32" spans="1:18" ht="20">
      <c r="A32" s="316">
        <v>43084</v>
      </c>
      <c r="B32" s="384"/>
      <c r="C32" s="679" t="s">
        <v>249</v>
      </c>
      <c r="D32" s="680"/>
      <c r="E32" s="681"/>
      <c r="F32" s="272"/>
      <c r="G32" s="679" t="s">
        <v>251</v>
      </c>
      <c r="H32" s="680"/>
      <c r="I32" s="680"/>
      <c r="J32" s="681"/>
      <c r="K32" s="380"/>
      <c r="L32" s="269" t="s">
        <v>4</v>
      </c>
      <c r="M32" s="247"/>
      <c r="N32" s="387">
        <v>43085</v>
      </c>
      <c r="O32" s="299"/>
      <c r="P32" s="236">
        <v>6546.79</v>
      </c>
      <c r="Q32" s="247"/>
      <c r="R32" s="329">
        <f>R31+P32</f>
        <v>14763.279999999999</v>
      </c>
    </row>
    <row r="33" spans="1:18" ht="20">
      <c r="A33" s="316">
        <v>43085</v>
      </c>
      <c r="B33" s="384" t="s">
        <v>126</v>
      </c>
      <c r="C33" s="679" t="s">
        <v>250</v>
      </c>
      <c r="D33" s="680"/>
      <c r="E33" s="681"/>
      <c r="F33" s="272"/>
      <c r="G33" s="679" t="s">
        <v>4</v>
      </c>
      <c r="H33" s="680"/>
      <c r="I33" s="680"/>
      <c r="J33" s="681"/>
      <c r="K33" s="380">
        <v>6.96</v>
      </c>
      <c r="L33" s="269">
        <v>43087</v>
      </c>
      <c r="M33" s="247"/>
      <c r="N33" s="383"/>
      <c r="O33" s="299"/>
      <c r="P33" s="236"/>
      <c r="Q33" s="247"/>
      <c r="R33" s="329">
        <f>R32-K33</f>
        <v>14756.32</v>
      </c>
    </row>
    <row r="34" spans="1:18" ht="20">
      <c r="A34" s="316">
        <v>43089</v>
      </c>
      <c r="B34" s="384">
        <v>358</v>
      </c>
      <c r="C34" s="679" t="s">
        <v>256</v>
      </c>
      <c r="D34" s="680"/>
      <c r="E34" s="681"/>
      <c r="F34" s="272"/>
      <c r="G34" s="679" t="s">
        <v>252</v>
      </c>
      <c r="H34" s="680"/>
      <c r="I34" s="680"/>
      <c r="J34" s="681"/>
      <c r="K34" s="380">
        <v>1300</v>
      </c>
      <c r="L34" s="269">
        <v>43096</v>
      </c>
      <c r="M34" s="247"/>
      <c r="N34" s="383"/>
      <c r="O34" s="299"/>
      <c r="P34" s="236"/>
      <c r="Q34" s="247"/>
      <c r="R34" s="329">
        <f>R33-K34</f>
        <v>13456.32</v>
      </c>
    </row>
    <row r="35" spans="1:18" ht="20">
      <c r="A35" s="316">
        <v>43091</v>
      </c>
      <c r="B35" s="307"/>
      <c r="C35" s="682" t="s">
        <v>253</v>
      </c>
      <c r="D35" s="683"/>
      <c r="E35" s="684"/>
      <c r="F35" s="272"/>
      <c r="G35" s="679" t="s">
        <v>254</v>
      </c>
      <c r="H35" s="680"/>
      <c r="I35" s="680"/>
      <c r="J35" s="681"/>
      <c r="K35" s="380"/>
      <c r="L35" s="269" t="s">
        <v>4</v>
      </c>
      <c r="M35" s="247"/>
      <c r="N35" s="387">
        <v>43095</v>
      </c>
      <c r="O35" s="299"/>
      <c r="P35" s="236">
        <v>202</v>
      </c>
      <c r="Q35" s="369"/>
      <c r="R35" s="266">
        <f>R34+P35</f>
        <v>13658.32</v>
      </c>
    </row>
    <row r="36" spans="1:18" ht="20">
      <c r="A36" s="316"/>
      <c r="B36" s="307"/>
      <c r="C36" s="713"/>
      <c r="D36" s="714"/>
      <c r="E36" s="715"/>
      <c r="F36" s="272"/>
      <c r="G36" s="713"/>
      <c r="H36" s="714"/>
      <c r="I36" s="714"/>
      <c r="J36" s="715"/>
      <c r="K36" s="380"/>
      <c r="L36" s="385"/>
      <c r="M36" s="247"/>
      <c r="N36" s="386"/>
      <c r="O36" s="299"/>
      <c r="P36" s="236"/>
      <c r="Q36" s="385"/>
      <c r="R36" s="266"/>
    </row>
    <row r="37" spans="1:18" ht="20">
      <c r="A37" s="320"/>
      <c r="B37" s="307"/>
      <c r="C37" s="682"/>
      <c r="D37" s="683"/>
      <c r="E37" s="684"/>
      <c r="F37" s="272"/>
      <c r="G37" s="725"/>
      <c r="H37" s="726"/>
      <c r="I37" s="726"/>
      <c r="J37" s="726"/>
      <c r="K37" s="271" t="s">
        <v>4</v>
      </c>
      <c r="L37" s="368"/>
      <c r="M37" s="247"/>
      <c r="N37" s="381"/>
      <c r="O37" s="299"/>
      <c r="P37" s="275" t="s">
        <v>4</v>
      </c>
      <c r="Q37" s="369"/>
      <c r="R37" s="252"/>
    </row>
    <row r="38" spans="1:18" ht="21" thickBot="1">
      <c r="A38" s="326"/>
      <c r="B38" s="308"/>
      <c r="C38" s="718"/>
      <c r="D38" s="719"/>
      <c r="E38" s="735"/>
      <c r="F38" s="257"/>
      <c r="G38" s="701" t="s">
        <v>30</v>
      </c>
      <c r="H38" s="702"/>
      <c r="I38" s="702"/>
      <c r="J38" s="703"/>
      <c r="K38" s="277">
        <f>+K17+K18+K19+K26+K27+K28+K29+K30+K31+K33+K34</f>
        <v>14383.91</v>
      </c>
      <c r="L38" s="704" t="s">
        <v>31</v>
      </c>
      <c r="M38" s="705"/>
      <c r="N38" s="705"/>
      <c r="O38" s="706"/>
      <c r="P38" s="388">
        <f>+P17+P20+P21+P22+P23+P24+P25+P32+P35</f>
        <v>20241.170000000002</v>
      </c>
      <c r="Q38" s="373"/>
      <c r="R38" s="280"/>
    </row>
    <row r="39" spans="1:18" ht="20">
      <c r="A39" s="263"/>
      <c r="B39" s="259"/>
      <c r="C39" s="263"/>
      <c r="D39" s="263"/>
      <c r="E39" s="263"/>
      <c r="F39" s="263"/>
      <c r="G39" s="251"/>
      <c r="H39" s="251"/>
      <c r="I39" s="251"/>
      <c r="J39" s="251"/>
      <c r="K39" s="281" t="s">
        <v>4</v>
      </c>
      <c r="L39" s="263"/>
      <c r="M39" s="263"/>
      <c r="N39" s="263"/>
      <c r="O39" s="300"/>
      <c r="P39" s="282" t="s">
        <v>4</v>
      </c>
      <c r="Q39" s="263"/>
      <c r="R39" s="262"/>
    </row>
    <row r="40" spans="1:18">
      <c r="K40" t="s">
        <v>4</v>
      </c>
      <c r="P40" s="80" t="s">
        <v>4</v>
      </c>
    </row>
    <row r="41" spans="1:18">
      <c r="K41" s="34" t="s">
        <v>4</v>
      </c>
      <c r="P41" s="80"/>
    </row>
    <row r="42" spans="1:18">
      <c r="K42" s="34" t="s">
        <v>4</v>
      </c>
      <c r="P42" s="80" t="s">
        <v>4</v>
      </c>
    </row>
    <row r="43" spans="1:18">
      <c r="B43"/>
      <c r="K43" s="34" t="s">
        <v>4</v>
      </c>
      <c r="O43"/>
    </row>
  </sheetData>
  <mergeCells count="66">
    <mergeCell ref="C24:E24"/>
    <mergeCell ref="G24:J24"/>
    <mergeCell ref="C25:E25"/>
    <mergeCell ref="G25:J25"/>
    <mergeCell ref="C26:E26"/>
    <mergeCell ref="G26:J26"/>
    <mergeCell ref="C38:E38"/>
    <mergeCell ref="G38:J38"/>
    <mergeCell ref="L38:O38"/>
    <mergeCell ref="C27:E27"/>
    <mergeCell ref="G27:J27"/>
    <mergeCell ref="C28:E28"/>
    <mergeCell ref="G28:J28"/>
    <mergeCell ref="C37:E37"/>
    <mergeCell ref="G37:J37"/>
    <mergeCell ref="G35:J35"/>
    <mergeCell ref="C35:E35"/>
    <mergeCell ref="C29:E29"/>
    <mergeCell ref="C30:E30"/>
    <mergeCell ref="C31:E31"/>
    <mergeCell ref="L11:O11"/>
    <mergeCell ref="C16:E16"/>
    <mergeCell ref="G16:J16"/>
    <mergeCell ref="G23:J23"/>
    <mergeCell ref="C18:E18"/>
    <mergeCell ref="G18:J18"/>
    <mergeCell ref="C19:E19"/>
    <mergeCell ref="G19:J19"/>
    <mergeCell ref="C20:E20"/>
    <mergeCell ref="G20:J20"/>
    <mergeCell ref="C21:E21"/>
    <mergeCell ref="G21:J21"/>
    <mergeCell ref="C22:E22"/>
    <mergeCell ref="G22:J22"/>
    <mergeCell ref="C23:E23"/>
    <mergeCell ref="C17:E17"/>
    <mergeCell ref="G17:J17"/>
    <mergeCell ref="C6:E6"/>
    <mergeCell ref="G6:J6"/>
    <mergeCell ref="C10:E10"/>
    <mergeCell ref="G10:J10"/>
    <mergeCell ref="C11:E11"/>
    <mergeCell ref="G11:J11"/>
    <mergeCell ref="C7:E7"/>
    <mergeCell ref="C8:E8"/>
    <mergeCell ref="C9:E9"/>
    <mergeCell ref="G7:J7"/>
    <mergeCell ref="G8:J8"/>
    <mergeCell ref="G9:J9"/>
    <mergeCell ref="C3:E3"/>
    <mergeCell ref="G3:J3"/>
    <mergeCell ref="C4:E4"/>
    <mergeCell ref="G4:J4"/>
    <mergeCell ref="C5:E5"/>
    <mergeCell ref="G5:J5"/>
    <mergeCell ref="G29:J29"/>
    <mergeCell ref="G30:J30"/>
    <mergeCell ref="G31:J31"/>
    <mergeCell ref="G32:J32"/>
    <mergeCell ref="G33:J33"/>
    <mergeCell ref="C36:E36"/>
    <mergeCell ref="G36:J36"/>
    <mergeCell ref="C32:E32"/>
    <mergeCell ref="C33:E33"/>
    <mergeCell ref="C34:E34"/>
    <mergeCell ref="G34:J34"/>
  </mergeCells>
  <phoneticPr fontId="4" type="noConversion"/>
  <pageMargins left="0.75" right="0.75" top="1" bottom="0.5" header="0.5" footer="0.5"/>
  <pageSetup scale="48" orientation="landscape" horizontalDpi="4294967292" verticalDpi="4294967292"/>
  <extLst>
    <ext xmlns:mx="http://schemas.microsoft.com/office/mac/excel/2008/main" uri="{64002731-A6B0-56B0-2670-7721B7C09600}">
      <mx:PLV Mode="0" OnePage="0" WScale="5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opLeftCell="A12" workbookViewId="0">
      <selection activeCell="S29" sqref="S29"/>
    </sheetView>
  </sheetViews>
  <sheetFormatPr baseColWidth="10" defaultRowHeight="15" x14ac:dyDescent="0"/>
  <cols>
    <col min="1" max="1" width="13.1640625" customWidth="1"/>
    <col min="2" max="2" width="13.6640625" style="310" bestFit="1" customWidth="1"/>
    <col min="5" max="5" width="35.6640625" customWidth="1"/>
    <col min="6" max="6" width="3" customWidth="1"/>
    <col min="10" max="10" width="28.83203125" customWidth="1"/>
    <col min="11" max="11" width="15.6640625" customWidth="1"/>
    <col min="12" max="12" width="13.33203125" customWidth="1"/>
    <col min="13" max="13" width="4.5" customWidth="1"/>
    <col min="14" max="14" width="11.83203125" bestFit="1" customWidth="1"/>
    <col min="15" max="15" width="3.5" style="109" customWidth="1"/>
    <col min="16" max="16" width="17.83203125" customWidth="1"/>
    <col min="17" max="17" width="2.83203125" customWidth="1"/>
    <col min="18" max="18" width="16" customWidth="1"/>
  </cols>
  <sheetData>
    <row r="1" spans="1:18" ht="21" thickBot="1">
      <c r="A1" s="220"/>
      <c r="B1" s="302"/>
      <c r="C1" s="220"/>
      <c r="D1" s="220"/>
      <c r="E1" s="220"/>
      <c r="F1" s="220"/>
      <c r="G1" s="221" t="s">
        <v>0</v>
      </c>
      <c r="H1" s="221"/>
      <c r="I1" s="220"/>
      <c r="J1" s="220">
        <v>345</v>
      </c>
      <c r="K1" s="220"/>
      <c r="L1" s="222" t="s">
        <v>257</v>
      </c>
      <c r="M1" s="223"/>
      <c r="N1" s="224"/>
      <c r="O1" s="294"/>
      <c r="P1" s="220"/>
      <c r="Q1" s="220"/>
      <c r="R1" s="220"/>
    </row>
    <row r="2" spans="1:18" ht="20">
      <c r="A2" s="314" t="s">
        <v>4</v>
      </c>
      <c r="B2" s="399" t="s">
        <v>1</v>
      </c>
      <c r="C2" s="226"/>
      <c r="D2" s="226"/>
      <c r="E2" s="226"/>
      <c r="F2" s="337"/>
      <c r="G2" s="226"/>
      <c r="H2" s="226"/>
      <c r="I2" s="226"/>
      <c r="J2" s="226"/>
      <c r="K2" s="398" t="s">
        <v>2</v>
      </c>
      <c r="L2" s="398" t="s">
        <v>3</v>
      </c>
      <c r="M2" s="226" t="s">
        <v>4</v>
      </c>
      <c r="N2" s="398" t="s">
        <v>5</v>
      </c>
      <c r="O2" s="295"/>
      <c r="P2" s="398" t="s">
        <v>6</v>
      </c>
      <c r="Q2" s="226"/>
      <c r="R2" s="227" t="s">
        <v>7</v>
      </c>
    </row>
    <row r="3" spans="1:18" ht="20">
      <c r="A3" s="315" t="s">
        <v>4</v>
      </c>
      <c r="B3" s="304" t="s">
        <v>8</v>
      </c>
      <c r="C3" s="730" t="s">
        <v>9</v>
      </c>
      <c r="D3" s="730"/>
      <c r="E3" s="730"/>
      <c r="F3" s="336"/>
      <c r="G3" s="730" t="s">
        <v>10</v>
      </c>
      <c r="H3" s="730"/>
      <c r="I3" s="730"/>
      <c r="J3" s="730"/>
      <c r="K3" s="306" t="s">
        <v>11</v>
      </c>
      <c r="L3" s="306" t="s">
        <v>13</v>
      </c>
      <c r="M3" s="229" t="s">
        <v>4</v>
      </c>
      <c r="N3" s="306" t="s">
        <v>13</v>
      </c>
      <c r="O3" s="296"/>
      <c r="P3" s="306" t="s">
        <v>11</v>
      </c>
      <c r="Q3" s="229"/>
      <c r="R3" s="230" t="s">
        <v>14</v>
      </c>
    </row>
    <row r="4" spans="1:18" ht="20">
      <c r="A4" s="328"/>
      <c r="B4" s="393"/>
      <c r="C4" s="682" t="s">
        <v>16</v>
      </c>
      <c r="D4" s="683"/>
      <c r="E4" s="684"/>
      <c r="F4" s="391"/>
      <c r="G4" s="625" t="s">
        <v>320</v>
      </c>
      <c r="H4" s="617"/>
      <c r="I4" s="617"/>
      <c r="J4" s="627"/>
      <c r="K4" s="573">
        <v>6728.23</v>
      </c>
      <c r="L4" s="558"/>
      <c r="M4" s="558"/>
      <c r="N4" s="268" t="s">
        <v>4</v>
      </c>
      <c r="O4" s="298"/>
      <c r="P4" s="380">
        <v>5799.02</v>
      </c>
      <c r="Q4" s="391"/>
      <c r="R4" s="245">
        <v>6610.28</v>
      </c>
    </row>
    <row r="5" spans="1:18" ht="20">
      <c r="A5" s="68"/>
      <c r="B5" s="68"/>
      <c r="C5" s="744"/>
      <c r="D5" s="745"/>
      <c r="E5" s="746"/>
      <c r="F5" s="68"/>
      <c r="G5" s="744"/>
      <c r="H5" s="745"/>
      <c r="I5" s="745"/>
      <c r="J5" s="746"/>
      <c r="K5" s="275" t="s">
        <v>4</v>
      </c>
      <c r="L5" s="350" t="s">
        <v>4</v>
      </c>
      <c r="M5" s="394"/>
      <c r="N5" s="237" t="s">
        <v>4</v>
      </c>
      <c r="O5" s="297"/>
      <c r="P5" s="236" t="s">
        <v>4</v>
      </c>
      <c r="Q5" s="394"/>
      <c r="R5" s="234" t="s">
        <v>4</v>
      </c>
    </row>
    <row r="6" spans="1:18" ht="20">
      <c r="A6" s="317" t="s">
        <v>4</v>
      </c>
      <c r="B6" s="233"/>
      <c r="C6" s="679" t="s">
        <v>4</v>
      </c>
      <c r="D6" s="680"/>
      <c r="E6" s="681"/>
      <c r="F6" s="394"/>
      <c r="G6" s="625" t="s">
        <v>4</v>
      </c>
      <c r="H6" s="617"/>
      <c r="I6" s="617"/>
      <c r="J6" s="627"/>
      <c r="K6" s="236" t="s">
        <v>4</v>
      </c>
      <c r="L6" s="394"/>
      <c r="M6" s="394"/>
      <c r="N6" s="237" t="s">
        <v>4</v>
      </c>
      <c r="O6" s="297"/>
      <c r="P6" s="236" t="s">
        <v>4</v>
      </c>
      <c r="Q6" s="394"/>
      <c r="R6" s="318"/>
    </row>
    <row r="7" spans="1:18" ht="21" thickBot="1">
      <c r="A7" s="321"/>
      <c r="B7" s="308"/>
      <c r="C7" s="736"/>
      <c r="D7" s="736"/>
      <c r="E7" s="736"/>
      <c r="F7" s="257"/>
      <c r="G7" s="737"/>
      <c r="H7" s="737"/>
      <c r="I7" s="737"/>
      <c r="J7" s="738"/>
      <c r="K7" s="322"/>
      <c r="L7" s="395"/>
      <c r="M7" s="257"/>
      <c r="N7" s="323"/>
      <c r="O7" s="324"/>
      <c r="P7" s="322" t="s">
        <v>4</v>
      </c>
      <c r="Q7" s="257"/>
      <c r="R7" s="258"/>
    </row>
    <row r="8" spans="1:18" ht="21" thickBot="1">
      <c r="A8" s="338"/>
      <c r="B8" s="311"/>
      <c r="C8" s="739"/>
      <c r="D8" s="740"/>
      <c r="E8" s="740"/>
      <c r="F8" s="396"/>
      <c r="G8" s="701" t="s">
        <v>30</v>
      </c>
      <c r="H8" s="702"/>
      <c r="I8" s="702"/>
      <c r="J8" s="703"/>
      <c r="K8" s="255">
        <v>6728.23</v>
      </c>
      <c r="L8" s="704" t="s">
        <v>31</v>
      </c>
      <c r="M8" s="705"/>
      <c r="N8" s="705"/>
      <c r="O8" s="706"/>
      <c r="P8" s="312">
        <v>5799.02</v>
      </c>
      <c r="Q8" s="313"/>
      <c r="R8" s="280"/>
    </row>
    <row r="9" spans="1:18" ht="20">
      <c r="A9" s="220"/>
      <c r="B9" s="302"/>
      <c r="C9" s="220"/>
      <c r="D9" s="220"/>
      <c r="E9" s="220"/>
      <c r="F9" s="220"/>
      <c r="G9" s="259"/>
      <c r="H9" s="259"/>
      <c r="I9" s="259"/>
      <c r="J9" s="259"/>
      <c r="K9" s="260" t="s">
        <v>4</v>
      </c>
      <c r="L9" s="220"/>
      <c r="M9" s="220"/>
      <c r="N9" s="220"/>
      <c r="O9" s="294"/>
      <c r="P9" s="261" t="s">
        <v>4</v>
      </c>
      <c r="Q9" s="220"/>
      <c r="R9" s="262"/>
    </row>
    <row r="10" spans="1:18" ht="20">
      <c r="A10" s="263"/>
      <c r="B10" s="259"/>
      <c r="C10" s="263"/>
      <c r="D10" s="263"/>
      <c r="E10" s="263"/>
      <c r="F10" s="263"/>
      <c r="G10" s="263"/>
      <c r="H10" s="263"/>
      <c r="I10" s="263"/>
      <c r="J10" s="263"/>
      <c r="K10" s="262" t="s">
        <v>4</v>
      </c>
      <c r="L10" s="263"/>
      <c r="M10" s="263"/>
      <c r="N10" s="263"/>
      <c r="O10" s="300"/>
      <c r="P10" s="263"/>
      <c r="Q10" s="263"/>
      <c r="R10" s="262"/>
    </row>
    <row r="11" spans="1:18" ht="21" thickBot="1">
      <c r="A11" s="263"/>
      <c r="B11" s="259"/>
      <c r="C11" s="250"/>
      <c r="D11" s="250"/>
      <c r="E11" s="250"/>
      <c r="F11" s="263"/>
      <c r="G11" s="264" t="s">
        <v>21</v>
      </c>
      <c r="H11" s="264"/>
      <c r="I11" s="264"/>
      <c r="J11" s="264">
        <v>594</v>
      </c>
      <c r="K11" s="265" t="s">
        <v>4</v>
      </c>
      <c r="L11" s="263"/>
      <c r="M11" s="263"/>
      <c r="N11" s="263"/>
      <c r="O11" s="300"/>
      <c r="P11" s="263"/>
      <c r="Q11" s="263"/>
      <c r="R11" s="262"/>
    </row>
    <row r="12" spans="1:18" ht="20">
      <c r="A12" s="327" t="s">
        <v>4</v>
      </c>
      <c r="B12" s="327" t="s">
        <v>1</v>
      </c>
      <c r="C12" s="226"/>
      <c r="D12" s="226"/>
      <c r="E12" s="226"/>
      <c r="F12" s="337"/>
      <c r="G12" s="226"/>
      <c r="H12" s="226"/>
      <c r="I12" s="226"/>
      <c r="J12" s="226"/>
      <c r="K12" s="398" t="s">
        <v>2</v>
      </c>
      <c r="L12" s="398" t="s">
        <v>3</v>
      </c>
      <c r="M12" s="226" t="s">
        <v>4</v>
      </c>
      <c r="N12" s="398" t="s">
        <v>5</v>
      </c>
      <c r="O12" s="295"/>
      <c r="P12" s="398" t="s">
        <v>6</v>
      </c>
      <c r="Q12" s="226"/>
      <c r="R12" s="227" t="s">
        <v>7</v>
      </c>
    </row>
    <row r="13" spans="1:18" ht="20">
      <c r="A13" s="330" t="s">
        <v>3</v>
      </c>
      <c r="B13" s="330" t="s">
        <v>8</v>
      </c>
      <c r="C13" s="731" t="s">
        <v>9</v>
      </c>
      <c r="D13" s="731"/>
      <c r="E13" s="731"/>
      <c r="F13" s="335"/>
      <c r="G13" s="731" t="s">
        <v>10</v>
      </c>
      <c r="H13" s="731"/>
      <c r="I13" s="731"/>
      <c r="J13" s="731"/>
      <c r="K13" s="397" t="s">
        <v>11</v>
      </c>
      <c r="L13" s="397" t="s">
        <v>13</v>
      </c>
      <c r="M13" s="331" t="s">
        <v>4</v>
      </c>
      <c r="N13" s="397" t="s">
        <v>13</v>
      </c>
      <c r="O13" s="333"/>
      <c r="P13" s="397" t="s">
        <v>11</v>
      </c>
      <c r="Q13" s="331"/>
      <c r="R13" s="334" t="s">
        <v>14</v>
      </c>
    </row>
    <row r="14" spans="1:18" ht="20">
      <c r="A14" s="328"/>
      <c r="B14" s="393"/>
      <c r="C14" s="682" t="s">
        <v>16</v>
      </c>
      <c r="D14" s="683"/>
      <c r="E14" s="684"/>
      <c r="F14" s="391"/>
      <c r="G14" s="625" t="s">
        <v>320</v>
      </c>
      <c r="H14" s="617"/>
      <c r="I14" s="617"/>
      <c r="J14" s="627"/>
      <c r="K14" s="271">
        <v>14383.91</v>
      </c>
      <c r="L14" s="367"/>
      <c r="M14" s="247"/>
      <c r="N14" s="560"/>
      <c r="O14" s="299"/>
      <c r="P14" s="236">
        <v>20241.169999999998</v>
      </c>
      <c r="Q14" s="391"/>
      <c r="R14" s="329">
        <v>13658.32</v>
      </c>
    </row>
    <row r="15" spans="1:18" ht="20">
      <c r="A15" s="328">
        <v>43463</v>
      </c>
      <c r="B15" s="393" t="s">
        <v>126</v>
      </c>
      <c r="C15" s="682" t="s">
        <v>258</v>
      </c>
      <c r="D15" s="683"/>
      <c r="E15" s="684"/>
      <c r="F15" s="394"/>
      <c r="G15" s="679"/>
      <c r="H15" s="680"/>
      <c r="I15" s="680"/>
      <c r="J15" s="681"/>
      <c r="K15" s="378">
        <v>95</v>
      </c>
      <c r="L15" s="269">
        <v>43102</v>
      </c>
      <c r="M15" s="394"/>
      <c r="N15" s="393"/>
      <c r="O15" s="298"/>
      <c r="P15" s="391"/>
      <c r="Q15" s="391"/>
      <c r="R15" s="329">
        <f>R14 -K15</f>
        <v>13563.32</v>
      </c>
    </row>
    <row r="16" spans="1:18" ht="20">
      <c r="A16" s="328">
        <v>43102</v>
      </c>
      <c r="B16" s="393">
        <v>359</v>
      </c>
      <c r="C16" s="682" t="s">
        <v>259</v>
      </c>
      <c r="D16" s="683"/>
      <c r="E16" s="684"/>
      <c r="F16" s="394"/>
      <c r="G16" s="679"/>
      <c r="H16" s="680"/>
      <c r="I16" s="680"/>
      <c r="J16" s="681"/>
      <c r="K16" s="378">
        <v>190.56</v>
      </c>
      <c r="L16" s="269">
        <v>43104</v>
      </c>
      <c r="M16" s="394"/>
      <c r="N16" s="393"/>
      <c r="O16" s="298"/>
      <c r="P16" s="391"/>
      <c r="Q16" s="391"/>
      <c r="R16" s="329">
        <f>R15-K16</f>
        <v>13372.76</v>
      </c>
    </row>
    <row r="17" spans="1:18" ht="20">
      <c r="A17" s="328">
        <v>43105</v>
      </c>
      <c r="B17" s="393">
        <v>360</v>
      </c>
      <c r="C17" s="682" t="s">
        <v>260</v>
      </c>
      <c r="D17" s="683"/>
      <c r="E17" s="684"/>
      <c r="F17" s="394"/>
      <c r="G17" s="679"/>
      <c r="H17" s="680"/>
      <c r="I17" s="680"/>
      <c r="J17" s="681"/>
      <c r="K17" s="378">
        <v>124.65</v>
      </c>
      <c r="L17" s="269">
        <v>43111</v>
      </c>
      <c r="M17" s="394"/>
      <c r="N17" s="393"/>
      <c r="O17" s="298"/>
      <c r="P17" s="391"/>
      <c r="Q17" s="391"/>
      <c r="R17" s="329">
        <f>R16-K17</f>
        <v>13248.11</v>
      </c>
    </row>
    <row r="18" spans="1:18" ht="20">
      <c r="A18" s="328">
        <v>43105</v>
      </c>
      <c r="B18" s="393" t="s">
        <v>126</v>
      </c>
      <c r="C18" s="682" t="s">
        <v>261</v>
      </c>
      <c r="D18" s="683"/>
      <c r="E18" s="684"/>
      <c r="F18" s="394"/>
      <c r="G18" s="679"/>
      <c r="H18" s="680"/>
      <c r="I18" s="680"/>
      <c r="J18" s="681"/>
      <c r="K18" s="378">
        <v>72.599999999999994</v>
      </c>
      <c r="L18" s="269">
        <v>43103</v>
      </c>
      <c r="M18" s="394"/>
      <c r="N18" s="393"/>
      <c r="O18" s="298"/>
      <c r="P18" s="391"/>
      <c r="Q18" s="391"/>
      <c r="R18" s="329">
        <f>R17-K18</f>
        <v>13175.51</v>
      </c>
    </row>
    <row r="19" spans="1:18" ht="20">
      <c r="A19" s="328">
        <v>43106</v>
      </c>
      <c r="B19" s="393">
        <v>361</v>
      </c>
      <c r="C19" s="682" t="s">
        <v>262</v>
      </c>
      <c r="D19" s="683"/>
      <c r="E19" s="684"/>
      <c r="F19" s="394"/>
      <c r="G19" s="679"/>
      <c r="H19" s="680"/>
      <c r="I19" s="680"/>
      <c r="J19" s="681"/>
      <c r="K19" s="378">
        <v>18.059999999999999</v>
      </c>
      <c r="L19" s="269">
        <v>43106</v>
      </c>
      <c r="M19" s="394"/>
      <c r="N19" s="393"/>
      <c r="O19" s="298"/>
      <c r="P19" s="391"/>
      <c r="Q19" s="391"/>
      <c r="R19" s="329">
        <f>R18-K19</f>
        <v>13157.45</v>
      </c>
    </row>
    <row r="20" spans="1:18" ht="20">
      <c r="A20" s="328">
        <v>43106</v>
      </c>
      <c r="B20" s="393">
        <v>362</v>
      </c>
      <c r="C20" s="682" t="s">
        <v>263</v>
      </c>
      <c r="D20" s="683"/>
      <c r="E20" s="684"/>
      <c r="F20" s="394"/>
      <c r="G20" s="679" t="s">
        <v>264</v>
      </c>
      <c r="H20" s="680"/>
      <c r="I20" s="680"/>
      <c r="J20" s="681"/>
      <c r="K20" s="378">
        <v>399.99</v>
      </c>
      <c r="L20" s="269">
        <v>43111</v>
      </c>
      <c r="M20" s="394"/>
      <c r="N20" s="393"/>
      <c r="O20" s="298"/>
      <c r="P20" s="391"/>
      <c r="Q20" s="391"/>
      <c r="R20" s="329">
        <f>R19-K20</f>
        <v>12757.460000000001</v>
      </c>
    </row>
    <row r="21" spans="1:18" ht="20">
      <c r="A21" s="328">
        <v>43110</v>
      </c>
      <c r="B21" s="393" t="s">
        <v>4</v>
      </c>
      <c r="C21" s="682" t="s">
        <v>265</v>
      </c>
      <c r="D21" s="683"/>
      <c r="E21" s="684"/>
      <c r="F21" s="394"/>
      <c r="G21" s="679" t="s">
        <v>266</v>
      </c>
      <c r="H21" s="680"/>
      <c r="I21" s="680"/>
      <c r="J21" s="681"/>
      <c r="K21" s="378"/>
      <c r="L21" s="391"/>
      <c r="M21" s="391"/>
      <c r="N21" s="268">
        <v>43109</v>
      </c>
      <c r="O21" s="298"/>
      <c r="P21" s="380">
        <v>150</v>
      </c>
      <c r="Q21" s="391"/>
      <c r="R21" s="329">
        <f>R20+P21</f>
        <v>12907.460000000001</v>
      </c>
    </row>
    <row r="22" spans="1:18" ht="20">
      <c r="A22" s="328" t="s">
        <v>267</v>
      </c>
      <c r="B22" s="393"/>
      <c r="C22" s="682" t="s">
        <v>268</v>
      </c>
      <c r="D22" s="683"/>
      <c r="E22" s="684"/>
      <c r="F22" s="391"/>
      <c r="G22" s="679"/>
      <c r="H22" s="680"/>
      <c r="I22" s="680"/>
      <c r="J22" s="681"/>
      <c r="K22" s="378"/>
      <c r="L22" s="391"/>
      <c r="M22" s="391"/>
      <c r="N22" s="268">
        <v>43108</v>
      </c>
      <c r="O22" s="298"/>
      <c r="P22" s="380">
        <v>1260</v>
      </c>
      <c r="Q22" s="391"/>
      <c r="R22" s="329">
        <f>R21+P22</f>
        <v>14167.460000000001</v>
      </c>
    </row>
    <row r="23" spans="1:18" ht="20">
      <c r="A23" s="328">
        <v>43108</v>
      </c>
      <c r="B23" s="393" t="s">
        <v>4</v>
      </c>
      <c r="C23" s="682" t="s">
        <v>269</v>
      </c>
      <c r="D23" s="683"/>
      <c r="E23" s="684"/>
      <c r="F23" s="391"/>
      <c r="G23" s="679"/>
      <c r="H23" s="680"/>
      <c r="I23" s="680"/>
      <c r="J23" s="681"/>
      <c r="K23" s="378"/>
      <c r="L23" s="391"/>
      <c r="M23" s="391"/>
      <c r="N23" s="268">
        <v>43108</v>
      </c>
      <c r="O23" s="298"/>
      <c r="P23" s="380">
        <v>421</v>
      </c>
      <c r="Q23" s="391"/>
      <c r="R23" s="329">
        <f>R22+P23</f>
        <v>14588.460000000001</v>
      </c>
    </row>
    <row r="24" spans="1:18" ht="20">
      <c r="A24" s="328">
        <v>43108</v>
      </c>
      <c r="B24" s="393"/>
      <c r="C24" s="682" t="s">
        <v>270</v>
      </c>
      <c r="D24" s="683"/>
      <c r="E24" s="684"/>
      <c r="F24" s="272"/>
      <c r="G24" s="679"/>
      <c r="H24" s="680"/>
      <c r="I24" s="680"/>
      <c r="J24" s="681"/>
      <c r="K24" s="378"/>
      <c r="L24" s="391"/>
      <c r="M24" s="247"/>
      <c r="N24" s="268">
        <v>43109</v>
      </c>
      <c r="O24" s="298"/>
      <c r="P24" s="380">
        <v>92</v>
      </c>
      <c r="Q24" s="391"/>
      <c r="R24" s="329">
        <f>R23+P24</f>
        <v>14680.460000000001</v>
      </c>
    </row>
    <row r="25" spans="1:18" ht="20">
      <c r="A25" s="328">
        <v>43131</v>
      </c>
      <c r="B25" s="393" t="s">
        <v>126</v>
      </c>
      <c r="C25" s="682" t="s">
        <v>271</v>
      </c>
      <c r="D25" s="683"/>
      <c r="E25" s="684"/>
      <c r="F25" s="272"/>
      <c r="G25" s="679" t="s">
        <v>272</v>
      </c>
      <c r="H25" s="680"/>
      <c r="I25" s="680"/>
      <c r="J25" s="681"/>
      <c r="K25" s="378">
        <v>76.58</v>
      </c>
      <c r="L25" s="391"/>
      <c r="M25" s="247"/>
      <c r="N25" s="393"/>
      <c r="O25" s="298"/>
      <c r="P25" s="380"/>
      <c r="Q25" s="247"/>
      <c r="R25" s="329">
        <f>R24-K25</f>
        <v>14603.880000000001</v>
      </c>
    </row>
    <row r="26" spans="1:18" ht="20">
      <c r="A26" s="328">
        <v>43131</v>
      </c>
      <c r="B26" s="393"/>
      <c r="C26" s="682" t="s">
        <v>273</v>
      </c>
      <c r="D26" s="683"/>
      <c r="E26" s="684"/>
      <c r="F26" s="272"/>
      <c r="G26" s="679" t="s">
        <v>274</v>
      </c>
      <c r="H26" s="680"/>
      <c r="I26" s="680"/>
      <c r="J26" s="681"/>
      <c r="K26" s="378"/>
      <c r="L26" s="391"/>
      <c r="M26" s="247"/>
      <c r="N26" s="393"/>
      <c r="O26" s="299"/>
      <c r="P26" s="380">
        <v>2029.48</v>
      </c>
      <c r="Q26" s="247"/>
      <c r="R26" s="329">
        <f>R25+P26</f>
        <v>16633.36</v>
      </c>
    </row>
    <row r="27" spans="1:18" ht="20">
      <c r="A27" s="328">
        <v>43131</v>
      </c>
      <c r="B27" s="393"/>
      <c r="C27" s="682" t="s">
        <v>275</v>
      </c>
      <c r="D27" s="683"/>
      <c r="E27" s="684"/>
      <c r="F27" s="272"/>
      <c r="G27" s="679"/>
      <c r="H27" s="680"/>
      <c r="I27" s="680"/>
      <c r="J27" s="681"/>
      <c r="K27" s="378"/>
      <c r="L27" s="391"/>
      <c r="M27" s="247"/>
      <c r="N27" s="393"/>
      <c r="O27" s="299"/>
      <c r="P27" s="380">
        <v>220</v>
      </c>
      <c r="Q27" s="247"/>
      <c r="R27" s="329">
        <f>R26+P27</f>
        <v>16853.36</v>
      </c>
    </row>
    <row r="28" spans="1:18" ht="20">
      <c r="A28" s="316"/>
      <c r="B28" s="307"/>
      <c r="C28" s="713"/>
      <c r="D28" s="714"/>
      <c r="E28" s="715"/>
      <c r="F28" s="272"/>
      <c r="G28" s="713"/>
      <c r="H28" s="714"/>
      <c r="I28" s="714"/>
      <c r="J28" s="715"/>
      <c r="K28" s="380"/>
      <c r="L28" s="390"/>
      <c r="M28" s="247"/>
      <c r="N28" s="392"/>
      <c r="O28" s="299"/>
      <c r="P28" s="236" t="s">
        <v>4</v>
      </c>
      <c r="Q28" s="390"/>
      <c r="R28" s="266"/>
    </row>
    <row r="29" spans="1:18" ht="20">
      <c r="A29" s="320"/>
      <c r="B29" s="307"/>
      <c r="C29" s="682"/>
      <c r="D29" s="683"/>
      <c r="E29" s="684"/>
      <c r="F29" s="272"/>
      <c r="G29" s="725"/>
      <c r="H29" s="726"/>
      <c r="I29" s="726"/>
      <c r="J29" s="726"/>
      <c r="K29" s="271" t="s">
        <v>4</v>
      </c>
      <c r="L29" s="389"/>
      <c r="M29" s="247"/>
      <c r="N29" s="392"/>
      <c r="O29" s="299"/>
      <c r="P29" s="275" t="s">
        <v>4</v>
      </c>
      <c r="Q29" s="390"/>
      <c r="R29" s="252"/>
    </row>
    <row r="30" spans="1:18" ht="21" thickBot="1">
      <c r="A30" s="326"/>
      <c r="B30" s="308"/>
      <c r="C30" s="718"/>
      <c r="D30" s="719"/>
      <c r="E30" s="735"/>
      <c r="F30" s="257"/>
      <c r="G30" s="701" t="s">
        <v>46</v>
      </c>
      <c r="H30" s="702"/>
      <c r="I30" s="702"/>
      <c r="J30" s="703"/>
      <c r="K30" s="277">
        <f>K14+K15+K16+K17+K18+K19+K20+K25</f>
        <v>15361.349999999999</v>
      </c>
      <c r="L30" s="704" t="s">
        <v>31</v>
      </c>
      <c r="M30" s="705"/>
      <c r="N30" s="705"/>
      <c r="O30" s="706"/>
      <c r="P30" s="388">
        <f>P14+P21+P22+P23+P24+P26+P27</f>
        <v>24413.649999999998</v>
      </c>
      <c r="Q30" s="395"/>
      <c r="R30" s="280"/>
    </row>
    <row r="31" spans="1:18" ht="16" customHeight="1">
      <c r="A31" s="263"/>
      <c r="B31" s="259"/>
      <c r="C31" s="263"/>
      <c r="D31" s="263"/>
      <c r="E31" s="263"/>
      <c r="F31" s="263"/>
      <c r="G31" s="251"/>
      <c r="H31" s="251"/>
      <c r="I31" s="251"/>
      <c r="J31" s="251"/>
      <c r="K31" s="281" t="s">
        <v>4</v>
      </c>
      <c r="L31" s="263"/>
      <c r="M31" s="263"/>
      <c r="N31" s="263"/>
      <c r="O31" s="300"/>
      <c r="P31" s="282" t="s">
        <v>4</v>
      </c>
      <c r="Q31" s="263"/>
      <c r="R31" s="262"/>
    </row>
    <row r="32" spans="1:18">
      <c r="K32" t="s">
        <v>4</v>
      </c>
      <c r="P32" s="80" t="s">
        <v>4</v>
      </c>
    </row>
    <row r="33" spans="2:16">
      <c r="K33" s="34" t="s">
        <v>4</v>
      </c>
      <c r="P33" s="80"/>
    </row>
    <row r="34" spans="2:16">
      <c r="K34" s="34" t="s">
        <v>4</v>
      </c>
      <c r="P34" s="80"/>
    </row>
    <row r="35" spans="2:16">
      <c r="B35"/>
      <c r="K35" s="34" t="s">
        <v>4</v>
      </c>
      <c r="O35"/>
      <c r="P35" s="80"/>
    </row>
    <row r="36" spans="2:16">
      <c r="K36" s="34" t="s">
        <v>4</v>
      </c>
      <c r="P36" s="80"/>
    </row>
    <row r="37" spans="2:16">
      <c r="K37" s="34" t="s">
        <v>4</v>
      </c>
    </row>
    <row r="38" spans="2:16">
      <c r="K38" s="34" t="s">
        <v>4</v>
      </c>
    </row>
    <row r="39" spans="2:16">
      <c r="K39" s="80" t="s">
        <v>4</v>
      </c>
    </row>
  </sheetData>
  <mergeCells count="50">
    <mergeCell ref="C30:E30"/>
    <mergeCell ref="G30:J30"/>
    <mergeCell ref="L30:O30"/>
    <mergeCell ref="C29:E29"/>
    <mergeCell ref="G29:J29"/>
    <mergeCell ref="C28:E28"/>
    <mergeCell ref="G28:J28"/>
    <mergeCell ref="C25:E25"/>
    <mergeCell ref="G25:J25"/>
    <mergeCell ref="C26:E26"/>
    <mergeCell ref="G26:J26"/>
    <mergeCell ref="C27:E27"/>
    <mergeCell ref="G27:J27"/>
    <mergeCell ref="C22:E22"/>
    <mergeCell ref="G22:J22"/>
    <mergeCell ref="C23:E23"/>
    <mergeCell ref="G23:J23"/>
    <mergeCell ref="C24:E24"/>
    <mergeCell ref="G24:J24"/>
    <mergeCell ref="C19:E19"/>
    <mergeCell ref="G19:J19"/>
    <mergeCell ref="C20:E20"/>
    <mergeCell ref="G20:J20"/>
    <mergeCell ref="C21:E21"/>
    <mergeCell ref="G21:J21"/>
    <mergeCell ref="C16:E16"/>
    <mergeCell ref="G16:J16"/>
    <mergeCell ref="C17:E17"/>
    <mergeCell ref="G17:J17"/>
    <mergeCell ref="C18:E18"/>
    <mergeCell ref="G18:J18"/>
    <mergeCell ref="L8:O8"/>
    <mergeCell ref="C13:E13"/>
    <mergeCell ref="G13:J13"/>
    <mergeCell ref="C15:E15"/>
    <mergeCell ref="G15:J15"/>
    <mergeCell ref="C14:E14"/>
    <mergeCell ref="G14:J14"/>
    <mergeCell ref="C6:E6"/>
    <mergeCell ref="G6:J6"/>
    <mergeCell ref="C7:E7"/>
    <mergeCell ref="G7:J7"/>
    <mergeCell ref="C8:E8"/>
    <mergeCell ref="G8:J8"/>
    <mergeCell ref="C3:E3"/>
    <mergeCell ref="G3:J3"/>
    <mergeCell ref="C4:E4"/>
    <mergeCell ref="G4:J4"/>
    <mergeCell ref="C5:E5"/>
    <mergeCell ref="G5:J5"/>
  </mergeCells>
  <phoneticPr fontId="4" type="noConversion"/>
  <printOptions gridLines="1"/>
  <pageMargins left="0.75" right="0.75" top="1" bottom="1" header="0.5" footer="0.5"/>
  <pageSetup scale="48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May Report</vt:lpstr>
      <vt:lpstr>June Report</vt:lpstr>
      <vt:lpstr>July Report</vt:lpstr>
      <vt:lpstr>Aug Report</vt:lpstr>
      <vt:lpstr>Sept Report</vt:lpstr>
      <vt:lpstr>Oct Report</vt:lpstr>
      <vt:lpstr>Nov Report</vt:lpstr>
      <vt:lpstr>Dec Report</vt:lpstr>
      <vt:lpstr>Jan Report</vt:lpstr>
      <vt:lpstr>Feb Report</vt:lpstr>
      <vt:lpstr>Mar Report</vt:lpstr>
      <vt:lpstr>Finance Report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Reyna</dc:creator>
  <cp:lastModifiedBy>Luis Reyna</cp:lastModifiedBy>
  <cp:lastPrinted>2018-04-08T22:49:10Z</cp:lastPrinted>
  <dcterms:created xsi:type="dcterms:W3CDTF">2017-05-22T21:41:11Z</dcterms:created>
  <dcterms:modified xsi:type="dcterms:W3CDTF">2018-04-08T23:54:38Z</dcterms:modified>
</cp:coreProperties>
</file>