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Julio/Desktop/"/>
    </mc:Choice>
  </mc:AlternateContent>
  <xr:revisionPtr revIDLastSave="0" documentId="13_ncr:1_{4B34818B-0D1A-F142-8842-A2D3371024AF}" xr6:coauthVersionLast="46" xr6:coauthVersionMax="46" xr10:uidLastSave="{00000000-0000-0000-0000-000000000000}"/>
  <bookViews>
    <workbookView xWindow="-7180" yWindow="-22540" windowWidth="40960" windowHeight="16500" xr2:uid="{00000000-000D-0000-FFFF-FFFF00000000}"/>
  </bookViews>
  <sheets>
    <sheet name="NOM-009" sheetId="1" r:id="rId1"/>
    <sheet name="Gráfico" sheetId="3" r:id="rId2"/>
  </sheets>
  <definedNames>
    <definedName name="_xlnm.Print_Area" localSheetId="0">'NOM-009'!$A$1:$J$706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44" i="1" l="1"/>
  <c r="I26" i="1"/>
  <c r="D703" i="1"/>
  <c r="D702" i="1"/>
  <c r="D695" i="1"/>
  <c r="D691" i="1"/>
  <c r="D689" i="1"/>
  <c r="D685" i="1"/>
  <c r="J644" i="1"/>
  <c r="J628" i="1"/>
  <c r="I663" i="1"/>
  <c r="J663" i="1" s="1"/>
  <c r="H663" i="1"/>
  <c r="G663" i="1"/>
  <c r="I660" i="1"/>
  <c r="J660" i="1" s="1"/>
  <c r="H660" i="1"/>
  <c r="G660" i="1"/>
  <c r="I657" i="1"/>
  <c r="J657" i="1" s="1"/>
  <c r="H657" i="1"/>
  <c r="G657" i="1"/>
  <c r="I648" i="1"/>
  <c r="H648" i="1"/>
  <c r="G648" i="1"/>
  <c r="I644" i="1"/>
  <c r="H644" i="1"/>
  <c r="G644" i="1"/>
  <c r="I641" i="1"/>
  <c r="J641" i="1" s="1"/>
  <c r="H641" i="1"/>
  <c r="G641" i="1"/>
  <c r="I638" i="1"/>
  <c r="J638" i="1" s="1"/>
  <c r="H638" i="1"/>
  <c r="G638" i="1"/>
  <c r="I635" i="1"/>
  <c r="J635" i="1" s="1"/>
  <c r="H635" i="1"/>
  <c r="G635" i="1"/>
  <c r="I631" i="1"/>
  <c r="J631" i="1" s="1"/>
  <c r="H631" i="1"/>
  <c r="G631" i="1"/>
  <c r="I628" i="1"/>
  <c r="H628" i="1"/>
  <c r="G628" i="1"/>
  <c r="I624" i="1"/>
  <c r="H624" i="1"/>
  <c r="G624" i="1"/>
  <c r="J624" i="1" s="1"/>
  <c r="J622" i="1" s="1"/>
  <c r="I620" i="1"/>
  <c r="J620" i="1" s="1"/>
  <c r="H620" i="1"/>
  <c r="G620" i="1"/>
  <c r="I612" i="1"/>
  <c r="J612" i="1" s="1"/>
  <c r="H612" i="1"/>
  <c r="G612" i="1"/>
  <c r="I609" i="1"/>
  <c r="H609" i="1"/>
  <c r="G609" i="1"/>
  <c r="I604" i="1"/>
  <c r="J604" i="1" s="1"/>
  <c r="J594" i="1" s="1"/>
  <c r="H604" i="1"/>
  <c r="G604" i="1"/>
  <c r="I592" i="1"/>
  <c r="H592" i="1"/>
  <c r="G592" i="1"/>
  <c r="J592" i="1" s="1"/>
  <c r="J584" i="1" s="1"/>
  <c r="I582" i="1"/>
  <c r="J582" i="1" s="1"/>
  <c r="J564" i="1" s="1"/>
  <c r="H582" i="1"/>
  <c r="G582" i="1"/>
  <c r="I562" i="1"/>
  <c r="J562" i="1" s="1"/>
  <c r="J547" i="1" s="1"/>
  <c r="H562" i="1"/>
  <c r="G562" i="1"/>
  <c r="I545" i="1"/>
  <c r="J545" i="1" s="1"/>
  <c r="H545" i="1"/>
  <c r="G545" i="1"/>
  <c r="I537" i="1"/>
  <c r="J537" i="1" s="1"/>
  <c r="H537" i="1"/>
  <c r="G537" i="1"/>
  <c r="I525" i="1"/>
  <c r="H525" i="1"/>
  <c r="G525" i="1"/>
  <c r="J525" i="1" s="1"/>
  <c r="I511" i="1"/>
  <c r="H511" i="1"/>
  <c r="G511" i="1"/>
  <c r="I508" i="1"/>
  <c r="J508" i="1" s="1"/>
  <c r="H508" i="1"/>
  <c r="G508" i="1"/>
  <c r="I503" i="1"/>
  <c r="J503" i="1" s="1"/>
  <c r="J498" i="1" s="1"/>
  <c r="H503" i="1"/>
  <c r="G503" i="1"/>
  <c r="I496" i="1"/>
  <c r="J496" i="1" s="1"/>
  <c r="H496" i="1"/>
  <c r="G496" i="1"/>
  <c r="I488" i="1"/>
  <c r="H488" i="1"/>
  <c r="G488" i="1"/>
  <c r="I479" i="1"/>
  <c r="J479" i="1" s="1"/>
  <c r="J477" i="1" s="1"/>
  <c r="H479" i="1"/>
  <c r="G479" i="1"/>
  <c r="I475" i="1"/>
  <c r="H475" i="1"/>
  <c r="G475" i="1"/>
  <c r="I472" i="1"/>
  <c r="J472" i="1" s="1"/>
  <c r="H472" i="1"/>
  <c r="G472" i="1"/>
  <c r="I467" i="1"/>
  <c r="J467" i="1" s="1"/>
  <c r="H467" i="1"/>
  <c r="G467" i="1"/>
  <c r="I464" i="1"/>
  <c r="J464" i="1" s="1"/>
  <c r="H464" i="1"/>
  <c r="G464" i="1"/>
  <c r="I458" i="1"/>
  <c r="H458" i="1"/>
  <c r="G458" i="1"/>
  <c r="I454" i="1"/>
  <c r="J454" i="1" s="1"/>
  <c r="J447" i="1" s="1"/>
  <c r="H454" i="1"/>
  <c r="G454" i="1"/>
  <c r="I445" i="1"/>
  <c r="J445" i="1" s="1"/>
  <c r="H445" i="1"/>
  <c r="G445" i="1"/>
  <c r="I433" i="1"/>
  <c r="J433" i="1" s="1"/>
  <c r="H433" i="1"/>
  <c r="G433" i="1"/>
  <c r="I424" i="1"/>
  <c r="H424" i="1"/>
  <c r="G424" i="1"/>
  <c r="I415" i="1"/>
  <c r="H415" i="1"/>
  <c r="G415" i="1"/>
  <c r="J415" i="1" s="1"/>
  <c r="I412" i="1"/>
  <c r="J412" i="1" s="1"/>
  <c r="H412" i="1"/>
  <c r="G412" i="1"/>
  <c r="I409" i="1"/>
  <c r="H409" i="1"/>
  <c r="G409" i="1"/>
  <c r="I405" i="1"/>
  <c r="J405" i="1" s="1"/>
  <c r="H405" i="1"/>
  <c r="G405" i="1"/>
  <c r="I393" i="1"/>
  <c r="J393" i="1" s="1"/>
  <c r="H393" i="1"/>
  <c r="G393" i="1"/>
  <c r="I386" i="1"/>
  <c r="J386" i="1" s="1"/>
  <c r="H386" i="1"/>
  <c r="G386" i="1"/>
  <c r="I380" i="1"/>
  <c r="J380" i="1" s="1"/>
  <c r="H380" i="1"/>
  <c r="G380" i="1"/>
  <c r="I365" i="1"/>
  <c r="J365" i="1" s="1"/>
  <c r="H365" i="1"/>
  <c r="G365" i="1"/>
  <c r="I356" i="1"/>
  <c r="J356" i="1" s="1"/>
  <c r="H356" i="1"/>
  <c r="G356" i="1"/>
  <c r="I345" i="1"/>
  <c r="J345" i="1" s="1"/>
  <c r="H345" i="1"/>
  <c r="G345" i="1"/>
  <c r="I335" i="1"/>
  <c r="J335" i="1" s="1"/>
  <c r="H335" i="1"/>
  <c r="G335" i="1"/>
  <c r="I328" i="1"/>
  <c r="J328" i="1" s="1"/>
  <c r="H328" i="1"/>
  <c r="G328" i="1"/>
  <c r="I318" i="1"/>
  <c r="J318" i="1" s="1"/>
  <c r="H318" i="1"/>
  <c r="G318" i="1"/>
  <c r="I307" i="1"/>
  <c r="J307" i="1" s="1"/>
  <c r="H307" i="1"/>
  <c r="G307" i="1"/>
  <c r="I285" i="1"/>
  <c r="H285" i="1"/>
  <c r="G285" i="1"/>
  <c r="I268" i="1"/>
  <c r="H268" i="1"/>
  <c r="G268" i="1"/>
  <c r="I265" i="1"/>
  <c r="J265" i="1" s="1"/>
  <c r="H265" i="1"/>
  <c r="G265" i="1"/>
  <c r="I258" i="1"/>
  <c r="J258" i="1" s="1"/>
  <c r="H258" i="1"/>
  <c r="G258" i="1"/>
  <c r="I250" i="1"/>
  <c r="J250" i="1" s="1"/>
  <c r="H250" i="1"/>
  <c r="G250" i="1"/>
  <c r="I244" i="1"/>
  <c r="H244" i="1"/>
  <c r="G244" i="1"/>
  <c r="H218" i="1"/>
  <c r="I218" i="1"/>
  <c r="J218" i="1" s="1"/>
  <c r="G218" i="1"/>
  <c r="I209" i="1"/>
  <c r="J209" i="1" s="1"/>
  <c r="H209" i="1"/>
  <c r="G209" i="1"/>
  <c r="I202" i="1"/>
  <c r="J202" i="1" s="1"/>
  <c r="H202" i="1"/>
  <c r="G202" i="1"/>
  <c r="I195" i="1"/>
  <c r="J195" i="1" s="1"/>
  <c r="G195" i="1"/>
  <c r="I189" i="1"/>
  <c r="J189" i="1" s="1"/>
  <c r="H189" i="1"/>
  <c r="G189" i="1"/>
  <c r="I181" i="1"/>
  <c r="J181" i="1" s="1"/>
  <c r="H181" i="1"/>
  <c r="G181" i="1"/>
  <c r="I160" i="1"/>
  <c r="J160" i="1" s="1"/>
  <c r="J154" i="1" s="1"/>
  <c r="D679" i="1" s="1"/>
  <c r="H160" i="1"/>
  <c r="G160" i="1"/>
  <c r="I152" i="1"/>
  <c r="J152" i="1" s="1"/>
  <c r="H152" i="1"/>
  <c r="G152" i="1"/>
  <c r="I149" i="1"/>
  <c r="J149" i="1" s="1"/>
  <c r="H149" i="1"/>
  <c r="G149" i="1"/>
  <c r="I146" i="1"/>
  <c r="J146" i="1" s="1"/>
  <c r="H146" i="1"/>
  <c r="G146" i="1"/>
  <c r="I142" i="1"/>
  <c r="J142" i="1" s="1"/>
  <c r="H142" i="1"/>
  <c r="G142" i="1"/>
  <c r="I139" i="1"/>
  <c r="J139" i="1" s="1"/>
  <c r="J137" i="1" s="1"/>
  <c r="H139" i="1"/>
  <c r="G139" i="1"/>
  <c r="I134" i="1"/>
  <c r="J134" i="1" s="1"/>
  <c r="H134" i="1"/>
  <c r="G134" i="1"/>
  <c r="I131" i="1"/>
  <c r="H131" i="1"/>
  <c r="G131" i="1"/>
  <c r="I119" i="1"/>
  <c r="J119" i="1" s="1"/>
  <c r="H119" i="1"/>
  <c r="G119" i="1"/>
  <c r="I116" i="1"/>
  <c r="J116" i="1" s="1"/>
  <c r="H116" i="1"/>
  <c r="G116" i="1"/>
  <c r="I113" i="1"/>
  <c r="J113" i="1" s="1"/>
  <c r="H113" i="1"/>
  <c r="G113" i="1"/>
  <c r="I110" i="1"/>
  <c r="J110" i="1" s="1"/>
  <c r="H110" i="1"/>
  <c r="G110" i="1"/>
  <c r="I107" i="1"/>
  <c r="H107" i="1"/>
  <c r="G107" i="1"/>
  <c r="I101" i="1"/>
  <c r="J101" i="1" s="1"/>
  <c r="H101" i="1"/>
  <c r="G101" i="1"/>
  <c r="G90" i="1"/>
  <c r="G87" i="1"/>
  <c r="G84" i="1"/>
  <c r="G78" i="1"/>
  <c r="G75" i="1"/>
  <c r="G72" i="1"/>
  <c r="I69" i="1"/>
  <c r="J69" i="1" s="1"/>
  <c r="H69" i="1"/>
  <c r="G69" i="1"/>
  <c r="I66" i="1"/>
  <c r="J66" i="1" s="1"/>
  <c r="H66" i="1"/>
  <c r="G66" i="1"/>
  <c r="I63" i="1"/>
  <c r="J63" i="1" s="1"/>
  <c r="H63" i="1"/>
  <c r="G63" i="1"/>
  <c r="I60" i="1"/>
  <c r="J60" i="1" s="1"/>
  <c r="H60" i="1"/>
  <c r="G60" i="1"/>
  <c r="I55" i="1"/>
  <c r="J55" i="1" s="1"/>
  <c r="J53" i="1" s="1"/>
  <c r="D673" i="1" s="1"/>
  <c r="H55" i="1"/>
  <c r="G55" i="1"/>
  <c r="G51" i="1"/>
  <c r="H47" i="1"/>
  <c r="G44" i="1"/>
  <c r="H40" i="1"/>
  <c r="I36" i="1"/>
  <c r="H36" i="1"/>
  <c r="G36" i="1"/>
  <c r="J648" i="1" l="1"/>
  <c r="J609" i="1"/>
  <c r="J607" i="1" s="1"/>
  <c r="D700" i="1" s="1"/>
  <c r="D699" i="1" s="1"/>
  <c r="J511" i="1"/>
  <c r="J506" i="1" s="1"/>
  <c r="D693" i="1" s="1"/>
  <c r="J488" i="1"/>
  <c r="J475" i="1"/>
  <c r="J470" i="1" s="1"/>
  <c r="D688" i="1" s="1"/>
  <c r="J458" i="1"/>
  <c r="J456" i="1" s="1"/>
  <c r="D686" i="1" s="1"/>
  <c r="J424" i="1"/>
  <c r="J409" i="1"/>
  <c r="J407" i="1" s="1"/>
  <c r="D684" i="1" s="1"/>
  <c r="J285" i="1"/>
  <c r="J268" i="1"/>
  <c r="J131" i="1"/>
  <c r="J107" i="1"/>
  <c r="J36" i="1"/>
  <c r="D677" i="1"/>
  <c r="D676" i="1"/>
  <c r="J144" i="1"/>
  <c r="D678" i="1" s="1"/>
  <c r="J646" i="1"/>
  <c r="D704" i="1" s="1"/>
  <c r="J633" i="1"/>
  <c r="J626" i="1"/>
  <c r="J513" i="1"/>
  <c r="D694" i="1" s="1"/>
  <c r="J481" i="1"/>
  <c r="D690" i="1" s="1"/>
  <c r="J337" i="1"/>
  <c r="D683" i="1" s="1"/>
  <c r="J220" i="1"/>
  <c r="D681" i="1" s="1"/>
  <c r="I40" i="1"/>
  <c r="G40" i="1"/>
  <c r="H26" i="1"/>
  <c r="G26" i="1"/>
  <c r="I19" i="1"/>
  <c r="J19" i="1" s="1"/>
  <c r="H19" i="1"/>
  <c r="G19" i="1"/>
  <c r="I16" i="1"/>
  <c r="H16" i="1"/>
  <c r="G16" i="1"/>
  <c r="I11" i="1"/>
  <c r="H11" i="1"/>
  <c r="G11" i="1"/>
  <c r="I7" i="1"/>
  <c r="G7" i="1"/>
  <c r="H7" i="1"/>
  <c r="D692" i="1" l="1"/>
  <c r="D687" i="1"/>
  <c r="J7" i="1"/>
  <c r="D667" i="1" s="1"/>
  <c r="J11" i="1"/>
  <c r="J9" i="1" s="1"/>
  <c r="D668" i="1" s="1"/>
  <c r="J16" i="1"/>
  <c r="J26" i="1"/>
  <c r="I288" i="1"/>
  <c r="I192" i="1"/>
  <c r="I128" i="1"/>
  <c r="I125" i="1"/>
  <c r="I122" i="1"/>
  <c r="I90" i="1"/>
  <c r="J90" i="1" s="1"/>
  <c r="I87" i="1"/>
  <c r="J87" i="1" s="1"/>
  <c r="I84" i="1"/>
  <c r="J84" i="1" s="1"/>
  <c r="I81" i="1"/>
  <c r="I78" i="1"/>
  <c r="J78" i="1" s="1"/>
  <c r="I75" i="1"/>
  <c r="J75" i="1" s="1"/>
  <c r="I72" i="1"/>
  <c r="J72" i="1" s="1"/>
  <c r="I51" i="1"/>
  <c r="J51" i="1" s="1"/>
  <c r="I47" i="1"/>
  <c r="I44" i="1"/>
  <c r="J44" i="1" s="1"/>
  <c r="J14" i="1" l="1"/>
  <c r="D670" i="1" s="1"/>
  <c r="J128" i="1"/>
  <c r="D697" i="1"/>
  <c r="D696" i="1"/>
  <c r="H288" i="1"/>
  <c r="G288" i="1"/>
  <c r="J288" i="1" s="1"/>
  <c r="J270" i="1" s="1"/>
  <c r="D682" i="1" s="1"/>
  <c r="H195" i="1"/>
  <c r="H192" i="1"/>
  <c r="G192" i="1"/>
  <c r="J192" i="1" s="1"/>
  <c r="J162" i="1" s="1"/>
  <c r="D680" i="1" s="1"/>
  <c r="H128" i="1"/>
  <c r="G128" i="1"/>
  <c r="H125" i="1"/>
  <c r="G125" i="1"/>
  <c r="J125" i="1" s="1"/>
  <c r="H122" i="1"/>
  <c r="G122" i="1"/>
  <c r="J122" i="1" s="1"/>
  <c r="H90" i="1"/>
  <c r="H87" i="1"/>
  <c r="H84" i="1"/>
  <c r="H81" i="1"/>
  <c r="G81" i="1"/>
  <c r="J81" i="1" s="1"/>
  <c r="H78" i="1"/>
  <c r="H75" i="1"/>
  <c r="H72" i="1"/>
  <c r="H51" i="1"/>
  <c r="G47" i="1"/>
  <c r="J47" i="1" s="1"/>
  <c r="J42" i="1" s="1"/>
  <c r="D672" i="1" s="1"/>
  <c r="H44" i="1"/>
  <c r="J40" i="1"/>
  <c r="J38" i="1" s="1"/>
  <c r="D671" i="1" s="1"/>
  <c r="D669" i="1" l="1"/>
  <c r="J58" i="1"/>
  <c r="D675" i="1" s="1"/>
  <c r="D674" i="1" s="1"/>
  <c r="D701" i="1"/>
  <c r="D698" i="1"/>
  <c r="D705" i="1" l="1"/>
</calcChain>
</file>

<file path=xl/sharedStrings.xml><?xml version="1.0" encoding="utf-8"?>
<sst xmlns="http://schemas.openxmlformats.org/spreadsheetml/2006/main" count="1890" uniqueCount="683">
  <si>
    <t>NOM-009-STPS-2011 Condiciones de seguridad para realizar trabajos en altura</t>
  </si>
  <si>
    <t>Indicador</t>
  </si>
  <si>
    <t>Tipo de Verificación</t>
  </si>
  <si>
    <t>Cumple.</t>
  </si>
  <si>
    <t>¿Cuenta con un análisis de las condiciones prevalecientes en las áreas en las que se llevarán a cabo los trabajos en altura, en forma previa a su realización, a fin de identificar los factores de riesgo existentes?</t>
  </si>
  <si>
    <t>x</t>
  </si>
  <si>
    <t>Procedimientos Generales</t>
  </si>
  <si>
    <t>3.1.1</t>
  </si>
  <si>
    <t>¿Dispone de los instructivos, manuales o procedimientos para la instalación, operación y mantenimiento de los sistemas o equipos utilizados en los trabajos en altura, redactados en idioma español, con base en las instrucciones del fabricante?</t>
  </si>
  <si>
    <t>3.1.2</t>
  </si>
  <si>
    <t>¿Cuenta con un plan de atención a emergencias derivado de la ejecución de trabajos en altura?</t>
  </si>
  <si>
    <t>3.1.3</t>
  </si>
  <si>
    <t>3.1.4</t>
  </si>
  <si>
    <t>Procedimientos para andamios tipo torre o estructura</t>
  </si>
  <si>
    <t>3.2.1</t>
  </si>
  <si>
    <t>¿Cuenta con el procedimiento por escrito, para instalar y ensamblar andamios tipo torre o estructura, de conformidad con las instrucciones del fabricante?</t>
  </si>
  <si>
    <t>Procedimientos para andamios suspendidos</t>
  </si>
  <si>
    <t>3.3.1</t>
  </si>
  <si>
    <t>3.3.2</t>
  </si>
  <si>
    <t>3.3.3</t>
  </si>
  <si>
    <t>Procedimientos para plataformas de elevación</t>
  </si>
  <si>
    <t>3.4.1</t>
  </si>
  <si>
    <t>¿Cuenta y tiene disponibles los manuales para la operación, revisión y mantenimiento de la plataforma de elevación, en idioma español?</t>
  </si>
  <si>
    <t>Medidas generales</t>
  </si>
  <si>
    <t>4.1.1</t>
  </si>
  <si>
    <t>4.2.1</t>
  </si>
  <si>
    <t>4.1.2</t>
  </si>
  <si>
    <t>¿Se realizan sólo con personal capacitado y autorizado por el patrón los trabajos en altura, que utilicen sistemas personales para trabajos en altura, andamios tipo torre o estructura, andamios suspendidos y plataformas de elevación?</t>
  </si>
  <si>
    <t>4.4.1</t>
  </si>
  <si>
    <t>4.1.3</t>
  </si>
  <si>
    <t>¿Se revisa el sistema o equipo antes de ser utilizado en la ejecución de trabajos en altura, conforme a las instrucciones del fabricante, respecto de posibles desgastes, daños, deterioros, mal funcionamiento u otras anomalías?</t>
  </si>
  <si>
    <t>4.1.4</t>
  </si>
  <si>
    <t>¿Son removidos del servicio los componentes defectuosos e identificados para evitar su uso, si su resistencia o funcionamiento se ven afectados?</t>
  </si>
  <si>
    <t>4.1.5</t>
  </si>
  <si>
    <t>¿Se sustituye cualquier componente que deba reemplazarse únicamente por otro original o que esté autorizado por el fabricante en el manual de mantenimiento que éste provea con el sistema?</t>
  </si>
  <si>
    <t>4.1.6</t>
  </si>
  <si>
    <t>¿Supervisa que los trabajos en altura se ejecuten de acuerdo con las medidas generales de seguridad y condiciones de seguridad establecidas en la presente Norma?</t>
  </si>
  <si>
    <t>4.1.7</t>
  </si>
  <si>
    <t>¿Constata que en ningún caso se rebase la capacidad de carga nominal del sistema o equipo en uso, de acuerdo con el instructivo o manual de operación, conforme a las indicaciones del fabricante?</t>
  </si>
  <si>
    <t>4.1.8</t>
  </si>
  <si>
    <t>¿Tiene en consideración al realizar trabajos en altura los riesgos adicionales generados por la presencia de fuentes de calor -como operaciones de soldadura y corte-, humedad, ácidos, aceite, grasa, polvo, ambientes corrosivos o con temperaturas extremas, entre otros?</t>
  </si>
  <si>
    <t>4.1.9</t>
  </si>
  <si>
    <t>¿Evalúa al realizar trabajos en altura los efectos de los riesgos adicionales generados por la presencia de fuentes de calor - como operaciones de soldadura y corte-, humedad, ácidos, aceite, grasa, polvo, ambientes corrosivos o con temperaturas extremas, entre otros, en el sistema en uso?</t>
  </si>
  <si>
    <t>4.1.10</t>
  </si>
  <si>
    <t>¿Adopta medidas preventivas para el personal que realiza trabajos en altura en presencia de altas temperaturas ambientales, tales como hidratación, protección a la piel y/o pausas de trabajo?</t>
  </si>
  <si>
    <t>4.1.11</t>
  </si>
  <si>
    <t>¿Prohíbe el uso de cables metálicos donde exista riesgo eléctrico?</t>
  </si>
  <si>
    <t>4.1.12</t>
  </si>
  <si>
    <t>4.2.2</t>
  </si>
  <si>
    <t>* para un voltaje de hasta 50,000, una distancia mínima de seguridad de 3.10 m?</t>
  </si>
  <si>
    <t>4.1.13</t>
  </si>
  <si>
    <t>4.1.14</t>
  </si>
  <si>
    <t>¿Protege las cuerdas o cables cuando pasen por bordes o aristas filosas, o por superficies ásperas, que puedan tener un efecto cortante o un desgaste excesivo por fricción, con materiales que eviten estos riesgos?</t>
  </si>
  <si>
    <t>4.1.15</t>
  </si>
  <si>
    <t>¿Delimita la zona o área a nivel de piso en la que se realiza el trabajo en altura, mediante su acordonamiento y señalización, ésta última con base en lo establecido en la NOM-026-STPS- 2008, o las que la sustituyan, a fin de evitar que permanezcan o transiten personas por dicha zona o área?</t>
  </si>
  <si>
    <t>4.1.16</t>
  </si>
  <si>
    <t>¿Evita o interrumpe las actividades en altura cuando se
detectan condiciones climáticas que impliquen riesgos para los trabajadores, tales como lluvia intensa, tormentas eléctricas, nevado y vientos fuertes sostenidos, conforme a las características del sistema o equipo utilizados y las especificaciones del fabricante?</t>
  </si>
  <si>
    <t>4.1.17</t>
  </si>
  <si>
    <t>¿Somete el sistema o equipo utilizado a una revisión anual o con la periodicidad indicada por el fabricante, la que resulte menor, a fin de asegurarse que se encuentra en óptimas condiciones de seguridad y funcionamiento?</t>
  </si>
  <si>
    <t>4.1.18</t>
  </si>
  <si>
    <t>¿Se realiza la revisión anual o con la periodicidad indicada por el fabricante, al sistema o equipo utilizado en actividades de altura, por personal capacitado y adiestrado para tal fin?</t>
  </si>
  <si>
    <t>4.1.19</t>
  </si>
  <si>
    <t>4.1.20</t>
  </si>
  <si>
    <t>4.1.21</t>
  </si>
  <si>
    <t>¿Cuenta con un botiquín de primeros auxilios que contenga el manual y los materiales de curación necesarios para atender los posibles casos de emergencia, identificados de acuerdo con los riesgos a que están expuestos los trabajadores y las actividades que realizan?</t>
  </si>
  <si>
    <t>4.1.22</t>
  </si>
  <si>
    <t>¿Supervisa que los contratistas cumplan con lo establecido en la presente Norma, cuando el patrón convenga los servicios de terceros para realizar trabajos en altura?</t>
  </si>
  <si>
    <t>Requisitos generales</t>
  </si>
  <si>
    <t>4.2.1.1</t>
  </si>
  <si>
    <t>¿Se supervisa en todo momento que el sistema personal para trabajos en altura se use conforme a lo establecido en las instrucciones del fabricante?</t>
  </si>
  <si>
    <t>4.2.1.2</t>
  </si>
  <si>
    <t>¿Se verifica que los sistemas personales y sus subsistemas y componentes, cuenten, en su caso, con la contraseña oficial de un organismo de certificación, acreditado y aprobado en los términos de la Ley Federal sobre Metrología y Normalización, que certifique su cumplimiento con las normas oficiales mexicanas o, a falta de éstas, con las normas mexicanas que correspondan?</t>
  </si>
  <si>
    <t>4.2.3</t>
  </si>
  <si>
    <t>Medidas para sistemas de restricción</t>
  </si>
  <si>
    <t>4.2.2.1</t>
  </si>
  <si>
    <t>¿Se emplean únicamente los sistemas de restricción para limitar la distancia de desplazamiento del trabajador hacia cualquier borde peligroso donde pueda ocurrir una caída?</t>
  </si>
  <si>
    <t>4.2.2.2</t>
  </si>
  <si>
    <t>¿Se evita emplear los sistemas de restricción para detención de caídas?</t>
  </si>
  <si>
    <t>¿Se limita la distancia de acercamiento a la zona de riesgo de caída (bordes) a no menos de 1.20 m, en el uso de los sistemas de restricción?</t>
  </si>
  <si>
    <t>Medidas para sistemas de posicionamiento y ascenso/descenso controlado</t>
  </si>
  <si>
    <t>4.2.3.1</t>
  </si>
  <si>
    <t>4.2.4</t>
  </si>
  <si>
    <t>Medidas para sistemas de protección personal para interrumpir caídas de altura</t>
  </si>
  <si>
    <t>4.2.4.1</t>
  </si>
  <si>
    <t>¿Al emplear sistemas personales para interrumpir caídas de altura, se aplican las medidas de seguridad siguientes:</t>
  </si>
  <si>
    <t>4.2.4.2</t>
  </si>
  <si>
    <t>4.4.2</t>
  </si>
  <si>
    <t>4.2.4.3</t>
  </si>
  <si>
    <t>¿Los conectores como mosquetones, ganchos, carabineros y otros elementos de sujeción sólo se desconectan mediante la ejecución de al menos dos acciones deliberadas consecutivas del trabajador (doble seguro)?</t>
  </si>
  <si>
    <t>4.2.4.4</t>
  </si>
  <si>
    <t>¿Los conectores como mosquetones, ganchos, carabineros y otros elementos de sujeción, no se conectan a otros objetos incompatibles en forma o dimensiones, que comprometan su funcionamiento seguro?</t>
  </si>
  <si>
    <t>4.2.4.5</t>
  </si>
  <si>
    <t>4.2.4.6</t>
  </si>
  <si>
    <t>¿Al emplear sistemas a base de líneas de vida verticales, se aplican las medidas de seguridad siguientes:</t>
  </si>
  <si>
    <t>4.2.4.7</t>
  </si>
  <si>
    <t>Medidas para andamios tipo torre o estructura</t>
  </si>
  <si>
    <t>4.3.1</t>
  </si>
  <si>
    <t>4.3.2</t>
  </si>
  <si>
    <t>4.3.3</t>
  </si>
  <si>
    <t>4.3.4</t>
  </si>
  <si>
    <t>4.3.5</t>
  </si>
  <si>
    <t>Medidas para andamios suspendidos</t>
  </si>
  <si>
    <t>¿Considera en la determinación de la masa del contrapeso un factor de seguridad mínimo de 4, respecto de la suma de la capacidad nominal de todos los malacates del andamio suspendido?</t>
  </si>
  <si>
    <t>4.4.3</t>
  </si>
  <si>
    <t>4.4.4</t>
  </si>
  <si>
    <t>4.4.5</t>
  </si>
  <si>
    <t>4.4.6</t>
  </si>
  <si>
    <t>Medidas para plataformas de elevación</t>
  </si>
  <si>
    <t>4.5.1</t>
  </si>
  <si>
    <t>4.5.2</t>
  </si>
  <si>
    <t>4.5.3</t>
  </si>
  <si>
    <t>4.5.4</t>
  </si>
  <si>
    <t>4.5.5</t>
  </si>
  <si>
    <t>4.5.6</t>
  </si>
  <si>
    <t>4.5.7</t>
  </si>
  <si>
    <t>Medidas para escaleras de mano</t>
  </si>
  <si>
    <t>4.6.1</t>
  </si>
  <si>
    <t>¿Son revisadas las escaleras de mano antes de cada uso?</t>
  </si>
  <si>
    <t>4.6.2</t>
  </si>
  <si>
    <t>¿Son retiradas del servicio inmediatamente las escaleras de mano que tengan defectos que puedan afectar su uso seguro y se marcan con la leyenda: “Peligrosa. No utilizar.” u otra similar, para después proceder a su reparación, desecho o destrucción?</t>
  </si>
  <si>
    <t>4.6.3</t>
  </si>
  <si>
    <t>4.6.4</t>
  </si>
  <si>
    <t>4.6.5</t>
  </si>
  <si>
    <t>4.6.6</t>
  </si>
  <si>
    <t>Medidas para redes de seguridad</t>
  </si>
  <si>
    <t>4.7.1</t>
  </si>
  <si>
    <t>¿Se practican exámenes médicos a los trabajadores que realizan trabajos en altura, al menos cada año, de acuerdo con lo que establezcan las Normas Oficiales Mexicanas que al respecto emita la Secretaría de Salud?</t>
  </si>
  <si>
    <t>Equipo de protección personal general</t>
  </si>
  <si>
    <t>6.1.1</t>
  </si>
  <si>
    <t>7.1.1</t>
  </si>
  <si>
    <t>6.1.2</t>
  </si>
  <si>
    <t>Sistemas de restricción para trabajos en altura</t>
  </si>
  <si>
    <t>6.2.1</t>
  </si>
  <si>
    <t>¿En el uso de los sistemas de restricción, se emplea un arnés de cuerpo completo o cinturón de seguridad, conectado a través de una línea de vida a un punto o dispositivo fijo que limite la proximidad del trabajador a la zona de riesgo?</t>
  </si>
  <si>
    <t>7.1.2</t>
  </si>
  <si>
    <t>6.3.1</t>
  </si>
  <si>
    <t>6.3.2</t>
  </si>
  <si>
    <t>Andamios suspendidos</t>
  </si>
  <si>
    <t>6.4.1</t>
  </si>
  <si>
    <t>Capacitación general</t>
  </si>
  <si>
    <t>¿Se capacita y adiestra a los trabajadores en relación con el contenido del plan de atención a emergencias?</t>
  </si>
  <si>
    <t>¿Se proporciona capacitación, adiestramiento e información a los trabajadores que realicen trabajos en altura, de acuerdo con el tipo de sistema o equipo utilizado, las tareas asignadas y la atención a emergencias?</t>
  </si>
  <si>
    <t>Capacitación sobre sistemas personales para trabajos en altura</t>
  </si>
  <si>
    <t>7.2.1</t>
  </si>
  <si>
    <t>7.2.2</t>
  </si>
  <si>
    <t>7.2.3</t>
  </si>
  <si>
    <t>Capacitación sobre andamios tipo torre o estructura</t>
  </si>
  <si>
    <t>7.3.1</t>
  </si>
  <si>
    <t>Capacitación sobre andamios suspendidos</t>
  </si>
  <si>
    <t>7.4.1</t>
  </si>
  <si>
    <t>Capacitación sobre plataformas de elevación</t>
  </si>
  <si>
    <t>7.5.1</t>
  </si>
  <si>
    <t>Capacitación sobre escaleras de mano</t>
  </si>
  <si>
    <t>7.6.1</t>
  </si>
  <si>
    <t>Para trabajos en alturas</t>
  </si>
  <si>
    <t>8.1.1</t>
  </si>
  <si>
    <t>¿Cuentan con autorización por escrito los trabajadores que realiza trabajos en altura, mediante andamios tipo torre o estructura, andamios suspendidos y plataformas de elevación?</t>
  </si>
  <si>
    <t>8.1.2</t>
  </si>
  <si>
    <t>¿Se otorga la autorización por escrito a los trabajadores que realicen trabajos en altura, mediante andamios tipo torre o estructura, andamios suspendidos y plataformas de elevación, una vez que se comprueba que se han aplicado las medidas de seguridad requeridas?</t>
  </si>
  <si>
    <t>8.1.3</t>
  </si>
  <si>
    <t>Para sistemas de protección personal para interrumpir caídas de altura</t>
  </si>
  <si>
    <t>8.2.1</t>
  </si>
  <si>
    <t>¿Se efectúan las reparaciones de los sistemas personales para interrumpir caídas de altura, de conformidad con las indicaciones del fabricante, y sólo a través de personal capacitado y autorizado por el patrón?</t>
  </si>
  <si>
    <t>Para andamios tipo torre o estructura</t>
  </si>
  <si>
    <t>8.3.1</t>
  </si>
  <si>
    <t>¿Se realiza únicamente por personal capacitado y autorizado por el patrón, la instalación y el ensamble de andamios tipo torre o estructura?</t>
  </si>
  <si>
    <t>8.3.2</t>
  </si>
  <si>
    <t>Para andamios suspendidos</t>
  </si>
  <si>
    <t>8.4.1</t>
  </si>
  <si>
    <t>¿Se realiza únicamente por personal capacitado y autorizado por el patrón, la instalación y el ensamble de andamios suspendidos?</t>
  </si>
  <si>
    <t>8.4.2</t>
  </si>
  <si>
    <t>¿Se realiza únicamente por personal capacitado y autorizado por el patrón, la operación de los andamios suspendidos, conforme a las instrucciones del manual y las recomendaciones del fabricante?</t>
  </si>
  <si>
    <t>8.4.3</t>
  </si>
  <si>
    <t>8.4.4</t>
  </si>
  <si>
    <t>¿Lleva el registro de las revisiones y mantenimiento realizados a los sistemas o equipos utilizados en actividades de altura?</t>
  </si>
  <si>
    <t>¿Conserva los registro de las revisiones y del mantenimiento preventivo y correctivo que se practiquen a los sistemas o equipos utilizados para la realización de trabajos en altura, al menos durante un año?</t>
  </si>
  <si>
    <t xml:space="preserve"> </t>
  </si>
  <si>
    <t>OBSERVACIONES</t>
  </si>
  <si>
    <t>NA</t>
  </si>
  <si>
    <t>N</t>
  </si>
  <si>
    <t>S</t>
  </si>
  <si>
    <t>1  Estudios</t>
  </si>
  <si>
    <t>2  Programas</t>
  </si>
  <si>
    <t>3  Procedimientos</t>
  </si>
  <si>
    <t>Referencia legal</t>
  </si>
  <si>
    <t>📖</t>
  </si>
  <si>
    <t xml:space="preserve"> 5.4 y 9.1 (a)</t>
  </si>
  <si>
    <t xml:space="preserve"> 5.4 y 10.1 (a)</t>
  </si>
  <si>
    <t>5.4 y 10.2 (n.5)</t>
  </si>
  <si>
    <t>5.4 y 10.3 (b)</t>
  </si>
  <si>
    <t xml:space="preserve"> 5.4 y 11.1</t>
  </si>
  <si>
    <t xml:space="preserve"> 5.4 y 7.1</t>
  </si>
  <si>
    <t>👁‍🗨</t>
  </si>
  <si>
    <t>5.4 y 7.2</t>
  </si>
  <si>
    <t>5.4 y 7.3</t>
  </si>
  <si>
    <t>5.4 y 7.4</t>
  </si>
  <si>
    <t>5.4 y 7.6</t>
  </si>
  <si>
    <t>5.4 y 7.7</t>
  </si>
  <si>
    <t>4  Medidas de Seguridad</t>
  </si>
  <si>
    <t xml:space="preserve"> 5.4 y 7.7</t>
  </si>
  <si>
    <t>5.4 y 7.8</t>
  </si>
  <si>
    <t xml:space="preserve"> 5.4 y 7.9</t>
  </si>
  <si>
    <t>5.4 y 7.10</t>
  </si>
  <si>
    <t>4.2  Medidas para sistemas personales para trabajos en altura</t>
  </si>
  <si>
    <t>5.4 y 7.11</t>
  </si>
  <si>
    <t>5.4 y 7.12</t>
  </si>
  <si>
    <t xml:space="preserve"> 5.4, 5.6 y 7.13</t>
  </si>
  <si>
    <t xml:space="preserve"> 5.4, 5.7 y 7.14</t>
  </si>
  <si>
    <t xml:space="preserve"> 5.4 y 7.14</t>
  </si>
  <si>
    <t xml:space="preserve"> 5.4 y 8.1.1</t>
  </si>
  <si>
    <t>5.4 y 8.1.2</t>
  </si>
  <si>
    <t xml:space="preserve"> 5.4 y 8.2.1</t>
  </si>
  <si>
    <t>5.4 y 8.2.2</t>
  </si>
  <si>
    <t xml:space="preserve"> 5.4 y 8.3.1</t>
  </si>
  <si>
    <t xml:space="preserve"> 5.4, 5.9, 7.5 y 8.4.3</t>
  </si>
  <si>
    <t>5.4, 5.9, 7.5 y 8.4.3 (g)</t>
  </si>
  <si>
    <t xml:space="preserve"> 5.4, 5.9, 7.5 y 8.4.3 (k)</t>
  </si>
  <si>
    <t xml:space="preserve"> 5.4, 5.9, 7.5 y 8.4.4</t>
  </si>
  <si>
    <t>5.4, 5.9, 7.5 y 8.4.5</t>
  </si>
  <si>
    <t>5.4 y 9.1</t>
  </si>
  <si>
    <t>5.4, 5.9, 7.5 y 8.4.6</t>
  </si>
  <si>
    <t>5.4 y 9.1 (d)</t>
  </si>
  <si>
    <t>5.4 y 10.2 (n)</t>
  </si>
  <si>
    <t xml:space="preserve"> 5.4 y 9.1 (g)</t>
  </si>
  <si>
    <t xml:space="preserve"> 5.4 y 10.1</t>
  </si>
  <si>
    <t>5.4 y 10.1 (b)</t>
  </si>
  <si>
    <t>5.4 y 10.2</t>
  </si>
  <si>
    <t xml:space="preserve"> 5.4 y 10.3</t>
  </si>
  <si>
    <t>5.4 y 10.3</t>
  </si>
  <si>
    <t xml:space="preserve"> 5.4 y 11.2</t>
  </si>
  <si>
    <t xml:space="preserve"> 5.4 y 11.3</t>
  </si>
  <si>
    <t xml:space="preserve"> 5.4 y 11.4</t>
  </si>
  <si>
    <t xml:space="preserve"> 5.4 y 11.5</t>
  </si>
  <si>
    <t>5.4 y 11.5 (b)</t>
  </si>
  <si>
    <t xml:space="preserve"> 5.4 y 11.5 (i)</t>
  </si>
  <si>
    <t xml:space="preserve"> 5.4 y 11.5 (j)</t>
  </si>
  <si>
    <t>5.4 y 12.1</t>
  </si>
  <si>
    <t xml:space="preserve"> 5.4 y 12.1</t>
  </si>
  <si>
    <t>5.4 y 12.2</t>
  </si>
  <si>
    <t>5.4 y 12.3</t>
  </si>
  <si>
    <t>5.4 y 12.4</t>
  </si>
  <si>
    <t>5.4 y 13.1</t>
  </si>
  <si>
    <t>5.10 y 14.1</t>
  </si>
  <si>
    <t>5.10 y 14.3</t>
  </si>
  <si>
    <t>5.4 y 7.5</t>
  </si>
  <si>
    <t>5.4, 5.9, 7.5 y 8.4.1</t>
  </si>
  <si>
    <t>5.4, 5.9, 7.4 y 8.4.2</t>
  </si>
  <si>
    <t>5.13 y 15.1 (f)</t>
  </si>
  <si>
    <t>5.13 y 16.1</t>
  </si>
  <si>
    <t>5.13 y 16.2</t>
  </si>
  <si>
    <t>5.13 y 16.2 (d)</t>
  </si>
  <si>
    <t>5.13 y 16.3</t>
  </si>
  <si>
    <t>5.13 y 16.5</t>
  </si>
  <si>
    <t>5.13 y 16.4</t>
  </si>
  <si>
    <t>5.13 y 16.6</t>
  </si>
  <si>
    <t>5.3 y 7.2</t>
  </si>
  <si>
    <t>5.4 y 8.4.3 (j)</t>
  </si>
  <si>
    <t>5.4 y 9.1 (a)</t>
  </si>
  <si>
    <t>5.4 y 9.1 (q)</t>
  </si>
  <si>
    <t>5.4 y 10.1 (a)</t>
  </si>
  <si>
    <t>5.4 y 10.2 (b)</t>
  </si>
  <si>
    <t>5.4 y 10.3 (a)</t>
  </si>
  <si>
    <t>5.4 y 7.15</t>
  </si>
  <si>
    <t>5 Seguimiento a la salud</t>
  </si>
  <si>
    <t>6  Equipo de protección personal</t>
  </si>
  <si>
    <t xml:space="preserve">  Sistemas de protección personal para interrumpir caídas de altura</t>
  </si>
  <si>
    <t>9  Registros administrativos</t>
  </si>
  <si>
    <t>8  Autorizaciones</t>
  </si>
  <si>
    <t>7  Capacitación e información</t>
  </si>
  <si>
    <t>RESUMEN DE CUMPLIMIENTO</t>
  </si>
  <si>
    <t>%</t>
  </si>
  <si>
    <t>Cumplimiento Global</t>
  </si>
  <si>
    <t xml:space="preserve"> 8.4 Para andamios suspendidos</t>
  </si>
  <si>
    <t xml:space="preserve">  8.3 Para andamios tipo torre o estructura</t>
  </si>
  <si>
    <t>8.2 Para sistemas de protección personal para interrumpir caídas de altura</t>
  </si>
  <si>
    <t>8.1 Para trabajos en alturas</t>
  </si>
  <si>
    <t xml:space="preserve"> 7.6 Capacitación sobre escaleras de mano</t>
  </si>
  <si>
    <t xml:space="preserve">  7.5 Capacitación sobre plataformas de elevación</t>
  </si>
  <si>
    <t xml:space="preserve"> 7.4 Capacitación sobre andamios suspendidos</t>
  </si>
  <si>
    <t xml:space="preserve"> 7.3 Capacitación sobre andamios tipo torre o estructura</t>
  </si>
  <si>
    <t xml:space="preserve"> 7.2 Capacitación sobre sistemas personales para trabajos en altura</t>
  </si>
  <si>
    <t xml:space="preserve"> 7.1 Capacitación general</t>
  </si>
  <si>
    <t xml:space="preserve"> 6.4 Andamios suspendidos</t>
  </si>
  <si>
    <t xml:space="preserve"> 6.3 Sistemas de protección personal para interrumpir caídas de altura</t>
  </si>
  <si>
    <t xml:space="preserve">  6.2 Sistemas de restricción para trabajos en altura</t>
  </si>
  <si>
    <t xml:space="preserve"> 6.1 Equipo de protección personal general</t>
  </si>
  <si>
    <t xml:space="preserve"> 4.7 Medidas para redes de seguridad</t>
  </si>
  <si>
    <t>4.6 Medidas para escaleras de mano</t>
  </si>
  <si>
    <t xml:space="preserve"> 4.5 Medidas para plataformas de elevación</t>
  </si>
  <si>
    <t xml:space="preserve"> 4.4 Medidas para andamios suspendidos</t>
  </si>
  <si>
    <t xml:space="preserve"> 4.3 Medidas para andamios tipo torre o estructura</t>
  </si>
  <si>
    <t xml:space="preserve"> 4.2.3 Medidas para sistemas de posicionamiento y ascenso/descenso controlado</t>
  </si>
  <si>
    <t xml:space="preserve"> 4.2.4 Medidas para sistemas de protección personal para interrumpir caídas de altura</t>
  </si>
  <si>
    <t xml:space="preserve"> 4.2.2 Medidas para sistemas de restricción</t>
  </si>
  <si>
    <t xml:space="preserve"> 4.2.1 Requisitos generales</t>
  </si>
  <si>
    <t>Medidas para sistemas personales para trabajos en altura</t>
  </si>
  <si>
    <t xml:space="preserve">  4.1 Medidas generales</t>
  </si>
  <si>
    <t xml:space="preserve"> 3.4 Procedimientos para plataformas de elevación</t>
  </si>
  <si>
    <t xml:space="preserve"> 3.3 Procedimientos para andamios suspendidos</t>
  </si>
  <si>
    <t xml:space="preserve"> 3.2 Procedimientos para andamios tipo torre o estructura</t>
  </si>
  <si>
    <t xml:space="preserve"> 3.1 Procedimientos Generales</t>
  </si>
  <si>
    <t>¿Se establece y aplica un programa de revisión y  mantenimiento a los sistemas o equipos utilizados para la realización de trabajos en altura?</t>
  </si>
  <si>
    <t xml:space="preserve">5.11 y 15.1 </t>
  </si>
  <si>
    <t>Verificar que se comprende en el plan de atención a emergencias los procedimientos para:</t>
  </si>
  <si>
    <t>*El alertamiento, en caso de ocurrir una emergencia.</t>
  </si>
  <si>
    <t>*La comunicación de la emergencia, junto con el directorio de los servicios de auxilio para la emergencia (rescate, hospitales, entre otros.</t>
  </si>
  <si>
    <t>*La suspensión de las actividades.</t>
  </si>
  <si>
    <t>*Los primeros auxilios en caso de accidentes.</t>
  </si>
  <si>
    <t>*La eliminación de los riesgos durante y después de la emergencia.</t>
  </si>
  <si>
    <t>*El uso de los sistemas y equipo de rescate, en su caso.</t>
  </si>
  <si>
    <t>*La reanudación de actividades.</t>
  </si>
  <si>
    <t>Verificar que el plan de atención a emergencias contiene , al menos, lo siguiente:</t>
  </si>
  <si>
    <t>*El responsable de implementar el plan?</t>
  </si>
  <si>
    <t>*La identificación de las rutas de evacuación y de escape del edificio o área en el que se efectúa la actividad en altura, en particular cuando ésta se realiza por personal ajeno a dicho edificio o área, en su caso.</t>
  </si>
  <si>
    <t>*Las acciones por implementar, en caso de cualquier falla en el sistema o equipo en uso, entre ellas en el suministro de energía de los sistemas motorizados.</t>
  </si>
  <si>
    <t>*Los sistemas y equipos de rescate, de protección personal u otros que se requieran para la atención de las emergencias que puedan presentarse en cada uno de los trabajos en altura que se lleven a cabo.</t>
  </si>
  <si>
    <t>¿Dispone del procedimiento por escrito, para instalar y ensamblar andamios suspendidos, de conformidad con las instrucciones del fabricante?</t>
  </si>
  <si>
    <t>¿Cuenta con el manual de operación para andamios suspendidos?</t>
  </si>
  <si>
    <t>¿Establece y aplica un procedimiento para el bloqueo de energía, de conformidad con lo dispuesto en la NOM-004-STPS-1999, o las que la sustituyan?</t>
  </si>
  <si>
    <t>¿Se colocan en bordes de azoteas, terrazas, miradores, galerías o estructuras fijas elevadas, al igual que en aberturas como perforaciones, pozos, cubos y túneles verticales: barreras fijas o protecciones laterales o perimetrales, o redes de seguridad para protección colectiva contra caídas de altura, de conformidad con lo dispuesto en el Capítulo 13 de esta Norma, entre otros elementos de prevención, o bien se provee a los trabajadores de sistemas personales para trabajos en altura, de acuerdo con lo establecido en el Capítulo 8 de la presente Norma?</t>
  </si>
  <si>
    <t>Verificar que se desenergiza o reubica las líneas eléctricas que se encuentran en el lugar en donde se realizan los trabajos en altura y que representen riesgo para los  trabajadores, conforme a lo dispuesto en la NOM-029-STPS-2011, o las que la sustituyan o, cuando esto no sea posible, se mantiene en todo momento las distancias de seguridad hacia dichas líneas, de conformidad con lo siguiente:</t>
  </si>
  <si>
    <t>* Para un voltaje de 73,000, una distancia mínima de seguridad de 3.33 m.</t>
  </si>
  <si>
    <t>* Para un voltaje de 85,000, una distancia mínima de seguridad de 3.45 m.</t>
  </si>
  <si>
    <t>* Para un voltaje de 140,000, una distancia mínima de seguridad de 4.00 m.</t>
  </si>
  <si>
    <t>* Para un voltaje de 230,000, una distancia mínima de seguridad de 4.90 m.</t>
  </si>
  <si>
    <t>*Para un voltaje de 400,000, una distancia mínima de seguridad de 6.60 m.</t>
  </si>
  <si>
    <t>* Para un voltaje de 600,000, una distancia mínima de seguridad de 8.60 m.</t>
  </si>
  <si>
    <t>* para un voltaje de 115,000, una distancia mínima de seguridad de 3.75 m.</t>
  </si>
  <si>
    <t>¿Aplica cuando se trabaja en la proximidad de líneas energizadas, aún cuando se mantengan las distancias de seguridad referidas en el numeral 4.1.12, las medidas siguientes:</t>
  </si>
  <si>
    <t>* Tomar precauciones para evitar que se llegue a tener  contacto accidental con las líneas energizadas, al manipular objetos conductivos largos, tales como varillas, tubos, cables, herramientas, entre otros?</t>
  </si>
  <si>
    <t>* Colocar protecciones como cintas o mantas aislantes en las líneas eléctricas acordes con la tensión que en ellas se maneje, por parte de personal capacitado en el manejo de líneas eléctricas energizadas.</t>
  </si>
  <si>
    <t>* Utilizar equipo de protección personal, consistente al menos en casco con barboquejo, calzado y guantes dieléctricos, conforme a la tensión eléctrica de las líneas energizadas.</t>
  </si>
  <si>
    <t>¿Se supervisa que se cumpla con las medidas de seguridad dispuestas en los instructivos, manuales o procedimientos para la instalación, operación y mantenimiento de los sistemas o equipos utilizados en los trabajos en altura, así como con las medidas generales de seguridad y condiciones de seguridad establecidas en la Norma?</t>
  </si>
  <si>
    <t>¿Evita o interrumpe las actividades en altura cuando se  detectan condiciones inseguras en los sistemas o equipos utilizados para estos trabajos, o cuando existan condiciones climáticas que pongan en riesgo a los trabajadores?</t>
  </si>
  <si>
    <t>Vefrificar que se cumplen los sistemas de posicionamiento y de ascenso/descenso controlado, según aplique, con lo siguiente:</t>
  </si>
  <si>
    <t>* Utilizan los sistemas de posicionamiento únicamente para mantener al usuario en posición en su punto de trabajo y no para la detención de caídas.</t>
  </si>
  <si>
    <t>* Emplean un elemento de sujeción del trabajador al dispositivo de ascenso/descenso controlado, como una cuerda, banda o conector, para permitir realizar el trabajo en forma estable con ambas manos libres.</t>
  </si>
  <si>
    <t>* Utilizan cinturón porta-herramientas para la sujeción segura de las herramientas y otros artículos de trabajo, y evitar de esta forma que puedan caer accidentalmente.</t>
  </si>
  <si>
    <t>* Usan, según aplique, bandas o cuerdas de sujeción de herramientas, las cuales suelen atarse a su vez a una muñequera o cinturón, para evitar que la herramienta llegue e caer si se soltara accidentalmente mientras es utilizada.</t>
  </si>
  <si>
    <t xml:space="preserve">8.3.1 </t>
  </si>
  <si>
    <t>* Prohibir que un sistema que se ha accionado para detener una caída, sea reutilizado, salvo que el fabricante expresamente así lo permita, ya sea de manera integral o para alguno de sus componentes o subsistemas?</t>
  </si>
  <si>
    <t>* Marcar o identificar al sistema que se accionó para detener una caída?</t>
  </si>
  <si>
    <t>* Evitar el ensamble de subsistemas o componentes de distintos fabricantes que sean incompatibles?</t>
  </si>
  <si>
    <t>* Instalar el sistema de forma tal que la distancia máxima de caída libre, antes de que se active el absorbedor de energía, sea de hasta 1.8 m o 3.6 m, según el tipo de absorbedor de energía que incorpora dicho sistema?</t>
  </si>
  <si>
    <t>* Utilizar cuerdas y bandas de fibras sintéticas o cable metálico en las líneas de vida, cables de seguridad y demás componentes sometidos a esfuerzos?</t>
  </si>
  <si>
    <t>* Utilizar conectores como mosquetones, ganchos, carabineros y otros elementos de sujeción, que se mantengan cerrados y bloqueados automáticamente, para prevenir que puedan abrirse o liberarse accidentalmente?</t>
  </si>
  <si>
    <t>* Reemplazar cualquier subsistema o componente, únicamente por otro original o que esté autorizado por el fabricante en el manual de mantenimiento que éste provea con el sistema?</t>
  </si>
  <si>
    <t>* Identificar y remover del servicio los componentes defectuosos del sistema o equipo cuando su resistencia o funcionamiento se vean afectados, para evitar su uso?</t>
  </si>
  <si>
    <t>* Asegurar que exista un espacio libre en el trayecto de una posible caída, para evitar que el trabajador se golpeé con obstáculos?</t>
  </si>
  <si>
    <t>* Seleccionar o implantar puntos o dispositivos de anclaje, respectivamente, que soporten la fuerza de detención generada durante una caída, en donde el punto o dispositivo de anclaje nunca se selecciona por debajo del nivel de sustentación del trabajador?</t>
  </si>
  <si>
    <t>* Limitar la masa total -masa del trabajador más herramientas-, a la especificada por el fabricante del sistema en uso?</t>
  </si>
  <si>
    <t>* Limitar la distancia de caída a la mínima posible?</t>
  </si>
  <si>
    <t>* Instalar y ensamblar el sistema conforme al procedimiento que para tales fines se haya elaborado, de acuerdo con las instrucciones del fabricante, y únicamente por personal capacitado y autorizado por el patrón para este fin?</t>
  </si>
  <si>
    <t>* Efectuar las reparaciones de conformidad con las indicaciones del fabricante, y sólo a través de personal capacitado y autorizado por el patrón?</t>
  </si>
  <si>
    <t>* Revisar el sistema en forma previa a su utilización y conforme a las instrucciones del fabricante?</t>
  </si>
  <si>
    <t>* Considerar en la instalación del sistema: el posible efecto de elongación de la cuerda; el efecto pendular; la presencia de líneas eléctricas energizadas, y la deflexión de una línea de vida horizontal?</t>
  </si>
  <si>
    <t>Verificar que al efectuar la revisión del sistema en forma previa a su  utilización, se considere lo siguente:</t>
  </si>
  <si>
    <t>* No existan deformaciones, agrietamientos, ruptura u otros daños similares en las hebillas, anillos, ganchos, mosquetones y carabineros.</t>
  </si>
  <si>
    <t>* Se realice en forma correcta la apertura, cierre y bloqueo de todos los conectores.</t>
  </si>
  <si>
    <t>* No existan rupturas, deshilados, destrenzados, descosidos, desgastes, doblados, corrosiones o quemaduras en las cuerdas, bandas y cables.</t>
  </si>
  <si>
    <t>* Estén legibles las etiquetas y marcas.</t>
  </si>
  <si>
    <t>* No exista corrosión u otro tipo de degradación de los materiales en sus partes metálicas?</t>
  </si>
  <si>
    <t>8.4.3 (g)</t>
  </si>
  <si>
    <t xml:space="preserve"> 8.4.4</t>
  </si>
  <si>
    <t>Verificar que al emplear sistemas a base de líneas de vida horizontales, se aplican las medidas de seguridad siguientes:</t>
  </si>
  <si>
    <t>* Instalar y operar el sistema conforme a las especificaciones del fabricante.</t>
  </si>
  <si>
    <t>* Constatar que los soportes cuentan con la resistencia requerida.</t>
  </si>
  <si>
    <t>* Asegurar la correcta tensión del cable horizontal.</t>
  </si>
  <si>
    <t>* Controlar la distancia total de caída disponible, considerando la distancia de despliegue del dispositivo absorbedor de energía y la deflexión o catenaria (curva que se forma en una cuerda o cable cuando está sujeta por sus extremos) que formaría la línea horizontal.</t>
  </si>
  <si>
    <t>8.4.5</t>
  </si>
  <si>
    <t>* Proveer a cada trabajador de una línea de vida vertical independiente, cuando el sistema no esté diseñado para soportar a más de un trabajador.</t>
  </si>
  <si>
    <t>* Asegurar que el soporte superior y, en su caso, el inferior cumplen con la resistencia requerida, así como la correcta tensión en el cable, según aplique.</t>
  </si>
  <si>
    <t>* Probar, antes de cada uso, el accionamiento del bloqueador de caída de tipo corredizo, en los sistemas de detención consistentes en rieles verticales o líneas, empleados en escaleras u otras estructuras.</t>
  </si>
  <si>
    <t>Verificar que al emplear sistemas a base de líneas de vida retráctiles, se aplican las medidas de seguridad siguientes:</t>
  </si>
  <si>
    <t>* Cumplir con las disposiciones establecidas en el numeral 4.2.4.1.</t>
  </si>
  <si>
    <t>* Evitar obstrucciones en la trayectoria de una posible caída, y que la línea de vida pueda enredarse o cruzarse con las de otros trabajadores.</t>
  </si>
  <si>
    <t>* Considerar la velocidad de bloqueo, conforme a las instrucciones del fabricante.</t>
  </si>
  <si>
    <t>* Evitar la realización de trabajos en sitios donde la línea de vida pueda estar en contacto o fricción con bordes afilados, calor extremo, sustancias o ambientes corrosivos, maquinaria en movimiento, entre otras.</t>
  </si>
  <si>
    <t>* Evitar que la línea de vida se conecte con otros componentes para alargar su longitud.</t>
  </si>
  <si>
    <t>8.4.6</t>
  </si>
  <si>
    <t>Verificar que se cumple en la instalación de los andamios tipo torre o estructura, con las medidas de seguridad siguientes:</t>
  </si>
  <si>
    <t>* Instalar y ensamblar el andamio mediante el procedimiento por escrito que para tales fines se haya elaborado, de conformidad con las instrucciones del fabricante, y únicamente por personal capacitado y autorizado por el patrón para este fin.</t>
  </si>
  <si>
    <t>* Instalar el andamio sobre sus bases, planos firmes y superficies niveladas.</t>
  </si>
  <si>
    <t>* Disponer en el andamio de una escalera u otro medio similar de acceso seguro.</t>
  </si>
  <si>
    <t>* Estar provistos con barandales de al menos 90 cm de altura y baranda intermedia en los lados abiertos y en los extremos, cuando están a 1.8 m o más sobre el piso o desde el nivel inferior.</t>
  </si>
  <si>
    <t>* Contar con rodapié con una altura mínima de 15 cm al ras de la plataforma.</t>
  </si>
  <si>
    <t>* Contar con plataformas soporte que cumplen con las condiciones de seguridad y operación.</t>
  </si>
  <si>
    <t>* Constatar que se carezca de abolladuras, grietas, deformaciones u oxidaciones en sus tubos y otros elementos metálicos.</t>
  </si>
  <si>
    <t>* Contar con roscas de tuercas y tornillos, abrazaderas y pasadores de seguridad en condiciones de seguridad y operación, y no usar clavos, varillas o alambre como sustitutos.</t>
  </si>
  <si>
    <t>* Revisar el andamio antes de cada uso y después de algún incidente, para comprobar las condiciones de seguridad y operación de cada uno de sus componentes, y reemplazar o reparar aquéllos que presenten algún tipo de daño o deterioro, por personal capacitado.</t>
  </si>
  <si>
    <t>* Probar que el andamio y sus componentes resistan al menos cuatro veces la máxima carga a que serán sometidos, considerando el peso del personal, materiales y herramientas a utilizar.</t>
  </si>
  <si>
    <t>* Prohibir que los trabajadores permanezcan sobre los andamios móviles cuando están siendo reubicados, y contar con precauciones especiales para mantener el andamio estabilizado cuando éste se mueva.</t>
  </si>
  <si>
    <t>* Evitar la realización de actividades por encima del andamio que expongan a los trabajadores a posibles caídas de objetos, o colocar protecciones contra este riesgo y utilizar casco de protección.</t>
  </si>
  <si>
    <t>* Evitar que los andamios sean ensamblados, utilizados o movidos de tal forma que éstos, o cualquier material conductivo en ellos, pueda tener contacto con líneas eléctricas energizadas.</t>
  </si>
  <si>
    <t>* Constatar que la relación del lado menor de la base del andamio respecto a la altura máxima no sea mayor de 1:4.</t>
  </si>
  <si>
    <t>* Sujetar el andamio a cada 4 m de altura, en los casos en que no sea posible cumplir con la relación base-altura establecida en el inciso anterior.</t>
  </si>
  <si>
    <t>* Evitar la utilización de escaleras de tipo caballete como soporte para colocar tablones que se utilicen como andamios.</t>
  </si>
  <si>
    <t>* Evitar cualquier alteración en los andamios que pueda afectar la seguridad en su uso.</t>
  </si>
  <si>
    <t>* Mantener la superficie de la plataforma soporte del andamio libre de productos químicos agresivos, y de sustancias como soluciones jabonosas, aceite, grasas, generar cualquier otro tipo de riesgo a los trabajadores.</t>
  </si>
  <si>
    <t>* Mantener una altura libre mínima de 2.5 m en vías peatonales; una altura libre de al menos 4.5 m en los pasos vehiculares, y una distancia de 80 cm, del paso vehicular.</t>
  </si>
  <si>
    <t>* Mantener una distancia mínima de 60 cm desde el área de tránsito al andamio, y de 90 cm en lugares en donde haya depósito de materiales.</t>
  </si>
  <si>
    <t>* Ubicar el andamio de tal manera que no interfiera con alarmas de incendios, cajas de instalaciones eléctricas o hidrantes, entre otros, en caso de que no sea posible realizar las adecuaciones necesarias al andamio para que dichos elementos continúen cumpliendo con su función.</t>
  </si>
  <si>
    <t>* Colocar una tarjeta que indique la condición del mismo, en un lugar visible de su acceso, adherida de tal forma que se impida su remoción accidental, y con la fecha y nombre de quien revisó el andamio.</t>
  </si>
  <si>
    <t>Verificar que se instalan los andamios tipo torre o estructura, sobre:</t>
  </si>
  <si>
    <t>* Planos firmes, estables y de suficiente resistencia, de manera que se evita cualquier posible falla, ruptura, hundimiento o desplazamiento accidental.</t>
  </si>
  <si>
    <t>* Superficies niveladas, y cuando éstas no lo están, emplean los medios de aplomado, estabilización y nivelación indicados por el fabricante.</t>
  </si>
  <si>
    <t>* Sus bases, para conferir una mayor estabilidad, o sobre ruedas que cuenten con un mecanismo de bloqueo, mismo que es liberado únicamente cuando el andamio se mueve para su reubicación.</t>
  </si>
  <si>
    <t>Verificar que el andamio de una escalera u otro medio similar de acceso seguro con el que se disponga, cumple con las condiciones siguientes:</t>
  </si>
  <si>
    <t>* Se ubica dentro del cuerpo del andamio o forma parte del mismo sin afectar su estabilidad.</t>
  </si>
  <si>
    <t>* Tiene un ancho mínimo de 40 cm.</t>
  </si>
  <si>
    <t>* Está extendido 90 cm sobre el piso de la plataforma de trabajo y asegurados contra cualquier flexión o movimientos laterales, cuando son móviles.</t>
  </si>
  <si>
    <t>* Es continuo y no utiliza dispositivos improvisados para aumentar su altura.</t>
  </si>
  <si>
    <t>* Cuenta con una plataforma de descanso ubicada a intervalos que no excedan los 6 m.</t>
  </si>
  <si>
    <t xml:space="preserve"> 5.4 y 9.1 (c)</t>
  </si>
  <si>
    <t>9.1 (c)</t>
  </si>
  <si>
    <t>9.1 (d)</t>
  </si>
  <si>
    <t>Veriicar que se cumplen las plataformas soporte con las condiciones siguientes:</t>
  </si>
  <si>
    <t>* Presentar condiciones de seguridad y operación, sin grietas, fisuras, nudos, u otros defectos o daños que comprometan la seguridad en su uso.</t>
  </si>
  <si>
    <t>* Disponer de tablones o unidades completos, con un ancho mínimo de 45 cm, que abarquen todo el espacio del andamio; cuando existen espacios entre los tablones o unidades no deberán ser mayores a 2.5 cm.</t>
  </si>
  <si>
    <t>* Tener tablones con un espesor de al menos 5 cm, en su caso, y estar reforzados mediante un marco metálico y travesaños de forma que se incrementa su resistencia y confiabilidad.</t>
  </si>
  <si>
    <t>* Contar con medios que las inmovilicen, para evitar que puedan desplazarse o moverse accidentalmente de cualquier forma.</t>
  </si>
  <si>
    <t>9.1 (g)</t>
  </si>
  <si>
    <t>¿Sobresale del andamio al menos 10 cm el elemento de inmovilización de la plataforma soporte, cuando éste consiste solo en topes para evitar que el tablón se recorra, en la instalación de andamios tipo torres o estructura?</t>
  </si>
  <si>
    <t>5.4 y 9.1g. 4)</t>
  </si>
  <si>
    <t>* Instalar y ensamblar el andamio mediante el procedimiento por escrito que para tales fines se haya elaborado, siguiendo las instrucciones del fabricante, y únicamente por personal capacitado y autorizado por el patrón para este fin.</t>
  </si>
  <si>
    <t>* Instalar los contrapesos específicos para cada caso,cuando se usen vigas de suspensión.</t>
  </si>
  <si>
    <t>* Utilizar contrapesos de piezas sólidas y no de materiales granulados o líquidos.</t>
  </si>
  <si>
    <t>* Evitar que la ubicación y puntos de anclaje del andamio suspendido constituyan un factor de riesgo.</t>
  </si>
  <si>
    <t>* Instalar la hamaca o plataforma del andamio suspendido a nivel del suelo o desde el sitio de suspensión, y en el caso de puentes y lugares en donde el nivel del suelo sea inaccesible, los soportes de suspensión están diseñados para facilitar la instalación.</t>
  </si>
  <si>
    <t>* Indicar la capacidad de carga en un lugar visible del equipo, en kilogramos, si es menor a 1 000 kg, o en toneladas, si su capacidad es igual o mayor a dicho peso.</t>
  </si>
  <si>
    <t>* Sujetar los cables de suspensión y de seguridad, a un soporte de suspensión específico para el tipo y peso del andamio suspendido, incluyendo su capacidad máxima de carga.</t>
  </si>
  <si>
    <t>* Verificar que en su trayecto los cables de suspensión y de seguridad no queden en contacto con superficiescortantes, calientes o con cables de alta tensión.</t>
  </si>
  <si>
    <t>* Descender los cables de suspensión y de seguridad, en forma vertical desde el soporte de suspensión hasta el malacate, sin que se doblen en cornisas, pretiles o similares, ni se apoyen en estructuras que presenten equilibrio inestable.</t>
  </si>
  <si>
    <t>* Emplear sistemas restrictivos de los cables de suspensión cada 15 m de altura.</t>
  </si>
  <si>
    <t>* Contar con barandales en todo el perímetro de su plataforma de al menos, 90 cm, con malla o barandas dispuestas de tal manera que no existan claros de más de 900 cm^2.</t>
  </si>
  <si>
    <t>* Contar con rodapiés en todo el perímetro de su plataforma, de al menos 9 cm, medidos desde el piso de la plataforma hasta su borde superior, y que no tengan aberturas mayores a 2.5 cm, para contener la caída de cualquier material que ruede sobre el piso de la plataforma.</t>
  </si>
  <si>
    <t>* Constatar que los mástiles portátiles o cualquiera de sus componentes pesen menos de 36 kg, y, en caso de que se rebase este peso, contar con una carretilla de traslación o ruedas que les permitan moverse y cambiar de posición.</t>
  </si>
  <si>
    <t>Verificar que se  cumple durante la instalación de los andamios suspendidos, con las medidas de seguridad siguientes:</t>
  </si>
  <si>
    <t>Verificar que se cumple durante la operación de los andamios suspendidos, con las medidas de seguridad siguientes:</t>
  </si>
  <si>
    <t>* Usar malacates motorizados en los trabajos que impliquen desplazamientos mayores de 40 m de altura, y permitir el uso de malacates manuales, independientemente de la altura en chimeneas y sitios con alto grado de explosividad.</t>
  </si>
  <si>
    <t>* Operar los andamios suspendidos únicamente con trabajadores capacitados y autorizados por el patrón, conforme a las instrucciones del manual y las recomendaciones del fabricante.</t>
  </si>
  <si>
    <t>* Constatar antes de iniciar cada turno de trabajo, que el operador verifique que el soporte de suspensión y el andamio se encuentran en condiciones seguras de operación, que no existen obstáculos que interfieran en su desplazamiento y que todos los tornillos y tuercas están correctamente apretados, y prueba los malacates con sus dispositivos de seguridad, tanto en el ascenso como en el descenso, a una altura inferior a los 3 m.</t>
  </si>
  <si>
    <t>* Prohibir que se anulen, interfieran o desconecten los dispositivos de seguridad.</t>
  </si>
  <si>
    <t>* Verificar que ningún objeto sobresalga de la plataforma antes de iniciar cualquier movimiento del andamio suspendido.</t>
  </si>
  <si>
    <t>* Colocar la herramienta, equipo o material en contenedores antes de iniciar el movimiento vertical de un andamio suspendido y durante el movimiento del equipo no permitir que los trabajadores sostengan objetos en sus manos.</t>
  </si>
  <si>
    <t>* Efectuar el suministro o retiro de herramientas o materiales al o del andamio suspendido, de forma tal que no se sobrecargue ninguno de los soportes de éste ni se afecte su estado de equilibrio e inmovilidad.</t>
  </si>
  <si>
    <t>* Establecer y aplicar procedimientos de seguridad para evitar que las herramientas o materiales se balanceen durante el trayecto.</t>
  </si>
  <si>
    <t>* Efectuar el acceso o salida en puntos seguros por un solo trabajador a la vez, una vez que el andamio es inmovilizado, mediante su amarre o sujeción a una estructura fija.</t>
  </si>
  <si>
    <t>* Considerar como puntos seguros, aquéllos que se encuentren a una distancia no mayor de 50 cm del nivel del piso, del nivel de la azotea o del nivel del piso de los niveles intermedios.</t>
  </si>
  <si>
    <t>* Levantar o bajar los andamios suspendidos de manera que su plataforma no tenga una inclinación mayor a 20% (11 grados) con la horizontal.</t>
  </si>
  <si>
    <t>* Estabilizar los cables suspendidos que no se encuentren bajo ninguna tensión, cuando su longitud exceda los 61m.</t>
  </si>
  <si>
    <t>* Revisar periódicamente los rieles de traslación de los andamios suspendidos, de acuerdo con lo señalado por el fabricante para garantizar su seguridad y correcto funcionamiento.</t>
  </si>
  <si>
    <t>* Retirar las herramientas o materiales del andamio suspendido y posicionarlo sobre el piso al concluir el turno de trabajo, a excepción de instalaciones en puentes y otras similares donde el nivel del suelo sea inaccesible.</t>
  </si>
  <si>
    <t>* Poner la plataforma en la posición de “fuera de servicio”, desconectar el interruptor y la fuente de energía o los medios mecánicos colocando bloqueos, para evitar el uso no autorizado, cuando el operario concluya su trabajo.</t>
  </si>
  <si>
    <t>* Amarrar o asegurar al edificio, estructura o instalación, el andamio suspendido cuando se encuentre fuera de operación, de tal forma que su movimiento no sea causa de riesgo.</t>
  </si>
  <si>
    <t>Corroborar que  durante la operación de los andamios suspendidos, que bajo ninguna circunstancia se permita:</t>
  </si>
  <si>
    <t>* Ascender y descender por los cables de suspensión a los trabajadores.</t>
  </si>
  <si>
    <t>* Sobrepasar la capacidad máxima de carga establecida por el fabricante.</t>
  </si>
  <si>
    <t>* Exceder la velocidad de ascenso y descenso de los andamios suspendidos motorizados de 0.3 m/s, en el caso de malacates motorizados de una sola velocidad, o de 0.4 m/s, tratándose de andamios con múltiples velocidades.</t>
  </si>
  <si>
    <t>* Desplazar los soportes de suspensión, cuando se encuentren trabajadores sobre los andamios suspendidos.</t>
  </si>
  <si>
    <t>* Utilizar los andamios suspendidos como elevadores de carga o desplazarlos en forma horizontal, si se encuentra algún trabajador en él, salvo que el manual de operación así lo permita.</t>
  </si>
  <si>
    <t>* Acumular herramientas o materiales en los andamios suspendidos en cantidad tal que representen un riesgo por sobrepeso, por caída o por generar dificultades para realizar la actividad.</t>
  </si>
  <si>
    <t>* Laborar o permanecer en el andamio suspendido cuando existen tormentas eléctricas, vientos fuertes o lluvia.</t>
  </si>
  <si>
    <t>* Emplear andamios suspendidos con cuerdas o cables de fibra, cuando se trabaja con sustancias corrosivas o con equipos de flama abierta que generen chispas o calor excesivo.</t>
  </si>
  <si>
    <t>10.2 (n)</t>
  </si>
  <si>
    <t>Verificar que se cumple durante el mantenimiento de los andamios suspendidos, con las medidas de seguridad siguientes:</t>
  </si>
  <si>
    <t>* Realizar las labores de mantenimiento a los andamios suspendidos únicamente con trabajadores capacitados y autorizados por el patrón.</t>
  </si>
  <si>
    <t>* Establecer y aplicar un procedimiento para el bloqueo de energía, de conformidad con lo dispuesto en la NOM-004-STPS-1999, o las que la sustituyan.</t>
  </si>
  <si>
    <t>* Condicionar cualquier alteración al andamio suspendido en su diseño original, instalación, operación o mantenimiento, que pueda afectar la seguridad en su uso, al aval por escrito del fabricante y a la autorización del patrón, en cuyo caso se proporciona a los trabajadores la información necesaria para que puedan operarlo en condiciones seguras.</t>
  </si>
  <si>
    <t>* Revisar periódicamente el malacate y los dispositivos de seguridad, de acuerdo con las indicaciones del fabricante.</t>
  </si>
  <si>
    <t>* Prever en el manual de mantenimiento de los malacates, las instrucciones para reemplazar el cable, cuando se presenten condiciones que lo hagan inseguro.</t>
  </si>
  <si>
    <t>* Limpiar, al término del mantenimiento, la plataforma de los andamios suspendidos, sobre todo cuando se hayan utilizado productos químicos agresivos, y dejarla libre de sustancias como soluciones jabonosas, aceite, grasas, pintura, barro u otras que puedan hacerla resbaladiza o generen cualquier otro tipo de riesgo a los trabajadores.</t>
  </si>
  <si>
    <t>* Verificar que el andamio suspendido esté correctamente instalado y en condiciones de funcionamiento seguro, al concluir su mantenimiento.</t>
  </si>
  <si>
    <t>Verificar que se prevé en el manual de mantenimiento de los malacates, las instrucciones para reemplazar el cable, cuando se presenten, entre otras, cualquiera de las condiciones siguientes:</t>
  </si>
  <si>
    <t>* La existencia de doce alambres rotos de manera aleatoria en un mismo cable.</t>
  </si>
  <si>
    <t>* El desgaste de los alambres individuales exteriores, en más de un tercio del diámetro original.</t>
  </si>
  <si>
    <t>* La evidencia de daño por calor, desgaste, quemaduras por flama, o corrosión.</t>
  </si>
  <si>
    <t>* La formación de ondas o de una torsión no balanceada del cable.</t>
  </si>
  <si>
    <t>10.3 ( e )</t>
  </si>
  <si>
    <t>Verificar que se cuentan las plataformas de elevación con los componentes que a continuación se indican:</t>
  </si>
  <si>
    <t>* Canastilla o plataforma de trabajo, integrada al equipo, con una protección lateral con una altura mínima de 90 cm, y sin utilizar cuerdas, cables, cadenas o cualquier otro material flexible para sustituir la canastilla.</t>
  </si>
  <si>
    <t>* Dispositivos de seguridad para asegurar su nivelación o estabilizadores en el sitio de trabajo, de acuerdo con las especificaciones del fabricante.</t>
  </si>
  <si>
    <t>* Panel de control de piso y en canastilla, con dispositivos que permitan a los trabajadores bajar la plataforma hasta el suelo en caso de emergencia.</t>
  </si>
  <si>
    <t>* Sistema automático de alarma sonora, para indicar el ascenso, descenso, tracción -desplazamiento delantero o trasero-, y cualquier otro tipo de movimiento -elevación y movimiento del brazo telescópico-, de la plataforma.</t>
  </si>
  <si>
    <t>* Dispositivo de anclaje, para conexión del sistema de protección personal para interrumpir caídas de altura - arnés, línea de vida, absorbedor de energía, entre otros-, integrado a la canastilla de la plataforma o brazo.</t>
  </si>
  <si>
    <t>* Limitador de velocidad de desplazamiento, con el brazo extendido.</t>
  </si>
  <si>
    <t>Verificar que se realiza una revisión visual y prueba funcional de la plataforma de elevación al inicio de cada jornada, para verificar el buen funcionamiento de los elementos siguientes:</t>
  </si>
  <si>
    <t>* Controles de operación y de emergencia.</t>
  </si>
  <si>
    <t>* Dispositivos de seguridad de los equipos.</t>
  </si>
  <si>
    <t>* Disponibilidad del equipo de protección individual contra caídas.</t>
  </si>
  <si>
    <t>* Sistemas neumáticos, hidráulicos, eléctricos y de combustión, según aplique.</t>
  </si>
  <si>
    <t>* Señales de alerta y control.</t>
  </si>
  <si>
    <t>* Integridad y legibilidad de las calcomanías.</t>
  </si>
  <si>
    <t>* Estado físico que guardan los estabilizadores, ejes expansibles y estructura en general.</t>
  </si>
  <si>
    <t>* Cualquier otro elemento especificado por el fabricante.</t>
  </si>
  <si>
    <t>* Residuos de productos químicos agresivos y de sustancias como soluciones jabonosas, aceite, grasas, pintura, barro u otras que puedan hacer resbaladiza la superficie de la plataforma o generar cualquier otro tipo de riesgo a los trabajadores.</t>
  </si>
  <si>
    <t>Verificar al inicio de cada jornada, que no exista en la plataforma de elevación lo siguiente:</t>
  </si>
  <si>
    <t>* Evidencias de soldaduras deterioradas u otros defectos estructurales.</t>
  </si>
  <si>
    <t>* Escapes de circuitos hidráulicos.</t>
  </si>
  <si>
    <t>* Daños en cables.</t>
  </si>
  <si>
    <t>* Mal estado de conexiones eléctricas.</t>
  </si>
  <si>
    <t>* Condiciones anómalas en ruedas, neumáticos, frenos y baterías.</t>
  </si>
  <si>
    <t>Verificar que se cumple durante la operación de las plataformas de elevación con las medidas de seguridad siguientes:</t>
  </si>
  <si>
    <t>* Efectuar una revisión del lugar de trabajo en el que se utilizará la plataforma antes de cada uso.</t>
  </si>
  <si>
    <t>* Mantener antes y durante la manipulación de la plataforma una visión clara del camino y área por recorrer; la distancia segura de los obstáculos, depresiones o hundimientos naturales o accidentales en un terreno o superficie, rampas y otros factores de riesgo, especificados en el proyecto de trabajo, y las distancias mínimas hacia obstáculos aéreos y líneas eléctricas energizadas, especificadas en el proyecto de trabajo u orden de servicio.</t>
  </si>
  <si>
    <t>* Limitar la velocidad de desplazamiento de la plataforma, tomando en cuenta las condiciones de la superficie; el tráfico; la visibilidad; la presencia de pendientes; la ubicación del personal, y otros factores de riesgo.</t>
  </si>
  <si>
    <t>* Evitar que se mueva la plataforma de elevación, en las rampas con especificaciones diferentes a las establecidas por el fabricante?</t>
  </si>
  <si>
    <t>* Bajar o cerrar, siempre, el barandal o puerta de acceso a la canastilla o plataforma de trabajo, antes de operar el equipo.</t>
  </si>
  <si>
    <t>* Mantener dentro de la canastilla o plataforma de trabajo a los trabajadores ocupantes de las plataformas elevadas durante la realización de las labores.</t>
  </si>
  <si>
    <t>* Prohibir que los trabajadores ocupantes de las plataformas elevadas se sienten, paren o suban en los barandales de protección.</t>
  </si>
  <si>
    <t>* Retirar inmediatamente del servicio y señalizar la plataforma, cuando se detecten fallas en su
funcionamiento, a efecto de evitar su utilización hasta que se realice el mantenimiento requerido.</t>
  </si>
  <si>
    <t>* Verificar antes de bajar o mover la plataforma de trabajo, que no existan personas, equipos u obstáculos en zonas adyacentes.</t>
  </si>
  <si>
    <t>* Efectuar las maniobras de ascenso, descenso y movimiento de la plataforma siempre con la asistencia y supervisión de al menos un segundo trabajador, para advertir al operador de cualquier condición de riesgo, entre otras: la presencia de trabajadores u otras personas en la parte inferior de la plataforma; la aproximación a obstáculos o líneas energizadas, y la existencia de topes, aberturas, depresiones o hundimientos en la superficie de rodamiento de la plataforma.</t>
  </si>
  <si>
    <t>* Estacionar la base de la plataforma elevada, apagada y protegida contra accionamiento no autorizado, cuando se encuentre fuera de servicio.</t>
  </si>
  <si>
    <t>* Recargar las baterías en un espacio ventilado, donde no exista riesgo de incendio o explosión.</t>
  </si>
  <si>
    <t>Verificar  antes de emplear la plataforma, que:</t>
  </si>
  <si>
    <t>* Los medios para mantener la estabilidad, se utilizan de acuerdo con las indicaciones del fabricante.</t>
  </si>
  <si>
    <t>* La carga máxima no exceda la capacidad nominal, determinada por el fabricante, de acuerdo con las configuraciones posibles del equipo.</t>
  </si>
  <si>
    <t>* Los trabajadores que laboran en la canastilla o plataforma de trabajo utilizan los sistemas de protección personal contra caídas, anclados a los dispositivos previstos e instalados dentro de la propia plataforma, y para otros riesgos a los que se encuentren expuestos por la naturaleza de las actividades por desarrollar, o del lugar en que éstas se realizan.</t>
  </si>
  <si>
    <t>11.5 (b)</t>
  </si>
  <si>
    <t>Verificar que  durante el uso de la plataforma, se cumpla lo siguiente:</t>
  </si>
  <si>
    <t>* La zona de operaciones está de acuerdo con las condiciones especificadas por el fabricante.</t>
  </si>
  <si>
    <t>* Las condiciones meteorológicas existentes, no impliquen la necesidad de detener las actividades.</t>
  </si>
  <si>
    <t>* Las personas cuentan con la autorización correspondiente.</t>
  </si>
  <si>
    <t>* El plan de trabajo contenga el análisis de las condiciones de seguridad para realizar el trabajo, con el detalle de los factores de riesgo existentes.</t>
  </si>
  <si>
    <t>11.5 (i)</t>
  </si>
  <si>
    <t>Verificar que se evita durante la operación de las plataformas de elevación:</t>
  </si>
  <si>
    <t>* Su colocación sobre superficies u objetos frágiles o
inestables.</t>
  </si>
  <si>
    <t>* Su operación en terrenos desnivelados o inestables fuera de las especificaciones del fabricante.</t>
  </si>
  <si>
    <t>* Su empleo como grúas de carga.</t>
  </si>
  <si>
    <t>* Se coloquen o recarguen escaleras o andamios contra la plataforma.</t>
  </si>
  <si>
    <t>* Su operación cuando se encuentren en camiones, remolques, automóviles u otros vehículos?</t>
  </si>
  <si>
    <t>* La utilización de tablones, escaleras de mano u otros elementos similares destinados a lograr una mayor altura o distancia en la plataforma.</t>
  </si>
  <si>
    <t>* Se sujete la plataforma o los trabajadores ocupantes a estructuras fijas.</t>
  </si>
  <si>
    <t>* La adición de anuncios u otros elementos similares de gran tamaño que puedan aumentar la carga debida al viento sobre la plataforma.</t>
  </si>
  <si>
    <t>* El uso con motores de combustión interna en interiores, salvo que cuenten con ventilación para evitar la acumulación de humos y gases tóxicos.</t>
  </si>
  <si>
    <t>11.5 (j)</t>
  </si>
  <si>
    <t>¿Se realiza por personal capacitado, las reparaciones mayores de las escaleras de mano?</t>
  </si>
  <si>
    <t>Verificar que cumplen las escaleras de mano con lo siguiente:</t>
  </si>
  <si>
    <t>* Ser almacenadas en lugares donde no estén expuestas a elementos de intemperie que puedan dañarlas, como sol y lluvia.</t>
  </si>
  <si>
    <t>* Permanecer libres de grasa o aceite en sus peldaños.</t>
  </si>
  <si>
    <t>* Estar pintadas con un material transparente que no pueda ocultar los defectos o daños presentes, cuando sean fabricadas de madera.</t>
  </si>
  <si>
    <t>* Estar colocadas de manera que la distancia horizontal, desde el pie de la escalera hasta el punto de apoyo -sobre su vertical-, sea de una cuarta parte de la longitud de la escalera hasta dicho punto de apoyo.</t>
  </si>
  <si>
    <t>* Estar extendidas por lo menos 90 cm sobre el punto de apoyo en el borde de la superficie a la que se accede, cuando son utilizadas para subir a una azotea u otra superficie elevada similar.</t>
  </si>
  <si>
    <t>* Estar equipadas con bases antiderrapantes; las secciones media y superior no se utilizan como sección inferior, a menos que estén igualmente equipadas con bases antiderrapantes, y el uso de estas bases no sustituye a las medidas de seguridad que se deberán tomar al colocar, atar o sujetar una escalera.</t>
  </si>
  <si>
    <t>Comprobar la prohibicion de los siguientes puntos respecto a las escaleras de mano :</t>
  </si>
  <si>
    <t>* Sean almacenadas cerca de radiadores, estufas, tuberías de vapor, o en otros lugares donde se sometan a calor o humedad excesivos, cuando son fabricadas de madera.</t>
  </si>
  <si>
    <t>* Se sometan a una carga que exceda la máxima establecida por el fabricante.</t>
  </si>
  <si>
    <t>* Sean colocadas sobre cajas, tambos u otras bases inestables para alcanzar alturas mayores, ni en superficies inclinadas, a menos que estén equipadas con algún sistema específicamente diseñado para este tipo de superficies.</t>
  </si>
  <si>
    <t>* Se usen simultáneamente por más de una persona, a menos que estén específicamente diseñadas para ese uso.</t>
  </si>
  <si>
    <t>* Sean utilizadas como plataformas, tarimas o para cualquier otro propósito para el que no fueron diseñadas.</t>
  </si>
  <si>
    <t>* Se improvisen con elementos que permitan alcanzar una altura adicional a la de ellas.</t>
  </si>
  <si>
    <t>Verificar que se cumple al realizar trabajos en altura, empleando una escalera de mano, con las medidas de seguridad siguientes:</t>
  </si>
  <si>
    <t>* Revisar visualmente, en forma previa a su utilización, el área donde será empleada la escalera, a efecto de asegurarse que no existan condiciones de riesgo.</t>
  </si>
  <si>
    <t>* Cerrar con llave, bloquear o vigilar permanentemente las puertas, cuando se coloque frente a ellas una escalera de mano.</t>
  </si>
  <si>
    <t>* Ascender o descender de frente a la escalera de mano.</t>
  </si>
  <si>
    <t>* Permanecer el operario de frente a ella mientras se realiza el trabajo, sin que el centro del trabajador sobrepase los rieles laterales de ésta, y evitar sobre extenderse para alcanzar algún punto, zona u objeto, de forma que se ponga en riesgo la estabilidad.</t>
  </si>
  <si>
    <t>* Prohibir al usuario pararse por arriba del antepenúltimo peldaño, mientras se trabaje en una escalera de mano.</t>
  </si>
  <si>
    <t>* Utilizar calzado con suela antiderrapante para la realización de trabajos sobre las escaleras de mano.</t>
  </si>
  <si>
    <t>* Sostener en todo momento la escalera de mano, desde su parte inferior con ambas manos, por parte de una segunda persona, durante el ascenso o descenso de más de 5 m de altura.</t>
  </si>
  <si>
    <t>* Sujetar tanto la parte inferior como superior, cuando se trabaje sobre una escalera de mano, y la superficie donde descanse el extremo superior de la escalera esté rígida y tiene suficiente resistencia para la carga aplicada.</t>
  </si>
  <si>
    <t>* Prohibir el uso de escaleras metálicas en lugares donde puedan entrar en contacto con líneas eléctricas energizadas.</t>
  </si>
  <si>
    <t>Verificar que se cumple en las redes de seguridad, con lo siguiente:</t>
  </si>
  <si>
    <t>* Estar extendidas por lo menos 2.5 m hacia afuera del borde de la superficie de trabajo y son instaladas lo más cerca posible bajo la superficie que se requiere proteger, pero en ningún caso a más de 6 m por debajo de ésta.</t>
  </si>
  <si>
    <t>* Complementarse con redes de cubierta ligera para proteger de la caída de materiales y escombros al personal que trabaje en niveles inferiores.</t>
  </si>
  <si>
    <t>* Estar instaladas de acuerdo con las especificaciones del fabricante.</t>
  </si>
  <si>
    <t>* Estar provistas de una cuerda perimetral de alta resistencia y cuerdas de sujeción en orillas y extremos para el anclaje a estructuras fijas.</t>
  </si>
  <si>
    <t>* Estar sujetas a control y mantenimiento.</t>
  </si>
  <si>
    <t>Verificar que en  los exámenes médicos que se practican a los trabajadores que realicen trabajos en altura, contenga  lo siguiente:</t>
  </si>
  <si>
    <t>* Constar por escrito o en medios electrónicos.</t>
  </si>
  <si>
    <t>* Contener: el nombre del trabajador; la evaluación médica del trabajador, y el nombre del médico, su firma y número de cédula profesional.</t>
  </si>
  <si>
    <t>5.10 y 14.2 (b)</t>
  </si>
  <si>
    <t>14.2 (b)</t>
  </si>
  <si>
    <t>¿Se conserva el último examen practicado mientras el trabajador se mantenga activo en la realización de trabajos en altura?</t>
  </si>
  <si>
    <t>¿Utiliza para trabajos en altura un sistema de protección  personal para interrumpir caídas de altura?</t>
  </si>
  <si>
    <t>¿Se utiliza equipo de protección personal consistente al menos en casco, calzado y guantes dieléctricos, conforme a la tensión eléctrica de las líneas energizadas, cuando se trabaja en la proximidad de éstas, aún cuando se mantengan las distancias de seguridad referidas en el numeral 4.1.12?</t>
  </si>
  <si>
    <t>5.4 y 7.10 ( c )</t>
  </si>
  <si>
    <t>Verificar que  cumpla el uso obligatorio de sistemas de protección personal para interrumpir caídas de altura, cuando se realicen trabajos sobre:</t>
  </si>
  <si>
    <t>* Bordes de azoteas, terrazas, miradores, galerías o estructuras fijas elevadas, al igual que en aberturas como perforaciones, pozos, cubos y túneles verticales, donde no sea posible la colocación de barreras fijas o protecciones laterales o perimetrales, o no se emplean sistemas personales de restricción.</t>
  </si>
  <si>
    <t>* Estructuras fijas elevadas donde no sea posible la colocación de redes de seguridad.</t>
  </si>
  <si>
    <t>* Andamios tipo torre o estructura, a más de 3.5 m.</t>
  </si>
  <si>
    <t>* Andamios suspendidos o plataformas de elevación.</t>
  </si>
  <si>
    <t>* Escaleras de mano, a más de 3.5 m del nivel de referencia.</t>
  </si>
  <si>
    <t>Verificar que están conformados los sistemas de protección personal empleados para interrumpir caídas de altura, según aplique al sistema en uso, al menos por:</t>
  </si>
  <si>
    <t>* Arnés de cuerpo completo.</t>
  </si>
  <si>
    <t>* Línea de vida.</t>
  </si>
  <si>
    <t>* Conectores.</t>
  </si>
  <si>
    <t>* Dispositivos absorbedores de energía.</t>
  </si>
  <si>
    <t>* Puntos o dispositivos de anclaje.</t>
  </si>
  <si>
    <t>Verificar que se proporciona a todo el personal que haga uso del andamio suspendido, al menos el equipo de protección personal siguiente:</t>
  </si>
  <si>
    <t>* Casco con barboquejo.</t>
  </si>
  <si>
    <t>* Calzado antiderrapante y resistente a los materiales a que estará expuesto.</t>
  </si>
  <si>
    <t>* Sistema de protección personal para interrumpir caídas de altura conectado a los puntos de anclaje de la plataforma diseñados para ello, y en el caso de que el andamio no cuente con cables de seguridad, la línea de vida del sistema de detención se une a un punto de anclaje situado por encima e independiente del andamio suspendido.</t>
  </si>
  <si>
    <t>5.4 y 10.2( e )</t>
  </si>
  <si>
    <t xml:space="preserve"> 10.2( e )</t>
  </si>
  <si>
    <t>Verificar que la capacitación y adiestramiento de los trabajadores que laboren con sistemas personales para trabajos en altura, continiene ,al menos lo siguiente:</t>
  </si>
  <si>
    <t>* Los sistemas o equipos disponibles para la realización de trabajos en altura y para la protección contra caídas de altura.</t>
  </si>
  <si>
    <t>* La teoría y práctica sobre técnicas y uso de equipos de rescate en altura.</t>
  </si>
  <si>
    <t>* El contenido del plan de atención a emergencias y otras acciones que se desprendan de las situaciones de emergencia que puedan presentarse durante la realización de los trabajos en altura.</t>
  </si>
  <si>
    <t>* La descripción general sobre los efectos en el organismo durante la detención de una caída y la suspensión posterior a ésta, con énfasis en las condiciones que deberán evitarse para prevenir lesiones u otro tipo de daños a la salud.</t>
  </si>
  <si>
    <t>* Las condiciones climáticas u otros factores desfavorables que obligarían a interrumpir los trabajos en altura.</t>
  </si>
  <si>
    <t>* Las medidas de seguridad establecidas en la presente  Norma, aplicables a las actividades por realizar.</t>
  </si>
  <si>
    <t>* Las condiciones bajo las cuales los sistemas o equipos deberán ser puestos fuera de servicio para su reparación o reemplazo, por personal capacitado y autorizado por el patrón, de acuerdo con lo establecido por el fabricante.</t>
  </si>
  <si>
    <t>* La forma correcta de ensamblar el sistema con otros tipos de sistemas o equipos complementarios, en su caso, como los sistemas para interrumpir caídas con sistemas de  scenso/descenso controlado, de posicionamiento, de rescate, entre otros.</t>
  </si>
  <si>
    <t>* Las condiciones de uso que deberán evitarse para no disminuir las capacidades de resistencia o seguridad en general de los sistemas o equipos.</t>
  </si>
  <si>
    <t>* La composición, características y funcionamiento del sistema o equipo utilizado.</t>
  </si>
  <si>
    <t>5.13 y 16.2( c )</t>
  </si>
  <si>
    <t>Verificar que se comprende en la capacitación y adiestramiento de los trabajadores que laboren con sistemas personales para trabajos en altura, los aspectos relacionados con:</t>
  </si>
  <si>
    <t>* La selección e instalación de los puntos y dispositivos de anclaje seguros.</t>
  </si>
  <si>
    <t>* La forma correcta de instalar, colocar, ajustar y utilizar el sistema o equipo.</t>
  </si>
  <si>
    <t>* Las conexiones y atados correctos.</t>
  </si>
  <si>
    <t>* Las revisiones rutinarias que requiere el sistema o equipo, su periodicidad, así como los criterios para retirarlos del servicio, de conformidad con las instrucciones del fabricante.</t>
  </si>
  <si>
    <t>* Las limitantes y posibles restricciones en el uso del sistema o equipo.</t>
  </si>
  <si>
    <t>* La estimación de la distancia total de caída, incluyendo la distancia de desaceleración del absorbedor de energía, a efecto de prevenir colisión o golpe en un nivel inferior o contra algún objeto que se encuentre en la trayectoria de una posible caída.</t>
  </si>
  <si>
    <t>* La catenaria formada en las líneas de vida horizontales, en su caso.</t>
  </si>
  <si>
    <t>* La forma de prevenir el efecto pendular.</t>
  </si>
  <si>
    <t>* Los métodos de uso, revisión, limpieza y resguardo del sistema o equipo, entre otros.</t>
  </si>
  <si>
    <t>16.2 ( c )</t>
  </si>
  <si>
    <t>Verificar que en la capacitación y adiestramiento de los trabajadores que laboren con sistemas personales para trabajos en altura, comprenden las condiciones de uso que deberán evitarse para no disminuir las capacidades de resistencia o seguridad en general de los sistemas o equipos, tales como:</t>
  </si>
  <si>
    <t>* El ensamble de componentes incompatibles de diferentes fabricantes.</t>
  </si>
  <si>
    <t>* Las alteraciones o adiciones no autorizadas por los fabricantes.</t>
  </si>
  <si>
    <t>*Los posibles sobreesfuerzos localizados en ciertos componentes del sistema o equipo, cuando no se ha efectuado una adecuada instalación de éste.</t>
  </si>
  <si>
    <t>* La exposición de las cuerdas al efecto cortante de aristas u objetos puntiagudos.</t>
  </si>
  <si>
    <t>* La exposición del sistema o de alguna de sus partes a sustancias corrosivas u otras condiciones que puedan llegar a degradar los materiales, como calor, fuego, radiación solar, entre otras.</t>
  </si>
  <si>
    <t>16.2 ( b )</t>
  </si>
  <si>
    <t>Verificar que la capacitación y adiestramiento de los trabajadores que laboren en andamios tipo torre o estructura, contiene al menos lo siguiente:</t>
  </si>
  <si>
    <t>* Los procedimientos de ensamblado y desensamblado del andamio utilizado, cuando los trabajadores realicen o participen en esta actividad.</t>
  </si>
  <si>
    <t>* Los aspectos fundamentales de la seguridad y revisión del andamio.</t>
  </si>
  <si>
    <t>* Las condiciones de estabilidad del andamio en aspectos como superficie de colocación, altura máxima, nivelación y sujeción.</t>
  </si>
  <si>
    <t>* El contenido de las medidas de seguridad establecidas en la presente Norma.</t>
  </si>
  <si>
    <t>* El contenido del manual o instructivo que, en su caso, se tenga del fabricante.</t>
  </si>
  <si>
    <t>* El uso correcto del sistema de protección personal para interrumpir caídas de altura.</t>
  </si>
  <si>
    <t>* El uso de equipo de protección personal de acuerdo con los riesgos de la actividad que realice.</t>
  </si>
  <si>
    <t>* La señalización por utilizar para la delimitación del área de trabajo.</t>
  </si>
  <si>
    <t>* Las limitaciones de uso por condiciones climáticas adversas, proximidad de líneas eléctricas y la capacidad de carga del andamio.</t>
  </si>
  <si>
    <t>* La forma segura de ascender y descender de la plataforma de trabajo.</t>
  </si>
  <si>
    <t>* Los métodos seguros para subir o bajar equipos, herramientas y materiales de trabajo del andamio.</t>
  </si>
  <si>
    <t>* Los procedimientos para mover el andamio.</t>
  </si>
  <si>
    <t>* El contenido y aplicación del plan de atención a emergencias.</t>
  </si>
  <si>
    <t>Verificar que la capacitación y adiestramiento de los trabajadores que laboren en andamios suspendidos, cuenta al menos con lo siguiente:</t>
  </si>
  <si>
    <t>* Los procedimientos de instalación que consideren la colocación de soportes y anclajes, ensamble de la hamaca, colocación de cuerdas o cables de suspensión, cálculo y colocación de contrapesos, entre otros.</t>
  </si>
  <si>
    <t>* Los aspectos fundamentales de la seguridad y revisión del andamio suspendido.</t>
  </si>
  <si>
    <t>*Los métodos de revisión de las condiciones de seguridad de los cables y cuerdas de suspensión del andamio.</t>
  </si>
  <si>
    <t>* El uso y prueba de los dispositivos de seguridad que contiene el andamio.</t>
  </si>
  <si>
    <t>* El uso de sistemas restrictivos en los cables de suspensión.</t>
  </si>
  <si>
    <t>* Los procedimientos de operación general del andamio.</t>
  </si>
  <si>
    <t>* Las limitaciones de uso por condiciones climáticas adversas, proximidad de líneas eléctricas y la capacidad de carga.</t>
  </si>
  <si>
    <t>* Los procedimientos para mover el andamio, como en el caso de los sistemas que emplean monorrieles u otros elementos.</t>
  </si>
  <si>
    <t>* El uso del equipo de protección personal de acuerdo con los riesgos de la actividad que realice.</t>
  </si>
  <si>
    <t>Verificar que en  la capacitación y adiestramiento de los trabajadores que laboren en plataformas de elevación, abarca  los siguientes puntos:</t>
  </si>
  <si>
    <t>* El uso específico del modelo por utilizar, en su propio lugar de trabajo o en un lugar con condiciones similares.</t>
  </si>
  <si>
    <t>* El contenido del programa de entrenamiento previsto por el fabricante del equipo por utilizar.</t>
  </si>
  <si>
    <t>* Los aspectos fundamentales de la seguridad, operación, funcionamiento y revisión, en concordancia con dicho equipo y los medios de uso previstos.</t>
  </si>
  <si>
    <t>* La evaluación teórica y práctica de los conocimientos y habilidades adquiridos por el evaluado.</t>
  </si>
  <si>
    <t>Verificar que  la información que se proporcione a los trabajadores que utilicen escaleras de mano, contenga lo siguiente:</t>
  </si>
  <si>
    <t>* La selección adecuada del tipo de escalera.</t>
  </si>
  <si>
    <t>* Las instrucciones del fabricante, en su caso.</t>
  </si>
  <si>
    <t>* El uso y cuidado de éstas, antes de su empleo.</t>
  </si>
  <si>
    <t>* La revisión de las condiciones que guarda la escalera.</t>
  </si>
  <si>
    <t>* Su ensamble y desensamble adecuados.</t>
  </si>
  <si>
    <t>* La transportación, movimiento, ascenso y descenso.</t>
  </si>
  <si>
    <t>* La comprensión absoluta de las condiciones seguras de trabajo y situaciones de riesgo que pueden llegar a presentarse, como el uso con superficies mojadas o resbaladizas o por la presencia de vientos intensos.</t>
  </si>
  <si>
    <t>Verificar que las autorizaciones que se otorgan a los trabajadores que realizan trabajos en altura con el uso de sistemas personales para trabajos en altura, andamios tipo torre o estructura, andamios suspendidos y plataformas de elevación, contiene lo siguiente:</t>
  </si>
  <si>
    <t>* El nombre del trabajador autorizado.</t>
  </si>
  <si>
    <t>* El tipo de trabajo por desarrollar y el área o lugar donde se llevará a cabo la actividad.</t>
  </si>
  <si>
    <t>* Las medidas de seguridad que se deberán aplicar conforme al trabajo en altura por realizar y los factores de riesgo identificados en el análisis de las condiciones prevalecientes del área donde se desarrollará éste.</t>
  </si>
  <si>
    <t>* El nombre y firma del patrón o de la persona que designe para otorgar la autorización.</t>
  </si>
  <si>
    <t>* La fecha y hora de inicio de las actividades, y el tiempo estimado de duración.</t>
  </si>
  <si>
    <t>¿Es autorizada por el patrón y avalada por escrito por el fabricante, cualquier alteración al andamio suspendido en su diseño original, instalación, operación o mantenimiento, que pueda afectar la seguridad en su uso?</t>
  </si>
  <si>
    <t>¿Se realiza únicamente por trabajadores capacitados y autorizados por el patrón, las labores de mantenimiento de los andamios suspendidos?</t>
  </si>
  <si>
    <t>¿Lleva el registro de las revisiones y del mantenimiento  preventivo y correctivo que se practiquen a los sistemas o equipos utilizados para la realización de trabajos en altura?</t>
  </si>
  <si>
    <t>Verificar que en el registro de las revisiones y mantenimiento realizados a los sistemas o equipos, contienga al menos lo siguiente:</t>
  </si>
  <si>
    <t>* Los datos generales del sistema o equipo como marca, modelo y número de serie u otra identificación individual de éste.</t>
  </si>
  <si>
    <t>* Las fechas de las revisiones y acciones de mantenimiento.</t>
  </si>
  <si>
    <t>* Las observaciones que resulten de las revisiones
efectuadas al sistema o equipo.</t>
  </si>
  <si>
    <t>* Las acciones preventivas y correctivas realizadas, como reparaciones, reemplazos, retiro del servicio, destrucción, entre otras.</t>
  </si>
  <si>
    <t>* La identificación del trabajador o trabajadores
responsables de la reparación.</t>
  </si>
  <si>
    <t>* El señalamiento de los responsables de la liberación para su uso.</t>
  </si>
  <si>
    <t>5.4 y 10.3 ( c )</t>
  </si>
  <si>
    <t>¿Es autorizada por el patrón y avalada por escrito por el  fabricante, cualquier alteración en los andamios tipo torre o estructura que pueda afectar la seguridad en su uso?</t>
  </si>
  <si>
    <t>4.2.2.3</t>
  </si>
  <si>
    <t>X</t>
  </si>
  <si>
    <t>* Colocar el punto de anclaje de acuerdo con las
indicaciones del fabricante, el cual no deberá ubicarse por debajo del plano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</si>
</sst>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 [$€-1];[Red]\-#,##0.00\ [$€-1]"/>
  </numFmts>
  <fonts count="12" x14ac:knownFonts="1">
    <font>
      <sz val="11"/>
      <color theme="1"/>
      <name val="Calibri"/>
      <family val="2"/>
      <scheme val="minor"/>
    </font>
    <font>
      <b/>
      <sz val="11"/>
      <color theme="1"/>
      <name val="Calibri"/>
      <family val="2"/>
      <scheme val="minor"/>
    </font>
    <font>
      <b/>
      <sz val="12"/>
      <color theme="0"/>
      <name val="Calibri"/>
      <family val="2"/>
      <scheme val="minor"/>
    </font>
    <font>
      <b/>
      <sz val="15"/>
      <color theme="1"/>
      <name val="Calibri"/>
      <family val="2"/>
      <scheme val="minor"/>
    </font>
    <font>
      <sz val="15"/>
      <color theme="1"/>
      <name val="Calibri"/>
      <family val="2"/>
      <scheme val="minor"/>
    </font>
    <font>
      <sz val="12"/>
      <color theme="1"/>
      <name val="Calibri"/>
      <family val="2"/>
      <scheme val="minor"/>
    </font>
    <font>
      <sz val="14"/>
      <color theme="0"/>
      <name val="Calibri"/>
      <family val="2"/>
      <scheme val="minor"/>
    </font>
    <font>
      <b/>
      <sz val="14"/>
      <color theme="0"/>
      <name val="Calibri"/>
      <family val="2"/>
      <scheme val="minor"/>
    </font>
    <font>
      <sz val="20"/>
      <color theme="1"/>
      <name val="Calibri"/>
      <family val="2"/>
      <scheme val="minor"/>
    </font>
    <font>
      <sz val="11"/>
      <color theme="0"/>
      <name val="Calibri"/>
      <family val="2"/>
      <scheme val="minor"/>
    </font>
    <font>
      <b/>
      <sz val="14"/>
      <color theme="0" tint="-4.9989318521683403E-2"/>
      <name val="Calibri"/>
      <family val="2"/>
      <scheme val="minor"/>
    </font>
    <font>
      <b/>
      <sz val="11"/>
      <color theme="0" tint="-4.9989318521683403E-2"/>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4"/>
        <bgColor indexed="64"/>
      </patternFill>
    </fill>
    <fill>
      <patternFill patternType="solid">
        <fgColor theme="0" tint="-0.14999847407452621"/>
        <bgColor indexed="64"/>
      </patternFill>
    </fill>
    <fill>
      <patternFill patternType="solid">
        <fgColor theme="0" tint="-0.499984740745262"/>
        <bgColor indexed="64"/>
      </patternFill>
    </fill>
  </fills>
  <borders count="2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157">
    <xf numFmtId="0" fontId="0" fillId="0" borderId="0" xfId="0"/>
    <xf numFmtId="0" fontId="0" fillId="0" borderId="0" xfId="0" applyFill="1" applyAlignment="1">
      <alignment vertical="top"/>
    </xf>
    <xf numFmtId="0" fontId="0" fillId="0" borderId="0" xfId="0" applyFill="1"/>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vertical="top" wrapText="1"/>
    </xf>
    <xf numFmtId="0" fontId="0" fillId="0" borderId="6" xfId="0" applyFill="1" applyBorder="1" applyAlignment="1">
      <alignment vertical="top" wrapText="1"/>
    </xf>
    <xf numFmtId="0" fontId="0" fillId="0" borderId="6" xfId="0" applyFill="1" applyBorder="1" applyAlignment="1">
      <alignment horizontal="center" vertical="center" wrapText="1"/>
    </xf>
    <xf numFmtId="0" fontId="0" fillId="0" borderId="6" xfId="0" applyFill="1" applyBorder="1" applyAlignment="1">
      <alignment horizontal="center" vertical="top"/>
    </xf>
    <xf numFmtId="0" fontId="0" fillId="0" borderId="6" xfId="0" applyFill="1" applyBorder="1" applyAlignment="1">
      <alignment horizontal="center" vertical="center"/>
    </xf>
    <xf numFmtId="0" fontId="0" fillId="0" borderId="10" xfId="0" applyFill="1" applyBorder="1" applyAlignment="1">
      <alignment vertical="top" wrapText="1"/>
    </xf>
    <xf numFmtId="0" fontId="0" fillId="0" borderId="1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wrapText="1"/>
    </xf>
    <xf numFmtId="0" fontId="0" fillId="0" borderId="6" xfId="0" applyFill="1" applyBorder="1" applyAlignment="1">
      <alignment vertical="top"/>
    </xf>
    <xf numFmtId="0" fontId="0" fillId="0" borderId="7" xfId="0" applyFill="1" applyBorder="1" applyAlignment="1">
      <alignment horizontal="center" vertical="center" wrapText="1"/>
    </xf>
    <xf numFmtId="0" fontId="0" fillId="0" borderId="0" xfId="0" applyFill="1" applyBorder="1"/>
    <xf numFmtId="0" fontId="0" fillId="0" borderId="0" xfId="0" applyFill="1" applyBorder="1" applyAlignment="1">
      <alignment wrapText="1"/>
    </xf>
    <xf numFmtId="0" fontId="0" fillId="0" borderId="0" xfId="0" applyFill="1" applyBorder="1" applyAlignment="1">
      <alignment horizontal="center" vertical="center"/>
    </xf>
    <xf numFmtId="0" fontId="5" fillId="0" borderId="0" xfId="0" applyFont="1" applyFill="1"/>
    <xf numFmtId="0" fontId="0" fillId="0" borderId="3" xfId="0" applyFill="1" applyBorder="1" applyAlignment="1">
      <alignment vertical="top" wrapText="1"/>
    </xf>
    <xf numFmtId="0" fontId="0" fillId="0" borderId="9" xfId="0" applyFill="1" applyBorder="1" applyAlignment="1">
      <alignment vertical="top" wrapText="1"/>
    </xf>
    <xf numFmtId="0" fontId="2" fillId="2" borderId="9" xfId="0" applyFont="1" applyFill="1" applyBorder="1" applyAlignment="1">
      <alignment horizontal="center" vertical="center" wrapText="1"/>
    </xf>
    <xf numFmtId="0" fontId="0" fillId="0" borderId="0" xfId="0" applyFill="1" applyBorder="1" applyAlignment="1">
      <alignment vertical="top" wrapText="1"/>
    </xf>
    <xf numFmtId="0" fontId="0" fillId="0" borderId="3" xfId="0" applyFill="1" applyBorder="1" applyAlignment="1">
      <alignment horizontal="center" vertical="center"/>
    </xf>
    <xf numFmtId="0" fontId="0" fillId="0" borderId="9" xfId="0" applyFill="1" applyBorder="1" applyAlignment="1">
      <alignment horizontal="center" vertical="center"/>
    </xf>
    <xf numFmtId="0" fontId="0" fillId="0" borderId="12" xfId="0" applyFill="1" applyBorder="1" applyAlignment="1">
      <alignment horizontal="center" vertical="center"/>
    </xf>
    <xf numFmtId="0" fontId="0" fillId="0" borderId="7" xfId="0" applyFill="1" applyBorder="1" applyAlignment="1">
      <alignment vertical="top" wrapText="1"/>
    </xf>
    <xf numFmtId="0" fontId="0" fillId="0" borderId="4" xfId="0" applyFill="1" applyBorder="1" applyAlignment="1">
      <alignment horizontal="center" vertical="center"/>
    </xf>
    <xf numFmtId="0" fontId="0" fillId="0" borderId="1" xfId="0" applyFill="1" applyBorder="1" applyAlignment="1">
      <alignment vertical="top" wrapText="1"/>
    </xf>
    <xf numFmtId="0" fontId="0" fillId="0" borderId="6" xfId="0" applyFill="1" applyBorder="1" applyAlignment="1">
      <alignment horizontal="center" vertical="center"/>
    </xf>
    <xf numFmtId="0" fontId="4" fillId="0" borderId="0" xfId="0" applyFont="1" applyFill="1"/>
    <xf numFmtId="0" fontId="1" fillId="0" borderId="0" xfId="0" applyFont="1" applyFill="1" applyAlignment="1">
      <alignment horizontal="center" vertical="top"/>
    </xf>
    <xf numFmtId="0" fontId="1" fillId="0" borderId="0" xfId="0" applyFont="1" applyFill="1" applyAlignment="1">
      <alignment horizontal="center" vertical="top" wrapText="1"/>
    </xf>
    <xf numFmtId="0" fontId="1" fillId="0" borderId="10" xfId="0" applyFont="1" applyFill="1" applyBorder="1" applyAlignment="1">
      <alignment horizontal="center" vertical="top"/>
    </xf>
    <xf numFmtId="0" fontId="1" fillId="0" borderId="0" xfId="0" applyFont="1" applyFill="1" applyBorder="1" applyAlignment="1">
      <alignment horizontal="center" vertical="top"/>
    </xf>
    <xf numFmtId="0" fontId="1" fillId="0" borderId="0" xfId="0" applyFont="1" applyFill="1" applyAlignment="1">
      <alignment horizontal="center"/>
    </xf>
    <xf numFmtId="0" fontId="0" fillId="3" borderId="12" xfId="0" applyFill="1" applyBorder="1" applyAlignment="1">
      <alignment horizontal="center" vertical="center"/>
    </xf>
    <xf numFmtId="0" fontId="3" fillId="4" borderId="7" xfId="0" applyFont="1" applyFill="1" applyBorder="1" applyAlignment="1">
      <alignment horizontal="left" vertical="top"/>
    </xf>
    <xf numFmtId="0" fontId="4" fillId="4" borderId="12" xfId="0" applyFont="1" applyFill="1" applyBorder="1" applyAlignment="1">
      <alignment vertical="top" wrapText="1"/>
    </xf>
    <xf numFmtId="0" fontId="4" fillId="4" borderId="12" xfId="0" applyFont="1" applyFill="1" applyBorder="1" applyAlignment="1">
      <alignment horizontal="center" vertical="center"/>
    </xf>
    <xf numFmtId="0" fontId="4" fillId="4" borderId="12" xfId="0" applyFont="1" applyFill="1" applyBorder="1"/>
    <xf numFmtId="0" fontId="6" fillId="0" borderId="0" xfId="0" applyFont="1" applyFill="1"/>
    <xf numFmtId="0" fontId="7" fillId="2" borderId="0" xfId="0" applyFont="1" applyFill="1" applyAlignment="1">
      <alignment horizontal="left" vertical="top"/>
    </xf>
    <xf numFmtId="0" fontId="6" fillId="2" borderId="0" xfId="0" applyFont="1" applyFill="1"/>
    <xf numFmtId="0" fontId="6" fillId="2" borderId="0" xfId="0" applyFont="1" applyFill="1" applyAlignment="1">
      <alignment horizontal="center" vertical="center"/>
    </xf>
    <xf numFmtId="0" fontId="2" fillId="2" borderId="6" xfId="0" applyFont="1" applyFill="1" applyBorder="1" applyAlignment="1">
      <alignment horizontal="center" vertical="center" wrapText="1"/>
    </xf>
    <xf numFmtId="0" fontId="8" fillId="0" borderId="6" xfId="0" applyFont="1" applyBorder="1" applyAlignment="1">
      <alignment horizontal="center" vertical="center" wrapText="1"/>
    </xf>
    <xf numFmtId="0" fontId="0" fillId="3" borderId="10" xfId="0" applyFill="1" applyBorder="1" applyAlignment="1">
      <alignment horizontal="center" vertical="center"/>
    </xf>
    <xf numFmtId="0" fontId="8" fillId="0" borderId="3" xfId="0" applyFont="1" applyBorder="1" applyAlignment="1">
      <alignment horizontal="center" vertical="center" wrapText="1"/>
    </xf>
    <xf numFmtId="0" fontId="0" fillId="3" borderId="7" xfId="0" applyFill="1" applyBorder="1" applyAlignment="1">
      <alignment horizontal="center" vertical="center"/>
    </xf>
    <xf numFmtId="0" fontId="0" fillId="3" borderId="6" xfId="0" applyFill="1" applyBorder="1" applyAlignment="1">
      <alignment horizontal="center" vertical="center"/>
    </xf>
    <xf numFmtId="0" fontId="0" fillId="3" borderId="3" xfId="0" applyFill="1" applyBorder="1" applyAlignment="1">
      <alignment horizontal="center" vertical="center"/>
    </xf>
    <xf numFmtId="0" fontId="0" fillId="3" borderId="9" xfId="0" applyFill="1" applyBorder="1" applyAlignment="1">
      <alignment horizontal="center" vertical="center"/>
    </xf>
    <xf numFmtId="0" fontId="5" fillId="0" borderId="6" xfId="0" applyFont="1" applyBorder="1" applyAlignment="1">
      <alignment horizontal="center" vertical="center"/>
    </xf>
    <xf numFmtId="0" fontId="8" fillId="0" borderId="7" xfId="0" applyFont="1" applyBorder="1" applyAlignment="1">
      <alignment horizontal="center" vertical="center"/>
    </xf>
    <xf numFmtId="0" fontId="1" fillId="4" borderId="3"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6" xfId="0" applyFont="1" applyFill="1" applyBorder="1" applyAlignment="1">
      <alignment horizontal="center" vertical="center" wrapText="1"/>
    </xf>
    <xf numFmtId="0" fontId="3" fillId="4" borderId="7" xfId="0" applyFont="1" applyFill="1" applyBorder="1" applyAlignment="1">
      <alignment horizontal="left"/>
    </xf>
    <xf numFmtId="0" fontId="1" fillId="3" borderId="7" xfId="0" applyFont="1" applyFill="1" applyBorder="1" applyAlignment="1">
      <alignment horizontal="center" vertical="center" wrapText="1"/>
    </xf>
    <xf numFmtId="0" fontId="1" fillId="0" borderId="10" xfId="0" applyFont="1" applyFill="1" applyBorder="1" applyAlignment="1">
      <alignment vertical="top"/>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1" fillId="4" borderId="9" xfId="0" applyFont="1" applyFill="1" applyBorder="1" applyAlignment="1">
      <alignment horizontal="center" vertical="center"/>
    </xf>
    <xf numFmtId="0" fontId="0" fillId="3" borderId="0" xfId="0" applyFill="1" applyBorder="1" applyAlignment="1">
      <alignment horizontal="center" vertical="center"/>
    </xf>
    <xf numFmtId="0" fontId="6" fillId="2" borderId="0" xfId="0" applyFont="1" applyFill="1" applyBorder="1" applyAlignment="1">
      <alignment horizontal="center"/>
    </xf>
    <xf numFmtId="0" fontId="4" fillId="4" borderId="8" xfId="0" applyFont="1" applyFill="1" applyBorder="1" applyAlignment="1">
      <alignment horizontal="center"/>
    </xf>
    <xf numFmtId="0" fontId="0" fillId="0" borderId="6" xfId="0" applyFill="1" applyBorder="1" applyAlignment="1">
      <alignment horizontal="center"/>
    </xf>
    <xf numFmtId="0" fontId="0" fillId="0" borderId="0" xfId="0" applyFill="1" applyBorder="1" applyAlignment="1">
      <alignment horizontal="center"/>
    </xf>
    <xf numFmtId="0" fontId="0" fillId="3" borderId="8" xfId="0" applyFill="1" applyBorder="1" applyAlignment="1">
      <alignment horizontal="center"/>
    </xf>
    <xf numFmtId="0" fontId="0" fillId="0" borderId="6" xfId="0" applyFill="1" applyBorder="1" applyAlignment="1">
      <alignment horizontal="center" wrapText="1"/>
    </xf>
    <xf numFmtId="0" fontId="0" fillId="0" borderId="0" xfId="0" applyFill="1" applyBorder="1" applyAlignment="1">
      <alignment horizontal="center" wrapText="1"/>
    </xf>
    <xf numFmtId="0" fontId="0" fillId="4" borderId="8" xfId="0" applyFill="1" applyBorder="1" applyAlignment="1">
      <alignment horizontal="center" wrapText="1"/>
    </xf>
    <xf numFmtId="0" fontId="0" fillId="3" borderId="8" xfId="0" applyFill="1" applyBorder="1" applyAlignment="1">
      <alignment horizontal="center" wrapText="1"/>
    </xf>
    <xf numFmtId="0" fontId="0" fillId="3" borderId="2" xfId="0" applyFill="1" applyBorder="1" applyAlignment="1">
      <alignment horizontal="center"/>
    </xf>
    <xf numFmtId="0" fontId="0" fillId="0" borderId="8" xfId="0" applyFill="1" applyBorder="1" applyAlignment="1">
      <alignment horizontal="center" wrapText="1"/>
    </xf>
    <xf numFmtId="0" fontId="0" fillId="0" borderId="8" xfId="0" applyFill="1" applyBorder="1" applyAlignment="1">
      <alignment horizontal="center" vertical="top"/>
    </xf>
    <xf numFmtId="0" fontId="0" fillId="3" borderId="4" xfId="0" applyFill="1" applyBorder="1" applyAlignment="1">
      <alignment horizontal="center" vertical="center"/>
    </xf>
    <xf numFmtId="0" fontId="8" fillId="0" borderId="9" xfId="0" applyFont="1" applyBorder="1" applyAlignment="1">
      <alignment horizontal="center" vertical="center" wrapText="1"/>
    </xf>
    <xf numFmtId="0" fontId="0" fillId="0" borderId="4" xfId="0" applyFill="1" applyBorder="1" applyAlignment="1">
      <alignment vertical="top" wrapText="1"/>
    </xf>
    <xf numFmtId="0" fontId="0" fillId="3" borderId="15" xfId="0" applyFill="1" applyBorder="1" applyAlignment="1">
      <alignment horizontal="center" vertical="center"/>
    </xf>
    <xf numFmtId="0" fontId="0" fillId="3" borderId="13" xfId="0" applyFill="1" applyBorder="1" applyAlignment="1">
      <alignment horizontal="center"/>
    </xf>
    <xf numFmtId="0" fontId="0" fillId="4" borderId="12" xfId="0" applyFill="1" applyBorder="1" applyAlignment="1">
      <alignment horizontal="center" vertical="center" wrapText="1"/>
    </xf>
    <xf numFmtId="10" fontId="0" fillId="0" borderId="6" xfId="0" applyNumberFormat="1" applyFill="1" applyBorder="1" applyAlignment="1">
      <alignment horizontal="center"/>
    </xf>
    <xf numFmtId="10" fontId="0" fillId="0" borderId="6" xfId="0" applyNumberFormat="1" applyFill="1" applyBorder="1" applyAlignment="1">
      <alignment horizontal="center" vertical="center"/>
    </xf>
    <xf numFmtId="0" fontId="1" fillId="3" borderId="6" xfId="0" applyFont="1" applyFill="1" applyBorder="1" applyAlignment="1">
      <alignment horizontal="center" vertical="top"/>
    </xf>
    <xf numFmtId="0" fontId="1" fillId="3" borderId="6" xfId="0" applyFont="1" applyFill="1" applyBorder="1" applyAlignment="1">
      <alignment horizontal="center" vertical="center"/>
    </xf>
    <xf numFmtId="0" fontId="1" fillId="3" borderId="6" xfId="0" applyFont="1" applyFill="1" applyBorder="1" applyAlignment="1">
      <alignment horizontal="center" vertical="center" wrapText="1"/>
    </xf>
    <xf numFmtId="0" fontId="1" fillId="3" borderId="6" xfId="0" applyFont="1" applyFill="1" applyBorder="1" applyAlignment="1">
      <alignment horizontal="center" vertical="top" wrapText="1"/>
    </xf>
    <xf numFmtId="0" fontId="1" fillId="3" borderId="6" xfId="0" applyFont="1" applyFill="1" applyBorder="1" applyAlignment="1">
      <alignment horizontal="center"/>
    </xf>
    <xf numFmtId="164" fontId="1" fillId="4" borderId="18" xfId="0" applyNumberFormat="1" applyFont="1" applyFill="1" applyBorder="1" applyAlignment="1">
      <alignment horizontal="left" vertical="center"/>
    </xf>
    <xf numFmtId="164" fontId="0" fillId="6" borderId="18" xfId="0" applyNumberFormat="1" applyFont="1" applyFill="1" applyBorder="1" applyAlignment="1">
      <alignment horizontal="right" vertical="center"/>
    </xf>
    <xf numFmtId="164" fontId="1" fillId="4" borderId="20" xfId="0" applyNumberFormat="1" applyFont="1" applyFill="1" applyBorder="1" applyAlignment="1">
      <alignment horizontal="left" vertical="center"/>
    </xf>
    <xf numFmtId="0" fontId="1" fillId="6" borderId="9" xfId="0" applyFont="1" applyFill="1" applyBorder="1" applyAlignment="1">
      <alignment horizontal="right" vertical="center"/>
    </xf>
    <xf numFmtId="10" fontId="1" fillId="0" borderId="22" xfId="0" applyNumberFormat="1" applyFont="1" applyBorder="1" applyAlignment="1">
      <alignment horizontal="center" vertical="center" wrapText="1"/>
    </xf>
    <xf numFmtId="164" fontId="0" fillId="3" borderId="18" xfId="0" applyNumberFormat="1" applyFont="1" applyFill="1" applyBorder="1" applyAlignment="1">
      <alignment horizontal="right" vertical="center"/>
    </xf>
    <xf numFmtId="10" fontId="0" fillId="7" borderId="8" xfId="0" applyNumberFormat="1" applyFill="1" applyBorder="1" applyAlignment="1">
      <alignment horizontal="center" vertical="center"/>
    </xf>
    <xf numFmtId="0" fontId="1" fillId="3" borderId="9" xfId="0" applyFont="1" applyFill="1" applyBorder="1" applyAlignment="1">
      <alignment horizontal="center" vertical="center"/>
    </xf>
    <xf numFmtId="10" fontId="0" fillId="7" borderId="5" xfId="0" applyNumberFormat="1" applyFill="1" applyBorder="1" applyAlignment="1">
      <alignment horizontal="center" vertical="center"/>
    </xf>
    <xf numFmtId="0" fontId="4" fillId="4" borderId="8" xfId="0" applyFont="1" applyFill="1" applyBorder="1"/>
    <xf numFmtId="10" fontId="0" fillId="3" borderId="8" xfId="0" applyNumberFormat="1" applyFill="1" applyBorder="1" applyAlignment="1">
      <alignment horizontal="center" vertical="center"/>
    </xf>
    <xf numFmtId="0" fontId="0" fillId="4" borderId="8" xfId="0" applyFill="1" applyBorder="1" applyAlignment="1">
      <alignment horizontal="center"/>
    </xf>
    <xf numFmtId="0" fontId="9" fillId="2" borderId="0" xfId="0" applyFont="1" applyFill="1" applyAlignment="1">
      <alignment horizontal="center" vertical="center"/>
    </xf>
    <xf numFmtId="0" fontId="0" fillId="4" borderId="12"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0" xfId="0" applyFont="1" applyFill="1" applyBorder="1" applyAlignment="1">
      <alignment horizontal="center" vertical="center"/>
    </xf>
    <xf numFmtId="0" fontId="0" fillId="4" borderId="12"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0" xfId="0" applyFont="1" applyFill="1" applyAlignment="1">
      <alignment horizontal="center" vertical="center"/>
    </xf>
    <xf numFmtId="0" fontId="0" fillId="0" borderId="3"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6"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9" xfId="0" applyFont="1" applyFill="1" applyBorder="1" applyAlignment="1">
      <alignment horizontal="center" vertical="center" wrapText="1"/>
    </xf>
    <xf numFmtId="0" fontId="0" fillId="0" borderId="6" xfId="0" applyFont="1" applyFill="1" applyBorder="1" applyAlignment="1">
      <alignment vertical="top" wrapText="1"/>
    </xf>
    <xf numFmtId="0" fontId="11" fillId="5" borderId="17" xfId="0" applyFont="1" applyFill="1" applyBorder="1" applyAlignment="1">
      <alignment horizontal="center" vertical="center"/>
    </xf>
    <xf numFmtId="165" fontId="0" fillId="0" borderId="19" xfId="0" applyNumberFormat="1" applyFont="1" applyBorder="1" applyAlignment="1">
      <alignment horizontal="center" vertical="center" wrapText="1"/>
    </xf>
    <xf numFmtId="165" fontId="0" fillId="0" borderId="19" xfId="0" applyNumberFormat="1" applyFont="1" applyBorder="1" applyAlignment="1">
      <alignment horizontal="center" vertical="center"/>
    </xf>
    <xf numFmtId="165" fontId="0" fillId="0" borderId="21" xfId="0" applyNumberFormat="1" applyFont="1" applyBorder="1" applyAlignment="1">
      <alignment horizontal="center" vertical="center" wrapText="1"/>
    </xf>
    <xf numFmtId="2" fontId="0" fillId="0" borderId="6" xfId="0" applyNumberFormat="1" applyFont="1" applyFill="1" applyBorder="1" applyAlignment="1">
      <alignment horizontal="center" vertical="center" wrapText="1"/>
    </xf>
    <xf numFmtId="0" fontId="0" fillId="0" borderId="0" xfId="0" applyAlignment="1">
      <alignment horizontal="center" vertical="center"/>
    </xf>
    <xf numFmtId="166" fontId="0" fillId="0" borderId="6" xfId="0" applyNumberFormat="1" applyFont="1" applyFill="1" applyBorder="1" applyAlignment="1">
      <alignment horizontal="center" vertical="center" wrapText="1"/>
    </xf>
    <xf numFmtId="0" fontId="3" fillId="4" borderId="12" xfId="0" applyFont="1" applyFill="1" applyBorder="1" applyAlignment="1">
      <alignment vertical="center" wrapText="1"/>
    </xf>
    <xf numFmtId="0" fontId="0" fillId="0" borderId="3" xfId="0" applyFill="1" applyBorder="1" applyAlignment="1">
      <alignment vertical="center" wrapText="1"/>
    </xf>
    <xf numFmtId="0" fontId="0" fillId="0" borderId="10" xfId="0" applyFill="1" applyBorder="1" applyAlignment="1">
      <alignment vertical="center" wrapText="1"/>
    </xf>
    <xf numFmtId="0" fontId="0" fillId="0" borderId="0" xfId="0" applyFill="1" applyBorder="1" applyAlignment="1">
      <alignment vertical="center" wrapText="1"/>
    </xf>
    <xf numFmtId="0" fontId="0" fillId="0" borderId="6" xfId="0" applyFill="1" applyBorder="1" applyAlignment="1">
      <alignment vertical="center" wrapText="1"/>
    </xf>
    <xf numFmtId="0" fontId="0" fillId="0" borderId="0" xfId="0" applyFill="1" applyAlignment="1">
      <alignment vertical="center" wrapText="1"/>
    </xf>
    <xf numFmtId="0" fontId="1" fillId="0" borderId="0" xfId="0" applyFont="1" applyFill="1" applyAlignment="1">
      <alignment vertical="center" wrapText="1"/>
    </xf>
    <xf numFmtId="0" fontId="1" fillId="0" borderId="0" xfId="0" applyFont="1" applyFill="1" applyAlignment="1">
      <alignment vertical="center"/>
    </xf>
    <xf numFmtId="0" fontId="0" fillId="0" borderId="9" xfId="0" applyFill="1" applyBorder="1" applyAlignment="1">
      <alignment vertical="center" wrapText="1"/>
    </xf>
    <xf numFmtId="0" fontId="10" fillId="5" borderId="16" xfId="0" applyFont="1" applyFill="1" applyBorder="1" applyAlignment="1">
      <alignment vertical="center"/>
    </xf>
    <xf numFmtId="0" fontId="0" fillId="0" borderId="0" xfId="0" applyFill="1" applyAlignment="1">
      <alignment vertical="center"/>
    </xf>
    <xf numFmtId="165" fontId="0" fillId="0" borderId="19" xfId="0" applyNumberFormat="1" applyFont="1" applyBorder="1" applyAlignment="1">
      <alignment horizontal="center"/>
    </xf>
    <xf numFmtId="10" fontId="0" fillId="7" borderId="6" xfId="0" applyNumberFormat="1" applyFill="1" applyBorder="1" applyAlignment="1">
      <alignment horizontal="center" vertical="center"/>
    </xf>
    <xf numFmtId="0" fontId="1" fillId="3" borderId="7" xfId="0" applyFont="1" applyFill="1" applyBorder="1" applyAlignment="1">
      <alignment horizontal="center" vertical="top" wrapText="1"/>
    </xf>
    <xf numFmtId="0" fontId="1" fillId="3" borderId="12" xfId="0" applyFont="1" applyFill="1" applyBorder="1" applyAlignment="1">
      <alignment horizontal="center" vertical="top" wrapText="1"/>
    </xf>
    <xf numFmtId="0" fontId="1" fillId="3" borderId="12" xfId="0" applyFont="1" applyFill="1" applyBorder="1" applyAlignment="1">
      <alignment horizontal="center"/>
    </xf>
    <xf numFmtId="0" fontId="3" fillId="4" borderId="7"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1" fillId="3" borderId="1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9" xfId="0" applyFont="1" applyFill="1" applyBorder="1" applyAlignment="1">
      <alignment horizontal="center" vertical="center"/>
    </xf>
    <xf numFmtId="0" fontId="1" fillId="3" borderId="15" xfId="0" applyFont="1" applyFill="1" applyBorder="1"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horizontal="center" vertical="center"/>
    </xf>
  </cellXfs>
  <cellStyles count="1">
    <cellStyle name="Normal" xfId="0" builtinId="0"/>
  </cellStyles>
  <dxfs count="25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Avance</a:t>
            </a:r>
            <a:r>
              <a:rPr lang="es-MX" baseline="0"/>
              <a:t> de cumplimiento</a:t>
            </a:r>
            <a:endParaRPr lang="es-MX"/>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plotArea>
      <c:layout/>
      <c:barChart>
        <c:barDir val="bar"/>
        <c:grouping val="clustered"/>
        <c:varyColors val="1"/>
        <c:ser>
          <c:idx val="0"/>
          <c:order val="0"/>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6DEA-7F44-BC5A-FC97A7F4E640}"/>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6DEA-7F44-BC5A-FC97A7F4E640}"/>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6DEA-7F44-BC5A-FC97A7F4E640}"/>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6DEA-7F44-BC5A-FC97A7F4E640}"/>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6DEA-7F44-BC5A-FC97A7F4E640}"/>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6DEA-7F44-BC5A-FC97A7F4E640}"/>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6DEA-7F44-BC5A-FC97A7F4E640}"/>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6DEA-7F44-BC5A-FC97A7F4E640}"/>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6DEA-7F44-BC5A-FC97A7F4E6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('NOM-009'!$C$667:$C$669,'NOM-009'!$C$674,'NOM-009'!$C$686:$C$687,'NOM-009'!$C$692,'NOM-009'!$C$699,'NOM-009'!$C$704)</c:f>
              <c:strCache>
                <c:ptCount val="9"/>
                <c:pt idx="0">
                  <c:v>1  Estudios</c:v>
                </c:pt>
                <c:pt idx="1">
                  <c:v>2  Programas</c:v>
                </c:pt>
                <c:pt idx="2">
                  <c:v>3  Procedimientos</c:v>
                </c:pt>
                <c:pt idx="3">
                  <c:v>4  Medidas de Seguridad</c:v>
                </c:pt>
                <c:pt idx="4">
                  <c:v>5 Seguimiento a la salud</c:v>
                </c:pt>
                <c:pt idx="5">
                  <c:v>6  Equipo de protección personal</c:v>
                </c:pt>
                <c:pt idx="6">
                  <c:v>7  Capacitación e información</c:v>
                </c:pt>
                <c:pt idx="7">
                  <c:v>8  Autorizaciones</c:v>
                </c:pt>
                <c:pt idx="8">
                  <c:v>9  Registros administrativos</c:v>
                </c:pt>
              </c:strCache>
            </c:strRef>
          </c:cat>
          <c:val>
            <c:numRef>
              <c:f>('NOM-009'!$D$667:$D$669,'NOM-009'!$D$674,'NOM-009'!$D$686:$D$687,'NOM-009'!$D$692,'NOM-009'!$D$699,'NOM-009'!$D$704)</c:f>
              <c:numCache>
                <c:formatCode>000.00%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CB90-7B45-934C-E8BDD45A417A}"/>
            </c:ext>
          </c:extLst>
        </c:ser>
        <c:dLbls>
          <c:dLblPos val="inEnd"/>
          <c:showLegendKey val="0"/>
          <c:showVal val="1"/>
          <c:showCatName val="0"/>
          <c:showSerName val="0"/>
          <c:showPercent val="0"/>
          <c:showBubbleSize val="0"/>
        </c:dLbls>
        <c:gapWidth val="65"/>
        <c:axId val="281217536"/>
        <c:axId val="281161072"/>
      </c:barChart>
      <c:catAx>
        <c:axId val="281217536"/>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281161072"/>
        <c:crosses val="autoZero"/>
        <c:auto val="1"/>
        <c:lblAlgn val="ctr"/>
        <c:lblOffset val="100"/>
        <c:noMultiLvlLbl val="0"/>
      </c:catAx>
      <c:valAx>
        <c:axId val="28116107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281217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1026F08-2D93-FF4A-81B1-4E31527028D3}">
  <sheetPr/>
  <sheetViews>
    <sheetView zoomScale="132" workbookViewId="0" zoomToFit="1"/>
  </sheetViews>
  <pageMargins left="0.7" right="0.7" top="0.75" bottom="0.75" header="0.3" footer="0.3"/>
  <pageSetup orientation="landscape" horizontalDpi="0" verticalDpi="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78333" cy="6287745"/>
    <xdr:graphicFrame macro="">
      <xdr:nvGraphicFramePr>
        <xdr:cNvPr id="2" name="Gráfico 1">
          <a:extLst>
            <a:ext uri="{FF2B5EF4-FFF2-40B4-BE49-F238E27FC236}">
              <a16:creationId xmlns:a16="http://schemas.microsoft.com/office/drawing/2014/main" id="{249C3D72-E06D-D54B-BD9C-57949958370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B1:J810"/>
  <sheetViews>
    <sheetView tabSelected="1" zoomScale="159" zoomScaleNormal="150" zoomScaleSheetLayoutView="81" workbookViewId="0">
      <pane ySplit="4" topLeftCell="A398" activePane="bottomLeft" state="frozen"/>
      <selection pane="bottomLeft" activeCell="B1" sqref="B1"/>
    </sheetView>
  </sheetViews>
  <sheetFormatPr baseColWidth="10" defaultColWidth="11.5" defaultRowHeight="15" x14ac:dyDescent="0.2"/>
  <cols>
    <col min="1" max="1" width="3.1640625" style="2" customWidth="1"/>
    <col min="2" max="2" width="10.5" style="33" customWidth="1"/>
    <col min="3" max="3" width="87" style="135" customWidth="1"/>
    <col min="4" max="4" width="12.83203125" style="111" customWidth="1"/>
    <col min="5" max="5" width="7.5" style="3" customWidth="1"/>
    <col min="6" max="6" width="8.33203125" style="1" customWidth="1"/>
    <col min="7" max="9" width="3.83203125" style="3" customWidth="1"/>
    <col min="10" max="10" width="20.1640625" style="70" customWidth="1"/>
    <col min="11" max="244" width="11.5" style="2"/>
    <col min="245" max="245" width="6.6640625" style="2" customWidth="1"/>
    <col min="246" max="246" width="56.6640625" style="2" customWidth="1"/>
    <col min="247" max="248" width="11.5" style="2" customWidth="1"/>
    <col min="249" max="249" width="37.83203125" style="2" customWidth="1"/>
    <col min="250" max="252" width="11.5" style="2" customWidth="1"/>
    <col min="253" max="258" width="4.6640625" style="2" customWidth="1"/>
    <col min="259" max="260" width="11.5" style="2"/>
    <col min="261" max="261" width="12.1640625" style="2" customWidth="1"/>
    <col min="262" max="262" width="14.83203125" style="2" customWidth="1"/>
    <col min="263" max="500" width="11.5" style="2"/>
    <col min="501" max="501" width="6.6640625" style="2" customWidth="1"/>
    <col min="502" max="502" width="56.6640625" style="2" customWidth="1"/>
    <col min="503" max="504" width="11.5" style="2" customWidth="1"/>
    <col min="505" max="505" width="37.83203125" style="2" customWidth="1"/>
    <col min="506" max="508" width="11.5" style="2" customWidth="1"/>
    <col min="509" max="514" width="4.6640625" style="2" customWidth="1"/>
    <col min="515" max="516" width="11.5" style="2"/>
    <col min="517" max="517" width="12.1640625" style="2" customWidth="1"/>
    <col min="518" max="518" width="14.83203125" style="2" customWidth="1"/>
    <col min="519" max="756" width="11.5" style="2"/>
    <col min="757" max="757" width="6.6640625" style="2" customWidth="1"/>
    <col min="758" max="758" width="56.6640625" style="2" customWidth="1"/>
    <col min="759" max="760" width="11.5" style="2" customWidth="1"/>
    <col min="761" max="761" width="37.83203125" style="2" customWidth="1"/>
    <col min="762" max="764" width="11.5" style="2" customWidth="1"/>
    <col min="765" max="770" width="4.6640625" style="2" customWidth="1"/>
    <col min="771" max="772" width="11.5" style="2"/>
    <col min="773" max="773" width="12.1640625" style="2" customWidth="1"/>
    <col min="774" max="774" width="14.83203125" style="2" customWidth="1"/>
    <col min="775" max="1012" width="11.5" style="2"/>
    <col min="1013" max="1013" width="6.6640625" style="2" customWidth="1"/>
    <col min="1014" max="1014" width="56.6640625" style="2" customWidth="1"/>
    <col min="1015" max="1016" width="11.5" style="2" customWidth="1"/>
    <col min="1017" max="1017" width="37.83203125" style="2" customWidth="1"/>
    <col min="1018" max="1020" width="11.5" style="2" customWidth="1"/>
    <col min="1021" max="1026" width="4.6640625" style="2" customWidth="1"/>
    <col min="1027" max="1028" width="11.5" style="2"/>
    <col min="1029" max="1029" width="12.1640625" style="2" customWidth="1"/>
    <col min="1030" max="1030" width="14.83203125" style="2" customWidth="1"/>
    <col min="1031" max="1268" width="11.5" style="2"/>
    <col min="1269" max="1269" width="6.6640625" style="2" customWidth="1"/>
    <col min="1270" max="1270" width="56.6640625" style="2" customWidth="1"/>
    <col min="1271" max="1272" width="11.5" style="2" customWidth="1"/>
    <col min="1273" max="1273" width="37.83203125" style="2" customWidth="1"/>
    <col min="1274" max="1276" width="11.5" style="2" customWidth="1"/>
    <col min="1277" max="1282" width="4.6640625" style="2" customWidth="1"/>
    <col min="1283" max="1284" width="11.5" style="2"/>
    <col min="1285" max="1285" width="12.1640625" style="2" customWidth="1"/>
    <col min="1286" max="1286" width="14.83203125" style="2" customWidth="1"/>
    <col min="1287" max="1524" width="11.5" style="2"/>
    <col min="1525" max="1525" width="6.6640625" style="2" customWidth="1"/>
    <col min="1526" max="1526" width="56.6640625" style="2" customWidth="1"/>
    <col min="1527" max="1528" width="11.5" style="2" customWidth="1"/>
    <col min="1529" max="1529" width="37.83203125" style="2" customWidth="1"/>
    <col min="1530" max="1532" width="11.5" style="2" customWidth="1"/>
    <col min="1533" max="1538" width="4.6640625" style="2" customWidth="1"/>
    <col min="1539" max="1540" width="11.5" style="2"/>
    <col min="1541" max="1541" width="12.1640625" style="2" customWidth="1"/>
    <col min="1542" max="1542" width="14.83203125" style="2" customWidth="1"/>
    <col min="1543" max="1780" width="11.5" style="2"/>
    <col min="1781" max="1781" width="6.6640625" style="2" customWidth="1"/>
    <col min="1782" max="1782" width="56.6640625" style="2" customWidth="1"/>
    <col min="1783" max="1784" width="11.5" style="2" customWidth="1"/>
    <col min="1785" max="1785" width="37.83203125" style="2" customWidth="1"/>
    <col min="1786" max="1788" width="11.5" style="2" customWidth="1"/>
    <col min="1789" max="1794" width="4.6640625" style="2" customWidth="1"/>
    <col min="1795" max="1796" width="11.5" style="2"/>
    <col min="1797" max="1797" width="12.1640625" style="2" customWidth="1"/>
    <col min="1798" max="1798" width="14.83203125" style="2" customWidth="1"/>
    <col min="1799" max="2036" width="11.5" style="2"/>
    <col min="2037" max="2037" width="6.6640625" style="2" customWidth="1"/>
    <col min="2038" max="2038" width="56.6640625" style="2" customWidth="1"/>
    <col min="2039" max="2040" width="11.5" style="2" customWidth="1"/>
    <col min="2041" max="2041" width="37.83203125" style="2" customWidth="1"/>
    <col min="2042" max="2044" width="11.5" style="2" customWidth="1"/>
    <col min="2045" max="2050" width="4.6640625" style="2" customWidth="1"/>
    <col min="2051" max="2052" width="11.5" style="2"/>
    <col min="2053" max="2053" width="12.1640625" style="2" customWidth="1"/>
    <col min="2054" max="2054" width="14.83203125" style="2" customWidth="1"/>
    <col min="2055" max="2292" width="11.5" style="2"/>
    <col min="2293" max="2293" width="6.6640625" style="2" customWidth="1"/>
    <col min="2294" max="2294" width="56.6640625" style="2" customWidth="1"/>
    <col min="2295" max="2296" width="11.5" style="2" customWidth="1"/>
    <col min="2297" max="2297" width="37.83203125" style="2" customWidth="1"/>
    <col min="2298" max="2300" width="11.5" style="2" customWidth="1"/>
    <col min="2301" max="2306" width="4.6640625" style="2" customWidth="1"/>
    <col min="2307" max="2308" width="11.5" style="2"/>
    <col min="2309" max="2309" width="12.1640625" style="2" customWidth="1"/>
    <col min="2310" max="2310" width="14.83203125" style="2" customWidth="1"/>
    <col min="2311" max="2548" width="11.5" style="2"/>
    <col min="2549" max="2549" width="6.6640625" style="2" customWidth="1"/>
    <col min="2550" max="2550" width="56.6640625" style="2" customWidth="1"/>
    <col min="2551" max="2552" width="11.5" style="2" customWidth="1"/>
    <col min="2553" max="2553" width="37.83203125" style="2" customWidth="1"/>
    <col min="2554" max="2556" width="11.5" style="2" customWidth="1"/>
    <col min="2557" max="2562" width="4.6640625" style="2" customWidth="1"/>
    <col min="2563" max="2564" width="11.5" style="2"/>
    <col min="2565" max="2565" width="12.1640625" style="2" customWidth="1"/>
    <col min="2566" max="2566" width="14.83203125" style="2" customWidth="1"/>
    <col min="2567" max="2804" width="11.5" style="2"/>
    <col min="2805" max="2805" width="6.6640625" style="2" customWidth="1"/>
    <col min="2806" max="2806" width="56.6640625" style="2" customWidth="1"/>
    <col min="2807" max="2808" width="11.5" style="2" customWidth="1"/>
    <col min="2809" max="2809" width="37.83203125" style="2" customWidth="1"/>
    <col min="2810" max="2812" width="11.5" style="2" customWidth="1"/>
    <col min="2813" max="2818" width="4.6640625" style="2" customWidth="1"/>
    <col min="2819" max="2820" width="11.5" style="2"/>
    <col min="2821" max="2821" width="12.1640625" style="2" customWidth="1"/>
    <col min="2822" max="2822" width="14.83203125" style="2" customWidth="1"/>
    <col min="2823" max="3060" width="11.5" style="2"/>
    <col min="3061" max="3061" width="6.6640625" style="2" customWidth="1"/>
    <col min="3062" max="3062" width="56.6640625" style="2" customWidth="1"/>
    <col min="3063" max="3064" width="11.5" style="2" customWidth="1"/>
    <col min="3065" max="3065" width="37.83203125" style="2" customWidth="1"/>
    <col min="3066" max="3068" width="11.5" style="2" customWidth="1"/>
    <col min="3069" max="3074" width="4.6640625" style="2" customWidth="1"/>
    <col min="3075" max="3076" width="11.5" style="2"/>
    <col min="3077" max="3077" width="12.1640625" style="2" customWidth="1"/>
    <col min="3078" max="3078" width="14.83203125" style="2" customWidth="1"/>
    <col min="3079" max="3316" width="11.5" style="2"/>
    <col min="3317" max="3317" width="6.6640625" style="2" customWidth="1"/>
    <col min="3318" max="3318" width="56.6640625" style="2" customWidth="1"/>
    <col min="3319" max="3320" width="11.5" style="2" customWidth="1"/>
    <col min="3321" max="3321" width="37.83203125" style="2" customWidth="1"/>
    <col min="3322" max="3324" width="11.5" style="2" customWidth="1"/>
    <col min="3325" max="3330" width="4.6640625" style="2" customWidth="1"/>
    <col min="3331" max="3332" width="11.5" style="2"/>
    <col min="3333" max="3333" width="12.1640625" style="2" customWidth="1"/>
    <col min="3334" max="3334" width="14.83203125" style="2" customWidth="1"/>
    <col min="3335" max="3572" width="11.5" style="2"/>
    <col min="3573" max="3573" width="6.6640625" style="2" customWidth="1"/>
    <col min="3574" max="3574" width="56.6640625" style="2" customWidth="1"/>
    <col min="3575" max="3576" width="11.5" style="2" customWidth="1"/>
    <col min="3577" max="3577" width="37.83203125" style="2" customWidth="1"/>
    <col min="3578" max="3580" width="11.5" style="2" customWidth="1"/>
    <col min="3581" max="3586" width="4.6640625" style="2" customWidth="1"/>
    <col min="3587" max="3588" width="11.5" style="2"/>
    <col min="3589" max="3589" width="12.1640625" style="2" customWidth="1"/>
    <col min="3590" max="3590" width="14.83203125" style="2" customWidth="1"/>
    <col min="3591" max="3828" width="11.5" style="2"/>
    <col min="3829" max="3829" width="6.6640625" style="2" customWidth="1"/>
    <col min="3830" max="3830" width="56.6640625" style="2" customWidth="1"/>
    <col min="3831" max="3832" width="11.5" style="2" customWidth="1"/>
    <col min="3833" max="3833" width="37.83203125" style="2" customWidth="1"/>
    <col min="3834" max="3836" width="11.5" style="2" customWidth="1"/>
    <col min="3837" max="3842" width="4.6640625" style="2" customWidth="1"/>
    <col min="3843" max="3844" width="11.5" style="2"/>
    <col min="3845" max="3845" width="12.1640625" style="2" customWidth="1"/>
    <col min="3846" max="3846" width="14.83203125" style="2" customWidth="1"/>
    <col min="3847" max="4084" width="11.5" style="2"/>
    <col min="4085" max="4085" width="6.6640625" style="2" customWidth="1"/>
    <col min="4086" max="4086" width="56.6640625" style="2" customWidth="1"/>
    <col min="4087" max="4088" width="11.5" style="2" customWidth="1"/>
    <col min="4089" max="4089" width="37.83203125" style="2" customWidth="1"/>
    <col min="4090" max="4092" width="11.5" style="2" customWidth="1"/>
    <col min="4093" max="4098" width="4.6640625" style="2" customWidth="1"/>
    <col min="4099" max="4100" width="11.5" style="2"/>
    <col min="4101" max="4101" width="12.1640625" style="2" customWidth="1"/>
    <col min="4102" max="4102" width="14.83203125" style="2" customWidth="1"/>
    <col min="4103" max="4340" width="11.5" style="2"/>
    <col min="4341" max="4341" width="6.6640625" style="2" customWidth="1"/>
    <col min="4342" max="4342" width="56.6640625" style="2" customWidth="1"/>
    <col min="4343" max="4344" width="11.5" style="2" customWidth="1"/>
    <col min="4345" max="4345" width="37.83203125" style="2" customWidth="1"/>
    <col min="4346" max="4348" width="11.5" style="2" customWidth="1"/>
    <col min="4349" max="4354" width="4.6640625" style="2" customWidth="1"/>
    <col min="4355" max="4356" width="11.5" style="2"/>
    <col min="4357" max="4357" width="12.1640625" style="2" customWidth="1"/>
    <col min="4358" max="4358" width="14.83203125" style="2" customWidth="1"/>
    <col min="4359" max="4596" width="11.5" style="2"/>
    <col min="4597" max="4597" width="6.6640625" style="2" customWidth="1"/>
    <col min="4598" max="4598" width="56.6640625" style="2" customWidth="1"/>
    <col min="4599" max="4600" width="11.5" style="2" customWidth="1"/>
    <col min="4601" max="4601" width="37.83203125" style="2" customWidth="1"/>
    <col min="4602" max="4604" width="11.5" style="2" customWidth="1"/>
    <col min="4605" max="4610" width="4.6640625" style="2" customWidth="1"/>
    <col min="4611" max="4612" width="11.5" style="2"/>
    <col min="4613" max="4613" width="12.1640625" style="2" customWidth="1"/>
    <col min="4614" max="4614" width="14.83203125" style="2" customWidth="1"/>
    <col min="4615" max="4852" width="11.5" style="2"/>
    <col min="4853" max="4853" width="6.6640625" style="2" customWidth="1"/>
    <col min="4854" max="4854" width="56.6640625" style="2" customWidth="1"/>
    <col min="4855" max="4856" width="11.5" style="2" customWidth="1"/>
    <col min="4857" max="4857" width="37.83203125" style="2" customWidth="1"/>
    <col min="4858" max="4860" width="11.5" style="2" customWidth="1"/>
    <col min="4861" max="4866" width="4.6640625" style="2" customWidth="1"/>
    <col min="4867" max="4868" width="11.5" style="2"/>
    <col min="4869" max="4869" width="12.1640625" style="2" customWidth="1"/>
    <col min="4870" max="4870" width="14.83203125" style="2" customWidth="1"/>
    <col min="4871" max="5108" width="11.5" style="2"/>
    <col min="5109" max="5109" width="6.6640625" style="2" customWidth="1"/>
    <col min="5110" max="5110" width="56.6640625" style="2" customWidth="1"/>
    <col min="5111" max="5112" width="11.5" style="2" customWidth="1"/>
    <col min="5113" max="5113" width="37.83203125" style="2" customWidth="1"/>
    <col min="5114" max="5116" width="11.5" style="2" customWidth="1"/>
    <col min="5117" max="5122" width="4.6640625" style="2" customWidth="1"/>
    <col min="5123" max="5124" width="11.5" style="2"/>
    <col min="5125" max="5125" width="12.1640625" style="2" customWidth="1"/>
    <col min="5126" max="5126" width="14.83203125" style="2" customWidth="1"/>
    <col min="5127" max="5364" width="11.5" style="2"/>
    <col min="5365" max="5365" width="6.6640625" style="2" customWidth="1"/>
    <col min="5366" max="5366" width="56.6640625" style="2" customWidth="1"/>
    <col min="5367" max="5368" width="11.5" style="2" customWidth="1"/>
    <col min="5369" max="5369" width="37.83203125" style="2" customWidth="1"/>
    <col min="5370" max="5372" width="11.5" style="2" customWidth="1"/>
    <col min="5373" max="5378" width="4.6640625" style="2" customWidth="1"/>
    <col min="5379" max="5380" width="11.5" style="2"/>
    <col min="5381" max="5381" width="12.1640625" style="2" customWidth="1"/>
    <col min="5382" max="5382" width="14.83203125" style="2" customWidth="1"/>
    <col min="5383" max="5620" width="11.5" style="2"/>
    <col min="5621" max="5621" width="6.6640625" style="2" customWidth="1"/>
    <col min="5622" max="5622" width="56.6640625" style="2" customWidth="1"/>
    <col min="5623" max="5624" width="11.5" style="2" customWidth="1"/>
    <col min="5625" max="5625" width="37.83203125" style="2" customWidth="1"/>
    <col min="5626" max="5628" width="11.5" style="2" customWidth="1"/>
    <col min="5629" max="5634" width="4.6640625" style="2" customWidth="1"/>
    <col min="5635" max="5636" width="11.5" style="2"/>
    <col min="5637" max="5637" width="12.1640625" style="2" customWidth="1"/>
    <col min="5638" max="5638" width="14.83203125" style="2" customWidth="1"/>
    <col min="5639" max="5876" width="11.5" style="2"/>
    <col min="5877" max="5877" width="6.6640625" style="2" customWidth="1"/>
    <col min="5878" max="5878" width="56.6640625" style="2" customWidth="1"/>
    <col min="5879" max="5880" width="11.5" style="2" customWidth="1"/>
    <col min="5881" max="5881" width="37.83203125" style="2" customWidth="1"/>
    <col min="5882" max="5884" width="11.5" style="2" customWidth="1"/>
    <col min="5885" max="5890" width="4.6640625" style="2" customWidth="1"/>
    <col min="5891" max="5892" width="11.5" style="2"/>
    <col min="5893" max="5893" width="12.1640625" style="2" customWidth="1"/>
    <col min="5894" max="5894" width="14.83203125" style="2" customWidth="1"/>
    <col min="5895" max="6132" width="11.5" style="2"/>
    <col min="6133" max="6133" width="6.6640625" style="2" customWidth="1"/>
    <col min="6134" max="6134" width="56.6640625" style="2" customWidth="1"/>
    <col min="6135" max="6136" width="11.5" style="2" customWidth="1"/>
    <col min="6137" max="6137" width="37.83203125" style="2" customWidth="1"/>
    <col min="6138" max="6140" width="11.5" style="2" customWidth="1"/>
    <col min="6141" max="6146" width="4.6640625" style="2" customWidth="1"/>
    <col min="6147" max="6148" width="11.5" style="2"/>
    <col min="6149" max="6149" width="12.1640625" style="2" customWidth="1"/>
    <col min="6150" max="6150" width="14.83203125" style="2" customWidth="1"/>
    <col min="6151" max="6388" width="11.5" style="2"/>
    <col min="6389" max="6389" width="6.6640625" style="2" customWidth="1"/>
    <col min="6390" max="6390" width="56.6640625" style="2" customWidth="1"/>
    <col min="6391" max="6392" width="11.5" style="2" customWidth="1"/>
    <col min="6393" max="6393" width="37.83203125" style="2" customWidth="1"/>
    <col min="6394" max="6396" width="11.5" style="2" customWidth="1"/>
    <col min="6397" max="6402" width="4.6640625" style="2" customWidth="1"/>
    <col min="6403" max="6404" width="11.5" style="2"/>
    <col min="6405" max="6405" width="12.1640625" style="2" customWidth="1"/>
    <col min="6406" max="6406" width="14.83203125" style="2" customWidth="1"/>
    <col min="6407" max="6644" width="11.5" style="2"/>
    <col min="6645" max="6645" width="6.6640625" style="2" customWidth="1"/>
    <col min="6646" max="6646" width="56.6640625" style="2" customWidth="1"/>
    <col min="6647" max="6648" width="11.5" style="2" customWidth="1"/>
    <col min="6649" max="6649" width="37.83203125" style="2" customWidth="1"/>
    <col min="6650" max="6652" width="11.5" style="2" customWidth="1"/>
    <col min="6653" max="6658" width="4.6640625" style="2" customWidth="1"/>
    <col min="6659" max="6660" width="11.5" style="2"/>
    <col min="6661" max="6661" width="12.1640625" style="2" customWidth="1"/>
    <col min="6662" max="6662" width="14.83203125" style="2" customWidth="1"/>
    <col min="6663" max="6900" width="11.5" style="2"/>
    <col min="6901" max="6901" width="6.6640625" style="2" customWidth="1"/>
    <col min="6902" max="6902" width="56.6640625" style="2" customWidth="1"/>
    <col min="6903" max="6904" width="11.5" style="2" customWidth="1"/>
    <col min="6905" max="6905" width="37.83203125" style="2" customWidth="1"/>
    <col min="6906" max="6908" width="11.5" style="2" customWidth="1"/>
    <col min="6909" max="6914" width="4.6640625" style="2" customWidth="1"/>
    <col min="6915" max="6916" width="11.5" style="2"/>
    <col min="6917" max="6917" width="12.1640625" style="2" customWidth="1"/>
    <col min="6918" max="6918" width="14.83203125" style="2" customWidth="1"/>
    <col min="6919" max="7156" width="11.5" style="2"/>
    <col min="7157" max="7157" width="6.6640625" style="2" customWidth="1"/>
    <col min="7158" max="7158" width="56.6640625" style="2" customWidth="1"/>
    <col min="7159" max="7160" width="11.5" style="2" customWidth="1"/>
    <col min="7161" max="7161" width="37.83203125" style="2" customWidth="1"/>
    <col min="7162" max="7164" width="11.5" style="2" customWidth="1"/>
    <col min="7165" max="7170" width="4.6640625" style="2" customWidth="1"/>
    <col min="7171" max="7172" width="11.5" style="2"/>
    <col min="7173" max="7173" width="12.1640625" style="2" customWidth="1"/>
    <col min="7174" max="7174" width="14.83203125" style="2" customWidth="1"/>
    <col min="7175" max="7412" width="11.5" style="2"/>
    <col min="7413" max="7413" width="6.6640625" style="2" customWidth="1"/>
    <col min="7414" max="7414" width="56.6640625" style="2" customWidth="1"/>
    <col min="7415" max="7416" width="11.5" style="2" customWidth="1"/>
    <col min="7417" max="7417" width="37.83203125" style="2" customWidth="1"/>
    <col min="7418" max="7420" width="11.5" style="2" customWidth="1"/>
    <col min="7421" max="7426" width="4.6640625" style="2" customWidth="1"/>
    <col min="7427" max="7428" width="11.5" style="2"/>
    <col min="7429" max="7429" width="12.1640625" style="2" customWidth="1"/>
    <col min="7430" max="7430" width="14.83203125" style="2" customWidth="1"/>
    <col min="7431" max="7668" width="11.5" style="2"/>
    <col min="7669" max="7669" width="6.6640625" style="2" customWidth="1"/>
    <col min="7670" max="7670" width="56.6640625" style="2" customWidth="1"/>
    <col min="7671" max="7672" width="11.5" style="2" customWidth="1"/>
    <col min="7673" max="7673" width="37.83203125" style="2" customWidth="1"/>
    <col min="7674" max="7676" width="11.5" style="2" customWidth="1"/>
    <col min="7677" max="7682" width="4.6640625" style="2" customWidth="1"/>
    <col min="7683" max="7684" width="11.5" style="2"/>
    <col min="7685" max="7685" width="12.1640625" style="2" customWidth="1"/>
    <col min="7686" max="7686" width="14.83203125" style="2" customWidth="1"/>
    <col min="7687" max="7924" width="11.5" style="2"/>
    <col min="7925" max="7925" width="6.6640625" style="2" customWidth="1"/>
    <col min="7926" max="7926" width="56.6640625" style="2" customWidth="1"/>
    <col min="7927" max="7928" width="11.5" style="2" customWidth="1"/>
    <col min="7929" max="7929" width="37.83203125" style="2" customWidth="1"/>
    <col min="7930" max="7932" width="11.5" style="2" customWidth="1"/>
    <col min="7933" max="7938" width="4.6640625" style="2" customWidth="1"/>
    <col min="7939" max="7940" width="11.5" style="2"/>
    <col min="7941" max="7941" width="12.1640625" style="2" customWidth="1"/>
    <col min="7942" max="7942" width="14.83203125" style="2" customWidth="1"/>
    <col min="7943" max="8180" width="11.5" style="2"/>
    <col min="8181" max="8181" width="6.6640625" style="2" customWidth="1"/>
    <col min="8182" max="8182" width="56.6640625" style="2" customWidth="1"/>
    <col min="8183" max="8184" width="11.5" style="2" customWidth="1"/>
    <col min="8185" max="8185" width="37.83203125" style="2" customWidth="1"/>
    <col min="8186" max="8188" width="11.5" style="2" customWidth="1"/>
    <col min="8189" max="8194" width="4.6640625" style="2" customWidth="1"/>
    <col min="8195" max="8196" width="11.5" style="2"/>
    <col min="8197" max="8197" width="12.1640625" style="2" customWidth="1"/>
    <col min="8198" max="8198" width="14.83203125" style="2" customWidth="1"/>
    <col min="8199" max="8436" width="11.5" style="2"/>
    <col min="8437" max="8437" width="6.6640625" style="2" customWidth="1"/>
    <col min="8438" max="8438" width="56.6640625" style="2" customWidth="1"/>
    <col min="8439" max="8440" width="11.5" style="2" customWidth="1"/>
    <col min="8441" max="8441" width="37.83203125" style="2" customWidth="1"/>
    <col min="8442" max="8444" width="11.5" style="2" customWidth="1"/>
    <col min="8445" max="8450" width="4.6640625" style="2" customWidth="1"/>
    <col min="8451" max="8452" width="11.5" style="2"/>
    <col min="8453" max="8453" width="12.1640625" style="2" customWidth="1"/>
    <col min="8454" max="8454" width="14.83203125" style="2" customWidth="1"/>
    <col min="8455" max="8692" width="11.5" style="2"/>
    <col min="8693" max="8693" width="6.6640625" style="2" customWidth="1"/>
    <col min="8694" max="8694" width="56.6640625" style="2" customWidth="1"/>
    <col min="8695" max="8696" width="11.5" style="2" customWidth="1"/>
    <col min="8697" max="8697" width="37.83203125" style="2" customWidth="1"/>
    <col min="8698" max="8700" width="11.5" style="2" customWidth="1"/>
    <col min="8701" max="8706" width="4.6640625" style="2" customWidth="1"/>
    <col min="8707" max="8708" width="11.5" style="2"/>
    <col min="8709" max="8709" width="12.1640625" style="2" customWidth="1"/>
    <col min="8710" max="8710" width="14.83203125" style="2" customWidth="1"/>
    <col min="8711" max="8948" width="11.5" style="2"/>
    <col min="8949" max="8949" width="6.6640625" style="2" customWidth="1"/>
    <col min="8950" max="8950" width="56.6640625" style="2" customWidth="1"/>
    <col min="8951" max="8952" width="11.5" style="2" customWidth="1"/>
    <col min="8953" max="8953" width="37.83203125" style="2" customWidth="1"/>
    <col min="8954" max="8956" width="11.5" style="2" customWidth="1"/>
    <col min="8957" max="8962" width="4.6640625" style="2" customWidth="1"/>
    <col min="8963" max="8964" width="11.5" style="2"/>
    <col min="8965" max="8965" width="12.1640625" style="2" customWidth="1"/>
    <col min="8966" max="8966" width="14.83203125" style="2" customWidth="1"/>
    <col min="8967" max="9204" width="11.5" style="2"/>
    <col min="9205" max="9205" width="6.6640625" style="2" customWidth="1"/>
    <col min="9206" max="9206" width="56.6640625" style="2" customWidth="1"/>
    <col min="9207" max="9208" width="11.5" style="2" customWidth="1"/>
    <col min="9209" max="9209" width="37.83203125" style="2" customWidth="1"/>
    <col min="9210" max="9212" width="11.5" style="2" customWidth="1"/>
    <col min="9213" max="9218" width="4.6640625" style="2" customWidth="1"/>
    <col min="9219" max="9220" width="11.5" style="2"/>
    <col min="9221" max="9221" width="12.1640625" style="2" customWidth="1"/>
    <col min="9222" max="9222" width="14.83203125" style="2" customWidth="1"/>
    <col min="9223" max="9460" width="11.5" style="2"/>
    <col min="9461" max="9461" width="6.6640625" style="2" customWidth="1"/>
    <col min="9462" max="9462" width="56.6640625" style="2" customWidth="1"/>
    <col min="9463" max="9464" width="11.5" style="2" customWidth="1"/>
    <col min="9465" max="9465" width="37.83203125" style="2" customWidth="1"/>
    <col min="9466" max="9468" width="11.5" style="2" customWidth="1"/>
    <col min="9469" max="9474" width="4.6640625" style="2" customWidth="1"/>
    <col min="9475" max="9476" width="11.5" style="2"/>
    <col min="9477" max="9477" width="12.1640625" style="2" customWidth="1"/>
    <col min="9478" max="9478" width="14.83203125" style="2" customWidth="1"/>
    <col min="9479" max="9716" width="11.5" style="2"/>
    <col min="9717" max="9717" width="6.6640625" style="2" customWidth="1"/>
    <col min="9718" max="9718" width="56.6640625" style="2" customWidth="1"/>
    <col min="9719" max="9720" width="11.5" style="2" customWidth="1"/>
    <col min="9721" max="9721" width="37.83203125" style="2" customWidth="1"/>
    <col min="9722" max="9724" width="11.5" style="2" customWidth="1"/>
    <col min="9725" max="9730" width="4.6640625" style="2" customWidth="1"/>
    <col min="9731" max="9732" width="11.5" style="2"/>
    <col min="9733" max="9733" width="12.1640625" style="2" customWidth="1"/>
    <col min="9734" max="9734" width="14.83203125" style="2" customWidth="1"/>
    <col min="9735" max="9972" width="11.5" style="2"/>
    <col min="9973" max="9973" width="6.6640625" style="2" customWidth="1"/>
    <col min="9974" max="9974" width="56.6640625" style="2" customWidth="1"/>
    <col min="9975" max="9976" width="11.5" style="2" customWidth="1"/>
    <col min="9977" max="9977" width="37.83203125" style="2" customWidth="1"/>
    <col min="9978" max="9980" width="11.5" style="2" customWidth="1"/>
    <col min="9981" max="9986" width="4.6640625" style="2" customWidth="1"/>
    <col min="9987" max="9988" width="11.5" style="2"/>
    <col min="9989" max="9989" width="12.1640625" style="2" customWidth="1"/>
    <col min="9990" max="9990" width="14.83203125" style="2" customWidth="1"/>
    <col min="9991" max="10228" width="11.5" style="2"/>
    <col min="10229" max="10229" width="6.6640625" style="2" customWidth="1"/>
    <col min="10230" max="10230" width="56.6640625" style="2" customWidth="1"/>
    <col min="10231" max="10232" width="11.5" style="2" customWidth="1"/>
    <col min="10233" max="10233" width="37.83203125" style="2" customWidth="1"/>
    <col min="10234" max="10236" width="11.5" style="2" customWidth="1"/>
    <col min="10237" max="10242" width="4.6640625" style="2" customWidth="1"/>
    <col min="10243" max="10244" width="11.5" style="2"/>
    <col min="10245" max="10245" width="12.1640625" style="2" customWidth="1"/>
    <col min="10246" max="10246" width="14.83203125" style="2" customWidth="1"/>
    <col min="10247" max="10484" width="11.5" style="2"/>
    <col min="10485" max="10485" width="6.6640625" style="2" customWidth="1"/>
    <col min="10486" max="10486" width="56.6640625" style="2" customWidth="1"/>
    <col min="10487" max="10488" width="11.5" style="2" customWidth="1"/>
    <col min="10489" max="10489" width="37.83203125" style="2" customWidth="1"/>
    <col min="10490" max="10492" width="11.5" style="2" customWidth="1"/>
    <col min="10493" max="10498" width="4.6640625" style="2" customWidth="1"/>
    <col min="10499" max="10500" width="11.5" style="2"/>
    <col min="10501" max="10501" width="12.1640625" style="2" customWidth="1"/>
    <col min="10502" max="10502" width="14.83203125" style="2" customWidth="1"/>
    <col min="10503" max="10740" width="11.5" style="2"/>
    <col min="10741" max="10741" width="6.6640625" style="2" customWidth="1"/>
    <col min="10742" max="10742" width="56.6640625" style="2" customWidth="1"/>
    <col min="10743" max="10744" width="11.5" style="2" customWidth="1"/>
    <col min="10745" max="10745" width="37.83203125" style="2" customWidth="1"/>
    <col min="10746" max="10748" width="11.5" style="2" customWidth="1"/>
    <col min="10749" max="10754" width="4.6640625" style="2" customWidth="1"/>
    <col min="10755" max="10756" width="11.5" style="2"/>
    <col min="10757" max="10757" width="12.1640625" style="2" customWidth="1"/>
    <col min="10758" max="10758" width="14.83203125" style="2" customWidth="1"/>
    <col min="10759" max="10996" width="11.5" style="2"/>
    <col min="10997" max="10997" width="6.6640625" style="2" customWidth="1"/>
    <col min="10998" max="10998" width="56.6640625" style="2" customWidth="1"/>
    <col min="10999" max="11000" width="11.5" style="2" customWidth="1"/>
    <col min="11001" max="11001" width="37.83203125" style="2" customWidth="1"/>
    <col min="11002" max="11004" width="11.5" style="2" customWidth="1"/>
    <col min="11005" max="11010" width="4.6640625" style="2" customWidth="1"/>
    <col min="11011" max="11012" width="11.5" style="2"/>
    <col min="11013" max="11013" width="12.1640625" style="2" customWidth="1"/>
    <col min="11014" max="11014" width="14.83203125" style="2" customWidth="1"/>
    <col min="11015" max="11252" width="11.5" style="2"/>
    <col min="11253" max="11253" width="6.6640625" style="2" customWidth="1"/>
    <col min="11254" max="11254" width="56.6640625" style="2" customWidth="1"/>
    <col min="11255" max="11256" width="11.5" style="2" customWidth="1"/>
    <col min="11257" max="11257" width="37.83203125" style="2" customWidth="1"/>
    <col min="11258" max="11260" width="11.5" style="2" customWidth="1"/>
    <col min="11261" max="11266" width="4.6640625" style="2" customWidth="1"/>
    <col min="11267" max="11268" width="11.5" style="2"/>
    <col min="11269" max="11269" width="12.1640625" style="2" customWidth="1"/>
    <col min="11270" max="11270" width="14.83203125" style="2" customWidth="1"/>
    <col min="11271" max="11508" width="11.5" style="2"/>
    <col min="11509" max="11509" width="6.6640625" style="2" customWidth="1"/>
    <col min="11510" max="11510" width="56.6640625" style="2" customWidth="1"/>
    <col min="11511" max="11512" width="11.5" style="2" customWidth="1"/>
    <col min="11513" max="11513" width="37.83203125" style="2" customWidth="1"/>
    <col min="11514" max="11516" width="11.5" style="2" customWidth="1"/>
    <col min="11517" max="11522" width="4.6640625" style="2" customWidth="1"/>
    <col min="11523" max="11524" width="11.5" style="2"/>
    <col min="11525" max="11525" width="12.1640625" style="2" customWidth="1"/>
    <col min="11526" max="11526" width="14.83203125" style="2" customWidth="1"/>
    <col min="11527" max="11764" width="11.5" style="2"/>
    <col min="11765" max="11765" width="6.6640625" style="2" customWidth="1"/>
    <col min="11766" max="11766" width="56.6640625" style="2" customWidth="1"/>
    <col min="11767" max="11768" width="11.5" style="2" customWidth="1"/>
    <col min="11769" max="11769" width="37.83203125" style="2" customWidth="1"/>
    <col min="11770" max="11772" width="11.5" style="2" customWidth="1"/>
    <col min="11773" max="11778" width="4.6640625" style="2" customWidth="1"/>
    <col min="11779" max="11780" width="11.5" style="2"/>
    <col min="11781" max="11781" width="12.1640625" style="2" customWidth="1"/>
    <col min="11782" max="11782" width="14.83203125" style="2" customWidth="1"/>
    <col min="11783" max="12020" width="11.5" style="2"/>
    <col min="12021" max="12021" width="6.6640625" style="2" customWidth="1"/>
    <col min="12022" max="12022" width="56.6640625" style="2" customWidth="1"/>
    <col min="12023" max="12024" width="11.5" style="2" customWidth="1"/>
    <col min="12025" max="12025" width="37.83203125" style="2" customWidth="1"/>
    <col min="12026" max="12028" width="11.5" style="2" customWidth="1"/>
    <col min="12029" max="12034" width="4.6640625" style="2" customWidth="1"/>
    <col min="12035" max="12036" width="11.5" style="2"/>
    <col min="12037" max="12037" width="12.1640625" style="2" customWidth="1"/>
    <col min="12038" max="12038" width="14.83203125" style="2" customWidth="1"/>
    <col min="12039" max="12276" width="11.5" style="2"/>
    <col min="12277" max="12277" width="6.6640625" style="2" customWidth="1"/>
    <col min="12278" max="12278" width="56.6640625" style="2" customWidth="1"/>
    <col min="12279" max="12280" width="11.5" style="2" customWidth="1"/>
    <col min="12281" max="12281" width="37.83203125" style="2" customWidth="1"/>
    <col min="12282" max="12284" width="11.5" style="2" customWidth="1"/>
    <col min="12285" max="12290" width="4.6640625" style="2" customWidth="1"/>
    <col min="12291" max="12292" width="11.5" style="2"/>
    <col min="12293" max="12293" width="12.1640625" style="2" customWidth="1"/>
    <col min="12294" max="12294" width="14.83203125" style="2" customWidth="1"/>
    <col min="12295" max="12532" width="11.5" style="2"/>
    <col min="12533" max="12533" width="6.6640625" style="2" customWidth="1"/>
    <col min="12534" max="12534" width="56.6640625" style="2" customWidth="1"/>
    <col min="12535" max="12536" width="11.5" style="2" customWidth="1"/>
    <col min="12537" max="12537" width="37.83203125" style="2" customWidth="1"/>
    <col min="12538" max="12540" width="11.5" style="2" customWidth="1"/>
    <col min="12541" max="12546" width="4.6640625" style="2" customWidth="1"/>
    <col min="12547" max="12548" width="11.5" style="2"/>
    <col min="12549" max="12549" width="12.1640625" style="2" customWidth="1"/>
    <col min="12550" max="12550" width="14.83203125" style="2" customWidth="1"/>
    <col min="12551" max="12788" width="11.5" style="2"/>
    <col min="12789" max="12789" width="6.6640625" style="2" customWidth="1"/>
    <col min="12790" max="12790" width="56.6640625" style="2" customWidth="1"/>
    <col min="12791" max="12792" width="11.5" style="2" customWidth="1"/>
    <col min="12793" max="12793" width="37.83203125" style="2" customWidth="1"/>
    <col min="12794" max="12796" width="11.5" style="2" customWidth="1"/>
    <col min="12797" max="12802" width="4.6640625" style="2" customWidth="1"/>
    <col min="12803" max="12804" width="11.5" style="2"/>
    <col min="12805" max="12805" width="12.1640625" style="2" customWidth="1"/>
    <col min="12806" max="12806" width="14.83203125" style="2" customWidth="1"/>
    <col min="12807" max="13044" width="11.5" style="2"/>
    <col min="13045" max="13045" width="6.6640625" style="2" customWidth="1"/>
    <col min="13046" max="13046" width="56.6640625" style="2" customWidth="1"/>
    <col min="13047" max="13048" width="11.5" style="2" customWidth="1"/>
    <col min="13049" max="13049" width="37.83203125" style="2" customWidth="1"/>
    <col min="13050" max="13052" width="11.5" style="2" customWidth="1"/>
    <col min="13053" max="13058" width="4.6640625" style="2" customWidth="1"/>
    <col min="13059" max="13060" width="11.5" style="2"/>
    <col min="13061" max="13061" width="12.1640625" style="2" customWidth="1"/>
    <col min="13062" max="13062" width="14.83203125" style="2" customWidth="1"/>
    <col min="13063" max="13300" width="11.5" style="2"/>
    <col min="13301" max="13301" width="6.6640625" style="2" customWidth="1"/>
    <col min="13302" max="13302" width="56.6640625" style="2" customWidth="1"/>
    <col min="13303" max="13304" width="11.5" style="2" customWidth="1"/>
    <col min="13305" max="13305" width="37.83203125" style="2" customWidth="1"/>
    <col min="13306" max="13308" width="11.5" style="2" customWidth="1"/>
    <col min="13309" max="13314" width="4.6640625" style="2" customWidth="1"/>
    <col min="13315" max="13316" width="11.5" style="2"/>
    <col min="13317" max="13317" width="12.1640625" style="2" customWidth="1"/>
    <col min="13318" max="13318" width="14.83203125" style="2" customWidth="1"/>
    <col min="13319" max="13556" width="11.5" style="2"/>
    <col min="13557" max="13557" width="6.6640625" style="2" customWidth="1"/>
    <col min="13558" max="13558" width="56.6640625" style="2" customWidth="1"/>
    <col min="13559" max="13560" width="11.5" style="2" customWidth="1"/>
    <col min="13561" max="13561" width="37.83203125" style="2" customWidth="1"/>
    <col min="13562" max="13564" width="11.5" style="2" customWidth="1"/>
    <col min="13565" max="13570" width="4.6640625" style="2" customWidth="1"/>
    <col min="13571" max="13572" width="11.5" style="2"/>
    <col min="13573" max="13573" width="12.1640625" style="2" customWidth="1"/>
    <col min="13574" max="13574" width="14.83203125" style="2" customWidth="1"/>
    <col min="13575" max="13812" width="11.5" style="2"/>
    <col min="13813" max="13813" width="6.6640625" style="2" customWidth="1"/>
    <col min="13814" max="13814" width="56.6640625" style="2" customWidth="1"/>
    <col min="13815" max="13816" width="11.5" style="2" customWidth="1"/>
    <col min="13817" max="13817" width="37.83203125" style="2" customWidth="1"/>
    <col min="13818" max="13820" width="11.5" style="2" customWidth="1"/>
    <col min="13821" max="13826" width="4.6640625" style="2" customWidth="1"/>
    <col min="13827" max="13828" width="11.5" style="2"/>
    <col min="13829" max="13829" width="12.1640625" style="2" customWidth="1"/>
    <col min="13830" max="13830" width="14.83203125" style="2" customWidth="1"/>
    <col min="13831" max="14068" width="11.5" style="2"/>
    <col min="14069" max="14069" width="6.6640625" style="2" customWidth="1"/>
    <col min="14070" max="14070" width="56.6640625" style="2" customWidth="1"/>
    <col min="14071" max="14072" width="11.5" style="2" customWidth="1"/>
    <col min="14073" max="14073" width="37.83203125" style="2" customWidth="1"/>
    <col min="14074" max="14076" width="11.5" style="2" customWidth="1"/>
    <col min="14077" max="14082" width="4.6640625" style="2" customWidth="1"/>
    <col min="14083" max="14084" width="11.5" style="2"/>
    <col min="14085" max="14085" width="12.1640625" style="2" customWidth="1"/>
    <col min="14086" max="14086" width="14.83203125" style="2" customWidth="1"/>
    <col min="14087" max="14324" width="11.5" style="2"/>
    <col min="14325" max="14325" width="6.6640625" style="2" customWidth="1"/>
    <col min="14326" max="14326" width="56.6640625" style="2" customWidth="1"/>
    <col min="14327" max="14328" width="11.5" style="2" customWidth="1"/>
    <col min="14329" max="14329" width="37.83203125" style="2" customWidth="1"/>
    <col min="14330" max="14332" width="11.5" style="2" customWidth="1"/>
    <col min="14333" max="14338" width="4.6640625" style="2" customWidth="1"/>
    <col min="14339" max="14340" width="11.5" style="2"/>
    <col min="14341" max="14341" width="12.1640625" style="2" customWidth="1"/>
    <col min="14342" max="14342" width="14.83203125" style="2" customWidth="1"/>
    <col min="14343" max="14580" width="11.5" style="2"/>
    <col min="14581" max="14581" width="6.6640625" style="2" customWidth="1"/>
    <col min="14582" max="14582" width="56.6640625" style="2" customWidth="1"/>
    <col min="14583" max="14584" width="11.5" style="2" customWidth="1"/>
    <col min="14585" max="14585" width="37.83203125" style="2" customWidth="1"/>
    <col min="14586" max="14588" width="11.5" style="2" customWidth="1"/>
    <col min="14589" max="14594" width="4.6640625" style="2" customWidth="1"/>
    <col min="14595" max="14596" width="11.5" style="2"/>
    <col min="14597" max="14597" width="12.1640625" style="2" customWidth="1"/>
    <col min="14598" max="14598" width="14.83203125" style="2" customWidth="1"/>
    <col min="14599" max="14836" width="11.5" style="2"/>
    <col min="14837" max="14837" width="6.6640625" style="2" customWidth="1"/>
    <col min="14838" max="14838" width="56.6640625" style="2" customWidth="1"/>
    <col min="14839" max="14840" width="11.5" style="2" customWidth="1"/>
    <col min="14841" max="14841" width="37.83203125" style="2" customWidth="1"/>
    <col min="14842" max="14844" width="11.5" style="2" customWidth="1"/>
    <col min="14845" max="14850" width="4.6640625" style="2" customWidth="1"/>
    <col min="14851" max="14852" width="11.5" style="2"/>
    <col min="14853" max="14853" width="12.1640625" style="2" customWidth="1"/>
    <col min="14854" max="14854" width="14.83203125" style="2" customWidth="1"/>
    <col min="14855" max="15092" width="11.5" style="2"/>
    <col min="15093" max="15093" width="6.6640625" style="2" customWidth="1"/>
    <col min="15094" max="15094" width="56.6640625" style="2" customWidth="1"/>
    <col min="15095" max="15096" width="11.5" style="2" customWidth="1"/>
    <col min="15097" max="15097" width="37.83203125" style="2" customWidth="1"/>
    <col min="15098" max="15100" width="11.5" style="2" customWidth="1"/>
    <col min="15101" max="15106" width="4.6640625" style="2" customWidth="1"/>
    <col min="15107" max="15108" width="11.5" style="2"/>
    <col min="15109" max="15109" width="12.1640625" style="2" customWidth="1"/>
    <col min="15110" max="15110" width="14.83203125" style="2" customWidth="1"/>
    <col min="15111" max="15348" width="11.5" style="2"/>
    <col min="15349" max="15349" width="6.6640625" style="2" customWidth="1"/>
    <col min="15350" max="15350" width="56.6640625" style="2" customWidth="1"/>
    <col min="15351" max="15352" width="11.5" style="2" customWidth="1"/>
    <col min="15353" max="15353" width="37.83203125" style="2" customWidth="1"/>
    <col min="15354" max="15356" width="11.5" style="2" customWidth="1"/>
    <col min="15357" max="15362" width="4.6640625" style="2" customWidth="1"/>
    <col min="15363" max="15364" width="11.5" style="2"/>
    <col min="15365" max="15365" width="12.1640625" style="2" customWidth="1"/>
    <col min="15366" max="15366" width="14.83203125" style="2" customWidth="1"/>
    <col min="15367" max="15604" width="11.5" style="2"/>
    <col min="15605" max="15605" width="6.6640625" style="2" customWidth="1"/>
    <col min="15606" max="15606" width="56.6640625" style="2" customWidth="1"/>
    <col min="15607" max="15608" width="11.5" style="2" customWidth="1"/>
    <col min="15609" max="15609" width="37.83203125" style="2" customWidth="1"/>
    <col min="15610" max="15612" width="11.5" style="2" customWidth="1"/>
    <col min="15613" max="15618" width="4.6640625" style="2" customWidth="1"/>
    <col min="15619" max="15620" width="11.5" style="2"/>
    <col min="15621" max="15621" width="12.1640625" style="2" customWidth="1"/>
    <col min="15622" max="15622" width="14.83203125" style="2" customWidth="1"/>
    <col min="15623" max="15860" width="11.5" style="2"/>
    <col min="15861" max="15861" width="6.6640625" style="2" customWidth="1"/>
    <col min="15862" max="15862" width="56.6640625" style="2" customWidth="1"/>
    <col min="15863" max="15864" width="11.5" style="2" customWidth="1"/>
    <col min="15865" max="15865" width="37.83203125" style="2" customWidth="1"/>
    <col min="15866" max="15868" width="11.5" style="2" customWidth="1"/>
    <col min="15869" max="15874" width="4.6640625" style="2" customWidth="1"/>
    <col min="15875" max="15876" width="11.5" style="2"/>
    <col min="15877" max="15877" width="12.1640625" style="2" customWidth="1"/>
    <col min="15878" max="15878" width="14.83203125" style="2" customWidth="1"/>
    <col min="15879" max="16116" width="11.5" style="2"/>
    <col min="16117" max="16117" width="6.6640625" style="2" customWidth="1"/>
    <col min="16118" max="16118" width="56.6640625" style="2" customWidth="1"/>
    <col min="16119" max="16120" width="11.5" style="2" customWidth="1"/>
    <col min="16121" max="16121" width="37.83203125" style="2" customWidth="1"/>
    <col min="16122" max="16124" width="11.5" style="2" customWidth="1"/>
    <col min="16125" max="16130" width="4.6640625" style="2" customWidth="1"/>
    <col min="16131" max="16132" width="11.5" style="2"/>
    <col min="16133" max="16133" width="12.1640625" style="2" customWidth="1"/>
    <col min="16134" max="16134" width="14.83203125" style="2" customWidth="1"/>
    <col min="16135" max="16384" width="11.5" style="2"/>
  </cols>
  <sheetData>
    <row r="1" spans="2:10" s="43" customFormat="1" ht="19" x14ac:dyDescent="0.25">
      <c r="B1" s="44" t="s">
        <v>0</v>
      </c>
      <c r="C1" s="46"/>
      <c r="D1" s="104"/>
      <c r="E1" s="46"/>
      <c r="F1" s="45"/>
      <c r="G1" s="46"/>
      <c r="H1" s="46"/>
      <c r="I1" s="45"/>
      <c r="J1" s="67"/>
    </row>
    <row r="3" spans="2:10" s="20" customFormat="1" ht="32" customHeight="1" x14ac:dyDescent="0.2">
      <c r="B3" s="147" t="s">
        <v>1</v>
      </c>
      <c r="C3" s="148"/>
      <c r="D3" s="151" t="s">
        <v>184</v>
      </c>
      <c r="E3" s="147" t="s">
        <v>2</v>
      </c>
      <c r="F3" s="148"/>
      <c r="G3" s="154" t="s">
        <v>3</v>
      </c>
      <c r="H3" s="155"/>
      <c r="I3" s="156"/>
      <c r="J3" s="144" t="s">
        <v>177</v>
      </c>
    </row>
    <row r="4" spans="2:10" s="20" customFormat="1" ht="31.5" customHeight="1" x14ac:dyDescent="0.2">
      <c r="B4" s="149"/>
      <c r="C4" s="150"/>
      <c r="D4" s="151"/>
      <c r="E4" s="152"/>
      <c r="F4" s="153"/>
      <c r="G4" s="23" t="s">
        <v>180</v>
      </c>
      <c r="H4" s="23" t="s">
        <v>179</v>
      </c>
      <c r="I4" s="47" t="s">
        <v>178</v>
      </c>
      <c r="J4" s="145"/>
    </row>
    <row r="5" spans="2:10" s="32" customFormat="1" ht="20" x14ac:dyDescent="0.25">
      <c r="B5" s="39" t="s">
        <v>181</v>
      </c>
      <c r="C5" s="125"/>
      <c r="D5" s="105" t="s">
        <v>176</v>
      </c>
      <c r="E5" s="41"/>
      <c r="F5" s="40"/>
      <c r="G5" s="41"/>
      <c r="H5" s="41"/>
      <c r="I5" s="41"/>
      <c r="J5" s="68"/>
    </row>
    <row r="6" spans="2:10" ht="49.5" customHeight="1" x14ac:dyDescent="0.2">
      <c r="B6" s="57">
        <v>1.1000000000000001</v>
      </c>
      <c r="C6" s="126" t="s">
        <v>4</v>
      </c>
      <c r="D6" s="106">
        <v>5.0999999999999996</v>
      </c>
      <c r="E6" s="50" t="s">
        <v>185</v>
      </c>
      <c r="G6" s="9"/>
      <c r="H6" s="9" t="s">
        <v>681</v>
      </c>
      <c r="I6" s="9"/>
      <c r="J6" s="69"/>
    </row>
    <row r="7" spans="2:10" x14ac:dyDescent="0.2">
      <c r="B7" s="35"/>
      <c r="C7" s="127"/>
      <c r="D7" s="107"/>
      <c r="E7" s="11"/>
      <c r="F7" s="10"/>
      <c r="G7" s="52">
        <f>COUNTIF(G6:G6,"x")</f>
        <v>0</v>
      </c>
      <c r="H7" s="53">
        <f>COUNTIF(H6:H6,"x")</f>
        <v>1</v>
      </c>
      <c r="I7" s="53">
        <f>COUNTIF(I6:I6,"x")</f>
        <v>0</v>
      </c>
      <c r="J7" s="85">
        <f>IF(I7=1,"NA",G7/(1-I7))</f>
        <v>0</v>
      </c>
    </row>
    <row r="8" spans="2:10" x14ac:dyDescent="0.2">
      <c r="B8" s="36"/>
      <c r="C8" s="128"/>
      <c r="D8" s="108"/>
      <c r="E8" s="19"/>
      <c r="F8" s="24"/>
      <c r="G8" s="11"/>
      <c r="H8" s="11"/>
      <c r="I8" s="11"/>
    </row>
    <row r="9" spans="2:10" s="32" customFormat="1" ht="20" x14ac:dyDescent="0.25">
      <c r="B9" s="39" t="s">
        <v>182</v>
      </c>
      <c r="C9" s="125"/>
      <c r="D9" s="105"/>
      <c r="E9" s="41"/>
      <c r="F9" s="40"/>
      <c r="G9" s="41"/>
      <c r="H9" s="41"/>
      <c r="I9" s="41"/>
      <c r="J9" s="98">
        <f>J11</f>
        <v>0</v>
      </c>
    </row>
    <row r="10" spans="2:10" ht="32" x14ac:dyDescent="0.2">
      <c r="B10" s="57">
        <v>2.1</v>
      </c>
      <c r="C10" s="126" t="s">
        <v>301</v>
      </c>
      <c r="D10" s="106">
        <v>5.7</v>
      </c>
      <c r="E10" s="48" t="s">
        <v>185</v>
      </c>
      <c r="F10" s="21"/>
      <c r="G10" s="9"/>
      <c r="H10" s="9" t="s">
        <v>681</v>
      </c>
      <c r="I10" s="13"/>
      <c r="J10" s="69"/>
    </row>
    <row r="11" spans="2:10" x14ac:dyDescent="0.2">
      <c r="B11" s="35"/>
      <c r="C11" s="127"/>
      <c r="D11" s="107"/>
      <c r="E11" s="11"/>
      <c r="F11" s="10"/>
      <c r="G11" s="52">
        <f>COUNTIF(G10:G10,"x")</f>
        <v>0</v>
      </c>
      <c r="H11" s="53">
        <f>COUNTIF(H10:H10,"x")</f>
        <v>1</v>
      </c>
      <c r="I11" s="53">
        <f>COUNTIF(I10:I10,"x")</f>
        <v>0</v>
      </c>
      <c r="J11" s="86">
        <f>IF(I11=1,"NA",G11/(1-I11))</f>
        <v>0</v>
      </c>
    </row>
    <row r="12" spans="2:10" x14ac:dyDescent="0.2">
      <c r="B12" s="36"/>
      <c r="C12" s="128"/>
      <c r="D12" s="108"/>
      <c r="E12" s="19"/>
      <c r="F12" s="24"/>
      <c r="G12" s="11"/>
      <c r="H12" s="11"/>
      <c r="I12" s="11"/>
    </row>
    <row r="13" spans="2:10" s="32" customFormat="1" ht="18.75" customHeight="1" x14ac:dyDescent="0.25">
      <c r="B13" s="39" t="s">
        <v>183</v>
      </c>
      <c r="C13" s="125"/>
      <c r="D13" s="109"/>
      <c r="E13" s="41"/>
      <c r="F13" s="42"/>
      <c r="G13" s="41"/>
      <c r="H13" s="41"/>
      <c r="I13" s="42"/>
      <c r="J13" s="68"/>
    </row>
    <row r="14" spans="2:10" x14ac:dyDescent="0.2">
      <c r="B14" s="87">
        <v>3.1</v>
      </c>
      <c r="C14" s="139" t="s">
        <v>6</v>
      </c>
      <c r="D14" s="139"/>
      <c r="E14" s="139"/>
      <c r="F14" s="139"/>
      <c r="G14" s="139"/>
      <c r="H14" s="139"/>
      <c r="I14" s="139"/>
      <c r="J14" s="98">
        <f>AVERAGE(J16,J19,J26,J36)</f>
        <v>0</v>
      </c>
    </row>
    <row r="15" spans="2:10" ht="47.25" customHeight="1" x14ac:dyDescent="0.2">
      <c r="B15" s="58" t="s">
        <v>7</v>
      </c>
      <c r="C15" s="129" t="s">
        <v>8</v>
      </c>
      <c r="D15" s="110">
        <v>5.2</v>
      </c>
      <c r="E15" s="48" t="s">
        <v>185</v>
      </c>
      <c r="F15" s="6"/>
      <c r="G15" s="9"/>
      <c r="H15" s="9" t="s">
        <v>681</v>
      </c>
      <c r="I15" s="13"/>
      <c r="J15" s="69"/>
    </row>
    <row r="16" spans="2:10" x14ac:dyDescent="0.2">
      <c r="B16" s="35"/>
      <c r="C16" s="127"/>
      <c r="D16" s="107"/>
      <c r="E16" s="11"/>
      <c r="F16" s="10"/>
      <c r="G16" s="52">
        <f>COUNTIF(G15:G15,"x")</f>
        <v>0</v>
      </c>
      <c r="H16" s="52">
        <f>COUNTIF(H15:H15,"x")</f>
        <v>1</v>
      </c>
      <c r="I16" s="52">
        <f>COUNTIF(I15:I15,"x")</f>
        <v>0</v>
      </c>
      <c r="J16" s="85">
        <f>IF(I16=1,"NA",G16/(1-I16))</f>
        <v>0</v>
      </c>
    </row>
    <row r="17" spans="2:10" x14ac:dyDescent="0.2">
      <c r="C17" s="130"/>
      <c r="F17" s="24"/>
      <c r="G17" s="19"/>
      <c r="H17" s="19"/>
    </row>
    <row r="18" spans="2:10" ht="27" x14ac:dyDescent="0.2">
      <c r="B18" s="58" t="s">
        <v>9</v>
      </c>
      <c r="C18" s="129" t="s">
        <v>10</v>
      </c>
      <c r="D18" s="110">
        <v>5.2</v>
      </c>
      <c r="E18" s="48" t="s">
        <v>185</v>
      </c>
      <c r="F18" s="6"/>
      <c r="G18" s="9"/>
      <c r="H18" s="9" t="s">
        <v>681</v>
      </c>
      <c r="I18" s="9"/>
      <c r="J18" s="69"/>
    </row>
    <row r="19" spans="2:10" x14ac:dyDescent="0.2">
      <c r="B19" s="35"/>
      <c r="C19" s="127"/>
      <c r="D19" s="107"/>
      <c r="E19" s="11"/>
      <c r="F19" s="10"/>
      <c r="G19" s="52">
        <f>COUNTIF(G18:G18,"x")</f>
        <v>0</v>
      </c>
      <c r="H19" s="52">
        <f>COUNTIF(H18:H18,"x")</f>
        <v>1</v>
      </c>
      <c r="I19" s="52">
        <f>COUNTIF(I18:I18,"x")</f>
        <v>0</v>
      </c>
      <c r="J19" s="85">
        <f>IF(I19=1,"NA",G19/(1-I19))</f>
        <v>0</v>
      </c>
    </row>
    <row r="20" spans="2:10" x14ac:dyDescent="0.2">
      <c r="C20" s="130"/>
      <c r="F20" s="5"/>
      <c r="G20" s="19"/>
      <c r="H20" s="19"/>
    </row>
    <row r="21" spans="2:10" ht="15" customHeight="1" x14ac:dyDescent="0.2">
      <c r="B21" s="58" t="s">
        <v>11</v>
      </c>
      <c r="C21" s="129" t="s">
        <v>311</v>
      </c>
      <c r="D21" s="112">
        <v>5.2</v>
      </c>
      <c r="E21" s="48" t="s">
        <v>185</v>
      </c>
      <c r="F21" s="28"/>
      <c r="G21" s="51"/>
      <c r="H21" s="38"/>
      <c r="I21" s="38"/>
      <c r="J21" s="71"/>
    </row>
    <row r="22" spans="2:10" ht="15" customHeight="1" x14ac:dyDescent="0.2">
      <c r="B22" s="58" t="s">
        <v>11</v>
      </c>
      <c r="C22" s="129" t="s">
        <v>312</v>
      </c>
      <c r="D22" s="112">
        <v>5.2</v>
      </c>
      <c r="E22" s="48" t="s">
        <v>185</v>
      </c>
      <c r="F22" s="6"/>
      <c r="G22" s="26"/>
      <c r="H22" s="26" t="s">
        <v>681</v>
      </c>
      <c r="I22" s="26"/>
      <c r="J22" s="31"/>
    </row>
    <row r="23" spans="2:10" ht="32" x14ac:dyDescent="0.2">
      <c r="B23" s="58" t="s">
        <v>11</v>
      </c>
      <c r="C23" s="129" t="s">
        <v>313</v>
      </c>
      <c r="D23" s="112">
        <v>5.2</v>
      </c>
      <c r="E23" s="48" t="s">
        <v>185</v>
      </c>
      <c r="F23" s="6"/>
      <c r="G23" s="9"/>
      <c r="H23" s="26" t="s">
        <v>681</v>
      </c>
      <c r="I23" s="26"/>
      <c r="J23" s="31"/>
    </row>
    <row r="24" spans="2:10" ht="33" customHeight="1" x14ac:dyDescent="0.2">
      <c r="B24" s="58" t="s">
        <v>11</v>
      </c>
      <c r="C24" s="129" t="s">
        <v>314</v>
      </c>
      <c r="D24" s="112">
        <v>5.2</v>
      </c>
      <c r="E24" s="48" t="s">
        <v>185</v>
      </c>
      <c r="F24" s="6"/>
      <c r="G24" s="9"/>
      <c r="H24" s="26" t="s">
        <v>681</v>
      </c>
      <c r="I24" s="26"/>
      <c r="J24" s="31"/>
    </row>
    <row r="25" spans="2:10" ht="45.75" customHeight="1" x14ac:dyDescent="0.2">
      <c r="B25" s="58" t="s">
        <v>11</v>
      </c>
      <c r="C25" s="129" t="s">
        <v>315</v>
      </c>
      <c r="D25" s="112">
        <v>5.2</v>
      </c>
      <c r="E25" s="48" t="s">
        <v>185</v>
      </c>
      <c r="F25" s="6"/>
      <c r="G25" s="9"/>
      <c r="H25" s="26" t="s">
        <v>681</v>
      </c>
      <c r="I25" s="26"/>
      <c r="J25" s="31"/>
    </row>
    <row r="26" spans="2:10" x14ac:dyDescent="0.2">
      <c r="B26" s="35"/>
      <c r="C26" s="127"/>
      <c r="D26" s="107"/>
      <c r="E26" s="11"/>
      <c r="F26" s="10"/>
      <c r="G26" s="52">
        <f>COUNTIF(G22:G25,"x")</f>
        <v>0</v>
      </c>
      <c r="H26" s="52">
        <f>COUNTIF(H22:H25,"x")</f>
        <v>4</v>
      </c>
      <c r="I26" s="52">
        <f>COUNTIF(I22:I25,"x")</f>
        <v>0</v>
      </c>
      <c r="J26" s="85">
        <f>IF(I26=4,"NA",G26/(4-I26))</f>
        <v>0</v>
      </c>
    </row>
    <row r="27" spans="2:10" x14ac:dyDescent="0.2">
      <c r="C27" s="130"/>
      <c r="F27" s="5"/>
      <c r="G27" s="19"/>
      <c r="H27" s="19"/>
    </row>
    <row r="28" spans="2:10" ht="15" customHeight="1" x14ac:dyDescent="0.2">
      <c r="B28" s="58" t="s">
        <v>12</v>
      </c>
      <c r="C28" s="129" t="s">
        <v>303</v>
      </c>
      <c r="D28" s="112" t="s">
        <v>302</v>
      </c>
      <c r="E28" s="48" t="s">
        <v>185</v>
      </c>
      <c r="F28" s="30"/>
      <c r="G28" s="51"/>
      <c r="H28" s="38"/>
      <c r="I28" s="38"/>
      <c r="J28" s="71"/>
    </row>
    <row r="29" spans="2:10" ht="15" customHeight="1" x14ac:dyDescent="0.2">
      <c r="B29" s="58" t="s">
        <v>12</v>
      </c>
      <c r="C29" s="129" t="s">
        <v>304</v>
      </c>
      <c r="D29" s="113">
        <v>15.1</v>
      </c>
      <c r="E29" s="48" t="s">
        <v>185</v>
      </c>
      <c r="F29" s="6"/>
      <c r="G29" s="26"/>
      <c r="H29" s="26" t="s">
        <v>681</v>
      </c>
      <c r="I29" s="26"/>
      <c r="J29" s="31"/>
    </row>
    <row r="30" spans="2:10" ht="31.5" customHeight="1" x14ac:dyDescent="0.2">
      <c r="B30" s="58" t="s">
        <v>12</v>
      </c>
      <c r="C30" s="129" t="s">
        <v>305</v>
      </c>
      <c r="D30" s="113">
        <v>15.1</v>
      </c>
      <c r="E30" s="48" t="s">
        <v>185</v>
      </c>
      <c r="F30" s="6"/>
      <c r="G30" s="9"/>
      <c r="H30" s="26" t="s">
        <v>681</v>
      </c>
      <c r="I30" s="26"/>
      <c r="J30" s="31"/>
    </row>
    <row r="31" spans="2:10" ht="15" customHeight="1" x14ac:dyDescent="0.2">
      <c r="B31" s="58" t="s">
        <v>12</v>
      </c>
      <c r="C31" s="129" t="s">
        <v>306</v>
      </c>
      <c r="D31" s="113">
        <v>15.1</v>
      </c>
      <c r="E31" s="48" t="s">
        <v>185</v>
      </c>
      <c r="F31" s="6"/>
      <c r="G31" s="9"/>
      <c r="H31" s="26" t="s">
        <v>681</v>
      </c>
      <c r="I31" s="26"/>
      <c r="J31" s="31"/>
    </row>
    <row r="32" spans="2:10" ht="15" customHeight="1" x14ac:dyDescent="0.2">
      <c r="B32" s="58" t="s">
        <v>12</v>
      </c>
      <c r="C32" s="129" t="s">
        <v>307</v>
      </c>
      <c r="D32" s="113">
        <v>15.1</v>
      </c>
      <c r="E32" s="48" t="s">
        <v>185</v>
      </c>
      <c r="F32" s="6"/>
      <c r="G32" s="9"/>
      <c r="H32" s="26" t="s">
        <v>681</v>
      </c>
      <c r="I32" s="26"/>
      <c r="J32" s="31"/>
    </row>
    <row r="33" spans="2:10" ht="15" customHeight="1" x14ac:dyDescent="0.2">
      <c r="B33" s="58" t="s">
        <v>12</v>
      </c>
      <c r="C33" s="129" t="s">
        <v>308</v>
      </c>
      <c r="D33" s="113">
        <v>15.1</v>
      </c>
      <c r="E33" s="48" t="s">
        <v>185</v>
      </c>
      <c r="F33" s="6"/>
      <c r="G33" s="9"/>
      <c r="H33" s="26" t="s">
        <v>681</v>
      </c>
      <c r="I33" s="26"/>
      <c r="J33" s="31"/>
    </row>
    <row r="34" spans="2:10" ht="15" customHeight="1" x14ac:dyDescent="0.2">
      <c r="B34" s="58" t="s">
        <v>12</v>
      </c>
      <c r="C34" s="129" t="s">
        <v>309</v>
      </c>
      <c r="D34" s="113">
        <v>15.1</v>
      </c>
      <c r="E34" s="48" t="s">
        <v>185</v>
      </c>
      <c r="F34" s="6"/>
      <c r="G34" s="9"/>
      <c r="H34" s="26" t="s">
        <v>5</v>
      </c>
      <c r="I34" s="26"/>
      <c r="J34" s="31"/>
    </row>
    <row r="35" spans="2:10" ht="15" customHeight="1" x14ac:dyDescent="0.2">
      <c r="B35" s="58" t="s">
        <v>12</v>
      </c>
      <c r="C35" s="129" t="s">
        <v>310</v>
      </c>
      <c r="D35" s="113">
        <v>15.1</v>
      </c>
      <c r="E35" s="48" t="s">
        <v>185</v>
      </c>
      <c r="F35" s="6"/>
      <c r="G35" s="9"/>
      <c r="H35" s="26" t="s">
        <v>5</v>
      </c>
      <c r="I35" s="26"/>
      <c r="J35" s="25"/>
    </row>
    <row r="36" spans="2:10" x14ac:dyDescent="0.2">
      <c r="B36" s="35"/>
      <c r="C36" s="127"/>
      <c r="D36" s="107"/>
      <c r="E36" s="11"/>
      <c r="F36" s="10"/>
      <c r="G36" s="52">
        <f>COUNTIF(G29:G35,"x")</f>
        <v>0</v>
      </c>
      <c r="H36" s="52">
        <f>COUNTIF(H29:H35,"x")</f>
        <v>7</v>
      </c>
      <c r="I36" s="51">
        <f>COUNTIF(I29:I35,"x")</f>
        <v>0</v>
      </c>
      <c r="J36" s="85">
        <f>IF(I36=7,"NA",G36/(7-I36))</f>
        <v>0</v>
      </c>
    </row>
    <row r="37" spans="2:10" x14ac:dyDescent="0.2">
      <c r="C37" s="130"/>
      <c r="F37" s="5"/>
      <c r="G37" s="19"/>
      <c r="H37" s="19"/>
    </row>
    <row r="38" spans="2:10" x14ac:dyDescent="0.2">
      <c r="B38" s="88">
        <v>3.2</v>
      </c>
      <c r="C38" s="140" t="s">
        <v>13</v>
      </c>
      <c r="D38" s="140"/>
      <c r="E38" s="140"/>
      <c r="F38" s="140"/>
      <c r="G38" s="140"/>
      <c r="H38" s="140"/>
      <c r="I38" s="140"/>
      <c r="J38" s="98">
        <f>J40</f>
        <v>0</v>
      </c>
    </row>
    <row r="39" spans="2:10" ht="32" x14ac:dyDescent="0.2">
      <c r="B39" s="58" t="s">
        <v>14</v>
      </c>
      <c r="C39" s="129" t="s">
        <v>15</v>
      </c>
      <c r="D39" s="114" t="s">
        <v>186</v>
      </c>
      <c r="E39" s="48" t="s">
        <v>185</v>
      </c>
      <c r="F39" s="6"/>
      <c r="G39" s="9"/>
      <c r="H39" s="12" t="s">
        <v>681</v>
      </c>
      <c r="I39" s="12"/>
      <c r="J39" s="69"/>
    </row>
    <row r="40" spans="2:10" x14ac:dyDescent="0.2">
      <c r="B40" s="35"/>
      <c r="C40" s="127"/>
      <c r="D40" s="107"/>
      <c r="E40" s="11"/>
      <c r="F40" s="10"/>
      <c r="G40" s="52">
        <f>COUNTIF(G39:G39,"x")</f>
        <v>0</v>
      </c>
      <c r="H40" s="52">
        <f>COUNTIF(H39:H39,"x")</f>
        <v>1</v>
      </c>
      <c r="I40" s="52">
        <f>COUNTIF(I39:I39,"x")</f>
        <v>0</v>
      </c>
      <c r="J40" s="85">
        <f>IF(I40=1,"NA",G40/(1-I40))</f>
        <v>0</v>
      </c>
    </row>
    <row r="41" spans="2:10" x14ac:dyDescent="0.2">
      <c r="C41" s="130"/>
      <c r="F41" s="5"/>
      <c r="G41" s="19"/>
      <c r="H41" s="19"/>
    </row>
    <row r="42" spans="2:10" x14ac:dyDescent="0.2">
      <c r="B42" s="88">
        <v>3.3</v>
      </c>
      <c r="C42" s="140" t="s">
        <v>16</v>
      </c>
      <c r="D42" s="140"/>
      <c r="E42" s="140"/>
      <c r="F42" s="140"/>
      <c r="G42" s="140"/>
      <c r="H42" s="140"/>
      <c r="I42" s="140"/>
      <c r="J42" s="98">
        <f>AVERAGE(J44,J47,J51)</f>
        <v>0</v>
      </c>
    </row>
    <row r="43" spans="2:10" ht="32" x14ac:dyDescent="0.2">
      <c r="B43" s="58" t="s">
        <v>17</v>
      </c>
      <c r="C43" s="129" t="s">
        <v>316</v>
      </c>
      <c r="D43" s="114" t="s">
        <v>187</v>
      </c>
      <c r="E43" s="48" t="s">
        <v>185</v>
      </c>
      <c r="F43" s="6"/>
      <c r="G43" s="9"/>
      <c r="H43" s="12" t="s">
        <v>681</v>
      </c>
      <c r="I43" s="12"/>
      <c r="J43" s="69"/>
    </row>
    <row r="44" spans="2:10" x14ac:dyDescent="0.2">
      <c r="B44" s="35"/>
      <c r="C44" s="127"/>
      <c r="D44" s="107"/>
      <c r="E44" s="11"/>
      <c r="F44" s="10"/>
      <c r="G44" s="52">
        <f>COUNTIF(G43:G43,"x")</f>
        <v>0</v>
      </c>
      <c r="H44" s="52">
        <f>COUNTIF(H43:H43,"x")</f>
        <v>1</v>
      </c>
      <c r="I44" s="52">
        <f>COUNTIF(I43:I43,"x")</f>
        <v>0</v>
      </c>
      <c r="J44" s="85">
        <f>IF(I44=1,"NA",G44/(1-I44))</f>
        <v>0</v>
      </c>
    </row>
    <row r="45" spans="2:10" ht="15.75" customHeight="1" x14ac:dyDescent="0.2">
      <c r="B45" s="37"/>
      <c r="C45" s="131"/>
      <c r="F45" s="2"/>
      <c r="I45" s="2"/>
    </row>
    <row r="46" spans="2:10" ht="15" customHeight="1" x14ac:dyDescent="0.2">
      <c r="B46" s="58" t="s">
        <v>18</v>
      </c>
      <c r="C46" s="129" t="s">
        <v>317</v>
      </c>
      <c r="D46" s="114" t="s">
        <v>188</v>
      </c>
      <c r="E46" s="48" t="s">
        <v>185</v>
      </c>
      <c r="F46" s="6"/>
      <c r="G46" s="9"/>
      <c r="H46" s="12" t="s">
        <v>681</v>
      </c>
      <c r="I46" s="12"/>
      <c r="J46" s="69"/>
    </row>
    <row r="47" spans="2:10" x14ac:dyDescent="0.2">
      <c r="B47" s="35"/>
      <c r="C47" s="127"/>
      <c r="D47" s="107"/>
      <c r="E47" s="11"/>
      <c r="F47" s="10"/>
      <c r="G47" s="52">
        <f>COUNTIF(G46:G46,"x")</f>
        <v>0</v>
      </c>
      <c r="H47" s="52">
        <f>COUNTIF(H46:H46,"x")</f>
        <v>1</v>
      </c>
      <c r="I47" s="52">
        <f>COUNTIF(I46:I46,"x")</f>
        <v>0</v>
      </c>
      <c r="J47" s="85">
        <f>IF(I47=1,"NA",G47/(1-I47))</f>
        <v>0</v>
      </c>
    </row>
    <row r="48" spans="2:10" x14ac:dyDescent="0.2">
      <c r="C48" s="130"/>
      <c r="F48" s="5"/>
      <c r="G48" s="19"/>
      <c r="H48" s="19"/>
    </row>
    <row r="49" spans="2:10" x14ac:dyDescent="0.2">
      <c r="B49" s="37"/>
      <c r="C49" s="131"/>
      <c r="F49" s="2"/>
      <c r="I49" s="2"/>
    </row>
    <row r="50" spans="2:10" ht="32" x14ac:dyDescent="0.2">
      <c r="B50" s="58" t="s">
        <v>19</v>
      </c>
      <c r="C50" s="129" t="s">
        <v>318</v>
      </c>
      <c r="D50" s="114" t="s">
        <v>189</v>
      </c>
      <c r="E50" s="48" t="s">
        <v>185</v>
      </c>
      <c r="F50" s="6"/>
      <c r="G50" s="9"/>
      <c r="H50" s="9" t="s">
        <v>5</v>
      </c>
      <c r="I50" s="9"/>
      <c r="J50" s="69"/>
    </row>
    <row r="51" spans="2:10" x14ac:dyDescent="0.2">
      <c r="B51" s="35"/>
      <c r="C51" s="127"/>
      <c r="D51" s="107"/>
      <c r="E51" s="11"/>
      <c r="F51" s="10"/>
      <c r="G51" s="54">
        <f>COUNTIF(G50:G50,"x")</f>
        <v>0</v>
      </c>
      <c r="H51" s="54">
        <f>COUNTIF(H50:H50,"x")</f>
        <v>1</v>
      </c>
      <c r="I51" s="54">
        <f>COUNTIF(I50:I50,"x")</f>
        <v>0</v>
      </c>
      <c r="J51" s="85">
        <f>IF(I51=1,"NA",G51/(1-I51))</f>
        <v>0</v>
      </c>
    </row>
    <row r="52" spans="2:10" x14ac:dyDescent="0.2">
      <c r="C52" s="130"/>
      <c r="F52" s="5"/>
      <c r="G52" s="19"/>
      <c r="H52" s="19"/>
    </row>
    <row r="53" spans="2:10" x14ac:dyDescent="0.2">
      <c r="B53" s="88">
        <v>3.4</v>
      </c>
      <c r="C53" s="140" t="s">
        <v>20</v>
      </c>
      <c r="D53" s="140"/>
      <c r="E53" s="140"/>
      <c r="F53" s="140"/>
      <c r="G53" s="140"/>
      <c r="H53" s="140"/>
      <c r="I53" s="140"/>
      <c r="J53" s="137">
        <f>J55</f>
        <v>0</v>
      </c>
    </row>
    <row r="54" spans="2:10" ht="32" x14ac:dyDescent="0.2">
      <c r="B54" s="58" t="s">
        <v>21</v>
      </c>
      <c r="C54" s="129" t="s">
        <v>22</v>
      </c>
      <c r="D54" s="114" t="s">
        <v>190</v>
      </c>
      <c r="E54" s="48" t="s">
        <v>185</v>
      </c>
      <c r="F54" s="6"/>
      <c r="G54" s="9"/>
      <c r="H54" s="12" t="s">
        <v>5</v>
      </c>
      <c r="I54" s="12"/>
      <c r="J54" s="69"/>
    </row>
    <row r="55" spans="2:10" x14ac:dyDescent="0.2">
      <c r="B55" s="35"/>
      <c r="C55" s="127"/>
      <c r="D55" s="107"/>
      <c r="E55" s="11"/>
      <c r="F55" s="10"/>
      <c r="G55" s="52">
        <f>COUNTIF(G54:G54,"x")</f>
        <v>0</v>
      </c>
      <c r="H55" s="52">
        <f>COUNTIF(H54:H54,"x")</f>
        <v>1</v>
      </c>
      <c r="I55" s="52">
        <f>COUNTIF(I54:I54,"x")</f>
        <v>0</v>
      </c>
      <c r="J55" s="85">
        <f>IF(I55=1,"NA",G55/(1-I55))</f>
        <v>0</v>
      </c>
    </row>
    <row r="56" spans="2:10" x14ac:dyDescent="0.2">
      <c r="C56" s="130"/>
      <c r="F56" s="5"/>
      <c r="G56" s="19"/>
      <c r="H56" s="19"/>
      <c r="I56" s="19"/>
    </row>
    <row r="57" spans="2:10" s="32" customFormat="1" ht="20" x14ac:dyDescent="0.25">
      <c r="B57" s="60" t="s">
        <v>198</v>
      </c>
      <c r="C57" s="125"/>
      <c r="D57" s="109"/>
      <c r="E57" s="41"/>
      <c r="F57" s="42"/>
      <c r="G57" s="41"/>
      <c r="H57" s="41"/>
      <c r="I57" s="42"/>
      <c r="J57" s="101"/>
    </row>
    <row r="58" spans="2:10" x14ac:dyDescent="0.2">
      <c r="B58" s="99">
        <v>4.0999999999999996</v>
      </c>
      <c r="C58" s="146" t="s">
        <v>23</v>
      </c>
      <c r="D58" s="146"/>
      <c r="E58" s="146"/>
      <c r="F58" s="146"/>
      <c r="G58" s="146"/>
      <c r="H58" s="146"/>
      <c r="I58" s="146"/>
      <c r="J58" s="100">
        <f>AVERAGE(J60,J63,J66,J69,J72,J75,J78,J81,J84,J87,J90,J101,J107,J110,J113,J116,J119,J122,J125,J128,J131,J134)</f>
        <v>0</v>
      </c>
    </row>
    <row r="59" spans="2:10" ht="95.25" customHeight="1" x14ac:dyDescent="0.2">
      <c r="B59" s="58" t="s">
        <v>24</v>
      </c>
      <c r="C59" s="129" t="s">
        <v>319</v>
      </c>
      <c r="D59" s="114" t="s">
        <v>191</v>
      </c>
      <c r="E59" s="31"/>
      <c r="F59" s="55" t="s">
        <v>192</v>
      </c>
      <c r="G59" s="9"/>
      <c r="H59" s="12" t="s">
        <v>5</v>
      </c>
      <c r="I59" s="12"/>
      <c r="J59" s="69"/>
    </row>
    <row r="60" spans="2:10" x14ac:dyDescent="0.2">
      <c r="B60" s="35"/>
      <c r="C60" s="127"/>
      <c r="D60" s="107"/>
      <c r="E60" s="11"/>
      <c r="F60" s="10"/>
      <c r="G60" s="52">
        <f>COUNTIF(G59:G59,"x")</f>
        <v>0</v>
      </c>
      <c r="H60" s="52">
        <f>COUNTIF(H59:H59,"x")</f>
        <v>1</v>
      </c>
      <c r="I60" s="52">
        <f>COUNTIF(I59:I59,"x")</f>
        <v>0</v>
      </c>
      <c r="J60" s="85">
        <f>IF(I60=1,"NA",G60/(1-I60))</f>
        <v>0</v>
      </c>
    </row>
    <row r="61" spans="2:10" x14ac:dyDescent="0.2">
      <c r="B61" s="37"/>
      <c r="C61" s="131"/>
      <c r="F61" s="2"/>
      <c r="I61" s="2"/>
    </row>
    <row r="62" spans="2:10" ht="48" x14ac:dyDescent="0.2">
      <c r="B62" s="59" t="s">
        <v>26</v>
      </c>
      <c r="C62" s="129" t="s">
        <v>27</v>
      </c>
      <c r="D62" s="114" t="s">
        <v>193</v>
      </c>
      <c r="E62" s="48" t="s">
        <v>185</v>
      </c>
      <c r="F62" s="6"/>
      <c r="G62" s="7"/>
      <c r="H62" s="7" t="s">
        <v>5</v>
      </c>
      <c r="I62" s="7"/>
      <c r="J62" s="72"/>
    </row>
    <row r="63" spans="2:10" x14ac:dyDescent="0.2">
      <c r="B63" s="35"/>
      <c r="C63" s="127"/>
      <c r="D63" s="107"/>
      <c r="E63" s="11"/>
      <c r="F63" s="10"/>
      <c r="G63" s="52">
        <f>COUNTIF(G62:G62,"x")</f>
        <v>0</v>
      </c>
      <c r="H63" s="52">
        <f>COUNTIF(H62:H62,"x")</f>
        <v>1</v>
      </c>
      <c r="I63" s="52">
        <f>COUNTIF(I62:I62,"x")</f>
        <v>0</v>
      </c>
      <c r="J63" s="85">
        <f>IF(I63=1,"NA",G63/(1-I63))</f>
        <v>0</v>
      </c>
    </row>
    <row r="64" spans="2:10" ht="15" customHeight="1" x14ac:dyDescent="0.2">
      <c r="B64" s="37"/>
      <c r="C64" s="131"/>
      <c r="F64" s="2"/>
      <c r="I64" s="2"/>
    </row>
    <row r="65" spans="2:10" ht="51.75" customHeight="1" x14ac:dyDescent="0.2">
      <c r="B65" s="59" t="s">
        <v>29</v>
      </c>
      <c r="C65" s="129" t="s">
        <v>30</v>
      </c>
      <c r="D65" s="114" t="s">
        <v>194</v>
      </c>
      <c r="E65" s="48" t="s">
        <v>185</v>
      </c>
      <c r="F65" s="6"/>
      <c r="G65" s="7"/>
      <c r="H65" s="7" t="s">
        <v>5</v>
      </c>
      <c r="I65" s="7"/>
      <c r="J65" s="72"/>
    </row>
    <row r="66" spans="2:10" x14ac:dyDescent="0.2">
      <c r="B66" s="35"/>
      <c r="C66" s="127"/>
      <c r="D66" s="107"/>
      <c r="E66" s="11"/>
      <c r="F66" s="10"/>
      <c r="G66" s="52">
        <f>COUNTIF(G65:G65,"x")</f>
        <v>0</v>
      </c>
      <c r="H66" s="52">
        <f>COUNTIF(H65:H65,"x")</f>
        <v>1</v>
      </c>
      <c r="I66" s="52">
        <f>COUNTIF(I65:I65,"x")</f>
        <v>0</v>
      </c>
      <c r="J66" s="85">
        <f>IF(I66=1,"NA",G66/(1-I66))</f>
        <v>0</v>
      </c>
    </row>
    <row r="67" spans="2:10" x14ac:dyDescent="0.2">
      <c r="C67" s="130"/>
      <c r="F67" s="24"/>
      <c r="G67" s="19"/>
      <c r="H67" s="19"/>
      <c r="I67" s="19"/>
    </row>
    <row r="68" spans="2:10" ht="32" x14ac:dyDescent="0.2">
      <c r="B68" s="59" t="s">
        <v>31</v>
      </c>
      <c r="C68" s="129" t="s">
        <v>32</v>
      </c>
      <c r="D68" s="114" t="s">
        <v>194</v>
      </c>
      <c r="E68" s="7"/>
      <c r="F68" s="55" t="s">
        <v>192</v>
      </c>
      <c r="G68" s="7"/>
      <c r="H68" s="7" t="s">
        <v>5</v>
      </c>
      <c r="I68" s="7"/>
      <c r="J68" s="72"/>
    </row>
    <row r="69" spans="2:10" x14ac:dyDescent="0.2">
      <c r="B69" s="35"/>
      <c r="C69" s="127"/>
      <c r="D69" s="107"/>
      <c r="E69" s="11"/>
      <c r="F69" s="10"/>
      <c r="G69" s="52">
        <f>COUNTIF(G68:G68,"x")</f>
        <v>0</v>
      </c>
      <c r="H69" s="52">
        <f>COUNTIF(H68:H68,"x")</f>
        <v>1</v>
      </c>
      <c r="I69" s="52">
        <f>COUNTIF(I68:I68,"x")</f>
        <v>0</v>
      </c>
      <c r="J69" s="85">
        <f>IF(I69=1,"NA",G69/(1-I69))</f>
        <v>0</v>
      </c>
    </row>
    <row r="70" spans="2:10" x14ac:dyDescent="0.2">
      <c r="C70" s="130"/>
      <c r="F70" s="24"/>
      <c r="G70" s="19"/>
      <c r="H70" s="19"/>
    </row>
    <row r="71" spans="2:10" ht="32" x14ac:dyDescent="0.2">
      <c r="B71" s="59" t="s">
        <v>33</v>
      </c>
      <c r="C71" s="129" t="s">
        <v>34</v>
      </c>
      <c r="D71" s="114" t="s">
        <v>194</v>
      </c>
      <c r="E71" s="48" t="s">
        <v>185</v>
      </c>
      <c r="F71" s="6"/>
      <c r="G71" s="7"/>
      <c r="H71" s="7" t="s">
        <v>681</v>
      </c>
      <c r="I71" s="7"/>
      <c r="J71" s="72"/>
    </row>
    <row r="72" spans="2:10" x14ac:dyDescent="0.2">
      <c r="B72" s="35"/>
      <c r="C72" s="127"/>
      <c r="D72" s="107"/>
      <c r="E72" s="11"/>
      <c r="F72" s="24"/>
      <c r="G72" s="52">
        <f>COUNTIF(G71:G71,"x")</f>
        <v>0</v>
      </c>
      <c r="H72" s="52">
        <f>COUNTIF(H71:H71,"x")</f>
        <v>1</v>
      </c>
      <c r="I72" s="52">
        <f>COUNTIF(I71:I71,"x")</f>
        <v>0</v>
      </c>
      <c r="J72" s="85">
        <f>IF(I72=1,"NA",G72/(1-I72))</f>
        <v>0</v>
      </c>
    </row>
    <row r="73" spans="2:10" x14ac:dyDescent="0.2">
      <c r="B73" s="37"/>
      <c r="C73" s="131"/>
      <c r="F73" s="2"/>
      <c r="I73" s="2"/>
    </row>
    <row r="74" spans="2:10" ht="33" customHeight="1" x14ac:dyDescent="0.2">
      <c r="B74" s="59" t="s">
        <v>35</v>
      </c>
      <c r="C74" s="129" t="s">
        <v>36</v>
      </c>
      <c r="D74" s="114" t="s">
        <v>195</v>
      </c>
      <c r="E74" s="48" t="s">
        <v>185</v>
      </c>
      <c r="F74" s="6"/>
      <c r="G74" s="7"/>
      <c r="H74" s="7" t="s">
        <v>681</v>
      </c>
      <c r="I74" s="7"/>
      <c r="J74" s="72"/>
    </row>
    <row r="75" spans="2:10" x14ac:dyDescent="0.2">
      <c r="B75" s="35"/>
      <c r="C75" s="127"/>
      <c r="D75" s="107"/>
      <c r="E75" s="11"/>
      <c r="F75" s="10"/>
      <c r="G75" s="52">
        <f>COUNTIF(G74:G74,"x")</f>
        <v>0</v>
      </c>
      <c r="H75" s="52">
        <f>COUNTIF(H74:H74,"x")</f>
        <v>1</v>
      </c>
      <c r="I75" s="52">
        <f>COUNTIF(I74:I74,"x")</f>
        <v>0</v>
      </c>
      <c r="J75" s="85">
        <f>IF(I75=1,"NA",G75/(1-I75))</f>
        <v>0</v>
      </c>
    </row>
    <row r="76" spans="2:10" x14ac:dyDescent="0.2">
      <c r="B76" s="37"/>
      <c r="C76" s="131"/>
      <c r="F76" s="2"/>
      <c r="I76" s="2"/>
    </row>
    <row r="77" spans="2:10" ht="32" x14ac:dyDescent="0.2">
      <c r="B77" s="59" t="s">
        <v>37</v>
      </c>
      <c r="C77" s="129" t="s">
        <v>38</v>
      </c>
      <c r="D77" s="114" t="s">
        <v>196</v>
      </c>
      <c r="E77" s="48" t="s">
        <v>185</v>
      </c>
      <c r="F77" s="6"/>
      <c r="G77" s="7"/>
      <c r="H77" s="7" t="s">
        <v>5</v>
      </c>
      <c r="I77" s="7"/>
      <c r="J77" s="72"/>
    </row>
    <row r="78" spans="2:10" x14ac:dyDescent="0.2">
      <c r="B78" s="35"/>
      <c r="C78" s="127"/>
      <c r="D78" s="107"/>
      <c r="E78" s="11"/>
      <c r="F78" s="10"/>
      <c r="G78" s="52">
        <f>COUNTIF(G77:G77,"x")</f>
        <v>0</v>
      </c>
      <c r="H78" s="52">
        <f>COUNTIF(H77:H77,"x")</f>
        <v>1</v>
      </c>
      <c r="I78" s="52">
        <f>COUNTIF(I77:I77,"x")</f>
        <v>0</v>
      </c>
      <c r="J78" s="85">
        <f>IF(I78=1,"NA",G78/(1-I78))</f>
        <v>0</v>
      </c>
    </row>
    <row r="79" spans="2:10" x14ac:dyDescent="0.2">
      <c r="B79" s="37"/>
      <c r="C79" s="131"/>
      <c r="F79" s="2"/>
      <c r="I79" s="2"/>
    </row>
    <row r="80" spans="2:10" ht="49.5" customHeight="1" x14ac:dyDescent="0.2">
      <c r="B80" s="59" t="s">
        <v>39</v>
      </c>
      <c r="C80" s="129" t="s">
        <v>40</v>
      </c>
      <c r="D80" s="114" t="s">
        <v>197</v>
      </c>
      <c r="E80" s="7"/>
      <c r="F80" s="55" t="s">
        <v>192</v>
      </c>
      <c r="G80" s="7"/>
      <c r="H80" s="7" t="s">
        <v>5</v>
      </c>
      <c r="I80" s="7"/>
      <c r="J80" s="72"/>
    </row>
    <row r="81" spans="2:10" x14ac:dyDescent="0.2">
      <c r="B81" s="35"/>
      <c r="C81" s="127"/>
      <c r="D81" s="107"/>
      <c r="E81" s="11"/>
      <c r="F81" s="10"/>
      <c r="G81" s="52">
        <f>COUNTIF(G80:G80,"x")</f>
        <v>0</v>
      </c>
      <c r="H81" s="52">
        <f>COUNTIF(H80:H80,"x")</f>
        <v>1</v>
      </c>
      <c r="I81" s="52">
        <f>COUNTIF(I80:I80,"x")</f>
        <v>0</v>
      </c>
      <c r="J81" s="85">
        <f>IF(I81=1,"NA",G81/(1-I81))</f>
        <v>0</v>
      </c>
    </row>
    <row r="82" spans="2:10" x14ac:dyDescent="0.2">
      <c r="C82" s="130"/>
      <c r="F82" s="5"/>
      <c r="G82" s="19"/>
      <c r="H82" s="19"/>
    </row>
    <row r="83" spans="2:10" ht="48" x14ac:dyDescent="0.2">
      <c r="B83" s="59" t="s">
        <v>41</v>
      </c>
      <c r="C83" s="129" t="s">
        <v>42</v>
      </c>
      <c r="D83" s="114" t="s">
        <v>199</v>
      </c>
      <c r="E83" s="48" t="s">
        <v>185</v>
      </c>
      <c r="F83" s="15"/>
      <c r="G83" s="7"/>
      <c r="H83" s="7" t="s">
        <v>5</v>
      </c>
      <c r="I83" s="7"/>
      <c r="J83" s="72"/>
    </row>
    <row r="84" spans="2:10" x14ac:dyDescent="0.2">
      <c r="B84" s="35"/>
      <c r="C84" s="127"/>
      <c r="D84" s="107"/>
      <c r="E84" s="11"/>
      <c r="F84" s="10"/>
      <c r="G84" s="52">
        <f>COUNTIF(G83:G83,"x")</f>
        <v>0</v>
      </c>
      <c r="H84" s="52">
        <f>COUNTIF(H83:H83,"x")</f>
        <v>1</v>
      </c>
      <c r="I84" s="52">
        <f>COUNTIF(I83:I83,"x")</f>
        <v>0</v>
      </c>
      <c r="J84" s="85">
        <f>IF(I84=1,"NA",G84/(1-I84))</f>
        <v>0</v>
      </c>
    </row>
    <row r="85" spans="2:10" x14ac:dyDescent="0.2">
      <c r="C85" s="130"/>
      <c r="F85" s="24"/>
      <c r="G85" s="19"/>
      <c r="H85" s="19"/>
      <c r="I85" s="19"/>
    </row>
    <row r="86" spans="2:10" ht="32" x14ac:dyDescent="0.2">
      <c r="B86" s="59" t="s">
        <v>43</v>
      </c>
      <c r="C86" s="129" t="s">
        <v>44</v>
      </c>
      <c r="D86" s="114" t="s">
        <v>197</v>
      </c>
      <c r="E86" s="7"/>
      <c r="F86" s="55" t="s">
        <v>192</v>
      </c>
      <c r="G86" s="7"/>
      <c r="H86" s="7" t="s">
        <v>5</v>
      </c>
      <c r="I86" s="7"/>
      <c r="J86" s="72"/>
    </row>
    <row r="87" spans="2:10" x14ac:dyDescent="0.2">
      <c r="B87" s="35"/>
      <c r="C87" s="127"/>
      <c r="D87" s="107"/>
      <c r="E87" s="11"/>
      <c r="F87" s="24"/>
      <c r="G87" s="52">
        <f>COUNTIF(G86:G86,"x")</f>
        <v>0</v>
      </c>
      <c r="H87" s="52">
        <f>COUNTIF(H86:H86,"x")</f>
        <v>1</v>
      </c>
      <c r="I87" s="52">
        <f>COUNTIF(I86:I86,"x")</f>
        <v>0</v>
      </c>
      <c r="J87" s="85">
        <f>IF(I87=1,"NA",G87/(1-I87))</f>
        <v>0</v>
      </c>
    </row>
    <row r="88" spans="2:10" x14ac:dyDescent="0.2">
      <c r="B88" s="37"/>
      <c r="C88" s="131"/>
      <c r="F88" s="2"/>
      <c r="I88" s="2"/>
    </row>
    <row r="89" spans="2:10" ht="15" customHeight="1" x14ac:dyDescent="0.2">
      <c r="B89" s="59" t="s">
        <v>45</v>
      </c>
      <c r="C89" s="129" t="s">
        <v>46</v>
      </c>
      <c r="D89" s="114" t="s">
        <v>200</v>
      </c>
      <c r="E89" s="7"/>
      <c r="F89" s="55" t="s">
        <v>192</v>
      </c>
      <c r="G89" s="7"/>
      <c r="H89" s="7" t="s">
        <v>5</v>
      </c>
      <c r="I89" s="7"/>
      <c r="J89" s="72"/>
    </row>
    <row r="90" spans="2:10" x14ac:dyDescent="0.2">
      <c r="B90" s="35"/>
      <c r="C90" s="127"/>
      <c r="D90" s="107"/>
      <c r="E90" s="11"/>
      <c r="F90" s="10"/>
      <c r="G90" s="52">
        <f>COUNTIF(G89:G89,"x")</f>
        <v>0</v>
      </c>
      <c r="H90" s="52">
        <f>COUNTIF(H89:H89,"x")</f>
        <v>1</v>
      </c>
      <c r="I90" s="52">
        <f>COUNTIF(I89:I89,"x")</f>
        <v>0</v>
      </c>
      <c r="J90" s="85">
        <f>IF(I90=1,"NA",G90/(1-I90))</f>
        <v>0</v>
      </c>
    </row>
    <row r="91" spans="2:10" x14ac:dyDescent="0.2">
      <c r="B91" s="37"/>
      <c r="C91" s="132"/>
      <c r="F91" s="2"/>
      <c r="I91" s="2"/>
    </row>
    <row r="92" spans="2:10" ht="66.75" customHeight="1" x14ac:dyDescent="0.2">
      <c r="B92" s="58" t="s">
        <v>47</v>
      </c>
      <c r="C92" s="129" t="s">
        <v>320</v>
      </c>
      <c r="D92" s="114" t="s">
        <v>201</v>
      </c>
      <c r="E92" s="7"/>
      <c r="F92" s="56" t="s">
        <v>192</v>
      </c>
      <c r="G92" s="51"/>
      <c r="H92" s="38"/>
      <c r="I92" s="38"/>
      <c r="J92" s="71"/>
    </row>
    <row r="93" spans="2:10" ht="16" x14ac:dyDescent="0.2">
      <c r="B93" s="58" t="s">
        <v>47</v>
      </c>
      <c r="C93" s="129" t="s">
        <v>49</v>
      </c>
      <c r="D93" s="114">
        <v>7.9</v>
      </c>
      <c r="E93" s="7"/>
      <c r="F93" s="55" t="s">
        <v>192</v>
      </c>
      <c r="G93" s="26"/>
      <c r="H93" s="26" t="s">
        <v>5</v>
      </c>
      <c r="I93" s="26"/>
      <c r="J93" s="26"/>
    </row>
    <row r="94" spans="2:10" ht="16" x14ac:dyDescent="0.2">
      <c r="B94" s="58" t="s">
        <v>47</v>
      </c>
      <c r="C94" s="129" t="s">
        <v>321</v>
      </c>
      <c r="D94" s="114">
        <v>7.9</v>
      </c>
      <c r="E94" s="7"/>
      <c r="F94" s="55" t="s">
        <v>192</v>
      </c>
      <c r="G94" s="9"/>
      <c r="H94" s="26" t="s">
        <v>5</v>
      </c>
      <c r="I94" s="26"/>
      <c r="J94" s="31"/>
    </row>
    <row r="95" spans="2:10" ht="16" x14ac:dyDescent="0.2">
      <c r="B95" s="58" t="s">
        <v>47</v>
      </c>
      <c r="C95" s="129" t="s">
        <v>322</v>
      </c>
      <c r="D95" s="114">
        <v>7.9</v>
      </c>
      <c r="E95" s="7"/>
      <c r="F95" s="55" t="s">
        <v>192</v>
      </c>
      <c r="G95" s="9"/>
      <c r="H95" s="26" t="s">
        <v>5</v>
      </c>
      <c r="I95" s="26"/>
      <c r="J95" s="31"/>
    </row>
    <row r="96" spans="2:10" ht="16" x14ac:dyDescent="0.2">
      <c r="B96" s="58" t="s">
        <v>47</v>
      </c>
      <c r="C96" s="129" t="s">
        <v>327</v>
      </c>
      <c r="D96" s="114">
        <v>7.9</v>
      </c>
      <c r="E96" s="7"/>
      <c r="F96" s="55" t="s">
        <v>192</v>
      </c>
      <c r="G96" s="9"/>
      <c r="H96" s="26" t="s">
        <v>5</v>
      </c>
      <c r="I96" s="26"/>
      <c r="J96" s="31"/>
    </row>
    <row r="97" spans="2:10" ht="16" x14ac:dyDescent="0.2">
      <c r="B97" s="58" t="s">
        <v>47</v>
      </c>
      <c r="C97" s="129" t="s">
        <v>323</v>
      </c>
      <c r="D97" s="114">
        <v>7.9</v>
      </c>
      <c r="E97" s="7"/>
      <c r="F97" s="55" t="s">
        <v>192</v>
      </c>
      <c r="G97" s="9"/>
      <c r="H97" s="26" t="s">
        <v>5</v>
      </c>
      <c r="I97" s="26"/>
      <c r="J97" s="31"/>
    </row>
    <row r="98" spans="2:10" ht="16" x14ac:dyDescent="0.2">
      <c r="B98" s="58" t="s">
        <v>47</v>
      </c>
      <c r="C98" s="129" t="s">
        <v>324</v>
      </c>
      <c r="D98" s="114">
        <v>7.9</v>
      </c>
      <c r="E98" s="7"/>
      <c r="F98" s="55" t="s">
        <v>192</v>
      </c>
      <c r="G98" s="9"/>
      <c r="H98" s="26" t="s">
        <v>5</v>
      </c>
      <c r="I98" s="26"/>
      <c r="J98" s="31"/>
    </row>
    <row r="99" spans="2:10" ht="16" x14ac:dyDescent="0.2">
      <c r="B99" s="58" t="s">
        <v>47</v>
      </c>
      <c r="C99" s="129" t="s">
        <v>325</v>
      </c>
      <c r="D99" s="114">
        <v>7.9</v>
      </c>
      <c r="E99" s="7"/>
      <c r="F99" s="55" t="s">
        <v>192</v>
      </c>
      <c r="G99" s="9"/>
      <c r="H99" s="26" t="s">
        <v>5</v>
      </c>
      <c r="I99" s="26"/>
      <c r="J99" s="31"/>
    </row>
    <row r="100" spans="2:10" ht="16" x14ac:dyDescent="0.2">
      <c r="B100" s="58" t="s">
        <v>47</v>
      </c>
      <c r="C100" s="129" t="s">
        <v>326</v>
      </c>
      <c r="D100" s="114">
        <v>7.9</v>
      </c>
      <c r="E100" s="7"/>
      <c r="F100" s="55" t="s">
        <v>192</v>
      </c>
      <c r="G100" s="9"/>
      <c r="H100" s="26" t="s">
        <v>5</v>
      </c>
      <c r="I100" s="26"/>
      <c r="J100" s="31"/>
    </row>
    <row r="101" spans="2:10" x14ac:dyDescent="0.2">
      <c r="B101" s="35"/>
      <c r="C101" s="127"/>
      <c r="D101" s="107"/>
      <c r="E101" s="11"/>
      <c r="F101" s="10"/>
      <c r="G101" s="52">
        <f>COUNTIF(G93:G100,"x")</f>
        <v>0</v>
      </c>
      <c r="H101" s="52">
        <f>COUNTIF(H93:H100,"x")</f>
        <v>8</v>
      </c>
      <c r="I101" s="52">
        <f>COUNTIF(I93:I100,"x")</f>
        <v>0</v>
      </c>
      <c r="J101" s="85">
        <f>IF(I101=8,"NA",G101/(8-I101))</f>
        <v>0</v>
      </c>
    </row>
    <row r="102" spans="2:10" x14ac:dyDescent="0.2">
      <c r="B102" s="37"/>
      <c r="C102" s="132"/>
      <c r="F102" s="2"/>
      <c r="I102" s="2"/>
    </row>
    <row r="103" spans="2:10" ht="32" x14ac:dyDescent="0.2">
      <c r="B103" s="57" t="s">
        <v>50</v>
      </c>
      <c r="C103" s="129" t="s">
        <v>328</v>
      </c>
      <c r="D103" s="114" t="s">
        <v>202</v>
      </c>
      <c r="E103" s="7"/>
      <c r="F103" s="56" t="s">
        <v>192</v>
      </c>
      <c r="G103" s="51"/>
      <c r="H103" s="38"/>
      <c r="I103" s="38"/>
      <c r="J103" s="71"/>
    </row>
    <row r="104" spans="2:10" ht="32" x14ac:dyDescent="0.2">
      <c r="B104" s="57" t="s">
        <v>50</v>
      </c>
      <c r="C104" s="129" t="s">
        <v>329</v>
      </c>
      <c r="D104" s="122">
        <v>7.1</v>
      </c>
      <c r="E104" s="7"/>
      <c r="F104" s="55" t="s">
        <v>192</v>
      </c>
      <c r="G104" s="26"/>
      <c r="H104" s="26" t="s">
        <v>5</v>
      </c>
      <c r="I104" s="26"/>
      <c r="J104" s="26"/>
    </row>
    <row r="105" spans="2:10" ht="32" x14ac:dyDescent="0.2">
      <c r="B105" s="57" t="s">
        <v>50</v>
      </c>
      <c r="C105" s="129" t="s">
        <v>330</v>
      </c>
      <c r="D105" s="122">
        <v>7.1</v>
      </c>
      <c r="E105" s="7"/>
      <c r="F105" s="55" t="s">
        <v>192</v>
      </c>
      <c r="G105" s="9"/>
      <c r="H105" s="26" t="s">
        <v>5</v>
      </c>
      <c r="I105" s="26"/>
      <c r="J105" s="31"/>
    </row>
    <row r="106" spans="2:10" ht="32" x14ac:dyDescent="0.2">
      <c r="B106" s="57" t="s">
        <v>50</v>
      </c>
      <c r="C106" s="129" t="s">
        <v>331</v>
      </c>
      <c r="D106" s="122">
        <v>7.1</v>
      </c>
      <c r="E106" s="7"/>
      <c r="F106" s="55" t="s">
        <v>192</v>
      </c>
      <c r="G106" s="25"/>
      <c r="H106" s="26" t="s">
        <v>5</v>
      </c>
      <c r="I106" s="26"/>
      <c r="J106" s="31"/>
    </row>
    <row r="107" spans="2:10" x14ac:dyDescent="0.2">
      <c r="B107" s="35"/>
      <c r="C107" s="127"/>
      <c r="D107" s="107"/>
      <c r="E107" s="11"/>
      <c r="F107" s="10"/>
      <c r="G107" s="52">
        <f>COUNTIF(G104:G106,"x")</f>
        <v>0</v>
      </c>
      <c r="H107" s="52">
        <f>COUNTIF(H104:H106,"x")</f>
        <v>3</v>
      </c>
      <c r="I107" s="52">
        <f>COUNTIF(I104:I106,"x")</f>
        <v>0</v>
      </c>
      <c r="J107" s="85">
        <f>IF(I107=3,"NA",G107/(3-I107))</f>
        <v>0</v>
      </c>
    </row>
    <row r="108" spans="2:10" x14ac:dyDescent="0.2">
      <c r="B108" s="37"/>
      <c r="C108" s="131"/>
      <c r="F108" s="2"/>
      <c r="I108" s="2"/>
    </row>
    <row r="109" spans="2:10" ht="32" x14ac:dyDescent="0.2">
      <c r="B109" s="59" t="s">
        <v>51</v>
      </c>
      <c r="C109" s="129" t="s">
        <v>52</v>
      </c>
      <c r="D109" s="114" t="s">
        <v>204</v>
      </c>
      <c r="E109" s="7" t="s">
        <v>176</v>
      </c>
      <c r="F109" s="55" t="s">
        <v>192</v>
      </c>
      <c r="G109" s="7"/>
      <c r="H109" s="7" t="s">
        <v>5</v>
      </c>
      <c r="I109" s="16"/>
      <c r="J109" s="72"/>
    </row>
    <row r="110" spans="2:10" x14ac:dyDescent="0.2">
      <c r="B110" s="35"/>
      <c r="C110" s="127"/>
      <c r="D110" s="107"/>
      <c r="E110" s="11"/>
      <c r="F110" s="10"/>
      <c r="G110" s="52">
        <f>COUNTIF(G109:G109,"x")</f>
        <v>0</v>
      </c>
      <c r="H110" s="52">
        <f>COUNTIF(H109:H109,"x")</f>
        <v>1</v>
      </c>
      <c r="I110" s="52">
        <f>COUNTIF(I109:I109,"x")</f>
        <v>0</v>
      </c>
      <c r="J110" s="85">
        <f>IF(I110=1,"NA",G110/(1-I110))</f>
        <v>0</v>
      </c>
    </row>
    <row r="111" spans="2:10" x14ac:dyDescent="0.2">
      <c r="B111" s="37"/>
      <c r="C111" s="131"/>
      <c r="F111" s="2"/>
      <c r="I111" s="2"/>
    </row>
    <row r="112" spans="2:10" ht="56.25" customHeight="1" x14ac:dyDescent="0.2">
      <c r="B112" s="59" t="s">
        <v>53</v>
      </c>
      <c r="C112" s="129" t="s">
        <v>54</v>
      </c>
      <c r="D112" s="114" t="s">
        <v>205</v>
      </c>
      <c r="E112" s="7"/>
      <c r="F112" s="55" t="s">
        <v>192</v>
      </c>
      <c r="G112" s="7"/>
      <c r="H112" s="7" t="s">
        <v>5</v>
      </c>
      <c r="I112" s="16"/>
      <c r="J112" s="72"/>
    </row>
    <row r="113" spans="2:10" x14ac:dyDescent="0.2">
      <c r="B113" s="35"/>
      <c r="C113" s="127"/>
      <c r="D113" s="107"/>
      <c r="E113" s="11"/>
      <c r="F113" s="10"/>
      <c r="G113" s="52">
        <f>COUNTIF(G112:G112,"x")</f>
        <v>0</v>
      </c>
      <c r="H113" s="52">
        <f>COUNTIF(H112:H112,"x")</f>
        <v>1</v>
      </c>
      <c r="I113" s="52">
        <f>COUNTIF(I112:I112,"x")</f>
        <v>0</v>
      </c>
      <c r="J113" s="85">
        <f>IF(I113=1,"NA",G113/(1-I113))</f>
        <v>0</v>
      </c>
    </row>
    <row r="114" spans="2:10" x14ac:dyDescent="0.2">
      <c r="B114" s="34"/>
      <c r="C114" s="131"/>
      <c r="D114" s="115"/>
      <c r="E114" s="4"/>
      <c r="F114" s="5"/>
      <c r="G114" s="4"/>
      <c r="H114" s="4"/>
      <c r="I114" s="4"/>
      <c r="J114" s="73"/>
    </row>
    <row r="115" spans="2:10" ht="64" x14ac:dyDescent="0.2">
      <c r="B115" s="59" t="s">
        <v>55</v>
      </c>
      <c r="C115" s="129" t="s">
        <v>56</v>
      </c>
      <c r="D115" s="114" t="s">
        <v>206</v>
      </c>
      <c r="E115" s="48" t="s">
        <v>185</v>
      </c>
      <c r="F115" s="6"/>
      <c r="G115" s="7"/>
      <c r="H115" s="7" t="s">
        <v>5</v>
      </c>
      <c r="I115" s="7"/>
      <c r="J115" s="72"/>
    </row>
    <row r="116" spans="2:10" x14ac:dyDescent="0.2">
      <c r="B116" s="35"/>
      <c r="C116" s="127"/>
      <c r="D116" s="107"/>
      <c r="E116" s="11"/>
      <c r="F116" s="10"/>
      <c r="G116" s="52">
        <f>COUNTIF(G115:G115,"x")</f>
        <v>0</v>
      </c>
      <c r="H116" s="52">
        <f>COUNTIF(H115:H115,"x")</f>
        <v>1</v>
      </c>
      <c r="I116" s="52">
        <f>COUNTIF(I115:I115,"x")</f>
        <v>0</v>
      </c>
      <c r="J116" s="85">
        <f>IF(I116=1,"NA",G116/(1-I116))</f>
        <v>0</v>
      </c>
    </row>
    <row r="117" spans="2:10" x14ac:dyDescent="0.2">
      <c r="B117" s="34"/>
      <c r="C117" s="131"/>
      <c r="D117" s="115"/>
      <c r="E117" s="4"/>
      <c r="F117" s="5"/>
      <c r="G117" s="4"/>
      <c r="H117" s="4"/>
      <c r="I117" s="4"/>
      <c r="J117" s="73"/>
    </row>
    <row r="118" spans="2:10" ht="41" customHeight="1" x14ac:dyDescent="0.2">
      <c r="B118" s="59" t="s">
        <v>57</v>
      </c>
      <c r="C118" s="129" t="s">
        <v>58</v>
      </c>
      <c r="D118" s="114" t="s">
        <v>207</v>
      </c>
      <c r="E118" s="48" t="s">
        <v>185</v>
      </c>
      <c r="F118" s="6"/>
      <c r="G118" s="7"/>
      <c r="H118" s="7" t="s">
        <v>5</v>
      </c>
      <c r="I118" s="16"/>
      <c r="J118" s="72"/>
    </row>
    <row r="119" spans="2:10" x14ac:dyDescent="0.2">
      <c r="B119" s="35"/>
      <c r="C119" s="127"/>
      <c r="D119" s="107"/>
      <c r="E119" s="11"/>
      <c r="F119" s="10"/>
      <c r="G119" s="52">
        <f>COUNTIF(G118:G118,"x")</f>
        <v>0</v>
      </c>
      <c r="H119" s="52">
        <f>COUNTIF(H118:H118,"x")</f>
        <v>1</v>
      </c>
      <c r="I119" s="52">
        <f>COUNTIF(I118:I118,"x")</f>
        <v>0</v>
      </c>
      <c r="J119" s="85">
        <f>IF(I119=1,"NA",G119/(1-I119))</f>
        <v>0</v>
      </c>
    </row>
    <row r="120" spans="2:10" x14ac:dyDescent="0.2">
      <c r="C120" s="130"/>
      <c r="F120" s="5"/>
      <c r="G120" s="19"/>
      <c r="H120" s="19"/>
    </row>
    <row r="121" spans="2:10" ht="38.25" customHeight="1" x14ac:dyDescent="0.2">
      <c r="B121" s="59" t="s">
        <v>59</v>
      </c>
      <c r="C121" s="129" t="s">
        <v>60</v>
      </c>
      <c r="D121" s="114" t="s">
        <v>208</v>
      </c>
      <c r="E121" s="48" t="s">
        <v>185</v>
      </c>
      <c r="F121" s="6"/>
      <c r="G121" s="7"/>
      <c r="H121" s="7" t="s">
        <v>5</v>
      </c>
      <c r="I121" s="7"/>
      <c r="J121" s="72"/>
    </row>
    <row r="122" spans="2:10" x14ac:dyDescent="0.2">
      <c r="B122" s="35"/>
      <c r="C122" s="127"/>
      <c r="D122" s="107"/>
      <c r="E122" s="11"/>
      <c r="F122" s="10"/>
      <c r="G122" s="52">
        <f>COUNTIF(G121:G121,"x")</f>
        <v>0</v>
      </c>
      <c r="H122" s="52">
        <f>COUNTIF(H121:H121,"x")</f>
        <v>1</v>
      </c>
      <c r="I122" s="52">
        <f>COUNTIF(I121:I121,"x")</f>
        <v>0</v>
      </c>
      <c r="J122" s="85">
        <f>IF(I122=1,"NA",G122/(1-I122))</f>
        <v>0</v>
      </c>
    </row>
    <row r="123" spans="2:10" x14ac:dyDescent="0.2">
      <c r="C123" s="130"/>
      <c r="F123" s="5"/>
      <c r="G123" s="19"/>
      <c r="H123" s="19"/>
    </row>
    <row r="124" spans="2:10" ht="62" customHeight="1" x14ac:dyDescent="0.2">
      <c r="B124" s="59" t="s">
        <v>61</v>
      </c>
      <c r="C124" s="129" t="s">
        <v>332</v>
      </c>
      <c r="D124" s="114">
        <v>5.5</v>
      </c>
      <c r="E124" s="48" t="s">
        <v>185</v>
      </c>
      <c r="F124" s="6"/>
      <c r="G124" s="7"/>
      <c r="H124" s="7" t="s">
        <v>5</v>
      </c>
      <c r="I124" s="7"/>
      <c r="J124" s="72"/>
    </row>
    <row r="125" spans="2:10" x14ac:dyDescent="0.2">
      <c r="B125" s="35"/>
      <c r="C125" s="127"/>
      <c r="D125" s="107"/>
      <c r="E125" s="11"/>
      <c r="F125" s="10"/>
      <c r="G125" s="52">
        <f>COUNTIF(G124:G124,"x")</f>
        <v>0</v>
      </c>
      <c r="H125" s="52">
        <f>COUNTIF(H124:H124,"x")</f>
        <v>1</v>
      </c>
      <c r="I125" s="52">
        <f>COUNTIF(I124:I124,"x")</f>
        <v>0</v>
      </c>
      <c r="J125" s="85">
        <f>IF(I125=1,"NA",G125/(1-I125))</f>
        <v>0</v>
      </c>
    </row>
    <row r="126" spans="2:10" x14ac:dyDescent="0.2">
      <c r="C126" s="130"/>
      <c r="F126" s="5"/>
      <c r="G126" s="19"/>
      <c r="H126" s="19"/>
    </row>
    <row r="127" spans="2:10" ht="51" customHeight="1" x14ac:dyDescent="0.2">
      <c r="B127" s="59" t="s">
        <v>62</v>
      </c>
      <c r="C127" s="129" t="s">
        <v>333</v>
      </c>
      <c r="D127" s="114">
        <v>5.6</v>
      </c>
      <c r="E127" s="48" t="s">
        <v>185</v>
      </c>
      <c r="F127" s="6"/>
      <c r="G127" s="7"/>
      <c r="H127" s="7" t="s">
        <v>5</v>
      </c>
      <c r="I127" s="7"/>
      <c r="J127" s="72"/>
    </row>
    <row r="128" spans="2:10" x14ac:dyDescent="0.2">
      <c r="B128" s="35"/>
      <c r="C128" s="127"/>
      <c r="D128" s="107"/>
      <c r="E128" s="11"/>
      <c r="F128" s="10"/>
      <c r="G128" s="52">
        <f>COUNTIF(G127:G127,"x")</f>
        <v>0</v>
      </c>
      <c r="H128" s="52">
        <f>COUNTIF(H127:H127,"x")</f>
        <v>1</v>
      </c>
      <c r="I128" s="52">
        <f>COUNTIF(I127:I127,"x")</f>
        <v>0</v>
      </c>
      <c r="J128" s="85">
        <f>IF(I128=1,"NA",G128/(1-I128))</f>
        <v>0</v>
      </c>
    </row>
    <row r="129" spans="2:10" x14ac:dyDescent="0.2">
      <c r="C129" s="130"/>
      <c r="F129" s="5"/>
      <c r="G129" s="19"/>
      <c r="H129" s="19"/>
    </row>
    <row r="130" spans="2:10" ht="48" x14ac:dyDescent="0.2">
      <c r="B130" s="59" t="s">
        <v>63</v>
      </c>
      <c r="C130" s="129" t="s">
        <v>64</v>
      </c>
      <c r="D130" s="114">
        <v>5.12</v>
      </c>
      <c r="E130" s="7"/>
      <c r="F130" s="55" t="s">
        <v>192</v>
      </c>
      <c r="G130" s="7"/>
      <c r="H130" s="7" t="s">
        <v>5</v>
      </c>
      <c r="I130" s="7"/>
      <c r="J130" s="72"/>
    </row>
    <row r="131" spans="2:10" x14ac:dyDescent="0.2">
      <c r="B131" s="35"/>
      <c r="C131" s="127"/>
      <c r="D131" s="107"/>
      <c r="E131" s="11"/>
      <c r="F131" s="10"/>
      <c r="G131" s="52">
        <f>COUNTIF(G130:G130,"x")</f>
        <v>0</v>
      </c>
      <c r="H131" s="52">
        <f>COUNTIF(H130:H130,"x")</f>
        <v>1</v>
      </c>
      <c r="I131" s="52">
        <f>COUNTIF(I130:I130,"x")</f>
        <v>0</v>
      </c>
      <c r="J131" s="85">
        <f>IF(I131=1,"NA",G131/(1-I131))</f>
        <v>0</v>
      </c>
    </row>
    <row r="132" spans="2:10" x14ac:dyDescent="0.2">
      <c r="C132" s="130"/>
      <c r="F132" s="5"/>
      <c r="G132" s="19"/>
      <c r="H132" s="19"/>
      <c r="I132" s="19"/>
    </row>
    <row r="133" spans="2:10" ht="32" x14ac:dyDescent="0.2">
      <c r="B133" s="59" t="s">
        <v>65</v>
      </c>
      <c r="C133" s="129" t="s">
        <v>66</v>
      </c>
      <c r="D133" s="114">
        <v>5.14</v>
      </c>
      <c r="E133" s="48" t="s">
        <v>185</v>
      </c>
      <c r="F133" s="6"/>
      <c r="G133" s="7"/>
      <c r="H133" s="7" t="s">
        <v>5</v>
      </c>
      <c r="I133" s="7"/>
      <c r="J133" s="72"/>
    </row>
    <row r="134" spans="2:10" x14ac:dyDescent="0.2">
      <c r="B134" s="35"/>
      <c r="C134" s="127"/>
      <c r="D134" s="107"/>
      <c r="E134" s="11"/>
      <c r="F134" s="10"/>
      <c r="G134" s="52">
        <f>COUNTIF(G133:G133,"x")</f>
        <v>0</v>
      </c>
      <c r="H134" s="52">
        <f>COUNTIF(H133:H133,"x")</f>
        <v>1</v>
      </c>
      <c r="I134" s="52">
        <f>COUNTIF(I133:I133,"x")</f>
        <v>0</v>
      </c>
      <c r="J134" s="85">
        <f>IF(I134=1,"NA",G134/(1-I134))</f>
        <v>0</v>
      </c>
    </row>
    <row r="135" spans="2:10" x14ac:dyDescent="0.2">
      <c r="C135" s="130"/>
      <c r="F135" s="5"/>
      <c r="G135" s="19"/>
      <c r="H135" s="19"/>
      <c r="I135" s="19"/>
    </row>
    <row r="136" spans="2:10" ht="17.25" customHeight="1" x14ac:dyDescent="0.2">
      <c r="B136" s="61">
        <v>4.2</v>
      </c>
      <c r="C136" s="143" t="s">
        <v>295</v>
      </c>
      <c r="D136" s="143"/>
      <c r="E136" s="143"/>
      <c r="F136" s="143"/>
      <c r="G136" s="143"/>
      <c r="H136" s="143"/>
      <c r="I136" s="143"/>
      <c r="J136" s="75"/>
    </row>
    <row r="137" spans="2:10" ht="16" x14ac:dyDescent="0.2">
      <c r="B137" s="89" t="s">
        <v>25</v>
      </c>
      <c r="C137" s="139" t="s">
        <v>67</v>
      </c>
      <c r="D137" s="139"/>
      <c r="E137" s="139"/>
      <c r="F137" s="139"/>
      <c r="G137" s="139"/>
      <c r="H137" s="139"/>
      <c r="I137" s="139"/>
      <c r="J137" s="98">
        <f>AVERAGE(J139,J142)</f>
        <v>0</v>
      </c>
    </row>
    <row r="138" spans="2:10" ht="32" x14ac:dyDescent="0.2">
      <c r="B138" s="59" t="s">
        <v>68</v>
      </c>
      <c r="C138" s="129" t="s">
        <v>69</v>
      </c>
      <c r="D138" s="114" t="s">
        <v>209</v>
      </c>
      <c r="E138" s="48" t="s">
        <v>185</v>
      </c>
      <c r="F138" s="48"/>
      <c r="G138" s="7"/>
      <c r="H138" s="7" t="s">
        <v>5</v>
      </c>
      <c r="I138" s="7"/>
      <c r="J138" s="72"/>
    </row>
    <row r="139" spans="2:10" x14ac:dyDescent="0.2">
      <c r="B139" s="35"/>
      <c r="C139" s="127"/>
      <c r="D139" s="107"/>
      <c r="E139" s="11"/>
      <c r="F139" s="10"/>
      <c r="G139" s="52">
        <f>COUNTIF(G138:G138,"x")</f>
        <v>0</v>
      </c>
      <c r="H139" s="52">
        <f>COUNTIF(H138:H138,"x")</f>
        <v>1</v>
      </c>
      <c r="I139" s="52">
        <f>COUNTIF(I138:I138,"x")</f>
        <v>0</v>
      </c>
      <c r="J139" s="85">
        <f>IF(I139=1,"NA",G139/(1-I139))</f>
        <v>0</v>
      </c>
    </row>
    <row r="140" spans="2:10" x14ac:dyDescent="0.2">
      <c r="C140" s="130"/>
      <c r="F140" s="5"/>
      <c r="G140" s="19"/>
      <c r="H140" s="19"/>
    </row>
    <row r="141" spans="2:10" ht="64" x14ac:dyDescent="0.2">
      <c r="B141" s="59" t="s">
        <v>70</v>
      </c>
      <c r="C141" s="129" t="s">
        <v>71</v>
      </c>
      <c r="D141" s="114" t="s">
        <v>210</v>
      </c>
      <c r="E141" s="7"/>
      <c r="F141" s="55" t="s">
        <v>192</v>
      </c>
      <c r="G141" s="7"/>
      <c r="H141" s="7" t="s">
        <v>5</v>
      </c>
      <c r="I141" s="7"/>
      <c r="J141" s="72"/>
    </row>
    <row r="142" spans="2:10" x14ac:dyDescent="0.2">
      <c r="B142" s="35"/>
      <c r="C142" s="127"/>
      <c r="D142" s="107"/>
      <c r="E142" s="11"/>
      <c r="F142" s="10"/>
      <c r="G142" s="52">
        <f>COUNTIF(G141:G141,"x")</f>
        <v>0</v>
      </c>
      <c r="H142" s="52">
        <f>COUNTIF(H141:H141,"x")</f>
        <v>1</v>
      </c>
      <c r="I142" s="52">
        <f>COUNTIF(I141:I141,"x")</f>
        <v>0</v>
      </c>
      <c r="J142" s="85">
        <f>IF(I142=1,"NA",G142/(1-I142))</f>
        <v>0</v>
      </c>
    </row>
    <row r="143" spans="2:10" x14ac:dyDescent="0.2">
      <c r="C143" s="130"/>
      <c r="F143" s="5"/>
      <c r="G143" s="19"/>
      <c r="H143" s="19"/>
    </row>
    <row r="144" spans="2:10" ht="16" x14ac:dyDescent="0.2">
      <c r="B144" s="90" t="s">
        <v>48</v>
      </c>
      <c r="C144" s="139" t="s">
        <v>73</v>
      </c>
      <c r="D144" s="139"/>
      <c r="E144" s="139"/>
      <c r="F144" s="139"/>
      <c r="G144" s="139"/>
      <c r="H144" s="139"/>
      <c r="I144" s="139"/>
      <c r="J144" s="98">
        <f>AVERAGE(J146,J149)</f>
        <v>0</v>
      </c>
    </row>
    <row r="145" spans="2:10" ht="36" customHeight="1" x14ac:dyDescent="0.2">
      <c r="B145" s="59" t="s">
        <v>74</v>
      </c>
      <c r="C145" s="129" t="s">
        <v>75</v>
      </c>
      <c r="D145" s="114" t="s">
        <v>211</v>
      </c>
      <c r="E145" s="7"/>
      <c r="F145" s="55" t="s">
        <v>192</v>
      </c>
      <c r="G145" s="7"/>
      <c r="H145" s="7" t="s">
        <v>5</v>
      </c>
      <c r="I145" s="7"/>
      <c r="J145" s="72"/>
    </row>
    <row r="146" spans="2:10" x14ac:dyDescent="0.2">
      <c r="B146" s="35"/>
      <c r="C146" s="127"/>
      <c r="D146" s="107"/>
      <c r="E146" s="11"/>
      <c r="F146" s="10"/>
      <c r="G146" s="52">
        <f>COUNTIF(G145:G145,"x")</f>
        <v>0</v>
      </c>
      <c r="H146" s="52">
        <f>COUNTIF(H145:H145,"x")</f>
        <v>1</v>
      </c>
      <c r="I146" s="52">
        <f>COUNTIF(I145:I145,"x")</f>
        <v>0</v>
      </c>
      <c r="J146" s="85">
        <f>IF(I146=1,"NA",G146/(1-I146))</f>
        <v>0</v>
      </c>
    </row>
    <row r="147" spans="2:10" x14ac:dyDescent="0.2">
      <c r="C147" s="130"/>
      <c r="F147" s="24"/>
      <c r="G147" s="19"/>
      <c r="H147" s="19"/>
      <c r="I147" s="19"/>
    </row>
    <row r="148" spans="2:10" ht="16" x14ac:dyDescent="0.2">
      <c r="B148" s="59" t="s">
        <v>76</v>
      </c>
      <c r="C148" s="129" t="s">
        <v>77</v>
      </c>
      <c r="D148" s="114" t="s">
        <v>211</v>
      </c>
      <c r="E148" s="7"/>
      <c r="F148" s="55" t="s">
        <v>192</v>
      </c>
      <c r="G148" s="7"/>
      <c r="H148" s="7" t="s">
        <v>5</v>
      </c>
      <c r="I148" s="7"/>
      <c r="J148" s="72"/>
    </row>
    <row r="149" spans="2:10" x14ac:dyDescent="0.2">
      <c r="B149" s="35"/>
      <c r="C149" s="127"/>
      <c r="D149" s="107"/>
      <c r="E149" s="11"/>
      <c r="F149" s="24"/>
      <c r="G149" s="52">
        <f>COUNTIF(G148:G148,"x")</f>
        <v>0</v>
      </c>
      <c r="H149" s="52">
        <f>COUNTIF(H148:H148,"x")</f>
        <v>1</v>
      </c>
      <c r="I149" s="52">
        <f>COUNTIF(I148:I148,"x")</f>
        <v>0</v>
      </c>
      <c r="J149" s="85">
        <f>IF(I149=1,"NA",G149/(1-I149))</f>
        <v>0</v>
      </c>
    </row>
    <row r="150" spans="2:10" x14ac:dyDescent="0.2">
      <c r="C150" s="130"/>
      <c r="F150" s="5"/>
      <c r="G150" s="19"/>
      <c r="H150" s="19"/>
    </row>
    <row r="151" spans="2:10" ht="32" x14ac:dyDescent="0.2">
      <c r="B151" s="59" t="s">
        <v>680</v>
      </c>
      <c r="C151" s="129" t="s">
        <v>78</v>
      </c>
      <c r="D151" s="114" t="s">
        <v>212</v>
      </c>
      <c r="E151" s="7"/>
      <c r="F151" s="55" t="s">
        <v>192</v>
      </c>
      <c r="G151" s="7"/>
      <c r="H151" s="7" t="s">
        <v>5</v>
      </c>
      <c r="I151" s="7"/>
      <c r="J151" s="72"/>
    </row>
    <row r="152" spans="2:10" x14ac:dyDescent="0.2">
      <c r="B152" s="35"/>
      <c r="C152" s="127"/>
      <c r="D152" s="107"/>
      <c r="E152" s="11"/>
      <c r="F152" s="10"/>
      <c r="G152" s="52">
        <f>COUNTIF(G151:G151,"x")</f>
        <v>0</v>
      </c>
      <c r="H152" s="52">
        <f>COUNTIF(H151:H151,"x")</f>
        <v>1</v>
      </c>
      <c r="I152" s="52">
        <f>COUNTIF(I151:I151,"x")</f>
        <v>0</v>
      </c>
      <c r="J152" s="85">
        <f>IF(I152=1,"NA",G152/(1-I152))</f>
        <v>0</v>
      </c>
    </row>
    <row r="153" spans="2:10" x14ac:dyDescent="0.2">
      <c r="C153" s="130"/>
      <c r="F153" s="5"/>
      <c r="G153" s="19"/>
      <c r="H153" s="19"/>
    </row>
    <row r="154" spans="2:10" ht="15" customHeight="1" x14ac:dyDescent="0.2">
      <c r="B154" s="89" t="s">
        <v>72</v>
      </c>
      <c r="C154" s="139" t="s">
        <v>79</v>
      </c>
      <c r="D154" s="139"/>
      <c r="E154" s="139"/>
      <c r="F154" s="139"/>
      <c r="G154" s="139"/>
      <c r="H154" s="139"/>
      <c r="I154" s="139"/>
      <c r="J154" s="102">
        <f>J160</f>
        <v>0</v>
      </c>
    </row>
    <row r="155" spans="2:10" ht="32.25" customHeight="1" x14ac:dyDescent="0.2">
      <c r="B155" s="58" t="s">
        <v>80</v>
      </c>
      <c r="C155" s="129" t="s">
        <v>334</v>
      </c>
      <c r="D155" s="114" t="s">
        <v>213</v>
      </c>
      <c r="E155" s="7"/>
      <c r="F155" s="56" t="s">
        <v>192</v>
      </c>
      <c r="G155" s="51"/>
      <c r="H155" s="38"/>
      <c r="I155" s="38"/>
      <c r="J155" s="71"/>
    </row>
    <row r="156" spans="2:10" ht="32" x14ac:dyDescent="0.2">
      <c r="B156" s="58" t="s">
        <v>80</v>
      </c>
      <c r="C156" s="129" t="s">
        <v>335</v>
      </c>
      <c r="D156" s="114" t="s">
        <v>339</v>
      </c>
      <c r="E156" s="7"/>
      <c r="F156" s="55" t="s">
        <v>192</v>
      </c>
      <c r="G156" s="26"/>
      <c r="H156" s="26" t="s">
        <v>5</v>
      </c>
      <c r="I156" s="26"/>
      <c r="J156" s="26"/>
    </row>
    <row r="157" spans="2:10" ht="32" x14ac:dyDescent="0.2">
      <c r="B157" s="58" t="s">
        <v>80</v>
      </c>
      <c r="C157" s="129" t="s">
        <v>336</v>
      </c>
      <c r="D157" s="114" t="s">
        <v>339</v>
      </c>
      <c r="E157" s="7"/>
      <c r="F157" s="55" t="s">
        <v>192</v>
      </c>
      <c r="G157" s="9"/>
      <c r="H157" s="26" t="s">
        <v>5</v>
      </c>
      <c r="I157" s="26"/>
      <c r="J157" s="31"/>
    </row>
    <row r="158" spans="2:10" ht="35.25" customHeight="1" x14ac:dyDescent="0.2">
      <c r="B158" s="58" t="s">
        <v>80</v>
      </c>
      <c r="C158" s="129" t="s">
        <v>337</v>
      </c>
      <c r="D158" s="114" t="s">
        <v>339</v>
      </c>
      <c r="E158" s="7"/>
      <c r="F158" s="55" t="s">
        <v>192</v>
      </c>
      <c r="G158" s="9"/>
      <c r="H158" s="26" t="s">
        <v>5</v>
      </c>
      <c r="I158" s="26"/>
      <c r="J158" s="31"/>
    </row>
    <row r="159" spans="2:10" ht="48" x14ac:dyDescent="0.2">
      <c r="B159" s="57" t="s">
        <v>80</v>
      </c>
      <c r="C159" s="129" t="s">
        <v>338</v>
      </c>
      <c r="D159" s="114" t="s">
        <v>339</v>
      </c>
      <c r="E159" s="7"/>
      <c r="F159" s="55" t="s">
        <v>192</v>
      </c>
      <c r="G159" s="9"/>
      <c r="H159" s="26" t="s">
        <v>5</v>
      </c>
      <c r="I159" s="26"/>
      <c r="J159" s="31"/>
    </row>
    <row r="160" spans="2:10" x14ac:dyDescent="0.2">
      <c r="B160" s="62"/>
      <c r="C160" s="127"/>
      <c r="D160" s="107"/>
      <c r="E160" s="11"/>
      <c r="F160" s="10"/>
      <c r="G160" s="52">
        <f>COUNTIF(G156:G159,"x")</f>
        <v>0</v>
      </c>
      <c r="H160" s="52">
        <f>COUNTIF(H156:H159,"x")</f>
        <v>4</v>
      </c>
      <c r="I160" s="52">
        <f>COUNTIF(I156:I159,"x")</f>
        <v>0</v>
      </c>
      <c r="J160" s="85">
        <f>IF(I160=4,"NA",G160/(4-I160))</f>
        <v>0</v>
      </c>
    </row>
    <row r="161" spans="2:10" x14ac:dyDescent="0.2">
      <c r="C161" s="130"/>
      <c r="F161" s="5"/>
      <c r="G161" s="19"/>
      <c r="H161" s="19"/>
    </row>
    <row r="162" spans="2:10" ht="15" customHeight="1" x14ac:dyDescent="0.2">
      <c r="B162" s="90" t="s">
        <v>81</v>
      </c>
      <c r="C162" s="138" t="s">
        <v>82</v>
      </c>
      <c r="D162" s="139"/>
      <c r="E162" s="139"/>
      <c r="F162" s="139"/>
      <c r="G162" s="139"/>
      <c r="H162" s="139"/>
      <c r="I162" s="139"/>
      <c r="J162" s="98">
        <f>AVERAGE(J181,J189,J192,J195,J202,J209,J218)</f>
        <v>0</v>
      </c>
    </row>
    <row r="163" spans="2:10" ht="33" customHeight="1" x14ac:dyDescent="0.2">
      <c r="B163" s="58" t="s">
        <v>83</v>
      </c>
      <c r="C163" s="129" t="s">
        <v>84</v>
      </c>
      <c r="D163" s="114" t="s">
        <v>214</v>
      </c>
      <c r="E163" s="31"/>
      <c r="F163" s="56" t="s">
        <v>192</v>
      </c>
      <c r="G163" s="51"/>
      <c r="H163" s="38"/>
      <c r="I163" s="38"/>
      <c r="J163" s="71"/>
    </row>
    <row r="164" spans="2:10" ht="44.25" customHeight="1" x14ac:dyDescent="0.2">
      <c r="B164" s="58" t="s">
        <v>83</v>
      </c>
      <c r="C164" s="129" t="s">
        <v>352</v>
      </c>
      <c r="D164" s="114" t="s">
        <v>172</v>
      </c>
      <c r="E164" s="7"/>
      <c r="F164" s="55" t="s">
        <v>192</v>
      </c>
      <c r="G164" s="26"/>
      <c r="H164" s="26" t="s">
        <v>5</v>
      </c>
      <c r="I164" s="26"/>
      <c r="J164" s="31"/>
    </row>
    <row r="165" spans="2:10" ht="16" x14ac:dyDescent="0.2">
      <c r="B165" s="58" t="s">
        <v>83</v>
      </c>
      <c r="C165" s="129" t="s">
        <v>351</v>
      </c>
      <c r="D165" s="114" t="s">
        <v>172</v>
      </c>
      <c r="E165" s="7"/>
      <c r="F165" s="55" t="s">
        <v>192</v>
      </c>
      <c r="G165" s="9"/>
      <c r="H165" s="26" t="s">
        <v>5</v>
      </c>
      <c r="I165" s="26"/>
      <c r="J165" s="31"/>
    </row>
    <row r="166" spans="2:10" ht="32" x14ac:dyDescent="0.2">
      <c r="B166" s="58" t="s">
        <v>83</v>
      </c>
      <c r="C166" s="129" t="s">
        <v>682</v>
      </c>
      <c r="D166" s="114" t="s">
        <v>172</v>
      </c>
      <c r="E166" s="7"/>
      <c r="F166" s="55" t="s">
        <v>192</v>
      </c>
      <c r="G166" s="9"/>
      <c r="H166" s="26" t="s">
        <v>5</v>
      </c>
      <c r="I166" s="26"/>
      <c r="J166" s="31"/>
    </row>
    <row r="167" spans="2:10" ht="32" x14ac:dyDescent="0.2">
      <c r="B167" s="58" t="s">
        <v>83</v>
      </c>
      <c r="C167" s="129" t="s">
        <v>350</v>
      </c>
      <c r="D167" s="114" t="s">
        <v>172</v>
      </c>
      <c r="E167" s="7"/>
      <c r="F167" s="55" t="s">
        <v>192</v>
      </c>
      <c r="G167" s="9"/>
      <c r="H167" s="26" t="s">
        <v>5</v>
      </c>
      <c r="I167" s="26"/>
      <c r="J167" s="31"/>
    </row>
    <row r="168" spans="2:10" ht="48" x14ac:dyDescent="0.2">
      <c r="B168" s="58" t="s">
        <v>83</v>
      </c>
      <c r="C168" s="129" t="s">
        <v>349</v>
      </c>
      <c r="D168" s="114" t="s">
        <v>172</v>
      </c>
      <c r="E168" s="7"/>
      <c r="F168" s="55" t="s">
        <v>192</v>
      </c>
      <c r="G168" s="9"/>
      <c r="H168" s="26" t="s">
        <v>5</v>
      </c>
      <c r="I168" s="26"/>
      <c r="J168" s="31"/>
    </row>
    <row r="169" spans="2:10" ht="32" x14ac:dyDescent="0.2">
      <c r="B169" s="58" t="s">
        <v>83</v>
      </c>
      <c r="C169" s="129" t="s">
        <v>348</v>
      </c>
      <c r="D169" s="114" t="s">
        <v>172</v>
      </c>
      <c r="E169" s="7"/>
      <c r="F169" s="55" t="s">
        <v>192</v>
      </c>
      <c r="G169" s="9"/>
      <c r="H169" s="26" t="s">
        <v>5</v>
      </c>
      <c r="I169" s="26"/>
      <c r="J169" s="31"/>
    </row>
    <row r="170" spans="2:10" ht="18" customHeight="1" x14ac:dyDescent="0.2">
      <c r="B170" s="58" t="s">
        <v>83</v>
      </c>
      <c r="C170" s="129" t="s">
        <v>354</v>
      </c>
      <c r="D170" s="114" t="s">
        <v>172</v>
      </c>
      <c r="E170" s="7"/>
      <c r="F170" s="55" t="s">
        <v>192</v>
      </c>
      <c r="G170" s="9"/>
      <c r="H170" s="26" t="s">
        <v>5</v>
      </c>
      <c r="I170" s="26"/>
      <c r="J170" s="31"/>
    </row>
    <row r="171" spans="2:10" ht="36" customHeight="1" x14ac:dyDescent="0.2">
      <c r="B171" s="58" t="s">
        <v>83</v>
      </c>
      <c r="C171" s="129" t="s">
        <v>347</v>
      </c>
      <c r="D171" s="114" t="s">
        <v>172</v>
      </c>
      <c r="E171" s="7"/>
      <c r="F171" s="55" t="s">
        <v>192</v>
      </c>
      <c r="G171" s="9"/>
      <c r="H171" s="26" t="s">
        <v>5</v>
      </c>
      <c r="I171" s="26"/>
      <c r="J171" s="31"/>
    </row>
    <row r="172" spans="2:10" ht="32" x14ac:dyDescent="0.2">
      <c r="B172" s="58" t="s">
        <v>83</v>
      </c>
      <c r="C172" s="129" t="s">
        <v>346</v>
      </c>
      <c r="D172" s="114" t="s">
        <v>172</v>
      </c>
      <c r="E172" s="7"/>
      <c r="F172" s="55" t="s">
        <v>192</v>
      </c>
      <c r="G172" s="7"/>
      <c r="H172" s="26" t="s">
        <v>5</v>
      </c>
      <c r="I172" s="26"/>
      <c r="J172" s="31"/>
    </row>
    <row r="173" spans="2:10" ht="32" x14ac:dyDescent="0.2">
      <c r="B173" s="58" t="s">
        <v>83</v>
      </c>
      <c r="C173" s="129" t="s">
        <v>353</v>
      </c>
      <c r="D173" s="114" t="s">
        <v>172</v>
      </c>
      <c r="E173" s="7"/>
      <c r="F173" s="55" t="s">
        <v>192</v>
      </c>
      <c r="G173" s="7"/>
      <c r="H173" s="26" t="s">
        <v>5</v>
      </c>
      <c r="I173" s="26"/>
      <c r="J173" s="31"/>
    </row>
    <row r="174" spans="2:10" ht="48" customHeight="1" x14ac:dyDescent="0.2">
      <c r="B174" s="58" t="s">
        <v>83</v>
      </c>
      <c r="C174" s="129" t="s">
        <v>345</v>
      </c>
      <c r="D174" s="114" t="s">
        <v>172</v>
      </c>
      <c r="E174" s="7"/>
      <c r="F174" s="55" t="s">
        <v>192</v>
      </c>
      <c r="G174" s="7"/>
      <c r="H174" s="26" t="s">
        <v>5</v>
      </c>
      <c r="I174" s="26"/>
      <c r="J174" s="31"/>
    </row>
    <row r="175" spans="2:10" ht="32" x14ac:dyDescent="0.2">
      <c r="B175" s="58" t="s">
        <v>83</v>
      </c>
      <c r="C175" s="129" t="s">
        <v>344</v>
      </c>
      <c r="D175" s="114" t="s">
        <v>172</v>
      </c>
      <c r="E175" s="7"/>
      <c r="F175" s="55" t="s">
        <v>192</v>
      </c>
      <c r="G175" s="7"/>
      <c r="H175" s="26" t="s">
        <v>5</v>
      </c>
      <c r="I175" s="26"/>
      <c r="J175" s="31"/>
    </row>
    <row r="176" spans="2:10" ht="32" x14ac:dyDescent="0.2">
      <c r="B176" s="58" t="s">
        <v>83</v>
      </c>
      <c r="C176" s="129" t="s">
        <v>355</v>
      </c>
      <c r="D176" s="114" t="s">
        <v>172</v>
      </c>
      <c r="E176" s="7"/>
      <c r="F176" s="55" t="s">
        <v>192</v>
      </c>
      <c r="G176" s="7"/>
      <c r="H176" s="26" t="s">
        <v>5</v>
      </c>
      <c r="I176" s="26"/>
      <c r="J176" s="31"/>
    </row>
    <row r="177" spans="2:10" ht="51" customHeight="1" x14ac:dyDescent="0.2">
      <c r="B177" s="58" t="s">
        <v>83</v>
      </c>
      <c r="C177" s="129" t="s">
        <v>343</v>
      </c>
      <c r="D177" s="114" t="s">
        <v>172</v>
      </c>
      <c r="E177" s="7"/>
      <c r="F177" s="55" t="s">
        <v>192</v>
      </c>
      <c r="G177" s="7"/>
      <c r="H177" s="26" t="s">
        <v>5</v>
      </c>
      <c r="I177" s="26"/>
      <c r="J177" s="31"/>
    </row>
    <row r="178" spans="2:10" ht="16" x14ac:dyDescent="0.2">
      <c r="B178" s="58" t="s">
        <v>83</v>
      </c>
      <c r="C178" s="129" t="s">
        <v>342</v>
      </c>
      <c r="D178" s="114" t="s">
        <v>172</v>
      </c>
      <c r="E178" s="7"/>
      <c r="F178" s="55" t="s">
        <v>192</v>
      </c>
      <c r="G178" s="7"/>
      <c r="H178" s="26" t="s">
        <v>5</v>
      </c>
      <c r="I178" s="26"/>
      <c r="J178" s="31"/>
    </row>
    <row r="179" spans="2:10" ht="16" x14ac:dyDescent="0.2">
      <c r="B179" s="58" t="s">
        <v>83</v>
      </c>
      <c r="C179" s="129" t="s">
        <v>341</v>
      </c>
      <c r="D179" s="114" t="s">
        <v>172</v>
      </c>
      <c r="E179" s="7"/>
      <c r="F179" s="55" t="s">
        <v>192</v>
      </c>
      <c r="G179" s="7"/>
      <c r="H179" s="26" t="s">
        <v>5</v>
      </c>
      <c r="I179" s="26"/>
      <c r="J179" s="31"/>
    </row>
    <row r="180" spans="2:10" ht="52.5" customHeight="1" x14ac:dyDescent="0.2">
      <c r="B180" s="58" t="s">
        <v>83</v>
      </c>
      <c r="C180" s="129" t="s">
        <v>340</v>
      </c>
      <c r="D180" s="114" t="s">
        <v>172</v>
      </c>
      <c r="E180" s="7"/>
      <c r="F180" s="55" t="s">
        <v>192</v>
      </c>
      <c r="G180" s="7"/>
      <c r="H180" s="26" t="s">
        <v>5</v>
      </c>
      <c r="I180" s="26"/>
      <c r="J180" s="31"/>
    </row>
    <row r="181" spans="2:10" x14ac:dyDescent="0.2">
      <c r="B181" s="35"/>
      <c r="C181" s="127"/>
      <c r="D181" s="107"/>
      <c r="E181" s="11"/>
      <c r="F181" s="10"/>
      <c r="G181" s="52">
        <f>COUNTIF(G164:G180,"x")</f>
        <v>0</v>
      </c>
      <c r="H181" s="52">
        <f>COUNTIF(H164:H180,"x")</f>
        <v>17</v>
      </c>
      <c r="I181" s="52">
        <f>COUNTIF(I164:I180,"x")</f>
        <v>0</v>
      </c>
      <c r="J181" s="85">
        <f>IF(I181=17,"NA",G181/(17-I181))</f>
        <v>0</v>
      </c>
    </row>
    <row r="182" spans="2:10" x14ac:dyDescent="0.2">
      <c r="C182" s="130"/>
      <c r="F182" s="5"/>
      <c r="G182" s="19"/>
      <c r="H182" s="19"/>
    </row>
    <row r="183" spans="2:10" ht="28.5" customHeight="1" x14ac:dyDescent="0.2">
      <c r="B183" s="58" t="s">
        <v>85</v>
      </c>
      <c r="C183" s="129" t="s">
        <v>356</v>
      </c>
      <c r="D183" s="114" t="s">
        <v>215</v>
      </c>
      <c r="E183" s="48" t="s">
        <v>185</v>
      </c>
      <c r="F183" s="28"/>
      <c r="G183" s="51"/>
      <c r="H183" s="38"/>
      <c r="I183" s="38"/>
      <c r="J183" s="71"/>
    </row>
    <row r="184" spans="2:10" ht="15" customHeight="1" x14ac:dyDescent="0.2">
      <c r="B184" s="58" t="s">
        <v>85</v>
      </c>
      <c r="C184" s="129" t="s">
        <v>361</v>
      </c>
      <c r="D184" s="123" t="s">
        <v>362</v>
      </c>
      <c r="E184" s="48" t="s">
        <v>185</v>
      </c>
      <c r="F184" s="6"/>
      <c r="G184" s="26"/>
      <c r="H184" s="26" t="s">
        <v>5</v>
      </c>
      <c r="I184" s="26"/>
      <c r="J184" s="26"/>
    </row>
    <row r="185" spans="2:10" ht="32" x14ac:dyDescent="0.2">
      <c r="B185" s="58" t="s">
        <v>85</v>
      </c>
      <c r="C185" s="129" t="s">
        <v>357</v>
      </c>
      <c r="D185" s="123" t="s">
        <v>362</v>
      </c>
      <c r="E185" s="48" t="s">
        <v>185</v>
      </c>
      <c r="F185" s="6"/>
      <c r="G185" s="9"/>
      <c r="H185" s="26" t="s">
        <v>5</v>
      </c>
      <c r="I185" s="26"/>
      <c r="J185" s="31"/>
    </row>
    <row r="186" spans="2:10" ht="15" customHeight="1" x14ac:dyDescent="0.2">
      <c r="B186" s="58" t="s">
        <v>85</v>
      </c>
      <c r="C186" s="129" t="s">
        <v>358</v>
      </c>
      <c r="D186" s="123" t="s">
        <v>362</v>
      </c>
      <c r="E186" s="48" t="s">
        <v>185</v>
      </c>
      <c r="F186" s="6"/>
      <c r="G186" s="9"/>
      <c r="H186" s="26" t="s">
        <v>5</v>
      </c>
      <c r="I186" s="26"/>
      <c r="J186" s="31"/>
    </row>
    <row r="187" spans="2:10" ht="32" x14ac:dyDescent="0.2">
      <c r="B187" s="58" t="s">
        <v>85</v>
      </c>
      <c r="C187" s="129" t="s">
        <v>359</v>
      </c>
      <c r="D187" s="123" t="s">
        <v>362</v>
      </c>
      <c r="E187" s="48" t="s">
        <v>185</v>
      </c>
      <c r="F187" s="6"/>
      <c r="G187" s="9"/>
      <c r="H187" s="26" t="s">
        <v>5</v>
      </c>
      <c r="I187" s="26"/>
      <c r="J187" s="31"/>
    </row>
    <row r="188" spans="2:10" ht="15" customHeight="1" x14ac:dyDescent="0.2">
      <c r="B188" s="58" t="s">
        <v>85</v>
      </c>
      <c r="C188" s="129" t="s">
        <v>360</v>
      </c>
      <c r="D188" s="123" t="s">
        <v>362</v>
      </c>
      <c r="E188" s="48" t="s">
        <v>185</v>
      </c>
      <c r="F188" s="6"/>
      <c r="G188" s="9"/>
      <c r="H188" s="26" t="s">
        <v>5</v>
      </c>
      <c r="I188" s="26"/>
      <c r="J188" s="31"/>
    </row>
    <row r="189" spans="2:10" x14ac:dyDescent="0.2">
      <c r="B189" s="35"/>
      <c r="C189" s="127"/>
      <c r="D189" s="107"/>
      <c r="E189" s="11"/>
      <c r="F189" s="10"/>
      <c r="G189" s="52">
        <f>COUNTIF(G184:G188,"x")</f>
        <v>0</v>
      </c>
      <c r="H189" s="52">
        <f>COUNTIF(H184:H188,"x")</f>
        <v>5</v>
      </c>
      <c r="I189" s="52">
        <f>COUNTIF(I184:I188,"x")</f>
        <v>0</v>
      </c>
      <c r="J189" s="85">
        <f>IF(I189=5,"NA",G189/(5-I189))</f>
        <v>0</v>
      </c>
    </row>
    <row r="190" spans="2:10" x14ac:dyDescent="0.2">
      <c r="B190" s="34"/>
      <c r="C190" s="131"/>
      <c r="D190" s="115"/>
      <c r="E190" s="4"/>
      <c r="F190" s="5"/>
      <c r="G190" s="4"/>
      <c r="H190" s="4"/>
      <c r="I190" s="4"/>
      <c r="J190" s="73"/>
    </row>
    <row r="191" spans="2:10" ht="32" x14ac:dyDescent="0.2">
      <c r="B191" s="59" t="s">
        <v>87</v>
      </c>
      <c r="C191" s="129" t="s">
        <v>88</v>
      </c>
      <c r="D191" s="114" t="s">
        <v>216</v>
      </c>
      <c r="E191" s="7"/>
      <c r="F191" s="55" t="s">
        <v>192</v>
      </c>
      <c r="G191" s="7"/>
      <c r="H191" s="7" t="s">
        <v>5</v>
      </c>
      <c r="I191" s="7"/>
      <c r="J191" s="72"/>
    </row>
    <row r="192" spans="2:10" x14ac:dyDescent="0.2">
      <c r="B192" s="35"/>
      <c r="C192" s="127"/>
      <c r="D192" s="107"/>
      <c r="E192" s="11"/>
      <c r="F192" s="10"/>
      <c r="G192" s="52">
        <f>COUNTIF(G191:G191,"x")</f>
        <v>0</v>
      </c>
      <c r="H192" s="52">
        <f>COUNTIF(H191:H191,"x")</f>
        <v>1</v>
      </c>
      <c r="I192" s="52">
        <f>COUNTIF(I191:I191,"x")</f>
        <v>0</v>
      </c>
      <c r="J192" s="85">
        <f>IF(I192=1,"NA",G192/(1-I192))</f>
        <v>0</v>
      </c>
    </row>
    <row r="193" spans="2:10" x14ac:dyDescent="0.2">
      <c r="C193" s="130"/>
      <c r="F193" s="5"/>
      <c r="G193" s="19"/>
      <c r="H193" s="19"/>
    </row>
    <row r="194" spans="2:10" ht="32" x14ac:dyDescent="0.2">
      <c r="B194" s="59" t="s">
        <v>89</v>
      </c>
      <c r="C194" s="129" t="s">
        <v>90</v>
      </c>
      <c r="D194" s="114" t="s">
        <v>216</v>
      </c>
      <c r="E194" s="7"/>
      <c r="F194" s="55" t="s">
        <v>192</v>
      </c>
      <c r="G194" s="7"/>
      <c r="H194" s="7" t="s">
        <v>5</v>
      </c>
      <c r="I194" s="7"/>
      <c r="J194" s="72"/>
    </row>
    <row r="195" spans="2:10" x14ac:dyDescent="0.2">
      <c r="B195" s="35"/>
      <c r="C195" s="127"/>
      <c r="D195" s="107"/>
      <c r="E195" s="11"/>
      <c r="F195" s="10"/>
      <c r="G195" s="52">
        <f>COUNTIF(G194:G194,"x")</f>
        <v>0</v>
      </c>
      <c r="H195" s="52">
        <f>COUNTIF(H194:H194,"x")</f>
        <v>1</v>
      </c>
      <c r="I195" s="52">
        <f>COUNTIF(I194:I194,"x")</f>
        <v>0</v>
      </c>
      <c r="J195" s="85">
        <f>IF(I195=1,"NA",G195/(1-I195))</f>
        <v>0</v>
      </c>
    </row>
    <row r="196" spans="2:10" x14ac:dyDescent="0.2">
      <c r="C196" s="130"/>
      <c r="F196" s="5"/>
      <c r="G196" s="19"/>
      <c r="H196" s="19"/>
    </row>
    <row r="197" spans="2:10" ht="35.25" customHeight="1" x14ac:dyDescent="0.2">
      <c r="B197" s="58" t="s">
        <v>91</v>
      </c>
      <c r="C197" s="129" t="s">
        <v>364</v>
      </c>
      <c r="D197" s="114" t="s">
        <v>217</v>
      </c>
      <c r="E197" s="7"/>
      <c r="F197" s="56" t="s">
        <v>192</v>
      </c>
      <c r="G197" s="51"/>
      <c r="H197" s="38"/>
      <c r="I197" s="38"/>
      <c r="J197" s="71"/>
    </row>
    <row r="198" spans="2:10" ht="16" x14ac:dyDescent="0.2">
      <c r="B198" s="58" t="s">
        <v>91</v>
      </c>
      <c r="C198" s="129" t="s">
        <v>365</v>
      </c>
      <c r="D198" s="114" t="s">
        <v>363</v>
      </c>
      <c r="E198" s="7"/>
      <c r="F198" s="55" t="s">
        <v>192</v>
      </c>
      <c r="G198" s="26"/>
      <c r="H198" s="26" t="s">
        <v>5</v>
      </c>
      <c r="I198" s="26"/>
      <c r="J198" s="31"/>
    </row>
    <row r="199" spans="2:10" ht="16" x14ac:dyDescent="0.2">
      <c r="B199" s="58" t="s">
        <v>91</v>
      </c>
      <c r="C199" s="129" t="s">
        <v>366</v>
      </c>
      <c r="D199" s="114" t="s">
        <v>363</v>
      </c>
      <c r="E199" s="7"/>
      <c r="F199" s="55" t="s">
        <v>192</v>
      </c>
      <c r="G199" s="9"/>
      <c r="H199" s="26" t="s">
        <v>5</v>
      </c>
      <c r="I199" s="26"/>
      <c r="J199" s="31"/>
    </row>
    <row r="200" spans="2:10" ht="16" x14ac:dyDescent="0.2">
      <c r="B200" s="58" t="s">
        <v>91</v>
      </c>
      <c r="C200" s="129" t="s">
        <v>367</v>
      </c>
      <c r="D200" s="114" t="s">
        <v>363</v>
      </c>
      <c r="E200" s="7"/>
      <c r="F200" s="55" t="s">
        <v>192</v>
      </c>
      <c r="G200" s="9"/>
      <c r="H200" s="26" t="s">
        <v>5</v>
      </c>
      <c r="I200" s="26"/>
      <c r="J200" s="31"/>
    </row>
    <row r="201" spans="2:10" ht="48" x14ac:dyDescent="0.2">
      <c r="B201" s="58" t="s">
        <v>91</v>
      </c>
      <c r="C201" s="129" t="s">
        <v>368</v>
      </c>
      <c r="D201" s="114" t="s">
        <v>363</v>
      </c>
      <c r="E201" s="7"/>
      <c r="F201" s="55" t="s">
        <v>192</v>
      </c>
      <c r="G201" s="9"/>
      <c r="H201" s="26" t="s">
        <v>5</v>
      </c>
      <c r="I201" s="26"/>
      <c r="J201" s="25"/>
    </row>
    <row r="202" spans="2:10" x14ac:dyDescent="0.2">
      <c r="B202" s="35"/>
      <c r="C202" s="127"/>
      <c r="D202" s="107"/>
      <c r="E202" s="11"/>
      <c r="F202" s="10"/>
      <c r="G202" s="52">
        <f>COUNTIF(G198:G201,"x")</f>
        <v>0</v>
      </c>
      <c r="H202" s="52">
        <f>COUNTIF(H198:H201,"x")</f>
        <v>4</v>
      </c>
      <c r="I202" s="52">
        <f>COUNTIF(I198:I201,"x")</f>
        <v>0</v>
      </c>
      <c r="J202" s="85">
        <f>IF(I202=4,"NA",G202/(4-I202))</f>
        <v>0</v>
      </c>
    </row>
    <row r="203" spans="2:10" x14ac:dyDescent="0.2">
      <c r="C203" s="130"/>
      <c r="F203" s="5"/>
      <c r="G203" s="19"/>
      <c r="H203" s="19"/>
      <c r="I203" s="19"/>
    </row>
    <row r="204" spans="2:10" ht="33" customHeight="1" x14ac:dyDescent="0.2">
      <c r="B204" s="58" t="s">
        <v>92</v>
      </c>
      <c r="C204" s="129" t="s">
        <v>93</v>
      </c>
      <c r="D204" s="114" t="s">
        <v>218</v>
      </c>
      <c r="E204" s="7"/>
      <c r="F204" s="56" t="s">
        <v>192</v>
      </c>
      <c r="G204" s="51"/>
      <c r="H204" s="38"/>
      <c r="I204" s="49"/>
      <c r="J204" s="76"/>
    </row>
    <row r="205" spans="2:10" ht="16" x14ac:dyDescent="0.2">
      <c r="B205" s="58" t="s">
        <v>92</v>
      </c>
      <c r="C205" s="129" t="s">
        <v>365</v>
      </c>
      <c r="D205" s="114" t="s">
        <v>369</v>
      </c>
      <c r="E205" s="7"/>
      <c r="F205" s="55" t="s">
        <v>192</v>
      </c>
      <c r="G205" s="26"/>
      <c r="H205" s="26" t="s">
        <v>5</v>
      </c>
      <c r="I205" s="12"/>
      <c r="J205" s="31"/>
    </row>
    <row r="206" spans="2:10" ht="32" x14ac:dyDescent="0.2">
      <c r="B206" s="58" t="s">
        <v>92</v>
      </c>
      <c r="C206" s="129" t="s">
        <v>370</v>
      </c>
      <c r="D206" s="114" t="s">
        <v>369</v>
      </c>
      <c r="E206" s="7"/>
      <c r="F206" s="55" t="s">
        <v>192</v>
      </c>
      <c r="G206" s="9"/>
      <c r="H206" s="26" t="s">
        <v>5</v>
      </c>
      <c r="I206" s="26"/>
      <c r="J206" s="31"/>
    </row>
    <row r="207" spans="2:10" ht="32" x14ac:dyDescent="0.2">
      <c r="B207" s="58" t="s">
        <v>92</v>
      </c>
      <c r="C207" s="129" t="s">
        <v>371</v>
      </c>
      <c r="D207" s="114" t="s">
        <v>369</v>
      </c>
      <c r="E207" s="7"/>
      <c r="F207" s="55" t="s">
        <v>192</v>
      </c>
      <c r="G207" s="9"/>
      <c r="H207" s="26" t="s">
        <v>5</v>
      </c>
      <c r="I207" s="26"/>
      <c r="J207" s="25"/>
    </row>
    <row r="208" spans="2:10" ht="32" x14ac:dyDescent="0.2">
      <c r="B208" s="58" t="s">
        <v>92</v>
      </c>
      <c r="C208" s="129" t="s">
        <v>372</v>
      </c>
      <c r="D208" s="114" t="s">
        <v>369</v>
      </c>
      <c r="E208" s="7"/>
      <c r="F208" s="55" t="s">
        <v>192</v>
      </c>
      <c r="G208" s="9"/>
      <c r="H208" s="26" t="s">
        <v>5</v>
      </c>
      <c r="I208" s="26"/>
      <c r="J208" s="31"/>
    </row>
    <row r="209" spans="2:10" x14ac:dyDescent="0.2">
      <c r="B209" s="35"/>
      <c r="C209" s="127"/>
      <c r="D209" s="107"/>
      <c r="E209" s="11"/>
      <c r="F209" s="10"/>
      <c r="G209" s="52">
        <f>COUNTIF(G205:G208,"x")</f>
        <v>0</v>
      </c>
      <c r="H209" s="52">
        <f>COUNTIF(H205:H208,"x")</f>
        <v>4</v>
      </c>
      <c r="I209" s="52">
        <f>COUNTIF(I205:I208,"x")</f>
        <v>0</v>
      </c>
      <c r="J209" s="85">
        <f>IF(I209=4,"NA",G209/(4-I209))</f>
        <v>0</v>
      </c>
    </row>
    <row r="210" spans="2:10" x14ac:dyDescent="0.2">
      <c r="C210" s="130"/>
      <c r="F210" s="5"/>
      <c r="G210" s="19"/>
      <c r="H210" s="19"/>
      <c r="I210" s="19"/>
    </row>
    <row r="211" spans="2:10" ht="32.25" customHeight="1" x14ac:dyDescent="0.2">
      <c r="B211" s="58" t="s">
        <v>94</v>
      </c>
      <c r="C211" s="129" t="s">
        <v>373</v>
      </c>
      <c r="D211" s="114" t="s">
        <v>220</v>
      </c>
      <c r="E211" s="7"/>
      <c r="F211" s="56" t="s">
        <v>192</v>
      </c>
      <c r="G211" s="51"/>
      <c r="H211" s="38"/>
      <c r="I211" s="49"/>
      <c r="J211" s="76"/>
    </row>
    <row r="212" spans="2:10" ht="16" x14ac:dyDescent="0.2">
      <c r="B212" s="58" t="s">
        <v>94</v>
      </c>
      <c r="C212" s="129" t="s">
        <v>365</v>
      </c>
      <c r="D212" s="114" t="s">
        <v>379</v>
      </c>
      <c r="E212" s="7"/>
      <c r="F212" s="55" t="s">
        <v>192</v>
      </c>
      <c r="G212" s="26"/>
      <c r="H212" s="29" t="s">
        <v>5</v>
      </c>
      <c r="I212" s="31"/>
      <c r="J212" s="31"/>
    </row>
    <row r="213" spans="2:10" ht="16" x14ac:dyDescent="0.2">
      <c r="B213" s="58" t="s">
        <v>94</v>
      </c>
      <c r="C213" s="129" t="s">
        <v>374</v>
      </c>
      <c r="D213" s="114" t="s">
        <v>379</v>
      </c>
      <c r="E213" s="7"/>
      <c r="F213" s="55" t="s">
        <v>192</v>
      </c>
      <c r="G213" s="9"/>
      <c r="H213" s="12" t="s">
        <v>5</v>
      </c>
      <c r="I213" s="12"/>
      <c r="J213" s="31"/>
    </row>
    <row r="214" spans="2:10" ht="32" x14ac:dyDescent="0.2">
      <c r="B214" s="58" t="s">
        <v>94</v>
      </c>
      <c r="C214" s="129" t="s">
        <v>375</v>
      </c>
      <c r="D214" s="114" t="s">
        <v>379</v>
      </c>
      <c r="E214" s="7"/>
      <c r="F214" s="55" t="s">
        <v>192</v>
      </c>
      <c r="G214" s="9"/>
      <c r="H214" s="12" t="s">
        <v>5</v>
      </c>
      <c r="I214" s="12"/>
      <c r="J214" s="31"/>
    </row>
    <row r="215" spans="2:10" ht="16" x14ac:dyDescent="0.2">
      <c r="B215" s="58" t="s">
        <v>94</v>
      </c>
      <c r="C215" s="129" t="s">
        <v>376</v>
      </c>
      <c r="D215" s="114" t="s">
        <v>379</v>
      </c>
      <c r="E215" s="7"/>
      <c r="F215" s="55" t="s">
        <v>192</v>
      </c>
      <c r="G215" s="9"/>
      <c r="H215" s="12" t="s">
        <v>5</v>
      </c>
      <c r="I215" s="12"/>
      <c r="J215" s="31"/>
    </row>
    <row r="216" spans="2:10" ht="32" x14ac:dyDescent="0.2">
      <c r="B216" s="58" t="s">
        <v>94</v>
      </c>
      <c r="C216" s="129" t="s">
        <v>377</v>
      </c>
      <c r="D216" s="114" t="s">
        <v>379</v>
      </c>
      <c r="E216" s="7"/>
      <c r="F216" s="55" t="s">
        <v>192</v>
      </c>
      <c r="G216" s="7"/>
      <c r="H216" s="12" t="s">
        <v>5</v>
      </c>
      <c r="I216" s="12"/>
      <c r="J216" s="31"/>
    </row>
    <row r="217" spans="2:10" ht="16" x14ac:dyDescent="0.2">
      <c r="B217" s="58" t="s">
        <v>94</v>
      </c>
      <c r="C217" s="129" t="s">
        <v>378</v>
      </c>
      <c r="D217" s="114" t="s">
        <v>379</v>
      </c>
      <c r="E217" s="7"/>
      <c r="F217" s="55" t="s">
        <v>192</v>
      </c>
      <c r="G217" s="7"/>
      <c r="H217" s="12" t="s">
        <v>5</v>
      </c>
      <c r="I217" s="12"/>
      <c r="J217" s="31"/>
    </row>
    <row r="218" spans="2:10" x14ac:dyDescent="0.2">
      <c r="B218" s="35"/>
      <c r="C218" s="127"/>
      <c r="D218" s="107"/>
      <c r="E218" s="11"/>
      <c r="F218" s="10"/>
      <c r="G218" s="52">
        <f>COUNTIF(G212:G217,"x")</f>
        <v>0</v>
      </c>
      <c r="H218" s="52">
        <f>COUNTIF(H212:H217,"x")</f>
        <v>6</v>
      </c>
      <c r="I218" s="52">
        <f>COUNTIF(I212:I217,"x")</f>
        <v>0</v>
      </c>
      <c r="J218" s="85">
        <f>IF(I218=6,"NA",G218/(6-I218))</f>
        <v>0</v>
      </c>
    </row>
    <row r="219" spans="2:10" x14ac:dyDescent="0.2">
      <c r="C219" s="130"/>
      <c r="F219" s="5"/>
      <c r="G219" s="19"/>
      <c r="H219" s="19"/>
      <c r="I219" s="19"/>
    </row>
    <row r="220" spans="2:10" x14ac:dyDescent="0.2">
      <c r="B220" s="87">
        <v>4.3</v>
      </c>
      <c r="C220" s="139" t="s">
        <v>95</v>
      </c>
      <c r="D220" s="139"/>
      <c r="E220" s="139"/>
      <c r="F220" s="139"/>
      <c r="G220" s="139"/>
      <c r="H220" s="139"/>
      <c r="I220" s="139"/>
      <c r="J220" s="98">
        <f>AVERAGE(J244,J250,J258,J265,J268)</f>
        <v>0</v>
      </c>
    </row>
    <row r="221" spans="2:10" ht="30" customHeight="1" x14ac:dyDescent="0.2">
      <c r="B221" s="58" t="s">
        <v>96</v>
      </c>
      <c r="C221" s="129" t="s">
        <v>380</v>
      </c>
      <c r="D221" s="114" t="s">
        <v>219</v>
      </c>
      <c r="E221" s="7"/>
      <c r="F221" s="56" t="s">
        <v>192</v>
      </c>
      <c r="G221" s="51"/>
      <c r="H221" s="38"/>
      <c r="I221" s="49"/>
      <c r="J221" s="76"/>
    </row>
    <row r="222" spans="2:10" ht="48" x14ac:dyDescent="0.2">
      <c r="B222" s="58" t="s">
        <v>96</v>
      </c>
      <c r="C222" s="129" t="s">
        <v>381</v>
      </c>
      <c r="D222" s="114">
        <v>9.1</v>
      </c>
      <c r="E222" s="7"/>
      <c r="F222" s="55" t="s">
        <v>192</v>
      </c>
      <c r="G222" s="26"/>
      <c r="H222" s="12" t="s">
        <v>5</v>
      </c>
      <c r="I222" s="12"/>
      <c r="J222" s="31"/>
    </row>
    <row r="223" spans="2:10" ht="16" x14ac:dyDescent="0.2">
      <c r="B223" s="58" t="s">
        <v>96</v>
      </c>
      <c r="C223" s="129" t="s">
        <v>382</v>
      </c>
      <c r="D223" s="114">
        <v>9.1</v>
      </c>
      <c r="E223" s="7"/>
      <c r="F223" s="55" t="s">
        <v>192</v>
      </c>
      <c r="G223" s="9"/>
      <c r="H223" s="12" t="s">
        <v>5</v>
      </c>
      <c r="I223" s="12"/>
      <c r="J223" s="31"/>
    </row>
    <row r="224" spans="2:10" ht="16" x14ac:dyDescent="0.2">
      <c r="B224" s="58" t="s">
        <v>96</v>
      </c>
      <c r="C224" s="129" t="s">
        <v>383</v>
      </c>
      <c r="D224" s="114">
        <v>9.1</v>
      </c>
      <c r="E224" s="7"/>
      <c r="F224" s="55" t="s">
        <v>192</v>
      </c>
      <c r="G224" s="9"/>
      <c r="H224" s="12" t="s">
        <v>5</v>
      </c>
      <c r="I224" s="12"/>
      <c r="J224" s="31"/>
    </row>
    <row r="225" spans="2:10" ht="35.25" customHeight="1" x14ac:dyDescent="0.2">
      <c r="B225" s="58" t="s">
        <v>96</v>
      </c>
      <c r="C225" s="129" t="s">
        <v>384</v>
      </c>
      <c r="D225" s="114">
        <v>9.1</v>
      </c>
      <c r="E225" s="7"/>
      <c r="F225" s="55" t="s">
        <v>192</v>
      </c>
      <c r="G225" s="9"/>
      <c r="H225" s="12" t="s">
        <v>5</v>
      </c>
      <c r="I225" s="12"/>
      <c r="J225" s="31"/>
    </row>
    <row r="226" spans="2:10" ht="16" x14ac:dyDescent="0.2">
      <c r="B226" s="58" t="s">
        <v>96</v>
      </c>
      <c r="C226" s="129" t="s">
        <v>385</v>
      </c>
      <c r="D226" s="114">
        <v>9.1</v>
      </c>
      <c r="E226" s="7"/>
      <c r="F226" s="55" t="s">
        <v>192</v>
      </c>
      <c r="G226" s="7"/>
      <c r="H226" s="12" t="s">
        <v>5</v>
      </c>
      <c r="I226" s="12"/>
      <c r="J226" s="31"/>
    </row>
    <row r="227" spans="2:10" ht="16" x14ac:dyDescent="0.2">
      <c r="B227" s="58" t="s">
        <v>96</v>
      </c>
      <c r="C227" s="129" t="s">
        <v>386</v>
      </c>
      <c r="D227" s="114">
        <v>9.1</v>
      </c>
      <c r="E227" s="7"/>
      <c r="F227" s="55" t="s">
        <v>192</v>
      </c>
      <c r="G227" s="7"/>
      <c r="H227" s="12" t="s">
        <v>5</v>
      </c>
      <c r="I227" s="12"/>
      <c r="J227" s="31"/>
    </row>
    <row r="228" spans="2:10" ht="32" x14ac:dyDescent="0.2">
      <c r="B228" s="58" t="s">
        <v>96</v>
      </c>
      <c r="C228" s="129" t="s">
        <v>387</v>
      </c>
      <c r="D228" s="114">
        <v>9.1</v>
      </c>
      <c r="E228" s="7"/>
      <c r="F228" s="55" t="s">
        <v>192</v>
      </c>
      <c r="G228" s="7"/>
      <c r="H228" s="12" t="s">
        <v>5</v>
      </c>
      <c r="I228" s="12"/>
      <c r="J228" s="31"/>
    </row>
    <row r="229" spans="2:10" ht="32" x14ac:dyDescent="0.2">
      <c r="B229" s="58" t="s">
        <v>96</v>
      </c>
      <c r="C229" s="129" t="s">
        <v>388</v>
      </c>
      <c r="D229" s="114">
        <v>9.1</v>
      </c>
      <c r="E229" s="7"/>
      <c r="F229" s="55" t="s">
        <v>192</v>
      </c>
      <c r="G229" s="7"/>
      <c r="H229" s="12" t="s">
        <v>5</v>
      </c>
      <c r="I229" s="12"/>
      <c r="J229" s="31"/>
    </row>
    <row r="230" spans="2:10" ht="49.5" customHeight="1" x14ac:dyDescent="0.2">
      <c r="B230" s="58" t="s">
        <v>96</v>
      </c>
      <c r="C230" s="129" t="s">
        <v>389</v>
      </c>
      <c r="D230" s="114">
        <v>9.1</v>
      </c>
      <c r="E230" s="7"/>
      <c r="F230" s="55" t="s">
        <v>192</v>
      </c>
      <c r="G230" s="7"/>
      <c r="H230" s="12" t="s">
        <v>5</v>
      </c>
      <c r="I230" s="12"/>
      <c r="J230" s="31"/>
    </row>
    <row r="231" spans="2:10" ht="32" x14ac:dyDescent="0.2">
      <c r="B231" s="58" t="s">
        <v>96</v>
      </c>
      <c r="C231" s="129" t="s">
        <v>390</v>
      </c>
      <c r="D231" s="114">
        <v>9.1</v>
      </c>
      <c r="E231" s="7"/>
      <c r="F231" s="55" t="s">
        <v>192</v>
      </c>
      <c r="G231" s="7"/>
      <c r="H231" s="12" t="s">
        <v>5</v>
      </c>
      <c r="I231" s="12"/>
      <c r="J231" s="31"/>
    </row>
    <row r="232" spans="2:10" ht="32" x14ac:dyDescent="0.2">
      <c r="B232" s="58" t="s">
        <v>96</v>
      </c>
      <c r="C232" s="129" t="s">
        <v>391</v>
      </c>
      <c r="D232" s="114">
        <v>9.1</v>
      </c>
      <c r="E232" s="7"/>
      <c r="F232" s="55" t="s">
        <v>192</v>
      </c>
      <c r="G232" s="7"/>
      <c r="H232" s="12" t="s">
        <v>5</v>
      </c>
      <c r="I232" s="12"/>
      <c r="J232" s="31"/>
    </row>
    <row r="233" spans="2:10" ht="32" x14ac:dyDescent="0.2">
      <c r="B233" s="58" t="s">
        <v>96</v>
      </c>
      <c r="C233" s="129" t="s">
        <v>392</v>
      </c>
      <c r="D233" s="114">
        <v>9.1</v>
      </c>
      <c r="E233" s="7"/>
      <c r="F233" s="55" t="s">
        <v>192</v>
      </c>
      <c r="G233" s="7"/>
      <c r="H233" s="12" t="s">
        <v>5</v>
      </c>
      <c r="I233" s="12"/>
      <c r="J233" s="31"/>
    </row>
    <row r="234" spans="2:10" ht="32" x14ac:dyDescent="0.2">
      <c r="B234" s="58" t="s">
        <v>96</v>
      </c>
      <c r="C234" s="129" t="s">
        <v>393</v>
      </c>
      <c r="D234" s="114">
        <v>9.1</v>
      </c>
      <c r="E234" s="7"/>
      <c r="F234" s="55" t="s">
        <v>192</v>
      </c>
      <c r="G234" s="7"/>
      <c r="H234" s="12" t="s">
        <v>5</v>
      </c>
      <c r="I234" s="12"/>
      <c r="J234" s="31"/>
    </row>
    <row r="235" spans="2:10" ht="32" x14ac:dyDescent="0.2">
      <c r="B235" s="58" t="s">
        <v>96</v>
      </c>
      <c r="C235" s="129" t="s">
        <v>394</v>
      </c>
      <c r="D235" s="114">
        <v>9.1</v>
      </c>
      <c r="E235" s="7"/>
      <c r="F235" s="55" t="s">
        <v>192</v>
      </c>
      <c r="G235" s="7"/>
      <c r="H235" s="12" t="s">
        <v>5</v>
      </c>
      <c r="I235" s="12"/>
      <c r="J235" s="31"/>
    </row>
    <row r="236" spans="2:10" ht="32" x14ac:dyDescent="0.2">
      <c r="B236" s="58" t="s">
        <v>96</v>
      </c>
      <c r="C236" s="129" t="s">
        <v>395</v>
      </c>
      <c r="D236" s="114">
        <v>9.1</v>
      </c>
      <c r="E236" s="7"/>
      <c r="F236" s="55" t="s">
        <v>192</v>
      </c>
      <c r="G236" s="7"/>
      <c r="H236" s="12" t="s">
        <v>5</v>
      </c>
      <c r="I236" s="12"/>
      <c r="J236" s="31"/>
    </row>
    <row r="237" spans="2:10" ht="32" x14ac:dyDescent="0.2">
      <c r="B237" s="58" t="s">
        <v>96</v>
      </c>
      <c r="C237" s="129" t="s">
        <v>396</v>
      </c>
      <c r="D237" s="114">
        <v>9.1</v>
      </c>
      <c r="E237" s="7"/>
      <c r="F237" s="55" t="s">
        <v>192</v>
      </c>
      <c r="G237" s="7"/>
      <c r="H237" s="12" t="s">
        <v>5</v>
      </c>
      <c r="I237" s="12"/>
      <c r="J237" s="31"/>
    </row>
    <row r="238" spans="2:10" ht="16" x14ac:dyDescent="0.2">
      <c r="B238" s="58" t="s">
        <v>96</v>
      </c>
      <c r="C238" s="129" t="s">
        <v>397</v>
      </c>
      <c r="D238" s="114">
        <v>9.1</v>
      </c>
      <c r="E238" s="7"/>
      <c r="F238" s="55" t="s">
        <v>192</v>
      </c>
      <c r="G238" s="7"/>
      <c r="H238" s="12" t="s">
        <v>5</v>
      </c>
      <c r="I238" s="12"/>
      <c r="J238" s="31"/>
    </row>
    <row r="239" spans="2:10" ht="32" x14ac:dyDescent="0.2">
      <c r="B239" s="58" t="s">
        <v>96</v>
      </c>
      <c r="C239" s="129" t="s">
        <v>398</v>
      </c>
      <c r="D239" s="114">
        <v>9.1</v>
      </c>
      <c r="E239" s="7"/>
      <c r="F239" s="55" t="s">
        <v>192</v>
      </c>
      <c r="G239" s="7"/>
      <c r="H239" s="12" t="s">
        <v>5</v>
      </c>
      <c r="I239" s="12"/>
      <c r="J239" s="31"/>
    </row>
    <row r="240" spans="2:10" ht="32" x14ac:dyDescent="0.2">
      <c r="B240" s="58" t="s">
        <v>96</v>
      </c>
      <c r="C240" s="129" t="s">
        <v>399</v>
      </c>
      <c r="D240" s="114">
        <v>9.1</v>
      </c>
      <c r="E240" s="7"/>
      <c r="F240" s="55" t="s">
        <v>192</v>
      </c>
      <c r="G240" s="7"/>
      <c r="H240" s="12" t="s">
        <v>5</v>
      </c>
      <c r="I240" s="12"/>
      <c r="J240" s="31"/>
    </row>
    <row r="241" spans="2:10" ht="32" x14ac:dyDescent="0.2">
      <c r="B241" s="58" t="s">
        <v>96</v>
      </c>
      <c r="C241" s="129" t="s">
        <v>400</v>
      </c>
      <c r="D241" s="114">
        <v>9.1</v>
      </c>
      <c r="E241" s="7"/>
      <c r="F241" s="55" t="s">
        <v>192</v>
      </c>
      <c r="G241" s="7"/>
      <c r="H241" s="12" t="s">
        <v>5</v>
      </c>
      <c r="I241" s="12"/>
      <c r="J241" s="31"/>
    </row>
    <row r="242" spans="2:10" ht="63" customHeight="1" x14ac:dyDescent="0.2">
      <c r="B242" s="58" t="s">
        <v>96</v>
      </c>
      <c r="C242" s="129" t="s">
        <v>401</v>
      </c>
      <c r="D242" s="114">
        <v>9.1</v>
      </c>
      <c r="E242" s="7"/>
      <c r="F242" s="55" t="s">
        <v>192</v>
      </c>
      <c r="G242" s="7"/>
      <c r="H242" s="12" t="s">
        <v>5</v>
      </c>
      <c r="I242" s="12"/>
      <c r="J242" s="31"/>
    </row>
    <row r="243" spans="2:10" ht="32" x14ac:dyDescent="0.2">
      <c r="B243" s="58" t="s">
        <v>96</v>
      </c>
      <c r="C243" s="129" t="s">
        <v>402</v>
      </c>
      <c r="D243" s="114">
        <v>9.1</v>
      </c>
      <c r="E243" s="7"/>
      <c r="F243" s="55" t="s">
        <v>192</v>
      </c>
      <c r="G243" s="7"/>
      <c r="H243" s="12" t="s">
        <v>5</v>
      </c>
      <c r="I243" s="12"/>
      <c r="J243" s="31"/>
    </row>
    <row r="244" spans="2:10" x14ac:dyDescent="0.2">
      <c r="B244" s="35"/>
      <c r="C244" s="127"/>
      <c r="D244" s="107"/>
      <c r="E244" s="11"/>
      <c r="F244" s="10"/>
      <c r="G244" s="52">
        <f>COUNTIF(G222:G243,"x")</f>
        <v>0</v>
      </c>
      <c r="H244" s="52">
        <f>COUNTIF(H222:H243,"x")</f>
        <v>22</v>
      </c>
      <c r="I244" s="52">
        <f>COUNTIF(I222:I243,"x")</f>
        <v>0</v>
      </c>
      <c r="J244" s="85">
        <f>IF(I244=22,"NA",G244/(22-I244))</f>
        <v>0</v>
      </c>
    </row>
    <row r="245" spans="2:10" x14ac:dyDescent="0.2">
      <c r="C245" s="130"/>
      <c r="F245" s="5"/>
      <c r="G245" s="19"/>
      <c r="H245" s="19"/>
    </row>
    <row r="246" spans="2:10" ht="15" customHeight="1" x14ac:dyDescent="0.2">
      <c r="B246" s="58" t="s">
        <v>97</v>
      </c>
      <c r="C246" s="129" t="s">
        <v>403</v>
      </c>
      <c r="D246" s="114" t="s">
        <v>413</v>
      </c>
      <c r="E246" s="7"/>
      <c r="F246" s="56" t="s">
        <v>192</v>
      </c>
      <c r="G246" s="51"/>
      <c r="H246" s="38"/>
      <c r="I246" s="38"/>
      <c r="J246" s="71"/>
    </row>
    <row r="247" spans="2:10" ht="32" x14ac:dyDescent="0.2">
      <c r="B247" s="58" t="s">
        <v>97</v>
      </c>
      <c r="C247" s="129" t="s">
        <v>406</v>
      </c>
      <c r="D247" s="114" t="s">
        <v>414</v>
      </c>
      <c r="E247" s="7"/>
      <c r="F247" s="55" t="s">
        <v>192</v>
      </c>
      <c r="G247" s="26"/>
      <c r="H247" s="29" t="s">
        <v>5</v>
      </c>
      <c r="I247" s="26"/>
      <c r="J247" s="26"/>
    </row>
    <row r="248" spans="2:10" ht="32" x14ac:dyDescent="0.2">
      <c r="B248" s="58" t="s">
        <v>97</v>
      </c>
      <c r="C248" s="129" t="s">
        <v>404</v>
      </c>
      <c r="D248" s="114" t="s">
        <v>414</v>
      </c>
      <c r="E248" s="7"/>
      <c r="F248" s="55" t="s">
        <v>192</v>
      </c>
      <c r="G248" s="9"/>
      <c r="H248" s="13" t="s">
        <v>5</v>
      </c>
      <c r="I248" s="12"/>
      <c r="J248" s="31"/>
    </row>
    <row r="249" spans="2:10" ht="32" x14ac:dyDescent="0.2">
      <c r="B249" s="58" t="s">
        <v>97</v>
      </c>
      <c r="C249" s="129" t="s">
        <v>405</v>
      </c>
      <c r="D249" s="114" t="s">
        <v>414</v>
      </c>
      <c r="E249" s="7"/>
      <c r="F249" s="55" t="s">
        <v>192</v>
      </c>
      <c r="G249" s="9"/>
      <c r="H249" s="13" t="s">
        <v>5</v>
      </c>
      <c r="I249" s="12"/>
      <c r="J249" s="25"/>
    </row>
    <row r="250" spans="2:10" x14ac:dyDescent="0.2">
      <c r="B250" s="35"/>
      <c r="C250" s="127"/>
      <c r="D250" s="107"/>
      <c r="E250" s="11"/>
      <c r="F250" s="10"/>
      <c r="G250" s="52">
        <f>COUNTIF(G247:G249,"x")</f>
        <v>0</v>
      </c>
      <c r="H250" s="52">
        <f>COUNTIF(H247:H249,"x")</f>
        <v>3</v>
      </c>
      <c r="I250" s="52">
        <f>COUNTIF(I247:I249,"x")</f>
        <v>0</v>
      </c>
      <c r="J250" s="85">
        <f>IF(I250=3,"NA",G250/(3-I250))</f>
        <v>0</v>
      </c>
    </row>
    <row r="251" spans="2:10" x14ac:dyDescent="0.2">
      <c r="C251" s="130"/>
      <c r="F251" s="5"/>
      <c r="G251" s="19"/>
      <c r="H251" s="19"/>
    </row>
    <row r="252" spans="2:10" ht="35.25" customHeight="1" x14ac:dyDescent="0.2">
      <c r="B252" s="58" t="s">
        <v>98</v>
      </c>
      <c r="C252" s="129" t="s">
        <v>407</v>
      </c>
      <c r="D252" s="114" t="s">
        <v>221</v>
      </c>
      <c r="E252" s="7"/>
      <c r="F252" s="56" t="s">
        <v>192</v>
      </c>
      <c r="G252" s="51"/>
      <c r="H252" s="38"/>
      <c r="I252" s="38"/>
      <c r="J252" s="71"/>
    </row>
    <row r="253" spans="2:10" ht="16" x14ac:dyDescent="0.2">
      <c r="B253" s="58" t="s">
        <v>98</v>
      </c>
      <c r="C253" s="129" t="s">
        <v>408</v>
      </c>
      <c r="D253" s="114" t="s">
        <v>415</v>
      </c>
      <c r="E253" s="7"/>
      <c r="F253" s="55" t="s">
        <v>192</v>
      </c>
      <c r="G253" s="9"/>
      <c r="H253" s="7" t="s">
        <v>5</v>
      </c>
      <c r="I253" s="7"/>
      <c r="J253" s="31"/>
    </row>
    <row r="254" spans="2:10" ht="16" x14ac:dyDescent="0.2">
      <c r="B254" s="58" t="s">
        <v>98</v>
      </c>
      <c r="C254" s="129" t="s">
        <v>409</v>
      </c>
      <c r="D254" s="114" t="s">
        <v>415</v>
      </c>
      <c r="E254" s="7"/>
      <c r="F254" s="55" t="s">
        <v>192</v>
      </c>
      <c r="G254" s="9"/>
      <c r="H254" s="7" t="s">
        <v>5</v>
      </c>
      <c r="I254" s="7"/>
      <c r="J254" s="31"/>
    </row>
    <row r="255" spans="2:10" ht="32" x14ac:dyDescent="0.2">
      <c r="B255" s="58" t="s">
        <v>98</v>
      </c>
      <c r="C255" s="129" t="s">
        <v>410</v>
      </c>
      <c r="D255" s="114" t="s">
        <v>415</v>
      </c>
      <c r="E255" s="7"/>
      <c r="F255" s="55" t="s">
        <v>192</v>
      </c>
      <c r="G255" s="9"/>
      <c r="H255" s="7" t="s">
        <v>5</v>
      </c>
      <c r="I255" s="7"/>
      <c r="J255" s="31"/>
    </row>
    <row r="256" spans="2:10" ht="16" x14ac:dyDescent="0.2">
      <c r="B256" s="58" t="s">
        <v>98</v>
      </c>
      <c r="C256" s="129" t="s">
        <v>411</v>
      </c>
      <c r="D256" s="114" t="s">
        <v>415</v>
      </c>
      <c r="E256" s="7"/>
      <c r="F256" s="55" t="s">
        <v>192</v>
      </c>
      <c r="G256" s="7"/>
      <c r="H256" s="7" t="s">
        <v>5</v>
      </c>
      <c r="I256" s="7"/>
      <c r="J256" s="31"/>
    </row>
    <row r="257" spans="2:10" ht="16" x14ac:dyDescent="0.2">
      <c r="B257" s="58" t="s">
        <v>98</v>
      </c>
      <c r="C257" s="129" t="s">
        <v>412</v>
      </c>
      <c r="D257" s="114" t="s">
        <v>415</v>
      </c>
      <c r="E257" s="7"/>
      <c r="F257" s="55" t="s">
        <v>192</v>
      </c>
      <c r="G257" s="7"/>
      <c r="H257" s="7" t="s">
        <v>5</v>
      </c>
      <c r="I257" s="7"/>
      <c r="J257" s="31"/>
    </row>
    <row r="258" spans="2:10" x14ac:dyDescent="0.2">
      <c r="B258" s="35"/>
      <c r="C258" s="127"/>
      <c r="D258" s="107"/>
      <c r="E258" s="11"/>
      <c r="F258" s="10"/>
      <c r="G258" s="52">
        <f>COUNTIF(G253:G257,"x")</f>
        <v>0</v>
      </c>
      <c r="H258" s="52">
        <f>COUNTIF(H253:H257,"x")</f>
        <v>5</v>
      </c>
      <c r="I258" s="52">
        <f>COUNTIF(I253:I257,"x")</f>
        <v>0</v>
      </c>
      <c r="J258" s="85">
        <f>IF(I258=5,"NA",G258/(5-I258))</f>
        <v>0</v>
      </c>
    </row>
    <row r="259" spans="2:10" x14ac:dyDescent="0.2">
      <c r="C259" s="130"/>
      <c r="F259" s="5"/>
      <c r="G259" s="19"/>
      <c r="H259" s="19"/>
    </row>
    <row r="260" spans="2:10" ht="18.75" customHeight="1" x14ac:dyDescent="0.2">
      <c r="B260" s="58" t="s">
        <v>99</v>
      </c>
      <c r="C260" s="129" t="s">
        <v>416</v>
      </c>
      <c r="D260" s="114" t="s">
        <v>223</v>
      </c>
      <c r="E260" s="7"/>
      <c r="F260" s="56" t="s">
        <v>192</v>
      </c>
      <c r="G260" s="51"/>
      <c r="H260" s="38"/>
      <c r="I260" s="38"/>
      <c r="J260" s="71"/>
    </row>
    <row r="261" spans="2:10" ht="32" x14ac:dyDescent="0.2">
      <c r="B261" s="58" t="s">
        <v>99</v>
      </c>
      <c r="C261" s="129" t="s">
        <v>417</v>
      </c>
      <c r="D261" s="114" t="s">
        <v>421</v>
      </c>
      <c r="E261" s="7"/>
      <c r="F261" s="55" t="s">
        <v>192</v>
      </c>
      <c r="G261" s="26"/>
      <c r="H261" s="12" t="s">
        <v>5</v>
      </c>
      <c r="I261" s="12"/>
      <c r="J261" s="31"/>
    </row>
    <row r="262" spans="2:10" ht="32" x14ac:dyDescent="0.2">
      <c r="B262" s="58" t="s">
        <v>99</v>
      </c>
      <c r="C262" s="129" t="s">
        <v>418</v>
      </c>
      <c r="D262" s="114" t="s">
        <v>421</v>
      </c>
      <c r="E262" s="7"/>
      <c r="F262" s="55" t="s">
        <v>192</v>
      </c>
      <c r="G262" s="9"/>
      <c r="H262" s="12" t="s">
        <v>5</v>
      </c>
      <c r="I262" s="12"/>
      <c r="J262" s="31"/>
    </row>
    <row r="263" spans="2:10" ht="32" x14ac:dyDescent="0.2">
      <c r="B263" s="58" t="s">
        <v>99</v>
      </c>
      <c r="C263" s="129" t="s">
        <v>419</v>
      </c>
      <c r="D263" s="114" t="s">
        <v>421</v>
      </c>
      <c r="E263" s="7"/>
      <c r="F263" s="55" t="s">
        <v>192</v>
      </c>
      <c r="G263" s="9"/>
      <c r="H263" s="12" t="s">
        <v>5</v>
      </c>
      <c r="I263" s="12"/>
      <c r="J263" s="25"/>
    </row>
    <row r="264" spans="2:10" ht="32" x14ac:dyDescent="0.2">
      <c r="B264" s="58" t="s">
        <v>99</v>
      </c>
      <c r="C264" s="129" t="s">
        <v>420</v>
      </c>
      <c r="D264" s="114" t="s">
        <v>421</v>
      </c>
      <c r="E264" s="7"/>
      <c r="F264" s="55" t="s">
        <v>192</v>
      </c>
      <c r="G264" s="9"/>
      <c r="H264" s="12" t="s">
        <v>5</v>
      </c>
      <c r="I264" s="12"/>
      <c r="J264" s="31"/>
    </row>
    <row r="265" spans="2:10" x14ac:dyDescent="0.2">
      <c r="B265" s="35"/>
      <c r="C265" s="127"/>
      <c r="D265" s="107"/>
      <c r="E265" s="11"/>
      <c r="F265" s="10"/>
      <c r="G265" s="52">
        <f>COUNTIF(G261:G264,"x")</f>
        <v>0</v>
      </c>
      <c r="H265" s="52">
        <f>COUNTIF(H261:H264,"x")</f>
        <v>4</v>
      </c>
      <c r="I265" s="52">
        <f>COUNTIF(I261:I264,"x")</f>
        <v>0</v>
      </c>
      <c r="J265" s="85">
        <f>IF(I265=4,"NA",G265/(4-I265))</f>
        <v>0</v>
      </c>
    </row>
    <row r="266" spans="2:10" x14ac:dyDescent="0.2">
      <c r="C266" s="130"/>
      <c r="F266" s="5"/>
      <c r="G266" s="19"/>
      <c r="H266" s="19"/>
    </row>
    <row r="267" spans="2:10" ht="45" customHeight="1" x14ac:dyDescent="0.2">
      <c r="B267" s="59" t="s">
        <v>100</v>
      </c>
      <c r="C267" s="129" t="s">
        <v>422</v>
      </c>
      <c r="D267" s="114" t="s">
        <v>423</v>
      </c>
      <c r="E267" s="7"/>
      <c r="F267" s="55" t="s">
        <v>192</v>
      </c>
      <c r="G267" s="7"/>
      <c r="H267" s="7" t="s">
        <v>5</v>
      </c>
      <c r="I267" s="7"/>
      <c r="J267" s="77"/>
    </row>
    <row r="268" spans="2:10" x14ac:dyDescent="0.2">
      <c r="B268" s="35"/>
      <c r="C268" s="127"/>
      <c r="D268" s="107"/>
      <c r="E268" s="11"/>
      <c r="F268" s="10"/>
      <c r="G268" s="63">
        <f>COUNTIF(G267:G267,"x")</f>
        <v>0</v>
      </c>
      <c r="H268" s="63">
        <f>COUNTIF(H267:H267,"x")</f>
        <v>1</v>
      </c>
      <c r="I268" s="52">
        <f>COUNTIF(I267:I267,"x")</f>
        <v>0</v>
      </c>
      <c r="J268" s="85">
        <f>IF(I268=1,"NA",G268/(1-I268))</f>
        <v>0</v>
      </c>
    </row>
    <row r="269" spans="2:10" x14ac:dyDescent="0.2">
      <c r="C269" s="130"/>
      <c r="F269" s="5"/>
      <c r="G269" s="11"/>
      <c r="H269" s="11"/>
    </row>
    <row r="270" spans="2:10" x14ac:dyDescent="0.2">
      <c r="B270" s="87">
        <v>4.4000000000000004</v>
      </c>
      <c r="C270" s="139" t="s">
        <v>101</v>
      </c>
      <c r="D270" s="139"/>
      <c r="E270" s="139"/>
      <c r="F270" s="139"/>
      <c r="G270" s="139"/>
      <c r="H270" s="139"/>
      <c r="I270" s="139"/>
      <c r="J270" s="98">
        <f>AVERAGE(J285,J288,J307,J318,J328,J335)</f>
        <v>0</v>
      </c>
    </row>
    <row r="271" spans="2:10" ht="30" customHeight="1" x14ac:dyDescent="0.2">
      <c r="B271" s="58" t="s">
        <v>28</v>
      </c>
      <c r="C271" s="129" t="s">
        <v>437</v>
      </c>
      <c r="D271" s="114" t="s">
        <v>224</v>
      </c>
      <c r="E271" s="7"/>
      <c r="F271" s="56" t="s">
        <v>192</v>
      </c>
      <c r="G271" s="64"/>
      <c r="H271" s="49"/>
      <c r="I271" s="49"/>
      <c r="J271" s="76"/>
    </row>
    <row r="272" spans="2:10" ht="48" x14ac:dyDescent="0.2">
      <c r="B272" s="58" t="s">
        <v>28</v>
      </c>
      <c r="C272" s="129" t="s">
        <v>424</v>
      </c>
      <c r="D272" s="114">
        <v>10.1</v>
      </c>
      <c r="E272" s="7"/>
      <c r="F272" s="55" t="s">
        <v>192</v>
      </c>
      <c r="G272" s="12"/>
      <c r="H272" s="12" t="s">
        <v>5</v>
      </c>
      <c r="I272" s="12"/>
      <c r="J272" s="31"/>
    </row>
    <row r="273" spans="2:10" ht="16" x14ac:dyDescent="0.2">
      <c r="B273" s="58" t="s">
        <v>28</v>
      </c>
      <c r="C273" s="129" t="s">
        <v>425</v>
      </c>
      <c r="D273" s="114">
        <v>10.1</v>
      </c>
      <c r="E273" s="7"/>
      <c r="F273" s="55" t="s">
        <v>192</v>
      </c>
      <c r="G273" s="9"/>
      <c r="H273" s="26" t="s">
        <v>5</v>
      </c>
      <c r="I273" s="26"/>
      <c r="J273" s="31"/>
    </row>
    <row r="274" spans="2:10" ht="16" x14ac:dyDescent="0.2">
      <c r="B274" s="58" t="s">
        <v>28</v>
      </c>
      <c r="C274" s="129" t="s">
        <v>426</v>
      </c>
      <c r="D274" s="114">
        <v>10.1</v>
      </c>
      <c r="E274" s="7"/>
      <c r="F274" s="55" t="s">
        <v>192</v>
      </c>
      <c r="G274" s="9"/>
      <c r="H274" s="26" t="s">
        <v>5</v>
      </c>
      <c r="I274" s="26"/>
      <c r="J274" s="31"/>
    </row>
    <row r="275" spans="2:10" ht="16" x14ac:dyDescent="0.2">
      <c r="B275" s="58" t="s">
        <v>28</v>
      </c>
      <c r="C275" s="129" t="s">
        <v>427</v>
      </c>
      <c r="D275" s="114">
        <v>10.1</v>
      </c>
      <c r="E275" s="7"/>
      <c r="F275" s="55" t="s">
        <v>192</v>
      </c>
      <c r="G275" s="9"/>
      <c r="H275" s="26" t="s">
        <v>5</v>
      </c>
      <c r="I275" s="26"/>
      <c r="J275" s="31"/>
    </row>
    <row r="276" spans="2:10" ht="51.75" customHeight="1" x14ac:dyDescent="0.2">
      <c r="B276" s="58" t="s">
        <v>28</v>
      </c>
      <c r="C276" s="129" t="s">
        <v>428</v>
      </c>
      <c r="D276" s="114">
        <v>10.1</v>
      </c>
      <c r="E276" s="7"/>
      <c r="F276" s="55" t="s">
        <v>192</v>
      </c>
      <c r="G276" s="7"/>
      <c r="H276" s="26" t="s">
        <v>5</v>
      </c>
      <c r="I276" s="26"/>
      <c r="J276" s="31"/>
    </row>
    <row r="277" spans="2:10" ht="33.75" customHeight="1" x14ac:dyDescent="0.2">
      <c r="B277" s="58" t="s">
        <v>28</v>
      </c>
      <c r="C277" s="129" t="s">
        <v>429</v>
      </c>
      <c r="D277" s="114">
        <v>10.1</v>
      </c>
      <c r="E277" s="7"/>
      <c r="F277" s="55" t="s">
        <v>192</v>
      </c>
      <c r="G277" s="7"/>
      <c r="H277" s="26" t="s">
        <v>5</v>
      </c>
      <c r="I277" s="26"/>
      <c r="J277" s="31"/>
    </row>
    <row r="278" spans="2:10" ht="32" x14ac:dyDescent="0.2">
      <c r="B278" s="58" t="s">
        <v>28</v>
      </c>
      <c r="C278" s="129" t="s">
        <v>430</v>
      </c>
      <c r="D278" s="114">
        <v>10.1</v>
      </c>
      <c r="E278" s="7"/>
      <c r="F278" s="55" t="s">
        <v>192</v>
      </c>
      <c r="G278" s="7"/>
      <c r="H278" s="26" t="s">
        <v>5</v>
      </c>
      <c r="I278" s="26"/>
      <c r="J278" s="31"/>
    </row>
    <row r="279" spans="2:10" ht="32" x14ac:dyDescent="0.2">
      <c r="B279" s="58" t="s">
        <v>28</v>
      </c>
      <c r="C279" s="129" t="s">
        <v>431</v>
      </c>
      <c r="D279" s="114">
        <v>10.1</v>
      </c>
      <c r="E279" s="7"/>
      <c r="F279" s="55" t="s">
        <v>192</v>
      </c>
      <c r="G279" s="7"/>
      <c r="H279" s="26" t="s">
        <v>5</v>
      </c>
      <c r="I279" s="26"/>
      <c r="J279" s="31"/>
    </row>
    <row r="280" spans="2:10" ht="16" x14ac:dyDescent="0.2">
      <c r="B280" s="58" t="s">
        <v>28</v>
      </c>
      <c r="C280" s="129" t="s">
        <v>433</v>
      </c>
      <c r="D280" s="114">
        <v>10.1</v>
      </c>
      <c r="E280" s="7"/>
      <c r="F280" s="55" t="s">
        <v>192</v>
      </c>
      <c r="G280" s="7"/>
      <c r="H280" s="26" t="s">
        <v>5</v>
      </c>
      <c r="I280" s="26"/>
      <c r="J280" s="31"/>
    </row>
    <row r="281" spans="2:10" ht="48" x14ac:dyDescent="0.2">
      <c r="B281" s="58" t="s">
        <v>28</v>
      </c>
      <c r="C281" s="129" t="s">
        <v>432</v>
      </c>
      <c r="D281" s="114">
        <v>10.1</v>
      </c>
      <c r="E281" s="7"/>
      <c r="F281" s="55" t="s">
        <v>192</v>
      </c>
      <c r="G281" s="7"/>
      <c r="H281" s="26" t="s">
        <v>5</v>
      </c>
      <c r="I281" s="26"/>
      <c r="J281" s="31"/>
    </row>
    <row r="282" spans="2:10" ht="32" x14ac:dyDescent="0.2">
      <c r="B282" s="58" t="s">
        <v>28</v>
      </c>
      <c r="C282" s="129" t="s">
        <v>434</v>
      </c>
      <c r="D282" s="114">
        <v>10.1</v>
      </c>
      <c r="E282" s="7"/>
      <c r="F282" s="55" t="s">
        <v>192</v>
      </c>
      <c r="G282" s="7"/>
      <c r="H282" s="26" t="s">
        <v>5</v>
      </c>
      <c r="I282" s="26"/>
      <c r="J282" s="31"/>
    </row>
    <row r="283" spans="2:10" ht="49.5" customHeight="1" x14ac:dyDescent="0.2">
      <c r="B283" s="58" t="s">
        <v>28</v>
      </c>
      <c r="C283" s="129" t="s">
        <v>435</v>
      </c>
      <c r="D283" s="114">
        <v>10.1</v>
      </c>
      <c r="E283" s="7"/>
      <c r="F283" s="55" t="s">
        <v>192</v>
      </c>
      <c r="G283" s="7"/>
      <c r="H283" s="26" t="s">
        <v>5</v>
      </c>
      <c r="I283" s="26"/>
      <c r="J283" s="31"/>
    </row>
    <row r="284" spans="2:10" ht="48" x14ac:dyDescent="0.2">
      <c r="B284" s="58" t="s">
        <v>28</v>
      </c>
      <c r="C284" s="129" t="s">
        <v>436</v>
      </c>
      <c r="D284" s="114">
        <v>10.1</v>
      </c>
      <c r="E284" s="7"/>
      <c r="F284" s="55" t="s">
        <v>192</v>
      </c>
      <c r="G284" s="7"/>
      <c r="H284" s="26" t="s">
        <v>5</v>
      </c>
      <c r="I284" s="26"/>
      <c r="J284" s="31"/>
    </row>
    <row r="285" spans="2:10" x14ac:dyDescent="0.2">
      <c r="B285" s="35"/>
      <c r="C285" s="127"/>
      <c r="D285" s="107"/>
      <c r="E285" s="11"/>
      <c r="F285" s="10"/>
      <c r="G285" s="52">
        <f>COUNTIF(G272:G284,"x")</f>
        <v>0</v>
      </c>
      <c r="H285" s="52">
        <f>COUNTIF(H272:H284,"x")</f>
        <v>13</v>
      </c>
      <c r="I285" s="52">
        <f>COUNTIF(I272:I284,"x")</f>
        <v>0</v>
      </c>
      <c r="J285" s="85">
        <f>IF(I285=13,"NA",G285/(13-I285))</f>
        <v>0</v>
      </c>
    </row>
    <row r="286" spans="2:10" x14ac:dyDescent="0.2">
      <c r="C286" s="130"/>
      <c r="F286" s="5"/>
      <c r="G286" s="19"/>
      <c r="H286" s="19"/>
    </row>
    <row r="287" spans="2:10" ht="33.75" customHeight="1" x14ac:dyDescent="0.2">
      <c r="B287" s="59" t="s">
        <v>86</v>
      </c>
      <c r="C287" s="129" t="s">
        <v>102</v>
      </c>
      <c r="D287" s="114" t="s">
        <v>225</v>
      </c>
      <c r="E287" s="48" t="s">
        <v>185</v>
      </c>
      <c r="F287" s="6"/>
      <c r="G287" s="7"/>
      <c r="H287" s="7" t="s">
        <v>5</v>
      </c>
      <c r="I287" s="7"/>
      <c r="J287" s="72"/>
    </row>
    <row r="288" spans="2:10" x14ac:dyDescent="0.2">
      <c r="B288" s="35"/>
      <c r="C288" s="127"/>
      <c r="D288" s="107"/>
      <c r="E288" s="11"/>
      <c r="F288" s="10"/>
      <c r="G288" s="52">
        <f>COUNTIF(G287:G287,"x")</f>
        <v>0</v>
      </c>
      <c r="H288" s="52">
        <f>COUNTIF(H287:H287,"x")</f>
        <v>1</v>
      </c>
      <c r="I288" s="52">
        <f>COUNTIF(I287:I287,"x")</f>
        <v>0</v>
      </c>
      <c r="J288" s="85">
        <f>IF(I288=1,"NA",G288/(1-I288))</f>
        <v>0</v>
      </c>
    </row>
    <row r="289" spans="2:10" x14ac:dyDescent="0.2">
      <c r="C289" s="130"/>
      <c r="F289" s="5"/>
      <c r="G289" s="19"/>
      <c r="H289" s="19"/>
      <c r="I289" s="19"/>
    </row>
    <row r="290" spans="2:10" ht="30" customHeight="1" x14ac:dyDescent="0.2">
      <c r="B290" s="58" t="s">
        <v>103</v>
      </c>
      <c r="C290" s="129" t="s">
        <v>438</v>
      </c>
      <c r="D290" s="114" t="s">
        <v>226</v>
      </c>
      <c r="E290" s="7"/>
      <c r="F290" s="56" t="s">
        <v>192</v>
      </c>
      <c r="G290" s="51"/>
      <c r="H290" s="38"/>
      <c r="I290" s="38"/>
      <c r="J290" s="71"/>
    </row>
    <row r="291" spans="2:10" ht="51.75" customHeight="1" x14ac:dyDescent="0.2">
      <c r="B291" s="58" t="s">
        <v>103</v>
      </c>
      <c r="C291" s="129" t="s">
        <v>439</v>
      </c>
      <c r="D291" s="114">
        <v>10.199999999999999</v>
      </c>
      <c r="E291" s="7"/>
      <c r="F291" s="55" t="s">
        <v>192</v>
      </c>
      <c r="G291" s="26"/>
      <c r="H291" s="26" t="s">
        <v>5</v>
      </c>
      <c r="I291" s="26"/>
      <c r="J291" s="26"/>
    </row>
    <row r="292" spans="2:10" ht="32" x14ac:dyDescent="0.2">
      <c r="B292" s="58" t="s">
        <v>103</v>
      </c>
      <c r="C292" s="129" t="s">
        <v>440</v>
      </c>
      <c r="D292" s="114">
        <v>10.199999999999999</v>
      </c>
      <c r="E292" s="7"/>
      <c r="F292" s="55" t="s">
        <v>192</v>
      </c>
      <c r="G292" s="9"/>
      <c r="H292" s="26" t="s">
        <v>5</v>
      </c>
      <c r="I292" s="26"/>
      <c r="J292" s="31"/>
    </row>
    <row r="293" spans="2:10" ht="69" customHeight="1" x14ac:dyDescent="0.2">
      <c r="B293" s="58" t="s">
        <v>103</v>
      </c>
      <c r="C293" s="129" t="s">
        <v>441</v>
      </c>
      <c r="D293" s="114">
        <v>10.199999999999999</v>
      </c>
      <c r="E293" s="7"/>
      <c r="F293" s="55" t="s">
        <v>192</v>
      </c>
      <c r="G293" s="9"/>
      <c r="H293" s="26" t="s">
        <v>5</v>
      </c>
      <c r="I293" s="26"/>
      <c r="J293" s="31"/>
    </row>
    <row r="294" spans="2:10" ht="16" x14ac:dyDescent="0.2">
      <c r="B294" s="58" t="s">
        <v>103</v>
      </c>
      <c r="C294" s="129" t="s">
        <v>442</v>
      </c>
      <c r="D294" s="114">
        <v>10.199999999999999</v>
      </c>
      <c r="E294" s="7"/>
      <c r="F294" s="55" t="s">
        <v>192</v>
      </c>
      <c r="G294" s="9"/>
      <c r="H294" s="26" t="s">
        <v>5</v>
      </c>
      <c r="I294" s="26"/>
      <c r="J294" s="31"/>
    </row>
    <row r="295" spans="2:10" ht="32" x14ac:dyDescent="0.2">
      <c r="B295" s="58" t="s">
        <v>103</v>
      </c>
      <c r="C295" s="129" t="s">
        <v>443</v>
      </c>
      <c r="D295" s="114">
        <v>10.199999999999999</v>
      </c>
      <c r="E295" s="7"/>
      <c r="F295" s="55" t="s">
        <v>192</v>
      </c>
      <c r="G295" s="7"/>
      <c r="H295" s="26" t="s">
        <v>5</v>
      </c>
      <c r="I295" s="26"/>
      <c r="J295" s="31"/>
    </row>
    <row r="296" spans="2:10" ht="43" customHeight="1" x14ac:dyDescent="0.2">
      <c r="B296" s="58" t="s">
        <v>103</v>
      </c>
      <c r="C296" s="129" t="s">
        <v>444</v>
      </c>
      <c r="D296" s="114">
        <v>10.199999999999999</v>
      </c>
      <c r="E296" s="7"/>
      <c r="F296" s="55" t="s">
        <v>192</v>
      </c>
      <c r="G296" s="7"/>
      <c r="H296" s="26" t="s">
        <v>5</v>
      </c>
      <c r="I296" s="26"/>
      <c r="J296" s="31"/>
    </row>
    <row r="297" spans="2:10" ht="32" x14ac:dyDescent="0.2">
      <c r="B297" s="58" t="s">
        <v>103</v>
      </c>
      <c r="C297" s="129" t="s">
        <v>445</v>
      </c>
      <c r="D297" s="114">
        <v>10.199999999999999</v>
      </c>
      <c r="E297" s="7"/>
      <c r="F297" s="55" t="s">
        <v>192</v>
      </c>
      <c r="G297" s="7"/>
      <c r="H297" s="26" t="s">
        <v>5</v>
      </c>
      <c r="I297" s="26"/>
      <c r="J297" s="31"/>
    </row>
    <row r="298" spans="2:10" ht="32" x14ac:dyDescent="0.2">
      <c r="B298" s="58" t="s">
        <v>103</v>
      </c>
      <c r="C298" s="129" t="s">
        <v>446</v>
      </c>
      <c r="D298" s="114">
        <v>10.199999999999999</v>
      </c>
      <c r="E298" s="7"/>
      <c r="F298" s="55" t="s">
        <v>192</v>
      </c>
      <c r="G298" s="7"/>
      <c r="H298" s="26" t="s">
        <v>5</v>
      </c>
      <c r="I298" s="26"/>
      <c r="J298" s="31"/>
    </row>
    <row r="299" spans="2:10" ht="32" x14ac:dyDescent="0.2">
      <c r="B299" s="58" t="s">
        <v>103</v>
      </c>
      <c r="C299" s="129" t="s">
        <v>447</v>
      </c>
      <c r="D299" s="114">
        <v>10.199999999999999</v>
      </c>
      <c r="E299" s="7"/>
      <c r="F299" s="55" t="s">
        <v>192</v>
      </c>
      <c r="G299" s="7"/>
      <c r="H299" s="26" t="s">
        <v>5</v>
      </c>
      <c r="I299" s="26"/>
      <c r="J299" s="31"/>
    </row>
    <row r="300" spans="2:10" ht="32" x14ac:dyDescent="0.2">
      <c r="B300" s="58" t="s">
        <v>103</v>
      </c>
      <c r="C300" s="129" t="s">
        <v>448</v>
      </c>
      <c r="D300" s="114">
        <v>10.199999999999999</v>
      </c>
      <c r="E300" s="7"/>
      <c r="F300" s="55" t="s">
        <v>192</v>
      </c>
      <c r="G300" s="7"/>
      <c r="H300" s="26" t="s">
        <v>5</v>
      </c>
      <c r="I300" s="26"/>
      <c r="J300" s="31"/>
    </row>
    <row r="301" spans="2:10" ht="32" x14ac:dyDescent="0.2">
      <c r="B301" s="58" t="s">
        <v>103</v>
      </c>
      <c r="C301" s="129" t="s">
        <v>449</v>
      </c>
      <c r="D301" s="114">
        <v>10.199999999999999</v>
      </c>
      <c r="E301" s="7"/>
      <c r="F301" s="55" t="s">
        <v>192</v>
      </c>
      <c r="G301" s="7"/>
      <c r="H301" s="26" t="s">
        <v>5</v>
      </c>
      <c r="I301" s="26"/>
      <c r="J301" s="31"/>
    </row>
    <row r="302" spans="2:10" ht="29.25" customHeight="1" x14ac:dyDescent="0.2">
      <c r="B302" s="58" t="s">
        <v>103</v>
      </c>
      <c r="C302" s="129" t="s">
        <v>450</v>
      </c>
      <c r="D302" s="114">
        <v>10.199999999999999</v>
      </c>
      <c r="E302" s="7"/>
      <c r="F302" s="55" t="s">
        <v>192</v>
      </c>
      <c r="G302" s="7"/>
      <c r="H302" s="26" t="s">
        <v>5</v>
      </c>
      <c r="I302" s="26"/>
      <c r="J302" s="31"/>
    </row>
    <row r="303" spans="2:10" ht="32" x14ac:dyDescent="0.2">
      <c r="B303" s="58" t="s">
        <v>103</v>
      </c>
      <c r="C303" s="129" t="s">
        <v>451</v>
      </c>
      <c r="D303" s="114">
        <v>10.199999999999999</v>
      </c>
      <c r="E303" s="7"/>
      <c r="F303" s="55" t="s">
        <v>192</v>
      </c>
      <c r="G303" s="7"/>
      <c r="H303" s="26" t="s">
        <v>5</v>
      </c>
      <c r="I303" s="26"/>
      <c r="J303" s="31"/>
    </row>
    <row r="304" spans="2:10" ht="45.75" customHeight="1" x14ac:dyDescent="0.2">
      <c r="B304" s="58" t="s">
        <v>103</v>
      </c>
      <c r="C304" s="129" t="s">
        <v>452</v>
      </c>
      <c r="D304" s="114">
        <v>10.199999999999999</v>
      </c>
      <c r="E304" s="7"/>
      <c r="F304" s="55" t="s">
        <v>192</v>
      </c>
      <c r="G304" s="7"/>
      <c r="H304" s="26" t="s">
        <v>5</v>
      </c>
      <c r="I304" s="26"/>
      <c r="J304" s="31"/>
    </row>
    <row r="305" spans="2:10" ht="45.75" customHeight="1" x14ac:dyDescent="0.2">
      <c r="B305" s="58" t="s">
        <v>103</v>
      </c>
      <c r="C305" s="129" t="s">
        <v>453</v>
      </c>
      <c r="D305" s="114">
        <v>10.199999999999999</v>
      </c>
      <c r="E305" s="7"/>
      <c r="F305" s="55" t="s">
        <v>192</v>
      </c>
      <c r="G305" s="7"/>
      <c r="H305" s="26" t="s">
        <v>5</v>
      </c>
      <c r="I305" s="26"/>
      <c r="J305" s="31"/>
    </row>
    <row r="306" spans="2:10" ht="32" x14ac:dyDescent="0.2">
      <c r="B306" s="58" t="s">
        <v>103</v>
      </c>
      <c r="C306" s="129" t="s">
        <v>454</v>
      </c>
      <c r="D306" s="114">
        <v>10.199999999999999</v>
      </c>
      <c r="E306" s="7"/>
      <c r="F306" s="55" t="s">
        <v>192</v>
      </c>
      <c r="G306" s="7"/>
      <c r="H306" s="26" t="s">
        <v>5</v>
      </c>
      <c r="I306" s="26"/>
      <c r="J306" s="31"/>
    </row>
    <row r="307" spans="2:10" x14ac:dyDescent="0.2">
      <c r="B307" s="35"/>
      <c r="C307" s="127"/>
      <c r="D307" s="107"/>
      <c r="E307" s="11"/>
      <c r="F307" s="10"/>
      <c r="G307" s="52">
        <f>COUNTIF(G291:G306,"x")</f>
        <v>0</v>
      </c>
      <c r="H307" s="52">
        <f>COUNTIF(H291:H306,"x")</f>
        <v>16</v>
      </c>
      <c r="I307" s="52">
        <f>COUNTIF(I291:I306,"x")</f>
        <v>0</v>
      </c>
      <c r="J307" s="85">
        <f>IF(I307=16,"NA",G307/(16-I307))</f>
        <v>0</v>
      </c>
    </row>
    <row r="308" spans="2:10" x14ac:dyDescent="0.2">
      <c r="C308" s="130"/>
      <c r="F308" s="5"/>
      <c r="G308" s="19"/>
      <c r="H308" s="19"/>
      <c r="I308" s="19"/>
    </row>
    <row r="309" spans="2:10" ht="33.75" customHeight="1" x14ac:dyDescent="0.2">
      <c r="B309" s="58" t="s">
        <v>104</v>
      </c>
      <c r="C309" s="129" t="s">
        <v>455</v>
      </c>
      <c r="D309" s="114" t="s">
        <v>222</v>
      </c>
      <c r="E309" s="7"/>
      <c r="F309" s="56" t="s">
        <v>192</v>
      </c>
      <c r="G309" s="51"/>
      <c r="H309" s="38"/>
      <c r="I309" s="38"/>
      <c r="J309" s="71"/>
    </row>
    <row r="310" spans="2:10" ht="16" x14ac:dyDescent="0.2">
      <c r="B310" s="58" t="s">
        <v>104</v>
      </c>
      <c r="C310" s="129" t="s">
        <v>456</v>
      </c>
      <c r="D310" s="114" t="s">
        <v>464</v>
      </c>
      <c r="E310" s="7"/>
      <c r="F310" s="55" t="s">
        <v>192</v>
      </c>
      <c r="G310" s="26"/>
      <c r="H310" s="7" t="s">
        <v>5</v>
      </c>
      <c r="I310" s="7"/>
      <c r="J310" s="31"/>
    </row>
    <row r="311" spans="2:10" ht="16" x14ac:dyDescent="0.2">
      <c r="B311" s="58" t="s">
        <v>104</v>
      </c>
      <c r="C311" s="129" t="s">
        <v>457</v>
      </c>
      <c r="D311" s="114" t="s">
        <v>464</v>
      </c>
      <c r="E311" s="7"/>
      <c r="F311" s="55" t="s">
        <v>192</v>
      </c>
      <c r="G311" s="9"/>
      <c r="H311" s="7" t="s">
        <v>5</v>
      </c>
      <c r="I311" s="7"/>
      <c r="J311" s="31"/>
    </row>
    <row r="312" spans="2:10" ht="44" customHeight="1" x14ac:dyDescent="0.2">
      <c r="B312" s="58" t="s">
        <v>104</v>
      </c>
      <c r="C312" s="129" t="s">
        <v>458</v>
      </c>
      <c r="D312" s="114" t="s">
        <v>464</v>
      </c>
      <c r="E312" s="7"/>
      <c r="F312" s="55" t="s">
        <v>192</v>
      </c>
      <c r="G312" s="9"/>
      <c r="H312" s="7" t="s">
        <v>5</v>
      </c>
      <c r="I312" s="7"/>
      <c r="J312" s="31"/>
    </row>
    <row r="313" spans="2:10" ht="30.75" customHeight="1" x14ac:dyDescent="0.2">
      <c r="B313" s="58" t="s">
        <v>104</v>
      </c>
      <c r="C313" s="129" t="s">
        <v>459</v>
      </c>
      <c r="D313" s="114" t="s">
        <v>464</v>
      </c>
      <c r="E313" s="7"/>
      <c r="F313" s="55" t="s">
        <v>192</v>
      </c>
      <c r="G313" s="9"/>
      <c r="H313" s="7" t="s">
        <v>5</v>
      </c>
      <c r="I313" s="7"/>
      <c r="J313" s="31"/>
    </row>
    <row r="314" spans="2:10" ht="33.75" customHeight="1" x14ac:dyDescent="0.2">
      <c r="B314" s="58" t="s">
        <v>104</v>
      </c>
      <c r="C314" s="129" t="s">
        <v>460</v>
      </c>
      <c r="D314" s="114" t="s">
        <v>464</v>
      </c>
      <c r="E314" s="7"/>
      <c r="F314" s="55" t="s">
        <v>192</v>
      </c>
      <c r="G314" s="7"/>
      <c r="H314" s="7" t="s">
        <v>5</v>
      </c>
      <c r="I314" s="7"/>
      <c r="J314" s="31"/>
    </row>
    <row r="315" spans="2:10" ht="33" customHeight="1" x14ac:dyDescent="0.2">
      <c r="B315" s="58" t="s">
        <v>104</v>
      </c>
      <c r="C315" s="129" t="s">
        <v>461</v>
      </c>
      <c r="D315" s="114" t="s">
        <v>464</v>
      </c>
      <c r="E315" s="7"/>
      <c r="F315" s="55" t="s">
        <v>192</v>
      </c>
      <c r="G315" s="7"/>
      <c r="H315" s="7" t="s">
        <v>5</v>
      </c>
      <c r="I315" s="7"/>
      <c r="J315" s="31"/>
    </row>
    <row r="316" spans="2:10" ht="31.5" customHeight="1" x14ac:dyDescent="0.2">
      <c r="B316" s="58" t="s">
        <v>104</v>
      </c>
      <c r="C316" s="129" t="s">
        <v>462</v>
      </c>
      <c r="D316" s="114" t="s">
        <v>464</v>
      </c>
      <c r="E316" s="7"/>
      <c r="F316" s="55" t="s">
        <v>192</v>
      </c>
      <c r="G316" s="7"/>
      <c r="H316" s="7" t="s">
        <v>5</v>
      </c>
      <c r="I316" s="7"/>
      <c r="J316" s="31"/>
    </row>
    <row r="317" spans="2:10" ht="32" x14ac:dyDescent="0.2">
      <c r="B317" s="58" t="s">
        <v>104</v>
      </c>
      <c r="C317" s="129" t="s">
        <v>463</v>
      </c>
      <c r="D317" s="114" t="s">
        <v>464</v>
      </c>
      <c r="E317" s="7"/>
      <c r="F317" s="55" t="s">
        <v>192</v>
      </c>
      <c r="G317" s="7"/>
      <c r="H317" s="7" t="s">
        <v>5</v>
      </c>
      <c r="I317" s="7"/>
      <c r="J317" s="31"/>
    </row>
    <row r="318" spans="2:10" x14ac:dyDescent="0.2">
      <c r="B318" s="35"/>
      <c r="C318" s="127"/>
      <c r="D318" s="107"/>
      <c r="E318" s="11"/>
      <c r="F318" s="10"/>
      <c r="G318" s="52">
        <f>COUNTIF(G310:G317,"x")</f>
        <v>0</v>
      </c>
      <c r="H318" s="52">
        <f>COUNTIF(H310:H317,"x")</f>
        <v>8</v>
      </c>
      <c r="I318" s="52">
        <f>COUNTIF(I310:I317,"x")</f>
        <v>0</v>
      </c>
      <c r="J318" s="85">
        <f>IF(I318=8,"NA",G318/(8-I318))</f>
        <v>0</v>
      </c>
    </row>
    <row r="319" spans="2:10" x14ac:dyDescent="0.2">
      <c r="C319" s="130"/>
      <c r="F319" s="5"/>
      <c r="G319" s="19"/>
      <c r="H319" s="19"/>
    </row>
    <row r="320" spans="2:10" ht="30" customHeight="1" x14ac:dyDescent="0.2">
      <c r="B320" s="58" t="s">
        <v>105</v>
      </c>
      <c r="C320" s="129" t="s">
        <v>465</v>
      </c>
      <c r="D320" s="114" t="s">
        <v>227</v>
      </c>
      <c r="E320" s="48" t="s">
        <v>185</v>
      </c>
      <c r="F320" s="28"/>
      <c r="G320" s="51"/>
      <c r="H320" s="49"/>
      <c r="I320" s="49"/>
      <c r="J320" s="76"/>
    </row>
    <row r="321" spans="2:10" ht="32" x14ac:dyDescent="0.2">
      <c r="B321" s="58" t="s">
        <v>105</v>
      </c>
      <c r="C321" s="129" t="s">
        <v>466</v>
      </c>
      <c r="D321" s="114">
        <v>10.3</v>
      </c>
      <c r="E321" s="48" t="s">
        <v>185</v>
      </c>
      <c r="F321" s="6"/>
      <c r="G321" s="26"/>
      <c r="H321" s="7" t="s">
        <v>5</v>
      </c>
      <c r="I321" s="7"/>
      <c r="J321" s="31"/>
    </row>
    <row r="322" spans="2:10" ht="32" x14ac:dyDescent="0.2">
      <c r="B322" s="58" t="s">
        <v>105</v>
      </c>
      <c r="C322" s="129" t="s">
        <v>467</v>
      </c>
      <c r="D322" s="114">
        <v>10.3</v>
      </c>
      <c r="E322" s="48" t="s">
        <v>185</v>
      </c>
      <c r="F322" s="6"/>
      <c r="G322" s="9"/>
      <c r="H322" s="7" t="s">
        <v>5</v>
      </c>
      <c r="I322" s="7"/>
      <c r="J322" s="31"/>
    </row>
    <row r="323" spans="2:10" ht="61.5" customHeight="1" x14ac:dyDescent="0.2">
      <c r="B323" s="58" t="s">
        <v>105</v>
      </c>
      <c r="C323" s="129" t="s">
        <v>468</v>
      </c>
      <c r="D323" s="114">
        <v>10.3</v>
      </c>
      <c r="E323" s="48" t="s">
        <v>185</v>
      </c>
      <c r="F323" s="6"/>
      <c r="G323" s="9"/>
      <c r="H323" s="7" t="s">
        <v>5</v>
      </c>
      <c r="I323" s="7"/>
      <c r="J323" s="31"/>
    </row>
    <row r="324" spans="2:10" ht="35.25" customHeight="1" x14ac:dyDescent="0.2">
      <c r="B324" s="58" t="s">
        <v>105</v>
      </c>
      <c r="C324" s="129" t="s">
        <v>469</v>
      </c>
      <c r="D324" s="114">
        <v>10.3</v>
      </c>
      <c r="E324" s="48" t="s">
        <v>185</v>
      </c>
      <c r="F324" s="6"/>
      <c r="G324" s="7"/>
      <c r="H324" s="7" t="s">
        <v>5</v>
      </c>
      <c r="I324" s="7"/>
      <c r="J324" s="31"/>
    </row>
    <row r="325" spans="2:10" ht="33" customHeight="1" x14ac:dyDescent="0.2">
      <c r="B325" s="58" t="s">
        <v>105</v>
      </c>
      <c r="C325" s="129" t="s">
        <v>470</v>
      </c>
      <c r="D325" s="114">
        <v>10.3</v>
      </c>
      <c r="E325" s="48" t="s">
        <v>185</v>
      </c>
      <c r="F325" s="6"/>
      <c r="G325" s="7"/>
      <c r="H325" s="7" t="s">
        <v>5</v>
      </c>
      <c r="I325" s="7"/>
      <c r="J325" s="31"/>
    </row>
    <row r="326" spans="2:10" ht="63.75" customHeight="1" x14ac:dyDescent="0.2">
      <c r="B326" s="58" t="s">
        <v>105</v>
      </c>
      <c r="C326" s="129" t="s">
        <v>471</v>
      </c>
      <c r="D326" s="114">
        <v>10.3</v>
      </c>
      <c r="E326" s="48" t="s">
        <v>185</v>
      </c>
      <c r="F326" s="6"/>
      <c r="G326" s="7"/>
      <c r="H326" s="7" t="s">
        <v>5</v>
      </c>
      <c r="I326" s="7"/>
      <c r="J326" s="31"/>
    </row>
    <row r="327" spans="2:10" ht="30.75" customHeight="1" x14ac:dyDescent="0.2">
      <c r="B327" s="58" t="s">
        <v>105</v>
      </c>
      <c r="C327" s="129" t="s">
        <v>472</v>
      </c>
      <c r="D327" s="114">
        <v>10.3</v>
      </c>
      <c r="E327" s="48" t="s">
        <v>185</v>
      </c>
      <c r="F327" s="6"/>
      <c r="G327" s="7"/>
      <c r="H327" s="7" t="s">
        <v>5</v>
      </c>
      <c r="I327" s="7"/>
      <c r="J327" s="31"/>
    </row>
    <row r="328" spans="2:10" x14ac:dyDescent="0.2">
      <c r="B328" s="35"/>
      <c r="C328" s="127"/>
      <c r="D328" s="107"/>
      <c r="E328" s="11"/>
      <c r="F328" s="10"/>
      <c r="G328" s="52">
        <f>COUNTIF(G321:G327,"x")</f>
        <v>0</v>
      </c>
      <c r="H328" s="52">
        <f>COUNTIF(H321:H327,"x")</f>
        <v>7</v>
      </c>
      <c r="I328" s="52">
        <f>COUNTIF(I321:I327,"x")</f>
        <v>0</v>
      </c>
      <c r="J328" s="85">
        <f>IF(I328=7,"NA",G328/(7-I328))</f>
        <v>0</v>
      </c>
    </row>
    <row r="329" spans="2:10" x14ac:dyDescent="0.2">
      <c r="C329" s="130"/>
      <c r="F329" s="5"/>
      <c r="G329" s="19"/>
      <c r="H329" s="19"/>
    </row>
    <row r="330" spans="2:10" ht="36.75" customHeight="1" x14ac:dyDescent="0.2">
      <c r="B330" s="58" t="s">
        <v>106</v>
      </c>
      <c r="C330" s="129" t="s">
        <v>473</v>
      </c>
      <c r="D330" s="114" t="s">
        <v>228</v>
      </c>
      <c r="E330" s="48" t="s">
        <v>185</v>
      </c>
      <c r="F330" s="28"/>
      <c r="G330" s="51"/>
      <c r="H330" s="38"/>
      <c r="I330" s="38"/>
      <c r="J330" s="71"/>
    </row>
    <row r="331" spans="2:10" ht="15" customHeight="1" x14ac:dyDescent="0.2">
      <c r="B331" s="58" t="s">
        <v>106</v>
      </c>
      <c r="C331" s="129" t="s">
        <v>474</v>
      </c>
      <c r="D331" s="124" t="s">
        <v>478</v>
      </c>
      <c r="E331" s="48" t="s">
        <v>185</v>
      </c>
      <c r="F331" s="22"/>
      <c r="G331" s="26"/>
      <c r="H331" s="26" t="s">
        <v>5</v>
      </c>
      <c r="I331" s="26"/>
      <c r="J331" s="26"/>
    </row>
    <row r="332" spans="2:10" ht="15" customHeight="1" x14ac:dyDescent="0.2">
      <c r="B332" s="58" t="s">
        <v>106</v>
      </c>
      <c r="C332" s="129" t="s">
        <v>475</v>
      </c>
      <c r="D332" s="124" t="s">
        <v>478</v>
      </c>
      <c r="E332" s="48" t="s">
        <v>185</v>
      </c>
      <c r="F332" s="6"/>
      <c r="G332" s="9"/>
      <c r="H332" s="26" t="s">
        <v>5</v>
      </c>
      <c r="I332" s="26"/>
      <c r="J332" s="31"/>
    </row>
    <row r="333" spans="2:10" ht="15" customHeight="1" x14ac:dyDescent="0.2">
      <c r="B333" s="58" t="s">
        <v>106</v>
      </c>
      <c r="C333" s="129" t="s">
        <v>476</v>
      </c>
      <c r="D333" s="124" t="s">
        <v>478</v>
      </c>
      <c r="E333" s="48" t="s">
        <v>185</v>
      </c>
      <c r="F333" s="6"/>
      <c r="G333" s="9"/>
      <c r="H333" s="26" t="s">
        <v>5</v>
      </c>
      <c r="I333" s="26"/>
      <c r="J333" s="31"/>
    </row>
    <row r="334" spans="2:10" ht="15" customHeight="1" x14ac:dyDescent="0.2">
      <c r="B334" s="58" t="s">
        <v>106</v>
      </c>
      <c r="C334" s="129" t="s">
        <v>477</v>
      </c>
      <c r="D334" s="124" t="s">
        <v>478</v>
      </c>
      <c r="E334" s="48" t="s">
        <v>185</v>
      </c>
      <c r="F334" s="6"/>
      <c r="G334" s="9"/>
      <c r="H334" s="26" t="s">
        <v>5</v>
      </c>
      <c r="I334" s="26"/>
      <c r="J334" s="31"/>
    </row>
    <row r="335" spans="2:10" x14ac:dyDescent="0.2">
      <c r="B335" s="35"/>
      <c r="C335" s="127"/>
      <c r="D335" s="107"/>
      <c r="E335" s="11"/>
      <c r="F335" s="10"/>
      <c r="G335" s="53">
        <f>COUNTIF(G331:G334,"x")</f>
        <v>0</v>
      </c>
      <c r="H335" s="53">
        <f>COUNTIF(H331:H334,"x")</f>
        <v>4</v>
      </c>
      <c r="I335" s="52">
        <f>COUNTIF(I331:I334,"x")</f>
        <v>0</v>
      </c>
      <c r="J335" s="85">
        <f>IF(I335=4,"NA",G335/(4-I335))</f>
        <v>0</v>
      </c>
    </row>
    <row r="336" spans="2:10" x14ac:dyDescent="0.2">
      <c r="C336" s="130"/>
      <c r="F336" s="5"/>
      <c r="G336" s="11"/>
      <c r="H336" s="11"/>
    </row>
    <row r="337" spans="2:10" x14ac:dyDescent="0.2">
      <c r="B337" s="87">
        <v>4.5</v>
      </c>
      <c r="C337" s="139" t="s">
        <v>107</v>
      </c>
      <c r="D337" s="139"/>
      <c r="E337" s="139"/>
      <c r="F337" s="139"/>
      <c r="G337" s="139"/>
      <c r="H337" s="139"/>
      <c r="I337" s="139"/>
      <c r="J337" s="98">
        <f>AVERAGE(J345,J356,J365,J380,J386,J393,J405)</f>
        <v>0</v>
      </c>
    </row>
    <row r="338" spans="2:10" ht="30" customHeight="1" x14ac:dyDescent="0.2">
      <c r="B338" s="58" t="s">
        <v>108</v>
      </c>
      <c r="C338" s="129" t="s">
        <v>479</v>
      </c>
      <c r="D338" s="114" t="s">
        <v>229</v>
      </c>
      <c r="E338" s="7"/>
      <c r="F338" s="56" t="s">
        <v>192</v>
      </c>
      <c r="G338" s="51"/>
      <c r="H338" s="38"/>
      <c r="I338" s="38"/>
      <c r="J338" s="76"/>
    </row>
    <row r="339" spans="2:10" ht="32" x14ac:dyDescent="0.2">
      <c r="B339" s="58" t="s">
        <v>108</v>
      </c>
      <c r="C339" s="129" t="s">
        <v>480</v>
      </c>
      <c r="D339" s="114">
        <v>11.2</v>
      </c>
      <c r="E339" s="7"/>
      <c r="F339" s="55" t="s">
        <v>192</v>
      </c>
      <c r="G339" s="29"/>
      <c r="H339" s="29" t="s">
        <v>5</v>
      </c>
      <c r="I339" s="29"/>
      <c r="J339" s="31"/>
    </row>
    <row r="340" spans="2:10" ht="32" x14ac:dyDescent="0.2">
      <c r="B340" s="58" t="s">
        <v>108</v>
      </c>
      <c r="C340" s="129" t="s">
        <v>481</v>
      </c>
      <c r="D340" s="114">
        <v>11.2</v>
      </c>
      <c r="E340" s="7"/>
      <c r="F340" s="55" t="s">
        <v>192</v>
      </c>
      <c r="G340" s="13"/>
      <c r="H340" s="29" t="s">
        <v>5</v>
      </c>
      <c r="I340" s="29"/>
      <c r="J340" s="31"/>
    </row>
    <row r="341" spans="2:10" ht="32" x14ac:dyDescent="0.2">
      <c r="B341" s="58" t="s">
        <v>108</v>
      </c>
      <c r="C341" s="129" t="s">
        <v>482</v>
      </c>
      <c r="D341" s="114">
        <v>11.2</v>
      </c>
      <c r="E341" s="7"/>
      <c r="F341" s="55" t="s">
        <v>192</v>
      </c>
      <c r="G341" s="13"/>
      <c r="H341" s="29" t="s">
        <v>5</v>
      </c>
      <c r="I341" s="29"/>
      <c r="J341" s="31"/>
    </row>
    <row r="342" spans="2:10" ht="44" customHeight="1" x14ac:dyDescent="0.2">
      <c r="B342" s="58" t="s">
        <v>108</v>
      </c>
      <c r="C342" s="129" t="s">
        <v>483</v>
      </c>
      <c r="D342" s="114">
        <v>11.2</v>
      </c>
      <c r="E342" s="7"/>
      <c r="F342" s="55" t="s">
        <v>192</v>
      </c>
      <c r="G342" s="13"/>
      <c r="H342" s="29" t="s">
        <v>5</v>
      </c>
      <c r="I342" s="29"/>
      <c r="J342" s="31"/>
    </row>
    <row r="343" spans="2:10" ht="32" x14ac:dyDescent="0.2">
      <c r="B343" s="58" t="s">
        <v>108</v>
      </c>
      <c r="C343" s="129" t="s">
        <v>484</v>
      </c>
      <c r="D343" s="114">
        <v>11.2</v>
      </c>
      <c r="E343" s="7"/>
      <c r="F343" s="55" t="s">
        <v>192</v>
      </c>
      <c r="G343" s="16"/>
      <c r="H343" s="29" t="s">
        <v>5</v>
      </c>
      <c r="I343" s="29"/>
      <c r="J343" s="31"/>
    </row>
    <row r="344" spans="2:10" ht="16" x14ac:dyDescent="0.2">
      <c r="B344" s="58" t="s">
        <v>108</v>
      </c>
      <c r="C344" s="129" t="s">
        <v>485</v>
      </c>
      <c r="D344" s="114">
        <v>11.2</v>
      </c>
      <c r="E344" s="7"/>
      <c r="F344" s="55" t="s">
        <v>192</v>
      </c>
      <c r="G344" s="16"/>
      <c r="H344" s="29" t="s">
        <v>5</v>
      </c>
      <c r="I344" s="29"/>
      <c r="J344" s="31"/>
    </row>
    <row r="345" spans="2:10" x14ac:dyDescent="0.2">
      <c r="B345" s="35"/>
      <c r="C345" s="127"/>
      <c r="D345" s="107"/>
      <c r="E345" s="11"/>
      <c r="F345" s="10"/>
      <c r="G345" s="52">
        <f>COUNTIF(G339:G344,"x")</f>
        <v>0</v>
      </c>
      <c r="H345" s="52">
        <f>COUNTIF(H339:H344,"x")</f>
        <v>6</v>
      </c>
      <c r="I345" s="52">
        <f>COUNTIF(I339:I344,"x")</f>
        <v>0</v>
      </c>
      <c r="J345" s="85">
        <f>IF(I345=6,"NA",G345/(6-I345))</f>
        <v>0</v>
      </c>
    </row>
    <row r="346" spans="2:10" x14ac:dyDescent="0.2">
      <c r="C346" s="130"/>
      <c r="F346" s="5"/>
      <c r="G346" s="19"/>
      <c r="H346" s="19"/>
    </row>
    <row r="347" spans="2:10" ht="32" x14ac:dyDescent="0.2">
      <c r="B347" s="58" t="s">
        <v>109</v>
      </c>
      <c r="C347" s="129" t="s">
        <v>486</v>
      </c>
      <c r="D347" s="114" t="s">
        <v>230</v>
      </c>
      <c r="E347" s="48" t="s">
        <v>185</v>
      </c>
      <c r="F347" s="28"/>
      <c r="G347" s="51"/>
      <c r="H347" s="38"/>
      <c r="I347" s="49"/>
      <c r="J347" s="76"/>
    </row>
    <row r="348" spans="2:10" ht="15" customHeight="1" x14ac:dyDescent="0.2">
      <c r="B348" s="58" t="s">
        <v>109</v>
      </c>
      <c r="C348" s="129" t="s">
        <v>487</v>
      </c>
      <c r="D348" s="114">
        <v>11.3</v>
      </c>
      <c r="E348" s="48" t="s">
        <v>185</v>
      </c>
      <c r="F348" s="6"/>
      <c r="G348" s="26"/>
      <c r="H348" s="26" t="s">
        <v>5</v>
      </c>
      <c r="I348" s="12"/>
      <c r="J348" s="31"/>
    </row>
    <row r="349" spans="2:10" ht="15" customHeight="1" x14ac:dyDescent="0.2">
      <c r="B349" s="58" t="s">
        <v>109</v>
      </c>
      <c r="C349" s="129" t="s">
        <v>488</v>
      </c>
      <c r="D349" s="114">
        <v>11.3</v>
      </c>
      <c r="E349" s="48" t="s">
        <v>185</v>
      </c>
      <c r="F349" s="6"/>
      <c r="G349" s="9"/>
      <c r="H349" s="26" t="s">
        <v>5</v>
      </c>
      <c r="I349" s="26"/>
      <c r="J349" s="31"/>
    </row>
    <row r="350" spans="2:10" ht="15" customHeight="1" x14ac:dyDescent="0.2">
      <c r="B350" s="58" t="s">
        <v>109</v>
      </c>
      <c r="C350" s="129" t="s">
        <v>489</v>
      </c>
      <c r="D350" s="114">
        <v>11.3</v>
      </c>
      <c r="E350" s="48" t="s">
        <v>185</v>
      </c>
      <c r="F350" s="6"/>
      <c r="G350" s="9"/>
      <c r="H350" s="26" t="s">
        <v>5</v>
      </c>
      <c r="I350" s="26"/>
      <c r="J350" s="31"/>
    </row>
    <row r="351" spans="2:10" ht="15" customHeight="1" x14ac:dyDescent="0.2">
      <c r="B351" s="58" t="s">
        <v>109</v>
      </c>
      <c r="C351" s="129" t="s">
        <v>490</v>
      </c>
      <c r="D351" s="114">
        <v>11.3</v>
      </c>
      <c r="E351" s="48" t="s">
        <v>185</v>
      </c>
      <c r="F351" s="6"/>
      <c r="G351" s="9"/>
      <c r="H351" s="26" t="s">
        <v>5</v>
      </c>
      <c r="I351" s="26"/>
      <c r="J351" s="31"/>
    </row>
    <row r="352" spans="2:10" ht="15" customHeight="1" x14ac:dyDescent="0.2">
      <c r="B352" s="58" t="s">
        <v>109</v>
      </c>
      <c r="C352" s="129" t="s">
        <v>491</v>
      </c>
      <c r="D352" s="114">
        <v>11.3</v>
      </c>
      <c r="E352" s="48" t="s">
        <v>185</v>
      </c>
      <c r="F352" s="6"/>
      <c r="G352" s="7"/>
      <c r="H352" s="26" t="s">
        <v>5</v>
      </c>
      <c r="I352" s="26"/>
      <c r="J352" s="31"/>
    </row>
    <row r="353" spans="2:10" ht="15" customHeight="1" x14ac:dyDescent="0.2">
      <c r="B353" s="58" t="s">
        <v>109</v>
      </c>
      <c r="C353" s="129" t="s">
        <v>492</v>
      </c>
      <c r="D353" s="114">
        <v>11.3</v>
      </c>
      <c r="E353" s="48" t="s">
        <v>185</v>
      </c>
      <c r="F353" s="6"/>
      <c r="G353" s="7"/>
      <c r="H353" s="26" t="s">
        <v>5</v>
      </c>
      <c r="I353" s="26"/>
      <c r="J353" s="31"/>
    </row>
    <row r="354" spans="2:10" ht="15" customHeight="1" x14ac:dyDescent="0.2">
      <c r="B354" s="58" t="s">
        <v>109</v>
      </c>
      <c r="C354" s="129" t="s">
        <v>493</v>
      </c>
      <c r="D354" s="114">
        <v>11.3</v>
      </c>
      <c r="E354" s="48" t="s">
        <v>185</v>
      </c>
      <c r="F354" s="6"/>
      <c r="G354" s="7"/>
      <c r="H354" s="26" t="s">
        <v>5</v>
      </c>
      <c r="I354" s="26"/>
      <c r="J354" s="31"/>
    </row>
    <row r="355" spans="2:10" ht="15" customHeight="1" x14ac:dyDescent="0.2">
      <c r="B355" s="58" t="s">
        <v>109</v>
      </c>
      <c r="C355" s="129" t="s">
        <v>494</v>
      </c>
      <c r="D355" s="114">
        <v>11.3</v>
      </c>
      <c r="E355" s="48" t="s">
        <v>185</v>
      </c>
      <c r="F355" s="6"/>
      <c r="G355" s="7"/>
      <c r="H355" s="26" t="s">
        <v>5</v>
      </c>
      <c r="I355" s="26"/>
      <c r="J355" s="31"/>
    </row>
    <row r="356" spans="2:10" x14ac:dyDescent="0.2">
      <c r="B356" s="35"/>
      <c r="C356" s="127"/>
      <c r="D356" s="107"/>
      <c r="E356" s="11"/>
      <c r="F356" s="10"/>
      <c r="G356" s="52">
        <f>COUNTIF(G348:G355,"x")</f>
        <v>0</v>
      </c>
      <c r="H356" s="52">
        <f>COUNTIF(H348:H355,"x")</f>
        <v>8</v>
      </c>
      <c r="I356" s="52">
        <f>COUNTIF(I348:I355,"x")</f>
        <v>0</v>
      </c>
      <c r="J356" s="85">
        <f>IF(I356=8,"NA",G356/(8-I356))</f>
        <v>0</v>
      </c>
    </row>
    <row r="357" spans="2:10" x14ac:dyDescent="0.2">
      <c r="C357" s="130"/>
      <c r="F357" s="5"/>
      <c r="G357" s="19"/>
      <c r="H357" s="19"/>
    </row>
    <row r="358" spans="2:10" ht="15" customHeight="1" x14ac:dyDescent="0.2">
      <c r="B358" s="58" t="s">
        <v>110</v>
      </c>
      <c r="C358" s="129" t="s">
        <v>496</v>
      </c>
      <c r="D358" s="114" t="s">
        <v>231</v>
      </c>
      <c r="E358" s="48" t="s">
        <v>185</v>
      </c>
      <c r="F358" s="28"/>
      <c r="G358" s="51"/>
      <c r="H358" s="38"/>
      <c r="I358" s="38"/>
      <c r="J358" s="71"/>
    </row>
    <row r="359" spans="2:10" ht="15" customHeight="1" x14ac:dyDescent="0.2">
      <c r="B359" s="58" t="s">
        <v>110</v>
      </c>
      <c r="C359" s="129" t="s">
        <v>497</v>
      </c>
      <c r="D359" s="114">
        <v>11.4</v>
      </c>
      <c r="E359" s="48" t="s">
        <v>185</v>
      </c>
      <c r="F359" s="6"/>
      <c r="G359" s="26"/>
      <c r="H359" s="26" t="s">
        <v>5</v>
      </c>
      <c r="I359" s="26"/>
      <c r="J359" s="31"/>
    </row>
    <row r="360" spans="2:10" ht="15" customHeight="1" x14ac:dyDescent="0.2">
      <c r="B360" s="58" t="s">
        <v>110</v>
      </c>
      <c r="C360" s="129" t="s">
        <v>498</v>
      </c>
      <c r="D360" s="114">
        <v>11.4</v>
      </c>
      <c r="E360" s="48" t="s">
        <v>185</v>
      </c>
      <c r="F360" s="6"/>
      <c r="G360" s="9"/>
      <c r="H360" s="26" t="s">
        <v>5</v>
      </c>
      <c r="I360" s="26"/>
      <c r="J360" s="31"/>
    </row>
    <row r="361" spans="2:10" ht="15" customHeight="1" x14ac:dyDescent="0.2">
      <c r="B361" s="58" t="s">
        <v>110</v>
      </c>
      <c r="C361" s="129" t="s">
        <v>499</v>
      </c>
      <c r="D361" s="114">
        <v>11.4</v>
      </c>
      <c r="E361" s="48" t="s">
        <v>185</v>
      </c>
      <c r="F361" s="6"/>
      <c r="G361" s="9"/>
      <c r="H361" s="26" t="s">
        <v>5</v>
      </c>
      <c r="I361" s="26"/>
      <c r="J361" s="31"/>
    </row>
    <row r="362" spans="2:10" ht="15" customHeight="1" x14ac:dyDescent="0.2">
      <c r="B362" s="58" t="s">
        <v>110</v>
      </c>
      <c r="C362" s="129" t="s">
        <v>500</v>
      </c>
      <c r="D362" s="114">
        <v>11.4</v>
      </c>
      <c r="E362" s="48" t="s">
        <v>185</v>
      </c>
      <c r="F362" s="6"/>
      <c r="G362" s="9"/>
      <c r="H362" s="26" t="s">
        <v>5</v>
      </c>
      <c r="I362" s="26"/>
      <c r="J362" s="31"/>
    </row>
    <row r="363" spans="2:10" ht="15" customHeight="1" x14ac:dyDescent="0.2">
      <c r="B363" s="58" t="s">
        <v>110</v>
      </c>
      <c r="C363" s="129" t="s">
        <v>501</v>
      </c>
      <c r="D363" s="114">
        <v>11.4</v>
      </c>
      <c r="E363" s="48" t="s">
        <v>185</v>
      </c>
      <c r="F363" s="6"/>
      <c r="G363" s="7"/>
      <c r="H363" s="26" t="s">
        <v>5</v>
      </c>
      <c r="I363" s="26"/>
      <c r="J363" s="31"/>
    </row>
    <row r="364" spans="2:10" ht="47.25" customHeight="1" x14ac:dyDescent="0.2">
      <c r="B364" s="58" t="s">
        <v>110</v>
      </c>
      <c r="C364" s="129" t="s">
        <v>495</v>
      </c>
      <c r="D364" s="114">
        <v>11.4</v>
      </c>
      <c r="E364" s="48" t="s">
        <v>185</v>
      </c>
      <c r="F364" s="6"/>
      <c r="G364" s="7"/>
      <c r="H364" s="26" t="s">
        <v>5</v>
      </c>
      <c r="I364" s="26"/>
      <c r="J364" s="31"/>
    </row>
    <row r="365" spans="2:10" x14ac:dyDescent="0.2">
      <c r="B365" s="35"/>
      <c r="C365" s="127"/>
      <c r="D365" s="107"/>
      <c r="E365" s="11"/>
      <c r="F365" s="10"/>
      <c r="G365" s="53">
        <f>COUNTIF(G359:G364,"x")</f>
        <v>0</v>
      </c>
      <c r="H365" s="63">
        <f>COUNTIF(H359:H364,"x")</f>
        <v>6</v>
      </c>
      <c r="I365" s="53">
        <f>COUNTIF(I359:I364,"x")</f>
        <v>0</v>
      </c>
      <c r="J365" s="85">
        <f>IF(I365=6,"NA",G365/(6-I365))</f>
        <v>0</v>
      </c>
    </row>
    <row r="366" spans="2:10" x14ac:dyDescent="0.2">
      <c r="C366" s="130"/>
      <c r="F366" s="5"/>
      <c r="G366" s="11"/>
      <c r="H366" s="11"/>
      <c r="I366" s="11"/>
    </row>
    <row r="367" spans="2:10" ht="30" customHeight="1" x14ac:dyDescent="0.2">
      <c r="B367" s="58" t="s">
        <v>111</v>
      </c>
      <c r="C367" s="129" t="s">
        <v>502</v>
      </c>
      <c r="D367" s="117" t="s">
        <v>232</v>
      </c>
      <c r="E367" s="7"/>
      <c r="F367" s="56" t="s">
        <v>192</v>
      </c>
      <c r="G367" s="51"/>
      <c r="H367" s="38"/>
      <c r="I367" s="38"/>
      <c r="J367" s="71"/>
    </row>
    <row r="368" spans="2:10" ht="15" customHeight="1" x14ac:dyDescent="0.2">
      <c r="B368" s="58" t="s">
        <v>111</v>
      </c>
      <c r="C368" s="129" t="s">
        <v>503</v>
      </c>
      <c r="D368" s="114">
        <v>11.5</v>
      </c>
      <c r="E368" s="7"/>
      <c r="F368" s="55" t="s">
        <v>192</v>
      </c>
      <c r="G368" s="9"/>
      <c r="H368" s="7" t="s">
        <v>5</v>
      </c>
      <c r="I368" s="7"/>
      <c r="J368" s="31"/>
    </row>
    <row r="369" spans="2:10" ht="78" customHeight="1" x14ac:dyDescent="0.2">
      <c r="B369" s="58" t="s">
        <v>111</v>
      </c>
      <c r="C369" s="129" t="s">
        <v>504</v>
      </c>
      <c r="D369" s="114">
        <v>11.5</v>
      </c>
      <c r="E369" s="7"/>
      <c r="F369" s="55" t="s">
        <v>192</v>
      </c>
      <c r="G369" s="9"/>
      <c r="H369" s="7" t="s">
        <v>5</v>
      </c>
      <c r="I369" s="7"/>
      <c r="J369" s="31"/>
    </row>
    <row r="370" spans="2:10" ht="37" customHeight="1" x14ac:dyDescent="0.2">
      <c r="B370" s="58" t="s">
        <v>111</v>
      </c>
      <c r="C370" s="129" t="s">
        <v>505</v>
      </c>
      <c r="D370" s="114">
        <v>11.5</v>
      </c>
      <c r="E370" s="7"/>
      <c r="F370" s="55" t="s">
        <v>192</v>
      </c>
      <c r="G370" s="9"/>
      <c r="H370" s="7" t="s">
        <v>5</v>
      </c>
      <c r="I370" s="7"/>
      <c r="J370" s="31"/>
    </row>
    <row r="371" spans="2:10" ht="32" x14ac:dyDescent="0.2">
      <c r="B371" s="58" t="s">
        <v>111</v>
      </c>
      <c r="C371" s="129" t="s">
        <v>506</v>
      </c>
      <c r="D371" s="114">
        <v>11.5</v>
      </c>
      <c r="E371" s="7"/>
      <c r="F371" s="55" t="s">
        <v>192</v>
      </c>
      <c r="G371" s="9"/>
      <c r="H371" s="7" t="s">
        <v>5</v>
      </c>
      <c r="I371" s="7"/>
      <c r="J371" s="31"/>
    </row>
    <row r="372" spans="2:10" ht="36.75" customHeight="1" x14ac:dyDescent="0.2">
      <c r="B372" s="58" t="s">
        <v>111</v>
      </c>
      <c r="C372" s="129" t="s">
        <v>507</v>
      </c>
      <c r="D372" s="114">
        <v>11.5</v>
      </c>
      <c r="E372" s="7"/>
      <c r="F372" s="55" t="s">
        <v>192</v>
      </c>
      <c r="G372" s="7"/>
      <c r="H372" s="7" t="s">
        <v>5</v>
      </c>
      <c r="I372" s="7"/>
      <c r="J372" s="31"/>
    </row>
    <row r="373" spans="2:10" ht="32.25" customHeight="1" x14ac:dyDescent="0.2">
      <c r="B373" s="58" t="s">
        <v>111</v>
      </c>
      <c r="C373" s="129" t="s">
        <v>508</v>
      </c>
      <c r="D373" s="114">
        <v>11.5</v>
      </c>
      <c r="E373" s="7"/>
      <c r="F373" s="55" t="s">
        <v>192</v>
      </c>
      <c r="G373" s="7"/>
      <c r="H373" s="7" t="s">
        <v>5</v>
      </c>
      <c r="I373" s="7"/>
      <c r="J373" s="31"/>
    </row>
    <row r="374" spans="2:10" ht="32" x14ac:dyDescent="0.2">
      <c r="B374" s="58" t="s">
        <v>111</v>
      </c>
      <c r="C374" s="129" t="s">
        <v>509</v>
      </c>
      <c r="D374" s="114">
        <v>11.5</v>
      </c>
      <c r="E374" s="7"/>
      <c r="F374" s="55" t="s">
        <v>192</v>
      </c>
      <c r="G374" s="7"/>
      <c r="H374" s="7" t="s">
        <v>5</v>
      </c>
      <c r="I374" s="7"/>
      <c r="J374" s="31"/>
    </row>
    <row r="375" spans="2:10" ht="35.25" customHeight="1" x14ac:dyDescent="0.2">
      <c r="B375" s="58" t="s">
        <v>111</v>
      </c>
      <c r="C375" s="129" t="s">
        <v>510</v>
      </c>
      <c r="D375" s="114">
        <v>11.5</v>
      </c>
      <c r="E375" s="7"/>
      <c r="F375" s="55" t="s">
        <v>192</v>
      </c>
      <c r="G375" s="7"/>
      <c r="H375" s="7" t="s">
        <v>5</v>
      </c>
      <c r="I375" s="7"/>
      <c r="J375" s="31"/>
    </row>
    <row r="376" spans="2:10" ht="32" x14ac:dyDescent="0.2">
      <c r="B376" s="58" t="s">
        <v>111</v>
      </c>
      <c r="C376" s="129" t="s">
        <v>511</v>
      </c>
      <c r="D376" s="114">
        <v>11.5</v>
      </c>
      <c r="E376" s="7"/>
      <c r="F376" s="55" t="s">
        <v>192</v>
      </c>
      <c r="G376" s="7"/>
      <c r="H376" s="7" t="s">
        <v>5</v>
      </c>
      <c r="I376" s="7"/>
      <c r="J376" s="31"/>
    </row>
    <row r="377" spans="2:10" ht="81" customHeight="1" x14ac:dyDescent="0.2">
      <c r="B377" s="58" t="s">
        <v>111</v>
      </c>
      <c r="C377" s="129" t="s">
        <v>512</v>
      </c>
      <c r="D377" s="114">
        <v>11.5</v>
      </c>
      <c r="E377" s="7"/>
      <c r="F377" s="55" t="s">
        <v>192</v>
      </c>
      <c r="G377" s="7"/>
      <c r="H377" s="7" t="s">
        <v>5</v>
      </c>
      <c r="I377" s="7"/>
      <c r="J377" s="31"/>
    </row>
    <row r="378" spans="2:10" ht="32" x14ac:dyDescent="0.2">
      <c r="B378" s="58" t="s">
        <v>111</v>
      </c>
      <c r="C378" s="129" t="s">
        <v>513</v>
      </c>
      <c r="D378" s="114">
        <v>11.5</v>
      </c>
      <c r="E378" s="7"/>
      <c r="F378" s="55" t="s">
        <v>192</v>
      </c>
      <c r="G378" s="7"/>
      <c r="H378" s="7" t="s">
        <v>5</v>
      </c>
      <c r="I378" s="7"/>
      <c r="J378" s="31"/>
    </row>
    <row r="379" spans="2:10" ht="18" customHeight="1" x14ac:dyDescent="0.2">
      <c r="B379" s="58" t="s">
        <v>111</v>
      </c>
      <c r="C379" s="129" t="s">
        <v>514</v>
      </c>
      <c r="D379" s="114">
        <v>11.5</v>
      </c>
      <c r="E379" s="7"/>
      <c r="F379" s="55" t="s">
        <v>192</v>
      </c>
      <c r="G379" s="7"/>
      <c r="H379" s="7" t="s">
        <v>5</v>
      </c>
      <c r="I379" s="7"/>
      <c r="J379" s="31"/>
    </row>
    <row r="380" spans="2:10" x14ac:dyDescent="0.2">
      <c r="B380" s="35"/>
      <c r="C380" s="127"/>
      <c r="D380" s="107"/>
      <c r="E380" s="11"/>
      <c r="F380" s="10"/>
      <c r="G380" s="52">
        <f>COUNTIF(G368:G379,"x")</f>
        <v>0</v>
      </c>
      <c r="H380" s="52">
        <f>COUNTIF(H368:H379,"x")</f>
        <v>12</v>
      </c>
      <c r="I380" s="52">
        <f>COUNTIF(I368:I379,"x")</f>
        <v>0</v>
      </c>
      <c r="J380" s="85">
        <f>IF(I380=12,"NA",G380/(12-I380))</f>
        <v>0</v>
      </c>
    </row>
    <row r="381" spans="2:10" x14ac:dyDescent="0.2">
      <c r="B381" s="37"/>
      <c r="C381" s="132"/>
      <c r="F381" s="2"/>
      <c r="I381" s="2"/>
    </row>
    <row r="382" spans="2:10" ht="15" customHeight="1" x14ac:dyDescent="0.2">
      <c r="B382" s="58" t="s">
        <v>112</v>
      </c>
      <c r="C382" s="129" t="s">
        <v>515</v>
      </c>
      <c r="D382" s="114" t="s">
        <v>233</v>
      </c>
      <c r="E382" s="48" t="s">
        <v>185</v>
      </c>
      <c r="F382" s="28"/>
      <c r="G382" s="51"/>
      <c r="H382" s="38"/>
      <c r="I382" s="38"/>
      <c r="J382" s="71"/>
    </row>
    <row r="383" spans="2:10" ht="27" x14ac:dyDescent="0.2">
      <c r="B383" s="58" t="s">
        <v>112</v>
      </c>
      <c r="C383" s="129" t="s">
        <v>516</v>
      </c>
      <c r="D383" s="114" t="s">
        <v>519</v>
      </c>
      <c r="E383" s="48" t="s">
        <v>185</v>
      </c>
      <c r="F383" s="6"/>
      <c r="G383" s="26"/>
      <c r="H383" s="26" t="s">
        <v>5</v>
      </c>
      <c r="I383" s="26"/>
      <c r="J383" s="31"/>
    </row>
    <row r="384" spans="2:10" ht="32" x14ac:dyDescent="0.2">
      <c r="B384" s="58" t="s">
        <v>112</v>
      </c>
      <c r="C384" s="129" t="s">
        <v>517</v>
      </c>
      <c r="D384" s="114" t="s">
        <v>519</v>
      </c>
      <c r="E384" s="48" t="s">
        <v>185</v>
      </c>
      <c r="F384" s="6"/>
      <c r="G384" s="9"/>
      <c r="H384" s="26" t="s">
        <v>5</v>
      </c>
      <c r="I384" s="26"/>
      <c r="J384" s="31"/>
    </row>
    <row r="385" spans="2:10" ht="66.75" customHeight="1" x14ac:dyDescent="0.2">
      <c r="B385" s="58" t="s">
        <v>112</v>
      </c>
      <c r="C385" s="129" t="s">
        <v>518</v>
      </c>
      <c r="D385" s="114" t="s">
        <v>519</v>
      </c>
      <c r="E385" s="48" t="s">
        <v>185</v>
      </c>
      <c r="F385" s="6"/>
      <c r="G385" s="9"/>
      <c r="H385" s="26" t="s">
        <v>5</v>
      </c>
      <c r="I385" s="26"/>
      <c r="J385" s="31"/>
    </row>
    <row r="386" spans="2:10" x14ac:dyDescent="0.2">
      <c r="B386" s="35"/>
      <c r="C386" s="127"/>
      <c r="D386" s="107"/>
      <c r="E386" s="11"/>
      <c r="F386" s="10"/>
      <c r="G386" s="52">
        <f>COUNTIF(G383:G385,"x")</f>
        <v>0</v>
      </c>
      <c r="H386" s="52">
        <f>COUNTIF(H383:H385,"x")</f>
        <v>3</v>
      </c>
      <c r="I386" s="52">
        <f>COUNTIF(I383:I385,"x")</f>
        <v>0</v>
      </c>
      <c r="J386" s="85">
        <f>IF(I386=3,"NA",G386/(3-I386))</f>
        <v>0</v>
      </c>
    </row>
    <row r="387" spans="2:10" x14ac:dyDescent="0.2">
      <c r="C387" s="130"/>
      <c r="F387" s="5"/>
      <c r="G387" s="19"/>
      <c r="H387" s="19"/>
    </row>
    <row r="388" spans="2:10" ht="15" customHeight="1" x14ac:dyDescent="0.2">
      <c r="B388" s="58" t="s">
        <v>113</v>
      </c>
      <c r="C388" s="129" t="s">
        <v>520</v>
      </c>
      <c r="D388" s="114" t="s">
        <v>234</v>
      </c>
      <c r="E388" s="48" t="s">
        <v>185</v>
      </c>
      <c r="F388" s="28"/>
      <c r="G388" s="51"/>
      <c r="H388" s="38"/>
      <c r="I388" s="38"/>
      <c r="J388" s="71"/>
    </row>
    <row r="389" spans="2:10" ht="15" customHeight="1" x14ac:dyDescent="0.2">
      <c r="B389" s="58" t="s">
        <v>113</v>
      </c>
      <c r="C389" s="129" t="s">
        <v>521</v>
      </c>
      <c r="D389" s="114" t="s">
        <v>525</v>
      </c>
      <c r="E389" s="48" t="s">
        <v>185</v>
      </c>
      <c r="F389" s="6"/>
      <c r="G389" s="26"/>
      <c r="H389" s="26" t="s">
        <v>5</v>
      </c>
      <c r="I389" s="26"/>
      <c r="J389" s="26"/>
    </row>
    <row r="390" spans="2:10" ht="15" customHeight="1" x14ac:dyDescent="0.2">
      <c r="B390" s="58" t="s">
        <v>113</v>
      </c>
      <c r="C390" s="129" t="s">
        <v>522</v>
      </c>
      <c r="D390" s="114" t="s">
        <v>525</v>
      </c>
      <c r="E390" s="48" t="s">
        <v>185</v>
      </c>
      <c r="F390" s="6"/>
      <c r="G390" s="9"/>
      <c r="H390" s="26" t="s">
        <v>5</v>
      </c>
      <c r="I390" s="26"/>
      <c r="J390" s="31"/>
    </row>
    <row r="391" spans="2:10" ht="15" customHeight="1" x14ac:dyDescent="0.2">
      <c r="B391" s="58" t="s">
        <v>113</v>
      </c>
      <c r="C391" s="129" t="s">
        <v>523</v>
      </c>
      <c r="D391" s="114" t="s">
        <v>525</v>
      </c>
      <c r="E391" s="48" t="s">
        <v>185</v>
      </c>
      <c r="F391" s="6"/>
      <c r="G391" s="9"/>
      <c r="H391" s="26" t="s">
        <v>5</v>
      </c>
      <c r="I391" s="26"/>
      <c r="J391" s="31"/>
    </row>
    <row r="392" spans="2:10" ht="32" x14ac:dyDescent="0.2">
      <c r="B392" s="58" t="s">
        <v>113</v>
      </c>
      <c r="C392" s="129" t="s">
        <v>524</v>
      </c>
      <c r="D392" s="114" t="s">
        <v>525</v>
      </c>
      <c r="E392" s="48" t="s">
        <v>185</v>
      </c>
      <c r="F392" s="6"/>
      <c r="G392" s="9"/>
      <c r="H392" s="26" t="s">
        <v>5</v>
      </c>
      <c r="I392" s="26"/>
      <c r="J392" s="25"/>
    </row>
    <row r="393" spans="2:10" x14ac:dyDescent="0.2">
      <c r="B393" s="35"/>
      <c r="C393" s="127"/>
      <c r="D393" s="107"/>
      <c r="E393" s="11"/>
      <c r="F393" s="10"/>
      <c r="G393" s="53">
        <f>COUNTIF(G389:G392,"x")</f>
        <v>0</v>
      </c>
      <c r="H393" s="64">
        <f>COUNTIF(H389:H392,"x")</f>
        <v>4</v>
      </c>
      <c r="I393" s="52">
        <f>COUNTIF(I389:I392,"x")</f>
        <v>0</v>
      </c>
      <c r="J393" s="85">
        <f>IF(I393=4,"NA",G393/(4-I393))</f>
        <v>0</v>
      </c>
    </row>
    <row r="394" spans="2:10" x14ac:dyDescent="0.2">
      <c r="C394" s="130"/>
      <c r="F394" s="5"/>
      <c r="G394" s="11"/>
      <c r="H394" s="11"/>
    </row>
    <row r="395" spans="2:10" ht="24" customHeight="1" x14ac:dyDescent="0.2">
      <c r="B395" s="58" t="s">
        <v>114</v>
      </c>
      <c r="C395" s="129" t="s">
        <v>526</v>
      </c>
      <c r="D395" s="7" t="s">
        <v>235</v>
      </c>
      <c r="E395" s="31"/>
      <c r="F395" s="56" t="s">
        <v>192</v>
      </c>
      <c r="G395" s="51"/>
      <c r="H395" s="38"/>
      <c r="I395" s="38"/>
      <c r="J395" s="71"/>
    </row>
    <row r="396" spans="2:10" ht="32" x14ac:dyDescent="0.2">
      <c r="B396" s="58" t="s">
        <v>114</v>
      </c>
      <c r="C396" s="129" t="s">
        <v>527</v>
      </c>
      <c r="D396" s="114" t="s">
        <v>536</v>
      </c>
      <c r="E396" s="7"/>
      <c r="F396" s="55" t="s">
        <v>192</v>
      </c>
      <c r="G396" s="26"/>
      <c r="H396" s="7" t="s">
        <v>5</v>
      </c>
      <c r="I396" s="7"/>
      <c r="J396" s="31"/>
    </row>
    <row r="397" spans="2:10" ht="15" customHeight="1" x14ac:dyDescent="0.2">
      <c r="B397" s="58" t="s">
        <v>114</v>
      </c>
      <c r="C397" s="129" t="s">
        <v>528</v>
      </c>
      <c r="D397" s="114" t="s">
        <v>536</v>
      </c>
      <c r="E397" s="7"/>
      <c r="F397" s="55" t="s">
        <v>192</v>
      </c>
      <c r="G397" s="9"/>
      <c r="H397" s="7" t="s">
        <v>5</v>
      </c>
      <c r="I397" s="7"/>
      <c r="J397" s="31"/>
    </row>
    <row r="398" spans="2:10" ht="16" x14ac:dyDescent="0.2">
      <c r="B398" s="58" t="s">
        <v>114</v>
      </c>
      <c r="C398" s="129" t="s">
        <v>529</v>
      </c>
      <c r="D398" s="114" t="s">
        <v>536</v>
      </c>
      <c r="E398" s="7"/>
      <c r="F398" s="55" t="s">
        <v>192</v>
      </c>
      <c r="G398" s="9"/>
      <c r="H398" s="7" t="s">
        <v>5</v>
      </c>
      <c r="I398" s="7"/>
      <c r="J398" s="31"/>
    </row>
    <row r="399" spans="2:10" ht="16" x14ac:dyDescent="0.2">
      <c r="B399" s="58" t="s">
        <v>114</v>
      </c>
      <c r="C399" s="129" t="s">
        <v>530</v>
      </c>
      <c r="D399" s="114" t="s">
        <v>536</v>
      </c>
      <c r="E399" s="7"/>
      <c r="F399" s="55" t="s">
        <v>192</v>
      </c>
      <c r="G399" s="9"/>
      <c r="H399" s="7" t="s">
        <v>5</v>
      </c>
      <c r="I399" s="7"/>
      <c r="J399" s="31"/>
    </row>
    <row r="400" spans="2:10" ht="16" x14ac:dyDescent="0.2">
      <c r="B400" s="58" t="s">
        <v>114</v>
      </c>
      <c r="C400" s="129" t="s">
        <v>531</v>
      </c>
      <c r="D400" s="114" t="s">
        <v>536</v>
      </c>
      <c r="E400" s="7"/>
      <c r="F400" s="55" t="s">
        <v>192</v>
      </c>
      <c r="G400" s="7"/>
      <c r="H400" s="7" t="s">
        <v>5</v>
      </c>
      <c r="I400" s="7"/>
      <c r="J400" s="31"/>
    </row>
    <row r="401" spans="2:10" ht="32" x14ac:dyDescent="0.2">
      <c r="B401" s="58" t="s">
        <v>114</v>
      </c>
      <c r="C401" s="129" t="s">
        <v>532</v>
      </c>
      <c r="D401" s="114" t="s">
        <v>536</v>
      </c>
      <c r="E401" s="7"/>
      <c r="F401" s="55" t="s">
        <v>192</v>
      </c>
      <c r="G401" s="7"/>
      <c r="H401" s="7" t="s">
        <v>5</v>
      </c>
      <c r="I401" s="7"/>
      <c r="J401" s="31"/>
    </row>
    <row r="402" spans="2:10" ht="16" x14ac:dyDescent="0.2">
      <c r="B402" s="58" t="s">
        <v>114</v>
      </c>
      <c r="C402" s="129" t="s">
        <v>533</v>
      </c>
      <c r="D402" s="114" t="s">
        <v>536</v>
      </c>
      <c r="E402" s="7"/>
      <c r="F402" s="55" t="s">
        <v>192</v>
      </c>
      <c r="G402" s="7"/>
      <c r="H402" s="7" t="s">
        <v>5</v>
      </c>
      <c r="I402" s="7"/>
      <c r="J402" s="31"/>
    </row>
    <row r="403" spans="2:10" ht="32" x14ac:dyDescent="0.2">
      <c r="B403" s="58" t="s">
        <v>114</v>
      </c>
      <c r="C403" s="129" t="s">
        <v>534</v>
      </c>
      <c r="D403" s="114" t="s">
        <v>536</v>
      </c>
      <c r="E403" s="7"/>
      <c r="F403" s="55" t="s">
        <v>192</v>
      </c>
      <c r="G403" s="7"/>
      <c r="H403" s="7" t="s">
        <v>5</v>
      </c>
      <c r="I403" s="7"/>
      <c r="J403" s="31"/>
    </row>
    <row r="404" spans="2:10" ht="32" x14ac:dyDescent="0.2">
      <c r="B404" s="58" t="s">
        <v>114</v>
      </c>
      <c r="C404" s="129" t="s">
        <v>535</v>
      </c>
      <c r="D404" s="114" t="s">
        <v>536</v>
      </c>
      <c r="E404" s="7"/>
      <c r="F404" s="55" t="s">
        <v>192</v>
      </c>
      <c r="G404" s="7"/>
      <c r="H404" s="7" t="s">
        <v>5</v>
      </c>
      <c r="I404" s="7"/>
      <c r="J404" s="31"/>
    </row>
    <row r="405" spans="2:10" x14ac:dyDescent="0.2">
      <c r="B405" s="35"/>
      <c r="C405" s="127"/>
      <c r="D405" s="107"/>
      <c r="E405" s="11"/>
      <c r="F405" s="10"/>
      <c r="G405" s="52">
        <f>COUNTIF(G396:G404,"x")</f>
        <v>0</v>
      </c>
      <c r="H405" s="52">
        <f>COUNTIF(H396:H404,"x")</f>
        <v>9</v>
      </c>
      <c r="I405" s="52">
        <f>COUNTIF(I396:I404,"x")</f>
        <v>0</v>
      </c>
      <c r="J405" s="85">
        <f>IF(I405=9,"NA",G405/(9-I405))</f>
        <v>0</v>
      </c>
    </row>
    <row r="406" spans="2:10" x14ac:dyDescent="0.2">
      <c r="C406" s="130"/>
      <c r="F406" s="5"/>
      <c r="G406" s="19"/>
      <c r="H406" s="19"/>
    </row>
    <row r="407" spans="2:10" x14ac:dyDescent="0.2">
      <c r="B407" s="90">
        <v>4.5999999999999996</v>
      </c>
      <c r="C407" s="140" t="s">
        <v>115</v>
      </c>
      <c r="D407" s="140"/>
      <c r="E407" s="140"/>
      <c r="F407" s="140"/>
      <c r="G407" s="140"/>
      <c r="H407" s="140"/>
      <c r="I407" s="140"/>
      <c r="J407" s="98">
        <f>AVERAGE(J409,J412,J415,J424,J433,J445)</f>
        <v>0</v>
      </c>
    </row>
    <row r="408" spans="2:10" ht="15" customHeight="1" x14ac:dyDescent="0.2">
      <c r="B408" s="58" t="s">
        <v>116</v>
      </c>
      <c r="C408" s="129" t="s">
        <v>117</v>
      </c>
      <c r="D408" s="110" t="s">
        <v>236</v>
      </c>
      <c r="E408" s="48" t="s">
        <v>185</v>
      </c>
      <c r="F408" s="6"/>
      <c r="G408" s="9"/>
      <c r="H408" s="12" t="s">
        <v>5</v>
      </c>
      <c r="I408" s="12"/>
      <c r="J408" s="8"/>
    </row>
    <row r="409" spans="2:10" x14ac:dyDescent="0.2">
      <c r="B409" s="35"/>
      <c r="C409" s="127"/>
      <c r="E409" s="11"/>
      <c r="F409" s="10"/>
      <c r="G409" s="52">
        <f>COUNTIF(G408:G408,"x")</f>
        <v>0</v>
      </c>
      <c r="H409" s="52">
        <f>COUNTIF(H408:H408,"x")</f>
        <v>1</v>
      </c>
      <c r="I409" s="52">
        <f>COUNTIF(I408:I408,"x")</f>
        <v>0</v>
      </c>
      <c r="J409" s="85">
        <f>IF(I409=1,"NA",G409/(1-I409))</f>
        <v>0</v>
      </c>
    </row>
    <row r="410" spans="2:10" s="17" customFormat="1" x14ac:dyDescent="0.2">
      <c r="B410" s="36"/>
      <c r="C410" s="128"/>
      <c r="D410" s="108"/>
      <c r="E410" s="19"/>
      <c r="F410" s="24"/>
      <c r="G410" s="19"/>
      <c r="H410" s="19"/>
      <c r="I410" s="19"/>
      <c r="J410" s="70"/>
    </row>
    <row r="411" spans="2:10" ht="48" x14ac:dyDescent="0.2">
      <c r="B411" s="58" t="s">
        <v>118</v>
      </c>
      <c r="C411" s="129" t="s">
        <v>119</v>
      </c>
      <c r="D411" s="110" t="s">
        <v>236</v>
      </c>
      <c r="E411" s="31"/>
      <c r="F411" s="55" t="s">
        <v>192</v>
      </c>
      <c r="G411" s="12"/>
      <c r="H411" s="12" t="s">
        <v>5</v>
      </c>
      <c r="I411" s="12"/>
      <c r="J411" s="78"/>
    </row>
    <row r="412" spans="2:10" x14ac:dyDescent="0.2">
      <c r="B412" s="36"/>
      <c r="C412" s="128"/>
      <c r="D412" s="108"/>
      <c r="E412" s="19"/>
      <c r="F412" s="24"/>
      <c r="G412" s="63">
        <f>COUNTIF(G411:G411,"x")</f>
        <v>0</v>
      </c>
      <c r="H412" s="63">
        <f>COUNTIF(H411:H411,"x")</f>
        <v>1</v>
      </c>
      <c r="I412" s="52">
        <f>COUNTIF(I411:I411,"x")</f>
        <v>0</v>
      </c>
      <c r="J412" s="85">
        <f>IF(I412=1,"NA",G412/(1-I412))</f>
        <v>0</v>
      </c>
    </row>
    <row r="413" spans="2:10" s="17" customFormat="1" x14ac:dyDescent="0.2">
      <c r="B413" s="36"/>
      <c r="C413" s="128"/>
      <c r="D413" s="108"/>
      <c r="E413" s="19"/>
      <c r="F413" s="24"/>
      <c r="G413" s="27"/>
      <c r="H413" s="27"/>
      <c r="I413" s="19"/>
      <c r="J413" s="70"/>
    </row>
    <row r="414" spans="2:10" ht="15" customHeight="1" x14ac:dyDescent="0.2">
      <c r="B414" s="58" t="s">
        <v>120</v>
      </c>
      <c r="C414" s="129" t="s">
        <v>537</v>
      </c>
      <c r="D414" s="110" t="s">
        <v>237</v>
      </c>
      <c r="E414" s="48" t="s">
        <v>185</v>
      </c>
      <c r="F414" s="6"/>
      <c r="G414" s="12"/>
      <c r="H414" s="12" t="s">
        <v>5</v>
      </c>
      <c r="I414" s="12"/>
      <c r="J414" s="8"/>
    </row>
    <row r="415" spans="2:10" x14ac:dyDescent="0.2">
      <c r="B415" s="36"/>
      <c r="C415" s="128"/>
      <c r="D415" s="108"/>
      <c r="E415" s="19"/>
      <c r="F415" s="24"/>
      <c r="G415" s="63">
        <f>COUNTIF(G414:G414,"x")</f>
        <v>0</v>
      </c>
      <c r="H415" s="63">
        <f>COUNTIF(H414:H414,"x")</f>
        <v>1</v>
      </c>
      <c r="I415" s="52">
        <f>COUNTIF(I414:I414,"x")</f>
        <v>0</v>
      </c>
      <c r="J415" s="85">
        <f>IF(I415=1,"NA",G415/(1-I415))</f>
        <v>0</v>
      </c>
    </row>
    <row r="416" spans="2:10" x14ac:dyDescent="0.2">
      <c r="C416" s="130"/>
      <c r="F416" s="5"/>
      <c r="G416" s="11"/>
      <c r="H416" s="11"/>
    </row>
    <row r="417" spans="2:10" ht="15" customHeight="1" x14ac:dyDescent="0.2">
      <c r="B417" s="58" t="s">
        <v>121</v>
      </c>
      <c r="C417" s="129" t="s">
        <v>538</v>
      </c>
      <c r="D417" s="114" t="s">
        <v>238</v>
      </c>
      <c r="E417" s="7" t="s">
        <v>176</v>
      </c>
      <c r="F417" s="56" t="s">
        <v>192</v>
      </c>
      <c r="G417" s="51"/>
      <c r="H417" s="38"/>
      <c r="I417" s="38"/>
      <c r="J417" s="71"/>
    </row>
    <row r="418" spans="2:10" ht="32" x14ac:dyDescent="0.2">
      <c r="B418" s="58" t="s">
        <v>121</v>
      </c>
      <c r="C418" s="129" t="s">
        <v>539</v>
      </c>
      <c r="D418" s="114">
        <v>12.2</v>
      </c>
      <c r="E418" s="7"/>
      <c r="F418" s="55" t="s">
        <v>192</v>
      </c>
      <c r="G418" s="26"/>
      <c r="H418" s="14" t="s">
        <v>5</v>
      </c>
      <c r="I418" s="14"/>
      <c r="J418" s="26"/>
    </row>
    <row r="419" spans="2:10" ht="16" x14ac:dyDescent="0.2">
      <c r="B419" s="58" t="s">
        <v>121</v>
      </c>
      <c r="C419" s="129" t="s">
        <v>540</v>
      </c>
      <c r="D419" s="114">
        <v>12.2</v>
      </c>
      <c r="E419" s="7"/>
      <c r="F419" s="55" t="s">
        <v>192</v>
      </c>
      <c r="G419" s="9"/>
      <c r="H419" s="7" t="s">
        <v>5</v>
      </c>
      <c r="I419" s="7"/>
      <c r="J419" s="31"/>
    </row>
    <row r="420" spans="2:10" ht="32" x14ac:dyDescent="0.2">
      <c r="B420" s="58" t="s">
        <v>121</v>
      </c>
      <c r="C420" s="129" t="s">
        <v>541</v>
      </c>
      <c r="D420" s="114">
        <v>12.2</v>
      </c>
      <c r="E420" s="7"/>
      <c r="F420" s="55" t="s">
        <v>192</v>
      </c>
      <c r="G420" s="9"/>
      <c r="H420" s="7" t="s">
        <v>5</v>
      </c>
      <c r="I420" s="7"/>
      <c r="J420" s="31"/>
    </row>
    <row r="421" spans="2:10" ht="32" x14ac:dyDescent="0.2">
      <c r="B421" s="58" t="s">
        <v>121</v>
      </c>
      <c r="C421" s="129" t="s">
        <v>542</v>
      </c>
      <c r="D421" s="114">
        <v>12.2</v>
      </c>
      <c r="E421" s="7"/>
      <c r="F421" s="55" t="s">
        <v>192</v>
      </c>
      <c r="G421" s="9"/>
      <c r="H421" s="7" t="s">
        <v>5</v>
      </c>
      <c r="I421" s="7"/>
      <c r="J421" s="31"/>
    </row>
    <row r="422" spans="2:10" ht="33.75" customHeight="1" x14ac:dyDescent="0.2">
      <c r="B422" s="58" t="s">
        <v>121</v>
      </c>
      <c r="C422" s="129" t="s">
        <v>543</v>
      </c>
      <c r="D422" s="114">
        <v>12.2</v>
      </c>
      <c r="E422" s="7"/>
      <c r="F422" s="55" t="s">
        <v>192</v>
      </c>
      <c r="G422" s="7"/>
      <c r="H422" s="7" t="s">
        <v>5</v>
      </c>
      <c r="I422" s="7"/>
      <c r="J422" s="31"/>
    </row>
    <row r="423" spans="2:10" ht="48" x14ac:dyDescent="0.2">
      <c r="B423" s="58" t="s">
        <v>121</v>
      </c>
      <c r="C423" s="129" t="s">
        <v>544</v>
      </c>
      <c r="D423" s="114">
        <v>12.2</v>
      </c>
      <c r="E423" s="7"/>
      <c r="F423" s="55" t="s">
        <v>192</v>
      </c>
      <c r="G423" s="7"/>
      <c r="H423" s="7" t="s">
        <v>5</v>
      </c>
      <c r="I423" s="7"/>
      <c r="J423" s="31"/>
    </row>
    <row r="424" spans="2:10" x14ac:dyDescent="0.2">
      <c r="B424" s="35"/>
      <c r="C424" s="127"/>
      <c r="D424" s="107"/>
      <c r="E424" s="11"/>
      <c r="F424" s="10"/>
      <c r="G424" s="52">
        <f>COUNTIF(G418:G423,"x")</f>
        <v>0</v>
      </c>
      <c r="H424" s="52">
        <f>COUNTIF(H418:H423,"x")</f>
        <v>6</v>
      </c>
      <c r="I424" s="52">
        <f>COUNTIF(I418:I423,"x")</f>
        <v>0</v>
      </c>
      <c r="J424" s="85">
        <f>IF(I424=6,"NA",G424/(6-I424))</f>
        <v>0</v>
      </c>
    </row>
    <row r="425" spans="2:10" x14ac:dyDescent="0.2">
      <c r="B425" s="37"/>
      <c r="C425" s="132"/>
      <c r="F425" s="2"/>
      <c r="I425" s="2"/>
    </row>
    <row r="426" spans="2:10" ht="15" customHeight="1" x14ac:dyDescent="0.2">
      <c r="B426" s="58" t="s">
        <v>122</v>
      </c>
      <c r="C426" s="129" t="s">
        <v>545</v>
      </c>
      <c r="D426" s="114" t="s">
        <v>239</v>
      </c>
      <c r="E426" s="7"/>
      <c r="F426" s="56" t="s">
        <v>192</v>
      </c>
      <c r="G426" s="51"/>
      <c r="H426" s="38"/>
      <c r="I426" s="38"/>
      <c r="J426" s="71"/>
    </row>
    <row r="427" spans="2:10" ht="33" customHeight="1" x14ac:dyDescent="0.2">
      <c r="B427" s="58" t="s">
        <v>122</v>
      </c>
      <c r="C427" s="129" t="s">
        <v>546</v>
      </c>
      <c r="D427" s="114">
        <v>12.3</v>
      </c>
      <c r="E427" s="7"/>
      <c r="F427" s="55" t="s">
        <v>192</v>
      </c>
      <c r="G427" s="26"/>
      <c r="H427" s="14" t="s">
        <v>5</v>
      </c>
      <c r="I427" s="14"/>
      <c r="J427" s="26"/>
    </row>
    <row r="428" spans="2:10" ht="16" x14ac:dyDescent="0.2">
      <c r="B428" s="58" t="s">
        <v>122</v>
      </c>
      <c r="C428" s="129" t="s">
        <v>547</v>
      </c>
      <c r="D428" s="114">
        <v>12.3</v>
      </c>
      <c r="E428" s="7"/>
      <c r="F428" s="55" t="s">
        <v>192</v>
      </c>
      <c r="G428" s="9"/>
      <c r="H428" s="7" t="s">
        <v>5</v>
      </c>
      <c r="I428" s="7"/>
      <c r="J428" s="31"/>
    </row>
    <row r="429" spans="2:10" ht="52" customHeight="1" x14ac:dyDescent="0.2">
      <c r="B429" s="58" t="s">
        <v>122</v>
      </c>
      <c r="C429" s="129" t="s">
        <v>548</v>
      </c>
      <c r="D429" s="114">
        <v>12.3</v>
      </c>
      <c r="E429" s="7"/>
      <c r="F429" s="55" t="s">
        <v>192</v>
      </c>
      <c r="G429" s="9"/>
      <c r="H429" s="7" t="s">
        <v>5</v>
      </c>
      <c r="I429" s="7"/>
      <c r="J429" s="31"/>
    </row>
    <row r="430" spans="2:10" ht="27" customHeight="1" x14ac:dyDescent="0.2">
      <c r="B430" s="58" t="s">
        <v>122</v>
      </c>
      <c r="C430" s="129" t="s">
        <v>549</v>
      </c>
      <c r="D430" s="114">
        <v>12.3</v>
      </c>
      <c r="E430" s="7"/>
      <c r="F430" s="55" t="s">
        <v>192</v>
      </c>
      <c r="G430" s="9"/>
      <c r="H430" s="7" t="s">
        <v>5</v>
      </c>
      <c r="I430" s="7"/>
      <c r="J430" s="31"/>
    </row>
    <row r="431" spans="2:10" ht="16" x14ac:dyDescent="0.2">
      <c r="B431" s="58" t="s">
        <v>122</v>
      </c>
      <c r="C431" s="129" t="s">
        <v>550</v>
      </c>
      <c r="D431" s="114">
        <v>12.3</v>
      </c>
      <c r="E431" s="7"/>
      <c r="F431" s="55" t="s">
        <v>192</v>
      </c>
      <c r="G431" s="7"/>
      <c r="H431" s="7" t="s">
        <v>5</v>
      </c>
      <c r="I431" s="7"/>
      <c r="J431" s="31"/>
    </row>
    <row r="432" spans="2:10" ht="16" x14ac:dyDescent="0.2">
      <c r="B432" s="58" t="s">
        <v>122</v>
      </c>
      <c r="C432" s="129" t="s">
        <v>551</v>
      </c>
      <c r="D432" s="114">
        <v>12.3</v>
      </c>
      <c r="E432" s="7"/>
      <c r="F432" s="55" t="s">
        <v>192</v>
      </c>
      <c r="G432" s="7"/>
      <c r="H432" s="7" t="s">
        <v>5</v>
      </c>
      <c r="I432" s="7"/>
      <c r="J432" s="31"/>
    </row>
    <row r="433" spans="2:10" x14ac:dyDescent="0.2">
      <c r="B433" s="35"/>
      <c r="C433" s="127"/>
      <c r="D433" s="107"/>
      <c r="E433" s="11"/>
      <c r="F433" s="10"/>
      <c r="G433" s="52">
        <f>COUNTIF(G427:G432,"x")</f>
        <v>0</v>
      </c>
      <c r="H433" s="52">
        <f>COUNTIF(H427:H432,"x")</f>
        <v>6</v>
      </c>
      <c r="I433" s="52">
        <f>COUNTIF(I427:I432,"x")</f>
        <v>0</v>
      </c>
      <c r="J433" s="85">
        <f>IF(I433=6,"NA",G433/(6-I433))</f>
        <v>0</v>
      </c>
    </row>
    <row r="434" spans="2:10" x14ac:dyDescent="0.2">
      <c r="B434" s="37"/>
      <c r="C434" s="132"/>
      <c r="F434" s="2"/>
      <c r="I434" s="2"/>
    </row>
    <row r="435" spans="2:10" ht="32.25" customHeight="1" x14ac:dyDescent="0.2">
      <c r="B435" s="58" t="s">
        <v>123</v>
      </c>
      <c r="C435" s="129" t="s">
        <v>552</v>
      </c>
      <c r="D435" s="114" t="s">
        <v>240</v>
      </c>
      <c r="E435" s="7"/>
      <c r="F435" s="56" t="s">
        <v>192</v>
      </c>
      <c r="G435" s="51"/>
      <c r="H435" s="38"/>
      <c r="I435" s="38"/>
      <c r="J435" s="71"/>
    </row>
    <row r="436" spans="2:10" ht="32" x14ac:dyDescent="0.2">
      <c r="B436" s="58" t="s">
        <v>123</v>
      </c>
      <c r="C436" s="129" t="s">
        <v>553</v>
      </c>
      <c r="D436" s="114">
        <v>12.4</v>
      </c>
      <c r="E436" s="7"/>
      <c r="F436" s="55" t="s">
        <v>192</v>
      </c>
      <c r="G436" s="26"/>
      <c r="H436" s="26" t="s">
        <v>5</v>
      </c>
      <c r="I436" s="26"/>
      <c r="J436" s="26"/>
    </row>
    <row r="437" spans="2:10" ht="32" x14ac:dyDescent="0.2">
      <c r="B437" s="58" t="s">
        <v>123</v>
      </c>
      <c r="C437" s="129" t="s">
        <v>554</v>
      </c>
      <c r="D437" s="114">
        <v>12.4</v>
      </c>
      <c r="E437" s="7"/>
      <c r="F437" s="55" t="s">
        <v>192</v>
      </c>
      <c r="G437" s="9"/>
      <c r="H437" s="26" t="s">
        <v>5</v>
      </c>
      <c r="I437" s="26"/>
      <c r="J437" s="31"/>
    </row>
    <row r="438" spans="2:10" ht="15" customHeight="1" x14ac:dyDescent="0.2">
      <c r="B438" s="58" t="s">
        <v>123</v>
      </c>
      <c r="C438" s="129" t="s">
        <v>555</v>
      </c>
      <c r="D438" s="114">
        <v>12.4</v>
      </c>
      <c r="E438" s="7"/>
      <c r="F438" s="55" t="s">
        <v>192</v>
      </c>
      <c r="G438" s="9"/>
      <c r="H438" s="26" t="s">
        <v>5</v>
      </c>
      <c r="I438" s="26"/>
      <c r="J438" s="31"/>
    </row>
    <row r="439" spans="2:10" ht="48" x14ac:dyDescent="0.2">
      <c r="B439" s="58" t="s">
        <v>123</v>
      </c>
      <c r="C439" s="129" t="s">
        <v>556</v>
      </c>
      <c r="D439" s="114">
        <v>12.4</v>
      </c>
      <c r="E439" s="7"/>
      <c r="F439" s="55" t="s">
        <v>192</v>
      </c>
      <c r="G439" s="9"/>
      <c r="H439" s="26" t="s">
        <v>5</v>
      </c>
      <c r="I439" s="26"/>
      <c r="J439" s="31"/>
    </row>
    <row r="440" spans="2:10" ht="33" customHeight="1" x14ac:dyDescent="0.2">
      <c r="B440" s="58" t="s">
        <v>123</v>
      </c>
      <c r="C440" s="129" t="s">
        <v>557</v>
      </c>
      <c r="D440" s="114">
        <v>12.4</v>
      </c>
      <c r="E440" s="7"/>
      <c r="F440" s="55" t="s">
        <v>192</v>
      </c>
      <c r="G440" s="7"/>
      <c r="H440" s="26" t="s">
        <v>5</v>
      </c>
      <c r="I440" s="26"/>
      <c r="J440" s="31"/>
    </row>
    <row r="441" spans="2:10" ht="16" x14ac:dyDescent="0.2">
      <c r="B441" s="58" t="s">
        <v>123</v>
      </c>
      <c r="C441" s="129" t="s">
        <v>558</v>
      </c>
      <c r="D441" s="114">
        <v>12.4</v>
      </c>
      <c r="E441" s="7"/>
      <c r="F441" s="55" t="s">
        <v>192</v>
      </c>
      <c r="G441" s="7"/>
      <c r="H441" s="26" t="s">
        <v>5</v>
      </c>
      <c r="I441" s="26"/>
      <c r="J441" s="31"/>
    </row>
    <row r="442" spans="2:10" ht="32" x14ac:dyDescent="0.2">
      <c r="B442" s="58" t="s">
        <v>123</v>
      </c>
      <c r="C442" s="129" t="s">
        <v>559</v>
      </c>
      <c r="D442" s="114">
        <v>12.4</v>
      </c>
      <c r="E442" s="7"/>
      <c r="F442" s="55" t="s">
        <v>192</v>
      </c>
      <c r="G442" s="7"/>
      <c r="H442" s="26" t="s">
        <v>5</v>
      </c>
      <c r="I442" s="26"/>
      <c r="J442" s="31"/>
    </row>
    <row r="443" spans="2:10" ht="47" customHeight="1" x14ac:dyDescent="0.2">
      <c r="B443" s="58" t="s">
        <v>123</v>
      </c>
      <c r="C443" s="129" t="s">
        <v>560</v>
      </c>
      <c r="D443" s="114">
        <v>12.4</v>
      </c>
      <c r="E443" s="7"/>
      <c r="F443" s="55" t="s">
        <v>192</v>
      </c>
      <c r="G443" s="7"/>
      <c r="H443" s="26" t="s">
        <v>5</v>
      </c>
      <c r="I443" s="26"/>
      <c r="J443" s="31"/>
    </row>
    <row r="444" spans="2:10" ht="32" x14ac:dyDescent="0.2">
      <c r="B444" s="58" t="s">
        <v>123</v>
      </c>
      <c r="C444" s="129" t="s">
        <v>561</v>
      </c>
      <c r="D444" s="114">
        <v>12.4</v>
      </c>
      <c r="E444" s="7"/>
      <c r="F444" s="55" t="s">
        <v>192</v>
      </c>
      <c r="G444" s="7"/>
      <c r="H444" s="26" t="s">
        <v>5</v>
      </c>
      <c r="I444" s="26"/>
      <c r="J444" s="31"/>
    </row>
    <row r="445" spans="2:10" x14ac:dyDescent="0.2">
      <c r="B445" s="35"/>
      <c r="C445" s="127"/>
      <c r="D445" s="107"/>
      <c r="E445" s="11"/>
      <c r="F445" s="10"/>
      <c r="G445" s="53">
        <f>COUNTIF(G436:G444,"x")</f>
        <v>0</v>
      </c>
      <c r="H445" s="53">
        <f>COUNTIF(H436:H444,"x")</f>
        <v>9</v>
      </c>
      <c r="I445" s="52">
        <f>COUNTIF(I436:I444,"x")</f>
        <v>0</v>
      </c>
      <c r="J445" s="85">
        <f>IF(I445=9,"NA",G445/(9-I445))</f>
        <v>0</v>
      </c>
    </row>
    <row r="446" spans="2:10" x14ac:dyDescent="0.2">
      <c r="C446" s="130"/>
      <c r="F446" s="5"/>
      <c r="G446" s="11"/>
      <c r="H446" s="11"/>
    </row>
    <row r="447" spans="2:10" x14ac:dyDescent="0.2">
      <c r="B447" s="89">
        <v>4.7</v>
      </c>
      <c r="C447" s="139" t="s">
        <v>124</v>
      </c>
      <c r="D447" s="139"/>
      <c r="E447" s="139"/>
      <c r="F447" s="139"/>
      <c r="G447" s="139"/>
      <c r="H447" s="139"/>
      <c r="I447" s="139"/>
      <c r="J447" s="102">
        <f>J454</f>
        <v>0</v>
      </c>
    </row>
    <row r="448" spans="2:10" ht="15" customHeight="1" x14ac:dyDescent="0.2">
      <c r="B448" s="58" t="s">
        <v>125</v>
      </c>
      <c r="C448" s="129" t="s">
        <v>562</v>
      </c>
      <c r="D448" s="114" t="s">
        <v>241</v>
      </c>
      <c r="E448" s="7"/>
      <c r="F448" s="56" t="s">
        <v>192</v>
      </c>
      <c r="G448" s="51"/>
      <c r="H448" s="38"/>
      <c r="I448" s="38"/>
      <c r="J448" s="71"/>
    </row>
    <row r="449" spans="2:10" ht="32" x14ac:dyDescent="0.2">
      <c r="B449" s="58" t="s">
        <v>125</v>
      </c>
      <c r="C449" s="129" t="s">
        <v>563</v>
      </c>
      <c r="D449" s="114">
        <v>13.1</v>
      </c>
      <c r="E449" s="7"/>
      <c r="F449" s="55" t="s">
        <v>192</v>
      </c>
      <c r="G449" s="26"/>
      <c r="H449" s="26" t="s">
        <v>5</v>
      </c>
      <c r="I449" s="26"/>
      <c r="J449" s="26"/>
    </row>
    <row r="450" spans="2:10" ht="32" x14ac:dyDescent="0.2">
      <c r="B450" s="58" t="s">
        <v>125</v>
      </c>
      <c r="C450" s="129" t="s">
        <v>564</v>
      </c>
      <c r="D450" s="114">
        <v>13.1</v>
      </c>
      <c r="E450" s="7"/>
      <c r="F450" s="55" t="s">
        <v>192</v>
      </c>
      <c r="G450" s="9"/>
      <c r="H450" s="26" t="s">
        <v>5</v>
      </c>
      <c r="I450" s="26"/>
      <c r="J450" s="31"/>
    </row>
    <row r="451" spans="2:10" ht="16" x14ac:dyDescent="0.2">
      <c r="B451" s="58" t="s">
        <v>125</v>
      </c>
      <c r="C451" s="129" t="s">
        <v>565</v>
      </c>
      <c r="D451" s="114">
        <v>13.1</v>
      </c>
      <c r="E451" s="7"/>
      <c r="F451" s="55" t="s">
        <v>192</v>
      </c>
      <c r="G451" s="9"/>
      <c r="H451" s="26" t="s">
        <v>5</v>
      </c>
      <c r="I451" s="26"/>
      <c r="J451" s="31"/>
    </row>
    <row r="452" spans="2:10" ht="32" x14ac:dyDescent="0.2">
      <c r="B452" s="58" t="s">
        <v>125</v>
      </c>
      <c r="C452" s="129" t="s">
        <v>566</v>
      </c>
      <c r="D452" s="114">
        <v>13.1</v>
      </c>
      <c r="E452" s="7"/>
      <c r="F452" s="55" t="s">
        <v>192</v>
      </c>
      <c r="G452" s="9"/>
      <c r="H452" s="26" t="s">
        <v>5</v>
      </c>
      <c r="I452" s="26"/>
      <c r="J452" s="31"/>
    </row>
    <row r="453" spans="2:10" ht="16" x14ac:dyDescent="0.2">
      <c r="B453" s="58" t="s">
        <v>125</v>
      </c>
      <c r="C453" s="129" t="s">
        <v>567</v>
      </c>
      <c r="D453" s="114">
        <v>13.1</v>
      </c>
      <c r="E453" s="7"/>
      <c r="F453" s="55" t="s">
        <v>192</v>
      </c>
      <c r="G453" s="7"/>
      <c r="H453" s="26" t="s">
        <v>5</v>
      </c>
      <c r="I453" s="26"/>
      <c r="J453" s="31"/>
    </row>
    <row r="454" spans="2:10" x14ac:dyDescent="0.2">
      <c r="B454" s="35"/>
      <c r="C454" s="127"/>
      <c r="D454" s="107"/>
      <c r="E454" s="11"/>
      <c r="F454" s="10"/>
      <c r="G454" s="52">
        <f>COUNTIF(G449:G453,"x")</f>
        <v>0</v>
      </c>
      <c r="H454" s="52">
        <f>COUNTIF(H449:H453,"x")</f>
        <v>5</v>
      </c>
      <c r="I454" s="52">
        <f>COUNTIF(I449:I453,"x")</f>
        <v>0</v>
      </c>
      <c r="J454" s="85">
        <f>IF(I454=5,"NA",G454/(5-I454))</f>
        <v>0</v>
      </c>
    </row>
    <row r="455" spans="2:10" x14ac:dyDescent="0.2">
      <c r="C455" s="130"/>
      <c r="F455" s="5"/>
      <c r="G455" s="19"/>
      <c r="H455" s="19"/>
    </row>
    <row r="456" spans="2:10" ht="20" x14ac:dyDescent="0.2">
      <c r="B456" s="141" t="s">
        <v>263</v>
      </c>
      <c r="C456" s="142"/>
      <c r="D456" s="142"/>
      <c r="E456" s="142"/>
      <c r="F456" s="142"/>
      <c r="G456" s="142"/>
      <c r="H456" s="142"/>
      <c r="I456" s="142"/>
      <c r="J456" s="98">
        <f>AVERAGE(J458,J464,J467)</f>
        <v>0</v>
      </c>
    </row>
    <row r="457" spans="2:10" ht="32" x14ac:dyDescent="0.2">
      <c r="B457" s="58">
        <v>5.0999999999999996</v>
      </c>
      <c r="C457" s="129" t="s">
        <v>126</v>
      </c>
      <c r="D457" s="110" t="s">
        <v>242</v>
      </c>
      <c r="E457" s="48" t="s">
        <v>185</v>
      </c>
      <c r="F457" s="15"/>
      <c r="G457" s="9"/>
      <c r="H457" s="9" t="s">
        <v>5</v>
      </c>
      <c r="I457" s="31"/>
      <c r="J457" s="8"/>
    </row>
    <row r="458" spans="2:10" x14ac:dyDescent="0.2">
      <c r="B458" s="35"/>
      <c r="C458" s="127"/>
      <c r="D458" s="107"/>
      <c r="E458" s="11"/>
      <c r="F458" s="10"/>
      <c r="G458" s="53">
        <f>COUNTIF(G457:G457,"x")</f>
        <v>0</v>
      </c>
      <c r="H458" s="53">
        <f>COUNTIF(H457:H457,"x")</f>
        <v>1</v>
      </c>
      <c r="I458" s="52">
        <f>COUNTIF(I457:I457,"x")</f>
        <v>0</v>
      </c>
      <c r="J458" s="85">
        <f>IF(I458=1,"NA",G458/(1-I458))</f>
        <v>0</v>
      </c>
    </row>
    <row r="459" spans="2:10" x14ac:dyDescent="0.2">
      <c r="C459" s="130"/>
      <c r="F459" s="5"/>
      <c r="G459" s="11"/>
      <c r="H459" s="11"/>
    </row>
    <row r="460" spans="2:10" x14ac:dyDescent="0.2">
      <c r="B460" s="37"/>
      <c r="C460" s="132"/>
      <c r="F460" s="2"/>
      <c r="I460" s="2"/>
    </row>
    <row r="461" spans="2:10" ht="29.25" customHeight="1" x14ac:dyDescent="0.2">
      <c r="B461" s="58">
        <v>5.2</v>
      </c>
      <c r="C461" s="129" t="s">
        <v>568</v>
      </c>
      <c r="D461" s="114" t="s">
        <v>571</v>
      </c>
      <c r="E461" s="48" t="s">
        <v>185</v>
      </c>
      <c r="F461" s="28"/>
      <c r="G461" s="51"/>
      <c r="H461" s="38"/>
      <c r="I461" s="38"/>
      <c r="J461" s="71"/>
    </row>
    <row r="462" spans="2:10" ht="15" customHeight="1" x14ac:dyDescent="0.2">
      <c r="B462" s="58">
        <v>5.2</v>
      </c>
      <c r="C462" s="129" t="s">
        <v>569</v>
      </c>
      <c r="D462" s="114" t="s">
        <v>572</v>
      </c>
      <c r="E462" s="48" t="s">
        <v>185</v>
      </c>
      <c r="F462" s="6"/>
      <c r="G462" s="26"/>
      <c r="H462" s="26" t="s">
        <v>5</v>
      </c>
      <c r="I462" s="26"/>
      <c r="J462" s="31"/>
    </row>
    <row r="463" spans="2:10" ht="32" x14ac:dyDescent="0.2">
      <c r="B463" s="58">
        <v>5.2</v>
      </c>
      <c r="C463" s="129" t="s">
        <v>570</v>
      </c>
      <c r="D463" s="114" t="s">
        <v>572</v>
      </c>
      <c r="E463" s="48" t="s">
        <v>185</v>
      </c>
      <c r="F463" s="6"/>
      <c r="G463" s="9"/>
      <c r="H463" s="26" t="s">
        <v>5</v>
      </c>
      <c r="I463" s="26"/>
      <c r="J463" s="31"/>
    </row>
    <row r="464" spans="2:10" x14ac:dyDescent="0.2">
      <c r="B464" s="35"/>
      <c r="C464" s="127"/>
      <c r="D464" s="107"/>
      <c r="E464" s="11"/>
      <c r="F464" s="10"/>
      <c r="G464" s="52">
        <f>COUNTIF(G462:G463,"x")</f>
        <v>0</v>
      </c>
      <c r="H464" s="54">
        <f>COUNTIF(H462:H463,"x")</f>
        <v>2</v>
      </c>
      <c r="I464" s="52">
        <f>COUNTIF(I462:I463,"x")</f>
        <v>0</v>
      </c>
      <c r="J464" s="85">
        <f>IF(I464=2,"NA",G464/(2-I464))</f>
        <v>0</v>
      </c>
    </row>
    <row r="465" spans="2:10" x14ac:dyDescent="0.2">
      <c r="C465" s="130"/>
      <c r="F465" s="5"/>
      <c r="G465" s="19"/>
      <c r="H465" s="19"/>
    </row>
    <row r="466" spans="2:10" ht="32" x14ac:dyDescent="0.2">
      <c r="B466" s="58">
        <v>5.3</v>
      </c>
      <c r="C466" s="129" t="s">
        <v>573</v>
      </c>
      <c r="D466" s="110" t="s">
        <v>243</v>
      </c>
      <c r="E466" s="48" t="s">
        <v>185</v>
      </c>
      <c r="F466" s="6"/>
      <c r="G466" s="9"/>
      <c r="H466" s="9" t="s">
        <v>5</v>
      </c>
      <c r="I466" s="31"/>
      <c r="J466" s="8"/>
    </row>
    <row r="467" spans="2:10" x14ac:dyDescent="0.2">
      <c r="B467" s="35"/>
      <c r="C467" s="127"/>
      <c r="D467" s="107"/>
      <c r="E467" s="11"/>
      <c r="F467" s="10"/>
      <c r="G467" s="52">
        <f>COUNTIF(G466:G466,"x")</f>
        <v>0</v>
      </c>
      <c r="H467" s="52">
        <f>COUNTIF(H466:H466,"x")</f>
        <v>1</v>
      </c>
      <c r="I467" s="52">
        <f>COUNTIF(I466:I466,"x")</f>
        <v>0</v>
      </c>
      <c r="J467" s="85">
        <f>IF(I467=1,"NA",G467/(1-I467))</f>
        <v>0</v>
      </c>
    </row>
    <row r="468" spans="2:10" x14ac:dyDescent="0.2">
      <c r="C468" s="130"/>
      <c r="F468" s="5"/>
      <c r="G468" s="19"/>
      <c r="H468" s="19"/>
    </row>
    <row r="469" spans="2:10" ht="21" customHeight="1" x14ac:dyDescent="0.2">
      <c r="B469" s="141" t="s">
        <v>264</v>
      </c>
      <c r="C469" s="142"/>
      <c r="D469" s="142"/>
      <c r="E469" s="142"/>
      <c r="F469" s="142"/>
      <c r="G469" s="142"/>
      <c r="H469" s="142"/>
      <c r="I469" s="142"/>
      <c r="J469" s="103"/>
    </row>
    <row r="470" spans="2:10" x14ac:dyDescent="0.2">
      <c r="B470" s="89">
        <v>6.1</v>
      </c>
      <c r="C470" s="140" t="s">
        <v>127</v>
      </c>
      <c r="D470" s="140"/>
      <c r="E470" s="140"/>
      <c r="F470" s="140"/>
      <c r="G470" s="140"/>
      <c r="H470" s="140"/>
      <c r="I470" s="140"/>
      <c r="J470" s="98">
        <f>AVERAGE(J472,J475)</f>
        <v>0</v>
      </c>
    </row>
    <row r="471" spans="2:10" ht="16" x14ac:dyDescent="0.2">
      <c r="B471" s="58" t="s">
        <v>128</v>
      </c>
      <c r="C471" s="129" t="s">
        <v>574</v>
      </c>
      <c r="D471" s="110" t="s">
        <v>244</v>
      </c>
      <c r="E471" s="31"/>
      <c r="F471" s="55" t="s">
        <v>192</v>
      </c>
      <c r="G471" s="9"/>
      <c r="H471" s="9" t="s">
        <v>5</v>
      </c>
      <c r="I471" s="31"/>
      <c r="J471" s="8"/>
    </row>
    <row r="472" spans="2:10" x14ac:dyDescent="0.2">
      <c r="B472" s="35"/>
      <c r="C472" s="127"/>
      <c r="D472" s="107"/>
      <c r="E472" s="11"/>
      <c r="F472" s="10"/>
      <c r="G472" s="52">
        <f>COUNTIF(G471:G471,"x")</f>
        <v>0</v>
      </c>
      <c r="H472" s="52">
        <f>COUNTIF(H471:H471,"x")</f>
        <v>1</v>
      </c>
      <c r="I472" s="52">
        <f>COUNTIF(I471:I471,"x")</f>
        <v>0</v>
      </c>
      <c r="J472" s="85">
        <f>IF(I472=1,"NA",G472/(1-I472))</f>
        <v>0</v>
      </c>
    </row>
    <row r="473" spans="2:10" x14ac:dyDescent="0.2">
      <c r="C473" s="130"/>
      <c r="F473" s="5"/>
      <c r="G473" s="19"/>
      <c r="H473" s="19"/>
      <c r="I473" s="19"/>
    </row>
    <row r="474" spans="2:10" ht="56" customHeight="1" x14ac:dyDescent="0.2">
      <c r="B474" s="58" t="s">
        <v>130</v>
      </c>
      <c r="C474" s="129" t="s">
        <v>575</v>
      </c>
      <c r="D474" s="110" t="s">
        <v>576</v>
      </c>
      <c r="E474" s="31"/>
      <c r="F474" s="55" t="s">
        <v>192</v>
      </c>
      <c r="G474" s="31"/>
      <c r="H474" s="31" t="s">
        <v>5</v>
      </c>
      <c r="I474" s="31"/>
      <c r="J474" s="8"/>
    </row>
    <row r="475" spans="2:10" x14ac:dyDescent="0.2">
      <c r="B475" s="35"/>
      <c r="C475" s="127"/>
      <c r="D475" s="107"/>
      <c r="E475" s="11"/>
      <c r="F475" s="10"/>
      <c r="G475" s="52">
        <f>COUNTIF(G474:G474,"x")</f>
        <v>0</v>
      </c>
      <c r="H475" s="52">
        <f>COUNTIF(H474:H474,"x")</f>
        <v>1</v>
      </c>
      <c r="I475" s="52">
        <f>COUNTIF(I474:I474,"x")</f>
        <v>0</v>
      </c>
      <c r="J475" s="85">
        <f>IF(I475=1,"NA",G475/(1-I475))</f>
        <v>0</v>
      </c>
    </row>
    <row r="476" spans="2:10" x14ac:dyDescent="0.2">
      <c r="C476" s="130"/>
      <c r="F476" s="5"/>
      <c r="G476" s="19"/>
      <c r="H476" s="19"/>
    </row>
    <row r="477" spans="2:10" x14ac:dyDescent="0.2">
      <c r="B477" s="89">
        <v>6.2</v>
      </c>
      <c r="C477" s="140" t="s">
        <v>131</v>
      </c>
      <c r="D477" s="140"/>
      <c r="E477" s="140"/>
      <c r="F477" s="140"/>
      <c r="G477" s="140"/>
      <c r="H477" s="140"/>
      <c r="I477" s="140"/>
      <c r="J477" s="98">
        <f>J479</f>
        <v>0</v>
      </c>
    </row>
    <row r="478" spans="2:10" ht="50" customHeight="1" x14ac:dyDescent="0.2">
      <c r="B478" s="58" t="s">
        <v>132</v>
      </c>
      <c r="C478" s="129" t="s">
        <v>133</v>
      </c>
      <c r="D478" s="110" t="s">
        <v>212</v>
      </c>
      <c r="E478" s="31"/>
      <c r="F478" s="55" t="s">
        <v>192</v>
      </c>
      <c r="G478" s="9"/>
      <c r="H478" s="31" t="s">
        <v>5</v>
      </c>
      <c r="I478" s="31"/>
      <c r="J478" s="8"/>
    </row>
    <row r="479" spans="2:10" x14ac:dyDescent="0.2">
      <c r="B479" s="35"/>
      <c r="C479" s="127"/>
      <c r="D479" s="107"/>
      <c r="E479" s="11"/>
      <c r="F479" s="10"/>
      <c r="G479" s="52">
        <f>COUNTIF(G478:G478,"x")</f>
        <v>0</v>
      </c>
      <c r="H479" s="52">
        <f>COUNTIF(H478:H478,"x")</f>
        <v>1</v>
      </c>
      <c r="I479" s="52">
        <f>COUNTIF(I478:I478,"x")</f>
        <v>0</v>
      </c>
      <c r="J479" s="85">
        <f>IF(I479=1,"NA",G479/(1-I479))</f>
        <v>0</v>
      </c>
    </row>
    <row r="480" spans="2:10" x14ac:dyDescent="0.2">
      <c r="C480" s="130"/>
      <c r="F480" s="5"/>
      <c r="G480" s="19"/>
      <c r="H480" s="19"/>
    </row>
    <row r="481" spans="2:10" ht="15" customHeight="1" x14ac:dyDescent="0.2">
      <c r="B481" s="89">
        <v>6.3</v>
      </c>
      <c r="C481" s="143" t="s">
        <v>265</v>
      </c>
      <c r="D481" s="143"/>
      <c r="E481" s="143"/>
      <c r="F481" s="143"/>
      <c r="G481" s="143"/>
      <c r="H481" s="143"/>
      <c r="I481" s="143"/>
      <c r="J481" s="98">
        <f>AVERAGE(J488,J496)</f>
        <v>0</v>
      </c>
    </row>
    <row r="482" spans="2:10" ht="32" x14ac:dyDescent="0.2">
      <c r="B482" s="58" t="s">
        <v>135</v>
      </c>
      <c r="C482" s="129" t="s">
        <v>577</v>
      </c>
      <c r="D482" s="114" t="s">
        <v>245</v>
      </c>
      <c r="E482" s="48" t="s">
        <v>185</v>
      </c>
      <c r="F482" s="28"/>
      <c r="G482" s="51"/>
      <c r="H482" s="38"/>
      <c r="I482" s="38"/>
      <c r="J482" s="71"/>
    </row>
    <row r="483" spans="2:10" ht="48" x14ac:dyDescent="0.2">
      <c r="B483" s="58" t="s">
        <v>135</v>
      </c>
      <c r="C483" s="129" t="s">
        <v>578</v>
      </c>
      <c r="D483" s="114" t="s">
        <v>168</v>
      </c>
      <c r="E483" s="48" t="s">
        <v>185</v>
      </c>
      <c r="F483" s="6"/>
      <c r="G483" s="26"/>
      <c r="H483" s="7" t="s">
        <v>5</v>
      </c>
      <c r="I483" s="7"/>
      <c r="J483" s="31"/>
    </row>
    <row r="484" spans="2:10" ht="15" customHeight="1" x14ac:dyDescent="0.2">
      <c r="B484" s="58" t="s">
        <v>135</v>
      </c>
      <c r="C484" s="129" t="s">
        <v>579</v>
      </c>
      <c r="D484" s="114" t="s">
        <v>168</v>
      </c>
      <c r="E484" s="48" t="s">
        <v>185</v>
      </c>
      <c r="F484" s="6"/>
      <c r="G484" s="9"/>
      <c r="H484" s="7" t="s">
        <v>5</v>
      </c>
      <c r="I484" s="7"/>
      <c r="J484" s="31"/>
    </row>
    <row r="485" spans="2:10" ht="15" customHeight="1" x14ac:dyDescent="0.2">
      <c r="B485" s="58" t="s">
        <v>135</v>
      </c>
      <c r="C485" s="129" t="s">
        <v>580</v>
      </c>
      <c r="D485" s="114" t="s">
        <v>168</v>
      </c>
      <c r="E485" s="48" t="s">
        <v>185</v>
      </c>
      <c r="F485" s="6"/>
      <c r="G485" s="9"/>
      <c r="H485" s="7" t="s">
        <v>5</v>
      </c>
      <c r="I485" s="7"/>
      <c r="J485" s="31"/>
    </row>
    <row r="486" spans="2:10" ht="15" customHeight="1" x14ac:dyDescent="0.2">
      <c r="B486" s="58" t="s">
        <v>135</v>
      </c>
      <c r="C486" s="129" t="s">
        <v>581</v>
      </c>
      <c r="D486" s="114" t="s">
        <v>168</v>
      </c>
      <c r="E486" s="48" t="s">
        <v>185</v>
      </c>
      <c r="F486" s="6"/>
      <c r="G486" s="9"/>
      <c r="H486" s="7" t="s">
        <v>5</v>
      </c>
      <c r="I486" s="7"/>
      <c r="J486" s="31"/>
    </row>
    <row r="487" spans="2:10" ht="15" customHeight="1" x14ac:dyDescent="0.2">
      <c r="B487" s="58" t="s">
        <v>135</v>
      </c>
      <c r="C487" s="129" t="s">
        <v>582</v>
      </c>
      <c r="D487" s="114" t="s">
        <v>168</v>
      </c>
      <c r="E487" s="48" t="s">
        <v>185</v>
      </c>
      <c r="F487" s="6"/>
      <c r="G487" s="7"/>
      <c r="H487" s="7" t="s">
        <v>5</v>
      </c>
      <c r="I487" s="7"/>
      <c r="J487" s="25"/>
    </row>
    <row r="488" spans="2:10" x14ac:dyDescent="0.2">
      <c r="B488" s="35"/>
      <c r="C488" s="127"/>
      <c r="D488" s="107"/>
      <c r="E488" s="11"/>
      <c r="F488" s="10"/>
      <c r="G488" s="52">
        <f>COUNTIF(G483:G487,"x")</f>
        <v>0</v>
      </c>
      <c r="H488" s="52">
        <f>COUNTIF(H483:H487,"x")</f>
        <v>5</v>
      </c>
      <c r="I488" s="51">
        <f>COUNTIF(I483:I487,"x")</f>
        <v>0</v>
      </c>
      <c r="J488" s="85">
        <f>IF(I488=5,"NA",G488/(5-I488))</f>
        <v>0</v>
      </c>
    </row>
    <row r="489" spans="2:10" x14ac:dyDescent="0.2">
      <c r="C489" s="130"/>
      <c r="F489" s="5"/>
      <c r="G489" s="19"/>
      <c r="H489" s="19"/>
    </row>
    <row r="490" spans="2:10" ht="32" x14ac:dyDescent="0.2">
      <c r="B490" s="58" t="s">
        <v>136</v>
      </c>
      <c r="C490" s="129" t="s">
        <v>583</v>
      </c>
      <c r="D490" s="114" t="s">
        <v>246</v>
      </c>
      <c r="E490" s="7"/>
      <c r="F490" s="56" t="s">
        <v>192</v>
      </c>
      <c r="G490" s="51"/>
      <c r="H490" s="38"/>
      <c r="I490" s="49"/>
      <c r="J490" s="76"/>
    </row>
    <row r="491" spans="2:10" ht="16" x14ac:dyDescent="0.2">
      <c r="B491" s="58" t="s">
        <v>136</v>
      </c>
      <c r="C491" s="129" t="s">
        <v>584</v>
      </c>
      <c r="D491" s="114" t="s">
        <v>170</v>
      </c>
      <c r="E491" s="7"/>
      <c r="F491" s="55" t="s">
        <v>192</v>
      </c>
      <c r="G491" s="26"/>
      <c r="H491" s="7" t="s">
        <v>5</v>
      </c>
      <c r="I491" s="7"/>
      <c r="J491" s="31"/>
    </row>
    <row r="492" spans="2:10" ht="16" x14ac:dyDescent="0.2">
      <c r="B492" s="58" t="s">
        <v>136</v>
      </c>
      <c r="C492" s="129" t="s">
        <v>585</v>
      </c>
      <c r="D492" s="114" t="s">
        <v>170</v>
      </c>
      <c r="E492" s="7"/>
      <c r="F492" s="55" t="s">
        <v>192</v>
      </c>
      <c r="G492" s="9"/>
      <c r="H492" s="7" t="s">
        <v>5</v>
      </c>
      <c r="I492" s="7"/>
      <c r="J492" s="31"/>
    </row>
    <row r="493" spans="2:10" ht="16" x14ac:dyDescent="0.2">
      <c r="B493" s="58" t="s">
        <v>136</v>
      </c>
      <c r="C493" s="129" t="s">
        <v>586</v>
      </c>
      <c r="D493" s="114" t="s">
        <v>170</v>
      </c>
      <c r="E493" s="7"/>
      <c r="F493" s="55" t="s">
        <v>192</v>
      </c>
      <c r="G493" s="9"/>
      <c r="H493" s="7" t="s">
        <v>5</v>
      </c>
      <c r="I493" s="7"/>
      <c r="J493" s="31"/>
    </row>
    <row r="494" spans="2:10" ht="16" x14ac:dyDescent="0.2">
      <c r="B494" s="58" t="s">
        <v>136</v>
      </c>
      <c r="C494" s="129" t="s">
        <v>587</v>
      </c>
      <c r="D494" s="114" t="s">
        <v>170</v>
      </c>
      <c r="E494" s="7"/>
      <c r="F494" s="55" t="s">
        <v>192</v>
      </c>
      <c r="G494" s="9"/>
      <c r="H494" s="7" t="s">
        <v>5</v>
      </c>
      <c r="I494" s="7"/>
      <c r="J494" s="31"/>
    </row>
    <row r="495" spans="2:10" ht="16" x14ac:dyDescent="0.2">
      <c r="B495" s="58" t="s">
        <v>136</v>
      </c>
      <c r="C495" s="129" t="s">
        <v>588</v>
      </c>
      <c r="D495" s="114" t="s">
        <v>170</v>
      </c>
      <c r="E495" s="7"/>
      <c r="F495" s="55" t="s">
        <v>192</v>
      </c>
      <c r="G495" s="7"/>
      <c r="H495" s="7" t="s">
        <v>5</v>
      </c>
      <c r="I495" s="7"/>
      <c r="J495" s="31"/>
    </row>
    <row r="496" spans="2:10" x14ac:dyDescent="0.2">
      <c r="B496" s="35"/>
      <c r="C496" s="127"/>
      <c r="D496" s="107"/>
      <c r="E496" s="11"/>
      <c r="F496" s="10"/>
      <c r="G496" s="52">
        <f>COUNTIF(G491:G495,"x")</f>
        <v>0</v>
      </c>
      <c r="H496" s="52">
        <f>COUNTIF(H491:H495,"x")</f>
        <v>5</v>
      </c>
      <c r="I496" s="52">
        <f>COUNTIF(I491:I495,"x")</f>
        <v>0</v>
      </c>
      <c r="J496" s="85">
        <f>IF(I496=5,"NA",G496/(5-I496))</f>
        <v>0</v>
      </c>
    </row>
    <row r="497" spans="2:10" x14ac:dyDescent="0.2">
      <c r="C497" s="130"/>
      <c r="F497" s="5"/>
      <c r="G497" s="19"/>
      <c r="H497" s="19"/>
    </row>
    <row r="498" spans="2:10" x14ac:dyDescent="0.2">
      <c r="B498" s="89">
        <v>6.4</v>
      </c>
      <c r="C498" s="139" t="s">
        <v>137</v>
      </c>
      <c r="D498" s="139"/>
      <c r="E498" s="139"/>
      <c r="F498" s="139"/>
      <c r="G498" s="139"/>
      <c r="H498" s="139"/>
      <c r="I498" s="139"/>
      <c r="J498" s="98">
        <f>J503</f>
        <v>0</v>
      </c>
    </row>
    <row r="499" spans="2:10" ht="32" x14ac:dyDescent="0.2">
      <c r="B499" s="58" t="s">
        <v>138</v>
      </c>
      <c r="C499" s="129" t="s">
        <v>589</v>
      </c>
      <c r="D499" s="114" t="s">
        <v>593</v>
      </c>
      <c r="E499" s="7"/>
      <c r="F499" s="56" t="s">
        <v>192</v>
      </c>
      <c r="G499" s="51"/>
      <c r="H499" s="38"/>
      <c r="I499" s="38"/>
      <c r="J499" s="71"/>
    </row>
    <row r="500" spans="2:10" ht="16" x14ac:dyDescent="0.2">
      <c r="B500" s="58" t="s">
        <v>138</v>
      </c>
      <c r="C500" s="129" t="s">
        <v>590</v>
      </c>
      <c r="D500" s="114" t="s">
        <v>594</v>
      </c>
      <c r="E500" s="7"/>
      <c r="F500" s="55" t="s">
        <v>192</v>
      </c>
      <c r="G500" s="26"/>
      <c r="H500" s="26" t="s">
        <v>5</v>
      </c>
      <c r="I500" s="26"/>
      <c r="J500" s="31"/>
    </row>
    <row r="501" spans="2:10" ht="16" x14ac:dyDescent="0.2">
      <c r="B501" s="58" t="s">
        <v>138</v>
      </c>
      <c r="C501" s="129" t="s">
        <v>591</v>
      </c>
      <c r="D501" s="114" t="s">
        <v>594</v>
      </c>
      <c r="E501" s="7"/>
      <c r="F501" s="55" t="s">
        <v>192</v>
      </c>
      <c r="G501" s="9"/>
      <c r="H501" s="26" t="s">
        <v>5</v>
      </c>
      <c r="I501" s="26"/>
      <c r="J501" s="31"/>
    </row>
    <row r="502" spans="2:10" ht="58" customHeight="1" x14ac:dyDescent="0.2">
      <c r="B502" s="58" t="s">
        <v>138</v>
      </c>
      <c r="C502" s="129" t="s">
        <v>592</v>
      </c>
      <c r="D502" s="114" t="s">
        <v>594</v>
      </c>
      <c r="E502" s="7"/>
      <c r="F502" s="55" t="s">
        <v>192</v>
      </c>
      <c r="G502" s="9"/>
      <c r="H502" s="26" t="s">
        <v>5</v>
      </c>
      <c r="I502" s="26"/>
      <c r="J502" s="31"/>
    </row>
    <row r="503" spans="2:10" x14ac:dyDescent="0.2">
      <c r="B503" s="35"/>
      <c r="C503" s="127"/>
      <c r="D503" s="107"/>
      <c r="E503" s="11"/>
      <c r="F503" s="10"/>
      <c r="G503" s="52">
        <f>COUNTIF(G500:G502,"x")</f>
        <v>0</v>
      </c>
      <c r="H503" s="52">
        <f>COUNTIF(H500:H502,"x")</f>
        <v>3</v>
      </c>
      <c r="I503" s="52">
        <f>COUNTIF(I500:I502,"x")</f>
        <v>0</v>
      </c>
      <c r="J503" s="85">
        <f>IF(I503=3,"NA",G503/(3-I503))</f>
        <v>0</v>
      </c>
    </row>
    <row r="504" spans="2:10" x14ac:dyDescent="0.2">
      <c r="C504" s="130"/>
      <c r="F504" s="5"/>
      <c r="G504" s="19"/>
      <c r="H504" s="19"/>
    </row>
    <row r="505" spans="2:10" ht="24" customHeight="1" x14ac:dyDescent="0.2">
      <c r="B505" s="141" t="s">
        <v>268</v>
      </c>
      <c r="C505" s="142"/>
      <c r="D505" s="142"/>
      <c r="E505" s="142"/>
      <c r="F505" s="142"/>
      <c r="G505" s="142"/>
      <c r="H505" s="142"/>
      <c r="I505" s="142"/>
      <c r="J505" s="74"/>
    </row>
    <row r="506" spans="2:10" x14ac:dyDescent="0.2">
      <c r="B506" s="89">
        <v>7.1</v>
      </c>
      <c r="C506" s="140" t="s">
        <v>139</v>
      </c>
      <c r="D506" s="140"/>
      <c r="E506" s="140"/>
      <c r="F506" s="140"/>
      <c r="G506" s="140"/>
      <c r="H506" s="140"/>
      <c r="I506" s="140"/>
      <c r="J506" s="98">
        <f>AVERAGE(J508,J511)</f>
        <v>0</v>
      </c>
    </row>
    <row r="507" spans="2:10" ht="16" x14ac:dyDescent="0.2">
      <c r="B507" s="58" t="s">
        <v>129</v>
      </c>
      <c r="C507" s="129" t="s">
        <v>140</v>
      </c>
      <c r="D507" s="114" t="s">
        <v>247</v>
      </c>
      <c r="E507" s="31"/>
      <c r="F507" s="55" t="s">
        <v>192</v>
      </c>
      <c r="G507" s="9"/>
      <c r="H507" s="31" t="s">
        <v>5</v>
      </c>
      <c r="I507" s="31"/>
      <c r="J507" s="8"/>
    </row>
    <row r="508" spans="2:10" x14ac:dyDescent="0.2">
      <c r="B508" s="35"/>
      <c r="C508" s="127"/>
      <c r="D508" s="107"/>
      <c r="E508" s="11"/>
      <c r="F508" s="10"/>
      <c r="G508" s="53">
        <f>COUNTIF(G507:G507,"x")</f>
        <v>0</v>
      </c>
      <c r="H508" s="53">
        <f>COUNTIF(H507:H507,"x")</f>
        <v>1</v>
      </c>
      <c r="I508" s="53">
        <f>COUNTIF(I507:I507,"x")</f>
        <v>0</v>
      </c>
      <c r="J508" s="85">
        <f>IF(I508=1,"NA",G508/(1-I508))</f>
        <v>0</v>
      </c>
    </row>
    <row r="509" spans="2:10" x14ac:dyDescent="0.2">
      <c r="C509" s="130"/>
      <c r="F509" s="5"/>
      <c r="G509" s="11"/>
      <c r="H509" s="11"/>
      <c r="I509" s="11"/>
    </row>
    <row r="510" spans="2:10" ht="32" x14ac:dyDescent="0.2">
      <c r="B510" s="58" t="s">
        <v>134</v>
      </c>
      <c r="C510" s="129" t="s">
        <v>141</v>
      </c>
      <c r="D510" s="110" t="s">
        <v>248</v>
      </c>
      <c r="E510" s="31"/>
      <c r="F510" s="55" t="s">
        <v>192</v>
      </c>
      <c r="G510" s="9"/>
      <c r="H510" s="9" t="s">
        <v>5</v>
      </c>
      <c r="I510" s="31"/>
      <c r="J510" s="8"/>
    </row>
    <row r="511" spans="2:10" x14ac:dyDescent="0.2">
      <c r="B511" s="35"/>
      <c r="C511" s="127"/>
      <c r="D511" s="107"/>
      <c r="E511" s="11"/>
      <c r="F511" s="10"/>
      <c r="G511" s="52">
        <f>COUNTIF(G510:G510,"x")</f>
        <v>0</v>
      </c>
      <c r="H511" s="52">
        <f>COUNTIF(H510:H510,"x")</f>
        <v>1</v>
      </c>
      <c r="I511" s="52">
        <f>COUNTIF(I510:I510,"x")</f>
        <v>0</v>
      </c>
      <c r="J511" s="85">
        <f>IF(I511=1,"NA",G511/(1-I511))</f>
        <v>0</v>
      </c>
    </row>
    <row r="512" spans="2:10" x14ac:dyDescent="0.2">
      <c r="C512" s="130"/>
      <c r="F512" s="5"/>
      <c r="G512" s="19"/>
      <c r="H512" s="19"/>
    </row>
    <row r="513" spans="2:10" x14ac:dyDescent="0.2">
      <c r="B513" s="88">
        <v>7.2</v>
      </c>
      <c r="C513" s="140" t="s">
        <v>142</v>
      </c>
      <c r="D513" s="140"/>
      <c r="E513" s="140"/>
      <c r="F513" s="140"/>
      <c r="G513" s="140"/>
      <c r="H513" s="140"/>
      <c r="I513" s="140"/>
      <c r="J513" s="98">
        <f>AVERAGE(J525,J537,J545)</f>
        <v>0</v>
      </c>
    </row>
    <row r="514" spans="2:10" ht="34.5" customHeight="1" x14ac:dyDescent="0.2">
      <c r="B514" s="58" t="s">
        <v>143</v>
      </c>
      <c r="C514" s="129" t="s">
        <v>595</v>
      </c>
      <c r="D514" s="114" t="s">
        <v>249</v>
      </c>
      <c r="E514" s="48" t="s">
        <v>185</v>
      </c>
      <c r="F514" s="28"/>
      <c r="G514" s="51"/>
      <c r="H514" s="38"/>
      <c r="I514" s="49"/>
      <c r="J514" s="76"/>
    </row>
    <row r="515" spans="2:10" ht="33" customHeight="1" x14ac:dyDescent="0.2">
      <c r="B515" s="58" t="s">
        <v>143</v>
      </c>
      <c r="C515" s="129" t="s">
        <v>596</v>
      </c>
      <c r="D515" s="114">
        <v>16.2</v>
      </c>
      <c r="E515" s="48" t="s">
        <v>185</v>
      </c>
      <c r="F515" s="6"/>
      <c r="G515" s="26"/>
      <c r="H515" s="26" t="s">
        <v>5</v>
      </c>
      <c r="I515" s="31"/>
      <c r="J515" s="31"/>
    </row>
    <row r="516" spans="2:10" ht="16.5" customHeight="1" x14ac:dyDescent="0.2">
      <c r="B516" s="58" t="s">
        <v>143</v>
      </c>
      <c r="C516" s="129" t="s">
        <v>605</v>
      </c>
      <c r="D516" s="114">
        <v>16.2</v>
      </c>
      <c r="E516" s="48" t="s">
        <v>185</v>
      </c>
      <c r="F516" s="6"/>
      <c r="G516" s="9"/>
      <c r="H516" s="26" t="s">
        <v>5</v>
      </c>
      <c r="I516" s="26"/>
      <c r="J516" s="31"/>
    </row>
    <row r="517" spans="2:10" ht="32" x14ac:dyDescent="0.2">
      <c r="B517" s="58" t="s">
        <v>143</v>
      </c>
      <c r="C517" s="129" t="s">
        <v>604</v>
      </c>
      <c r="D517" s="114">
        <v>16.2</v>
      </c>
      <c r="E517" s="48" t="s">
        <v>185</v>
      </c>
      <c r="F517" s="6"/>
      <c r="G517" s="9"/>
      <c r="H517" s="26" t="s">
        <v>5</v>
      </c>
      <c r="I517" s="26"/>
      <c r="J517" s="31"/>
    </row>
    <row r="518" spans="2:10" ht="48" x14ac:dyDescent="0.2">
      <c r="B518" s="58" t="s">
        <v>143</v>
      </c>
      <c r="C518" s="129" t="s">
        <v>603</v>
      </c>
      <c r="D518" s="114">
        <v>16.2</v>
      </c>
      <c r="E518" s="48" t="s">
        <v>185</v>
      </c>
      <c r="F518" s="6"/>
      <c r="G518" s="9"/>
      <c r="H518" s="26" t="s">
        <v>5</v>
      </c>
      <c r="I518" s="26"/>
      <c r="J518" s="31"/>
    </row>
    <row r="519" spans="2:10" ht="37" customHeight="1" x14ac:dyDescent="0.2">
      <c r="B519" s="58" t="s">
        <v>143</v>
      </c>
      <c r="C519" s="129" t="s">
        <v>602</v>
      </c>
      <c r="D519" s="114">
        <v>16.2</v>
      </c>
      <c r="E519" s="48" t="s">
        <v>185</v>
      </c>
      <c r="F519" s="6"/>
      <c r="G519" s="7"/>
      <c r="H519" s="26" t="s">
        <v>5</v>
      </c>
      <c r="I519" s="26"/>
      <c r="J519" s="31"/>
    </row>
    <row r="520" spans="2:10" ht="27" x14ac:dyDescent="0.2">
      <c r="B520" s="58" t="s">
        <v>143</v>
      </c>
      <c r="C520" s="129" t="s">
        <v>601</v>
      </c>
      <c r="D520" s="114">
        <v>16.2</v>
      </c>
      <c r="E520" s="48" t="s">
        <v>185</v>
      </c>
      <c r="F520" s="6"/>
      <c r="G520" s="7"/>
      <c r="H520" s="26" t="s">
        <v>5</v>
      </c>
      <c r="I520" s="26"/>
      <c r="J520" s="31"/>
    </row>
    <row r="521" spans="2:10" ht="30" customHeight="1" x14ac:dyDescent="0.2">
      <c r="B521" s="58" t="s">
        <v>143</v>
      </c>
      <c r="C521" s="129" t="s">
        <v>600</v>
      </c>
      <c r="D521" s="114">
        <v>16.2</v>
      </c>
      <c r="E521" s="48" t="s">
        <v>185</v>
      </c>
      <c r="F521" s="6"/>
      <c r="G521" s="7"/>
      <c r="H521" s="26" t="s">
        <v>5</v>
      </c>
      <c r="I521" s="26"/>
      <c r="J521" s="31"/>
    </row>
    <row r="522" spans="2:10" ht="48.75" customHeight="1" x14ac:dyDescent="0.2">
      <c r="B522" s="58" t="s">
        <v>143</v>
      </c>
      <c r="C522" s="129" t="s">
        <v>599</v>
      </c>
      <c r="D522" s="114">
        <v>16.2</v>
      </c>
      <c r="E522" s="48" t="s">
        <v>185</v>
      </c>
      <c r="F522" s="6"/>
      <c r="G522" s="7"/>
      <c r="H522" s="26" t="s">
        <v>5</v>
      </c>
      <c r="I522" s="26"/>
      <c r="J522" s="31"/>
    </row>
    <row r="523" spans="2:10" ht="32" x14ac:dyDescent="0.2">
      <c r="B523" s="58" t="s">
        <v>143</v>
      </c>
      <c r="C523" s="129" t="s">
        <v>598</v>
      </c>
      <c r="D523" s="114">
        <v>16.2</v>
      </c>
      <c r="E523" s="48" t="s">
        <v>185</v>
      </c>
      <c r="F523" s="6"/>
      <c r="G523" s="7"/>
      <c r="H523" s="26" t="s">
        <v>5</v>
      </c>
      <c r="I523" s="26"/>
      <c r="J523" s="31"/>
    </row>
    <row r="524" spans="2:10" ht="16.5" customHeight="1" x14ac:dyDescent="0.2">
      <c r="B524" s="58" t="s">
        <v>143</v>
      </c>
      <c r="C524" s="129" t="s">
        <v>597</v>
      </c>
      <c r="D524" s="114">
        <v>16.2</v>
      </c>
      <c r="E524" s="48" t="s">
        <v>185</v>
      </c>
      <c r="F524" s="6"/>
      <c r="G524" s="7"/>
      <c r="H524" s="26" t="s">
        <v>5</v>
      </c>
      <c r="I524" s="26"/>
      <c r="J524" s="31"/>
    </row>
    <row r="525" spans="2:10" x14ac:dyDescent="0.2">
      <c r="B525" s="35"/>
      <c r="C525" s="127"/>
      <c r="D525" s="107"/>
      <c r="E525" s="11"/>
      <c r="F525" s="10"/>
      <c r="G525" s="52">
        <f>COUNTIF(G515:G524,"x")</f>
        <v>0</v>
      </c>
      <c r="H525" s="52">
        <f>COUNTIF(H515:H524,"x")</f>
        <v>10</v>
      </c>
      <c r="I525" s="52">
        <f>COUNTIF(I515:I524,"x")</f>
        <v>0</v>
      </c>
      <c r="J525" s="85">
        <f>IF(I525=10,"NA",G525/(10-I525))</f>
        <v>0</v>
      </c>
    </row>
    <row r="526" spans="2:10" x14ac:dyDescent="0.2">
      <c r="B526" s="37"/>
      <c r="C526" s="132"/>
      <c r="F526" s="2"/>
      <c r="I526" s="2"/>
    </row>
    <row r="527" spans="2:10" ht="35.25" customHeight="1" x14ac:dyDescent="0.2">
      <c r="B527" s="58" t="s">
        <v>144</v>
      </c>
      <c r="C527" s="129" t="s">
        <v>607</v>
      </c>
      <c r="D527" s="114" t="s">
        <v>606</v>
      </c>
      <c r="E527" s="48" t="s">
        <v>185</v>
      </c>
      <c r="F527" s="28"/>
      <c r="G527" s="51"/>
      <c r="H527" s="38"/>
      <c r="I527" s="49"/>
      <c r="J527" s="76"/>
    </row>
    <row r="528" spans="2:10" ht="15" customHeight="1" x14ac:dyDescent="0.2">
      <c r="B528" s="58" t="s">
        <v>144</v>
      </c>
      <c r="C528" s="129" t="s">
        <v>608</v>
      </c>
      <c r="D528" s="114" t="s">
        <v>617</v>
      </c>
      <c r="E528" s="48" t="s">
        <v>185</v>
      </c>
      <c r="F528" s="6"/>
      <c r="G528" s="26"/>
      <c r="H528" s="7" t="s">
        <v>5</v>
      </c>
      <c r="I528" s="7"/>
      <c r="J528" s="31"/>
    </row>
    <row r="529" spans="2:10" ht="15" customHeight="1" x14ac:dyDescent="0.2">
      <c r="B529" s="58" t="s">
        <v>144</v>
      </c>
      <c r="C529" s="129" t="s">
        <v>609</v>
      </c>
      <c r="D529" s="114" t="s">
        <v>617</v>
      </c>
      <c r="E529" s="48" t="s">
        <v>185</v>
      </c>
      <c r="F529" s="6"/>
      <c r="G529" s="9"/>
      <c r="H529" s="7" t="s">
        <v>5</v>
      </c>
      <c r="I529" s="7"/>
      <c r="J529" s="31"/>
    </row>
    <row r="530" spans="2:10" ht="15" customHeight="1" x14ac:dyDescent="0.2">
      <c r="B530" s="58" t="s">
        <v>144</v>
      </c>
      <c r="C530" s="129" t="s">
        <v>610</v>
      </c>
      <c r="D530" s="114" t="s">
        <v>617</v>
      </c>
      <c r="E530" s="48" t="s">
        <v>185</v>
      </c>
      <c r="F530" s="6"/>
      <c r="G530" s="9"/>
      <c r="H530" s="7" t="s">
        <v>5</v>
      </c>
      <c r="I530" s="7"/>
      <c r="J530" s="31"/>
    </row>
    <row r="531" spans="2:10" ht="35.25" customHeight="1" x14ac:dyDescent="0.2">
      <c r="B531" s="58" t="s">
        <v>144</v>
      </c>
      <c r="C531" s="129" t="s">
        <v>611</v>
      </c>
      <c r="D531" s="114" t="s">
        <v>617</v>
      </c>
      <c r="E531" s="48" t="s">
        <v>185</v>
      </c>
      <c r="F531" s="6"/>
      <c r="G531" s="9"/>
      <c r="H531" s="7" t="s">
        <v>5</v>
      </c>
      <c r="I531" s="7"/>
      <c r="J531" s="31"/>
    </row>
    <row r="532" spans="2:10" ht="18" customHeight="1" x14ac:dyDescent="0.2">
      <c r="B532" s="58" t="s">
        <v>144</v>
      </c>
      <c r="C532" s="129" t="s">
        <v>612</v>
      </c>
      <c r="D532" s="114" t="s">
        <v>617</v>
      </c>
      <c r="E532" s="48" t="s">
        <v>185</v>
      </c>
      <c r="F532" s="6"/>
      <c r="G532" s="7"/>
      <c r="H532" s="7" t="s">
        <v>5</v>
      </c>
      <c r="I532" s="7"/>
      <c r="J532" s="31"/>
    </row>
    <row r="533" spans="2:10" ht="48" x14ac:dyDescent="0.2">
      <c r="B533" s="58" t="s">
        <v>144</v>
      </c>
      <c r="C533" s="129" t="s">
        <v>613</v>
      </c>
      <c r="D533" s="114" t="s">
        <v>617</v>
      </c>
      <c r="E533" s="48" t="s">
        <v>185</v>
      </c>
      <c r="F533" s="6"/>
      <c r="G533" s="7"/>
      <c r="H533" s="7" t="s">
        <v>5</v>
      </c>
      <c r="I533" s="7"/>
      <c r="J533" s="31"/>
    </row>
    <row r="534" spans="2:10" ht="15" customHeight="1" x14ac:dyDescent="0.2">
      <c r="B534" s="58" t="s">
        <v>144</v>
      </c>
      <c r="C534" s="129" t="s">
        <v>614</v>
      </c>
      <c r="D534" s="114" t="s">
        <v>617</v>
      </c>
      <c r="E534" s="48" t="s">
        <v>185</v>
      </c>
      <c r="F534" s="6"/>
      <c r="G534" s="7"/>
      <c r="H534" s="7" t="s">
        <v>5</v>
      </c>
      <c r="I534" s="7"/>
      <c r="J534" s="31"/>
    </row>
    <row r="535" spans="2:10" ht="15" customHeight="1" x14ac:dyDescent="0.2">
      <c r="B535" s="58" t="s">
        <v>144</v>
      </c>
      <c r="C535" s="129" t="s">
        <v>615</v>
      </c>
      <c r="D535" s="114" t="s">
        <v>617</v>
      </c>
      <c r="E535" s="48" t="s">
        <v>185</v>
      </c>
      <c r="F535" s="6"/>
      <c r="G535" s="7"/>
      <c r="H535" s="7" t="s">
        <v>5</v>
      </c>
      <c r="I535" s="7"/>
      <c r="J535" s="25"/>
    </row>
    <row r="536" spans="2:10" ht="15" customHeight="1" x14ac:dyDescent="0.2">
      <c r="B536" s="58" t="s">
        <v>144</v>
      </c>
      <c r="C536" s="129" t="s">
        <v>616</v>
      </c>
      <c r="D536" s="114" t="s">
        <v>617</v>
      </c>
      <c r="E536" s="48" t="s">
        <v>185</v>
      </c>
      <c r="F536" s="6"/>
      <c r="G536" s="7"/>
      <c r="H536" s="7" t="s">
        <v>5</v>
      </c>
      <c r="I536" s="7"/>
      <c r="J536" s="31"/>
    </row>
    <row r="537" spans="2:10" x14ac:dyDescent="0.2">
      <c r="B537" s="35"/>
      <c r="C537" s="127"/>
      <c r="D537" s="107"/>
      <c r="E537" s="11"/>
      <c r="F537" s="10"/>
      <c r="G537" s="52">
        <f>COUNTIF(G528:G536,"x")</f>
        <v>0</v>
      </c>
      <c r="H537" s="52">
        <f>COUNTIF(H528:H536,"x")</f>
        <v>9</v>
      </c>
      <c r="I537" s="52">
        <f>COUNTIF(I528:I536,"x")</f>
        <v>0</v>
      </c>
      <c r="J537" s="85">
        <f>IF(I537=9,"NA",G537/(9-I537))</f>
        <v>0</v>
      </c>
    </row>
    <row r="538" spans="2:10" x14ac:dyDescent="0.2">
      <c r="B538" s="37"/>
      <c r="C538" s="132"/>
      <c r="F538" s="2"/>
      <c r="I538" s="2"/>
    </row>
    <row r="539" spans="2:10" ht="50.25" customHeight="1" x14ac:dyDescent="0.2">
      <c r="B539" s="58" t="s">
        <v>145</v>
      </c>
      <c r="C539" s="129" t="s">
        <v>618</v>
      </c>
      <c r="D539" s="114" t="s">
        <v>250</v>
      </c>
      <c r="E539" s="48" t="s">
        <v>185</v>
      </c>
      <c r="F539" s="28"/>
      <c r="G539" s="51"/>
      <c r="H539" s="38"/>
      <c r="I539" s="38"/>
      <c r="J539" s="76"/>
    </row>
    <row r="540" spans="2:10" ht="15" customHeight="1" x14ac:dyDescent="0.2">
      <c r="B540" s="58" t="s">
        <v>145</v>
      </c>
      <c r="C540" s="129" t="s">
        <v>619</v>
      </c>
      <c r="D540" s="114" t="s">
        <v>624</v>
      </c>
      <c r="E540" s="48" t="s">
        <v>185</v>
      </c>
      <c r="F540" s="6"/>
      <c r="G540" s="26"/>
      <c r="H540" s="26" t="s">
        <v>5</v>
      </c>
      <c r="I540" s="26"/>
      <c r="J540" s="31"/>
    </row>
    <row r="541" spans="2:10" ht="19.5" customHeight="1" x14ac:dyDescent="0.2">
      <c r="B541" s="58" t="s">
        <v>145</v>
      </c>
      <c r="C541" s="129" t="s">
        <v>620</v>
      </c>
      <c r="D541" s="114" t="s">
        <v>624</v>
      </c>
      <c r="E541" s="48" t="s">
        <v>185</v>
      </c>
      <c r="F541" s="6"/>
      <c r="G541" s="9"/>
      <c r="H541" s="26" t="s">
        <v>5</v>
      </c>
      <c r="I541" s="26"/>
      <c r="J541" s="31"/>
    </row>
    <row r="542" spans="2:10" ht="32" x14ac:dyDescent="0.2">
      <c r="B542" s="58" t="s">
        <v>145</v>
      </c>
      <c r="C542" s="129" t="s">
        <v>621</v>
      </c>
      <c r="D542" s="114" t="s">
        <v>624</v>
      </c>
      <c r="E542" s="48" t="s">
        <v>185</v>
      </c>
      <c r="F542" s="6"/>
      <c r="G542" s="9"/>
      <c r="H542" s="26" t="s">
        <v>5</v>
      </c>
      <c r="I542" s="26"/>
      <c r="J542" s="31"/>
    </row>
    <row r="543" spans="2:10" ht="15" customHeight="1" x14ac:dyDescent="0.2">
      <c r="B543" s="58" t="s">
        <v>145</v>
      </c>
      <c r="C543" s="129" t="s">
        <v>622</v>
      </c>
      <c r="D543" s="114" t="s">
        <v>624</v>
      </c>
      <c r="E543" s="48" t="s">
        <v>185</v>
      </c>
      <c r="F543" s="6"/>
      <c r="G543" s="9"/>
      <c r="H543" s="26" t="s">
        <v>5</v>
      </c>
      <c r="I543" s="26"/>
      <c r="J543" s="31"/>
    </row>
    <row r="544" spans="2:10" ht="33" customHeight="1" x14ac:dyDescent="0.2">
      <c r="B544" s="58" t="s">
        <v>145</v>
      </c>
      <c r="C544" s="129" t="s">
        <v>623</v>
      </c>
      <c r="D544" s="114" t="s">
        <v>624</v>
      </c>
      <c r="E544" s="48" t="s">
        <v>185</v>
      </c>
      <c r="F544" s="6"/>
      <c r="G544" s="7"/>
      <c r="H544" s="26" t="s">
        <v>5</v>
      </c>
      <c r="I544" s="26"/>
      <c r="J544" s="31"/>
    </row>
    <row r="545" spans="2:10" x14ac:dyDescent="0.2">
      <c r="B545" s="35"/>
      <c r="C545" s="127"/>
      <c r="D545" s="107"/>
      <c r="E545" s="11"/>
      <c r="F545" s="10"/>
      <c r="G545" s="52">
        <f>COUNTIF(G540:G544,"x")</f>
        <v>0</v>
      </c>
      <c r="H545" s="52">
        <f>COUNTIF(H540:H544,"x")</f>
        <v>5</v>
      </c>
      <c r="I545" s="52">
        <f>COUNTIF(I540:I544,"x")</f>
        <v>0</v>
      </c>
      <c r="J545" s="85">
        <f>IF(I545=5,"NA",G545/(5-I545))</f>
        <v>0</v>
      </c>
    </row>
    <row r="546" spans="2:10" x14ac:dyDescent="0.2">
      <c r="C546" s="130"/>
      <c r="F546" s="5"/>
      <c r="G546" s="19"/>
      <c r="H546" s="19"/>
      <c r="I546" s="19"/>
    </row>
    <row r="547" spans="2:10" x14ac:dyDescent="0.2">
      <c r="B547" s="88">
        <v>7.3</v>
      </c>
      <c r="C547" s="140" t="s">
        <v>146</v>
      </c>
      <c r="D547" s="140"/>
      <c r="E547" s="140"/>
      <c r="F547" s="140"/>
      <c r="G547" s="140"/>
      <c r="H547" s="140"/>
      <c r="I547" s="140"/>
      <c r="J547" s="98">
        <f>J562</f>
        <v>0</v>
      </c>
    </row>
    <row r="548" spans="2:10" ht="30" customHeight="1" x14ac:dyDescent="0.2">
      <c r="B548" s="58" t="s">
        <v>147</v>
      </c>
      <c r="C548" s="129" t="s">
        <v>625</v>
      </c>
      <c r="D548" s="114" t="s">
        <v>251</v>
      </c>
      <c r="E548" s="48" t="s">
        <v>185</v>
      </c>
      <c r="F548" s="28"/>
      <c r="G548" s="51"/>
      <c r="H548" s="38"/>
      <c r="I548" s="38"/>
      <c r="J548" s="71"/>
    </row>
    <row r="549" spans="2:10" ht="32" x14ac:dyDescent="0.2">
      <c r="B549" s="58" t="s">
        <v>147</v>
      </c>
      <c r="C549" s="129" t="s">
        <v>626</v>
      </c>
      <c r="D549" s="114">
        <v>16.3</v>
      </c>
      <c r="E549" s="48" t="s">
        <v>185</v>
      </c>
      <c r="F549" s="6"/>
      <c r="G549" s="26"/>
      <c r="H549" s="26" t="s">
        <v>5</v>
      </c>
      <c r="I549" s="26"/>
      <c r="J549" s="31"/>
    </row>
    <row r="550" spans="2:10" ht="15" customHeight="1" x14ac:dyDescent="0.2">
      <c r="B550" s="58" t="s">
        <v>147</v>
      </c>
      <c r="C550" s="129" t="s">
        <v>627</v>
      </c>
      <c r="D550" s="114">
        <v>16.3</v>
      </c>
      <c r="E550" s="48" t="s">
        <v>185</v>
      </c>
      <c r="F550" s="6"/>
      <c r="G550" s="9"/>
      <c r="H550" s="26" t="s">
        <v>5</v>
      </c>
      <c r="I550" s="26"/>
      <c r="J550" s="31"/>
    </row>
    <row r="551" spans="2:10" ht="32" x14ac:dyDescent="0.2">
      <c r="B551" s="58" t="s">
        <v>147</v>
      </c>
      <c r="C551" s="129" t="s">
        <v>628</v>
      </c>
      <c r="D551" s="114">
        <v>16.3</v>
      </c>
      <c r="E551" s="48" t="s">
        <v>185</v>
      </c>
      <c r="F551" s="6"/>
      <c r="G551" s="9"/>
      <c r="H551" s="26" t="s">
        <v>5</v>
      </c>
      <c r="I551" s="26"/>
      <c r="J551" s="31"/>
    </row>
    <row r="552" spans="2:10" ht="15" customHeight="1" x14ac:dyDescent="0.2">
      <c r="B552" s="58" t="s">
        <v>147</v>
      </c>
      <c r="C552" s="129" t="s">
        <v>629</v>
      </c>
      <c r="D552" s="114">
        <v>16.3</v>
      </c>
      <c r="E552" s="48" t="s">
        <v>185</v>
      </c>
      <c r="F552" s="6"/>
      <c r="G552" s="9"/>
      <c r="H552" s="26" t="s">
        <v>5</v>
      </c>
      <c r="I552" s="26"/>
      <c r="J552" s="31"/>
    </row>
    <row r="553" spans="2:10" ht="15" customHeight="1" x14ac:dyDescent="0.2">
      <c r="B553" s="58" t="s">
        <v>147</v>
      </c>
      <c r="C553" s="129" t="s">
        <v>630</v>
      </c>
      <c r="D553" s="114">
        <v>16.3</v>
      </c>
      <c r="E553" s="48" t="s">
        <v>185</v>
      </c>
      <c r="F553" s="6"/>
      <c r="G553" s="7"/>
      <c r="H553" s="26" t="s">
        <v>5</v>
      </c>
      <c r="I553" s="26"/>
      <c r="J553" s="31"/>
    </row>
    <row r="554" spans="2:10" ht="15" customHeight="1" x14ac:dyDescent="0.2">
      <c r="B554" s="58" t="s">
        <v>147</v>
      </c>
      <c r="C554" s="129" t="s">
        <v>631</v>
      </c>
      <c r="D554" s="114">
        <v>16.3</v>
      </c>
      <c r="E554" s="48" t="s">
        <v>185</v>
      </c>
      <c r="F554" s="6"/>
      <c r="G554" s="7"/>
      <c r="H554" s="26" t="s">
        <v>5</v>
      </c>
      <c r="I554" s="26"/>
      <c r="J554" s="31"/>
    </row>
    <row r="555" spans="2:10" ht="15" customHeight="1" x14ac:dyDescent="0.2">
      <c r="B555" s="58" t="s">
        <v>147</v>
      </c>
      <c r="C555" s="129" t="s">
        <v>632</v>
      </c>
      <c r="D555" s="114">
        <v>16.3</v>
      </c>
      <c r="E555" s="48" t="s">
        <v>185</v>
      </c>
      <c r="F555" s="6"/>
      <c r="G555" s="7"/>
      <c r="H555" s="26" t="s">
        <v>5</v>
      </c>
      <c r="I555" s="26"/>
      <c r="J555" s="31"/>
    </row>
    <row r="556" spans="2:10" ht="15" customHeight="1" x14ac:dyDescent="0.2">
      <c r="B556" s="58" t="s">
        <v>147</v>
      </c>
      <c r="C556" s="129" t="s">
        <v>633</v>
      </c>
      <c r="D556" s="114">
        <v>16.3</v>
      </c>
      <c r="E556" s="48" t="s">
        <v>185</v>
      </c>
      <c r="F556" s="6"/>
      <c r="G556" s="7"/>
      <c r="H556" s="26" t="s">
        <v>5</v>
      </c>
      <c r="I556" s="26"/>
      <c r="J556" s="31"/>
    </row>
    <row r="557" spans="2:10" ht="32" x14ac:dyDescent="0.2">
      <c r="B557" s="58" t="s">
        <v>147</v>
      </c>
      <c r="C557" s="129" t="s">
        <v>634</v>
      </c>
      <c r="D557" s="114">
        <v>16.3</v>
      </c>
      <c r="E557" s="48" t="s">
        <v>185</v>
      </c>
      <c r="F557" s="6"/>
      <c r="G557" s="7"/>
      <c r="H557" s="26" t="s">
        <v>5</v>
      </c>
      <c r="I557" s="26"/>
      <c r="J557" s="31"/>
    </row>
    <row r="558" spans="2:10" ht="15" customHeight="1" x14ac:dyDescent="0.2">
      <c r="B558" s="58" t="s">
        <v>147</v>
      </c>
      <c r="C558" s="129" t="s">
        <v>635</v>
      </c>
      <c r="D558" s="114">
        <v>16.3</v>
      </c>
      <c r="E558" s="48" t="s">
        <v>185</v>
      </c>
      <c r="F558" s="6"/>
      <c r="G558" s="7"/>
      <c r="H558" s="26" t="s">
        <v>5</v>
      </c>
      <c r="I558" s="26"/>
      <c r="J558" s="31"/>
    </row>
    <row r="559" spans="2:10" ht="27" x14ac:dyDescent="0.2">
      <c r="B559" s="58" t="s">
        <v>147</v>
      </c>
      <c r="C559" s="129" t="s">
        <v>636</v>
      </c>
      <c r="D559" s="114">
        <v>16.3</v>
      </c>
      <c r="E559" s="48" t="s">
        <v>185</v>
      </c>
      <c r="F559" s="6"/>
      <c r="G559" s="7"/>
      <c r="H559" s="26" t="s">
        <v>5</v>
      </c>
      <c r="I559" s="26"/>
      <c r="J559" s="31"/>
    </row>
    <row r="560" spans="2:10" ht="15" customHeight="1" x14ac:dyDescent="0.2">
      <c r="B560" s="58" t="s">
        <v>147</v>
      </c>
      <c r="C560" s="129" t="s">
        <v>637</v>
      </c>
      <c r="D560" s="114">
        <v>16.3</v>
      </c>
      <c r="E560" s="48" t="s">
        <v>185</v>
      </c>
      <c r="F560" s="6"/>
      <c r="G560" s="7"/>
      <c r="H560" s="26" t="s">
        <v>5</v>
      </c>
      <c r="I560" s="26"/>
      <c r="J560" s="31"/>
    </row>
    <row r="561" spans="2:10" ht="15" customHeight="1" x14ac:dyDescent="0.2">
      <c r="B561" s="58" t="s">
        <v>147</v>
      </c>
      <c r="C561" s="129" t="s">
        <v>638</v>
      </c>
      <c r="D561" s="114">
        <v>16.3</v>
      </c>
      <c r="E561" s="48" t="s">
        <v>185</v>
      </c>
      <c r="F561" s="6"/>
      <c r="G561" s="7"/>
      <c r="H561" s="26" t="s">
        <v>5</v>
      </c>
      <c r="I561" s="26"/>
      <c r="J561" s="31"/>
    </row>
    <row r="562" spans="2:10" x14ac:dyDescent="0.2">
      <c r="B562" s="35"/>
      <c r="C562" s="127"/>
      <c r="D562" s="107"/>
      <c r="E562" s="11"/>
      <c r="F562" s="10"/>
      <c r="G562" s="52">
        <f>COUNTIF(G549:G561,"x")</f>
        <v>0</v>
      </c>
      <c r="H562" s="52">
        <f>COUNTIF(H549:H561,"x")</f>
        <v>13</v>
      </c>
      <c r="I562" s="52">
        <f>COUNTIF(I549:I561,"x")</f>
        <v>0</v>
      </c>
      <c r="J562" s="85">
        <f>IF(I562=13,"NA",G562/(13-I562))</f>
        <v>0</v>
      </c>
    </row>
    <row r="563" spans="2:10" x14ac:dyDescent="0.2">
      <c r="C563" s="130"/>
      <c r="F563" s="5"/>
      <c r="G563" s="19"/>
      <c r="H563" s="19"/>
    </row>
    <row r="564" spans="2:10" x14ac:dyDescent="0.2">
      <c r="B564" s="88">
        <v>7.4</v>
      </c>
      <c r="C564" s="140" t="s">
        <v>148</v>
      </c>
      <c r="D564" s="140"/>
      <c r="E564" s="140"/>
      <c r="F564" s="140"/>
      <c r="G564" s="140"/>
      <c r="H564" s="140"/>
      <c r="I564" s="140"/>
      <c r="J564" s="98">
        <f>J582</f>
        <v>0</v>
      </c>
    </row>
    <row r="565" spans="2:10" ht="35.25" customHeight="1" x14ac:dyDescent="0.2">
      <c r="B565" s="58" t="s">
        <v>149</v>
      </c>
      <c r="C565" s="129" t="s">
        <v>639</v>
      </c>
      <c r="D565" s="114" t="s">
        <v>253</v>
      </c>
      <c r="E565" s="48" t="s">
        <v>185</v>
      </c>
      <c r="F565" s="28"/>
      <c r="G565" s="51"/>
      <c r="H565" s="49"/>
      <c r="I565" s="49"/>
      <c r="J565" s="76"/>
    </row>
    <row r="566" spans="2:10" ht="47.25" customHeight="1" x14ac:dyDescent="0.2">
      <c r="B566" s="58" t="s">
        <v>149</v>
      </c>
      <c r="C566" s="129" t="s">
        <v>640</v>
      </c>
      <c r="D566" s="114">
        <v>16.399999999999999</v>
      </c>
      <c r="E566" s="48" t="s">
        <v>185</v>
      </c>
      <c r="F566" s="6"/>
      <c r="G566" s="26"/>
      <c r="H566" s="7" t="s">
        <v>5</v>
      </c>
      <c r="I566" s="7"/>
      <c r="J566" s="31"/>
    </row>
    <row r="567" spans="2:10" ht="15" customHeight="1" x14ac:dyDescent="0.2">
      <c r="B567" s="58" t="s">
        <v>149</v>
      </c>
      <c r="C567" s="129" t="s">
        <v>641</v>
      </c>
      <c r="D567" s="114">
        <v>16.399999999999999</v>
      </c>
      <c r="E567" s="48" t="s">
        <v>185</v>
      </c>
      <c r="F567" s="6"/>
      <c r="G567" s="9"/>
      <c r="H567" s="7" t="s">
        <v>5</v>
      </c>
      <c r="I567" s="7"/>
      <c r="J567" s="31"/>
    </row>
    <row r="568" spans="2:10" ht="15" customHeight="1" x14ac:dyDescent="0.2">
      <c r="B568" s="58" t="s">
        <v>149</v>
      </c>
      <c r="C568" s="129" t="s">
        <v>629</v>
      </c>
      <c r="D568" s="114">
        <v>16.399999999999999</v>
      </c>
      <c r="E568" s="48" t="s">
        <v>185</v>
      </c>
      <c r="F568" s="6"/>
      <c r="G568" s="9"/>
      <c r="H568" s="7" t="s">
        <v>5</v>
      </c>
      <c r="I568" s="7"/>
      <c r="J568" s="31"/>
    </row>
    <row r="569" spans="2:10" ht="15" customHeight="1" x14ac:dyDescent="0.2">
      <c r="B569" s="58" t="s">
        <v>149</v>
      </c>
      <c r="C569" s="129" t="s">
        <v>630</v>
      </c>
      <c r="D569" s="114">
        <v>16.399999999999999</v>
      </c>
      <c r="E569" s="48" t="s">
        <v>185</v>
      </c>
      <c r="F569" s="6"/>
      <c r="G569" s="9"/>
      <c r="H569" s="7" t="s">
        <v>5</v>
      </c>
      <c r="I569" s="7"/>
      <c r="J569" s="31"/>
    </row>
    <row r="570" spans="2:10" ht="20" customHeight="1" x14ac:dyDescent="0.2">
      <c r="B570" s="58" t="s">
        <v>149</v>
      </c>
      <c r="C570" s="129" t="s">
        <v>642</v>
      </c>
      <c r="D570" s="114">
        <v>16.399999999999999</v>
      </c>
      <c r="E570" s="48" t="s">
        <v>185</v>
      </c>
      <c r="F570" s="6"/>
      <c r="G570" s="7"/>
      <c r="H570" s="7" t="s">
        <v>5</v>
      </c>
      <c r="I570" s="7"/>
      <c r="J570" s="31"/>
    </row>
    <row r="571" spans="2:10" ht="15" customHeight="1" x14ac:dyDescent="0.2">
      <c r="B571" s="58" t="s">
        <v>149</v>
      </c>
      <c r="C571" s="129" t="s">
        <v>643</v>
      </c>
      <c r="D571" s="114">
        <v>16.399999999999999</v>
      </c>
      <c r="E571" s="48" t="s">
        <v>185</v>
      </c>
      <c r="F571" s="6"/>
      <c r="G571" s="7"/>
      <c r="H571" s="7" t="s">
        <v>5</v>
      </c>
      <c r="I571" s="7"/>
      <c r="J571" s="31"/>
    </row>
    <row r="572" spans="2:10" ht="15" customHeight="1" x14ac:dyDescent="0.2">
      <c r="B572" s="58" t="s">
        <v>149</v>
      </c>
      <c r="C572" s="129" t="s">
        <v>644</v>
      </c>
      <c r="D572" s="114">
        <v>16.399999999999999</v>
      </c>
      <c r="E572" s="48" t="s">
        <v>185</v>
      </c>
      <c r="F572" s="6"/>
      <c r="G572" s="7"/>
      <c r="H572" s="7" t="s">
        <v>5</v>
      </c>
      <c r="I572" s="7"/>
      <c r="J572" s="31"/>
    </row>
    <row r="573" spans="2:10" ht="15" customHeight="1" x14ac:dyDescent="0.2">
      <c r="B573" s="58" t="s">
        <v>149</v>
      </c>
      <c r="C573" s="129" t="s">
        <v>645</v>
      </c>
      <c r="D573" s="114">
        <v>16.399999999999999</v>
      </c>
      <c r="E573" s="48" t="s">
        <v>185</v>
      </c>
      <c r="F573" s="6"/>
      <c r="G573" s="7"/>
      <c r="H573" s="7" t="s">
        <v>5</v>
      </c>
      <c r="I573" s="7"/>
      <c r="J573" s="31"/>
    </row>
    <row r="574" spans="2:10" ht="15" customHeight="1" x14ac:dyDescent="0.2">
      <c r="B574" s="58" t="s">
        <v>149</v>
      </c>
      <c r="C574" s="129" t="s">
        <v>631</v>
      </c>
      <c r="D574" s="114">
        <v>16.399999999999999</v>
      </c>
      <c r="E574" s="48" t="s">
        <v>185</v>
      </c>
      <c r="F574" s="6"/>
      <c r="G574" s="7"/>
      <c r="H574" s="7" t="s">
        <v>5</v>
      </c>
      <c r="I574" s="7"/>
      <c r="J574" s="31"/>
    </row>
    <row r="575" spans="2:10" ht="15" customHeight="1" x14ac:dyDescent="0.2">
      <c r="B575" s="58" t="s">
        <v>149</v>
      </c>
      <c r="C575" s="129" t="s">
        <v>648</v>
      </c>
      <c r="D575" s="114">
        <v>16.399999999999999</v>
      </c>
      <c r="E575" s="48" t="s">
        <v>185</v>
      </c>
      <c r="F575" s="6"/>
      <c r="G575" s="7"/>
      <c r="H575" s="7" t="s">
        <v>5</v>
      </c>
      <c r="I575" s="7"/>
      <c r="J575" s="31"/>
    </row>
    <row r="576" spans="2:10" ht="15" customHeight="1" x14ac:dyDescent="0.2">
      <c r="B576" s="58" t="s">
        <v>149</v>
      </c>
      <c r="C576" s="129" t="s">
        <v>633</v>
      </c>
      <c r="D576" s="114">
        <v>16.399999999999999</v>
      </c>
      <c r="E576" s="48" t="s">
        <v>185</v>
      </c>
      <c r="F576" s="6"/>
      <c r="G576" s="7"/>
      <c r="H576" s="7" t="s">
        <v>5</v>
      </c>
      <c r="I576" s="7"/>
      <c r="J576" s="31"/>
    </row>
    <row r="577" spans="2:10" ht="32" x14ac:dyDescent="0.2">
      <c r="B577" s="58" t="s">
        <v>149</v>
      </c>
      <c r="C577" s="129" t="s">
        <v>646</v>
      </c>
      <c r="D577" s="114">
        <v>16.399999999999999</v>
      </c>
      <c r="E577" s="48" t="s">
        <v>185</v>
      </c>
      <c r="F577" s="6"/>
      <c r="G577" s="7"/>
      <c r="H577" s="7" t="s">
        <v>5</v>
      </c>
      <c r="I577" s="7"/>
      <c r="J577" s="31"/>
    </row>
    <row r="578" spans="2:10" ht="15" customHeight="1" x14ac:dyDescent="0.2">
      <c r="B578" s="58" t="s">
        <v>149</v>
      </c>
      <c r="C578" s="129" t="s">
        <v>635</v>
      </c>
      <c r="D578" s="114">
        <v>16.399999999999999</v>
      </c>
      <c r="E578" s="48" t="s">
        <v>185</v>
      </c>
      <c r="F578" s="6"/>
      <c r="G578" s="7"/>
      <c r="H578" s="7" t="s">
        <v>5</v>
      </c>
      <c r="I578" s="7"/>
      <c r="J578" s="31"/>
    </row>
    <row r="579" spans="2:10" ht="19" customHeight="1" x14ac:dyDescent="0.2">
      <c r="B579" s="58" t="s">
        <v>149</v>
      </c>
      <c r="C579" s="129" t="s">
        <v>636</v>
      </c>
      <c r="D579" s="114">
        <v>16.399999999999999</v>
      </c>
      <c r="E579" s="48" t="s">
        <v>185</v>
      </c>
      <c r="F579" s="6"/>
      <c r="G579" s="7"/>
      <c r="H579" s="7" t="s">
        <v>5</v>
      </c>
      <c r="I579" s="7"/>
      <c r="J579" s="31"/>
    </row>
    <row r="580" spans="2:10" ht="30" customHeight="1" x14ac:dyDescent="0.2">
      <c r="B580" s="58" t="s">
        <v>149</v>
      </c>
      <c r="C580" s="129" t="s">
        <v>647</v>
      </c>
      <c r="D580" s="114">
        <v>16.399999999999999</v>
      </c>
      <c r="E580" s="48" t="s">
        <v>185</v>
      </c>
      <c r="F580" s="6"/>
      <c r="G580" s="7"/>
      <c r="H580" s="7" t="s">
        <v>5</v>
      </c>
      <c r="I580" s="7"/>
      <c r="J580" s="31"/>
    </row>
    <row r="581" spans="2:10" ht="15" customHeight="1" x14ac:dyDescent="0.2">
      <c r="B581" s="58" t="s">
        <v>149</v>
      </c>
      <c r="C581" s="129" t="s">
        <v>638</v>
      </c>
      <c r="D581" s="114">
        <v>16.399999999999999</v>
      </c>
      <c r="E581" s="48" t="s">
        <v>185</v>
      </c>
      <c r="F581" s="6"/>
      <c r="G581" s="7"/>
      <c r="H581" s="7" t="s">
        <v>5</v>
      </c>
      <c r="I581" s="7"/>
      <c r="J581" s="31"/>
    </row>
    <row r="582" spans="2:10" x14ac:dyDescent="0.2">
      <c r="B582" s="35"/>
      <c r="C582" s="127"/>
      <c r="D582" s="107"/>
      <c r="E582" s="11"/>
      <c r="F582" s="10"/>
      <c r="G582" s="52">
        <f>COUNTIF(G566:G581,"x")</f>
        <v>0</v>
      </c>
      <c r="H582" s="52">
        <f>COUNTIF(H566:H581,"x")</f>
        <v>16</v>
      </c>
      <c r="I582" s="52">
        <f>COUNTIF(I566:I581,"x")</f>
        <v>0</v>
      </c>
      <c r="J582" s="85">
        <f>IF(I582=16,"NA",G582/(16-I582))</f>
        <v>0</v>
      </c>
    </row>
    <row r="583" spans="2:10" x14ac:dyDescent="0.2">
      <c r="C583" s="130"/>
      <c r="F583" s="5"/>
      <c r="G583" s="19"/>
      <c r="H583" s="19"/>
    </row>
    <row r="584" spans="2:10" x14ac:dyDescent="0.2">
      <c r="B584" s="88">
        <v>7.5</v>
      </c>
      <c r="C584" s="140" t="s">
        <v>150</v>
      </c>
      <c r="D584" s="140"/>
      <c r="E584" s="140"/>
      <c r="F584" s="140"/>
      <c r="G584" s="140"/>
      <c r="H584" s="140"/>
      <c r="I584" s="140"/>
      <c r="J584" s="98">
        <f>J592</f>
        <v>0</v>
      </c>
    </row>
    <row r="585" spans="2:10" ht="32.25" customHeight="1" x14ac:dyDescent="0.2">
      <c r="B585" s="65" t="s">
        <v>151</v>
      </c>
      <c r="C585" s="133" t="s">
        <v>649</v>
      </c>
      <c r="D585" s="116" t="s">
        <v>252</v>
      </c>
      <c r="E585" s="80" t="s">
        <v>185</v>
      </c>
      <c r="F585" s="81"/>
      <c r="G585" s="79"/>
      <c r="H585" s="82"/>
      <c r="I585" s="66"/>
      <c r="J585" s="83"/>
    </row>
    <row r="586" spans="2:10" ht="21" customHeight="1" x14ac:dyDescent="0.2">
      <c r="B586" s="58" t="s">
        <v>151</v>
      </c>
      <c r="C586" s="129" t="s">
        <v>650</v>
      </c>
      <c r="D586" s="114">
        <v>16.5</v>
      </c>
      <c r="E586" s="48" t="s">
        <v>185</v>
      </c>
      <c r="F586" s="6"/>
      <c r="G586" s="26"/>
      <c r="H586" s="26" t="s">
        <v>5</v>
      </c>
      <c r="I586" s="31"/>
      <c r="J586" s="31"/>
    </row>
    <row r="587" spans="2:10" ht="15" customHeight="1" x14ac:dyDescent="0.2">
      <c r="B587" s="58" t="s">
        <v>151</v>
      </c>
      <c r="C587" s="129" t="s">
        <v>651</v>
      </c>
      <c r="D587" s="114">
        <v>16.5</v>
      </c>
      <c r="E587" s="48" t="s">
        <v>185</v>
      </c>
      <c r="F587" s="6"/>
      <c r="G587" s="9"/>
      <c r="H587" s="26" t="s">
        <v>5</v>
      </c>
      <c r="I587" s="26"/>
      <c r="J587" s="31"/>
    </row>
    <row r="588" spans="2:10" ht="32" x14ac:dyDescent="0.2">
      <c r="B588" s="58" t="s">
        <v>151</v>
      </c>
      <c r="C588" s="129" t="s">
        <v>652</v>
      </c>
      <c r="D588" s="114">
        <v>16.5</v>
      </c>
      <c r="E588" s="48" t="s">
        <v>185</v>
      </c>
      <c r="F588" s="6"/>
      <c r="G588" s="9"/>
      <c r="H588" s="26" t="s">
        <v>5</v>
      </c>
      <c r="I588" s="26"/>
      <c r="J588" s="31"/>
    </row>
    <row r="589" spans="2:10" ht="15" customHeight="1" x14ac:dyDescent="0.2">
      <c r="B589" s="58" t="s">
        <v>151</v>
      </c>
      <c r="C589" s="129" t="s">
        <v>653</v>
      </c>
      <c r="D589" s="114">
        <v>16.5</v>
      </c>
      <c r="E589" s="48" t="s">
        <v>185</v>
      </c>
      <c r="F589" s="6"/>
      <c r="G589" s="9"/>
      <c r="H589" s="26" t="s">
        <v>5</v>
      </c>
      <c r="I589" s="26"/>
      <c r="J589" s="31"/>
    </row>
    <row r="590" spans="2:10" ht="15" customHeight="1" x14ac:dyDescent="0.2">
      <c r="B590" s="58" t="s">
        <v>151</v>
      </c>
      <c r="C590" s="129" t="s">
        <v>631</v>
      </c>
      <c r="D590" s="114">
        <v>16.5</v>
      </c>
      <c r="E590" s="48" t="s">
        <v>185</v>
      </c>
      <c r="F590" s="6"/>
      <c r="G590" s="7"/>
      <c r="H590" s="26" t="s">
        <v>5</v>
      </c>
      <c r="I590" s="26"/>
      <c r="J590" s="31"/>
    </row>
    <row r="591" spans="2:10" ht="15" customHeight="1" x14ac:dyDescent="0.2">
      <c r="B591" s="58" t="s">
        <v>151</v>
      </c>
      <c r="C591" s="129" t="s">
        <v>638</v>
      </c>
      <c r="D591" s="114">
        <v>16.5</v>
      </c>
      <c r="E591" s="48" t="s">
        <v>185</v>
      </c>
      <c r="F591" s="6"/>
      <c r="G591" s="7"/>
      <c r="H591" s="26" t="s">
        <v>5</v>
      </c>
      <c r="I591" s="26"/>
      <c r="J591" s="31"/>
    </row>
    <row r="592" spans="2:10" x14ac:dyDescent="0.2">
      <c r="B592" s="35"/>
      <c r="C592" s="127"/>
      <c r="D592" s="107"/>
      <c r="E592" s="11"/>
      <c r="F592" s="10"/>
      <c r="G592" s="52">
        <f>COUNTIF(G586:G591,"x")</f>
        <v>0</v>
      </c>
      <c r="H592" s="52">
        <f>COUNTIF(H586:H591,"x")</f>
        <v>6</v>
      </c>
      <c r="I592" s="52">
        <f>COUNTIF(I586:I591,"x")</f>
        <v>0</v>
      </c>
      <c r="J592" s="85">
        <f>IF(I592=6,"NA",G592/(6-I592))</f>
        <v>0</v>
      </c>
    </row>
    <row r="593" spans="2:10" x14ac:dyDescent="0.2">
      <c r="C593" s="130"/>
      <c r="F593" s="5"/>
      <c r="G593" s="19"/>
      <c r="H593" s="19"/>
    </row>
    <row r="594" spans="2:10" x14ac:dyDescent="0.2">
      <c r="B594" s="88">
        <v>7.6</v>
      </c>
      <c r="C594" s="140" t="s">
        <v>152</v>
      </c>
      <c r="D594" s="140"/>
      <c r="E594" s="140"/>
      <c r="F594" s="140"/>
      <c r="G594" s="140"/>
      <c r="H594" s="140"/>
      <c r="I594" s="140"/>
      <c r="J594" s="98">
        <f>J604</f>
        <v>0</v>
      </c>
    </row>
    <row r="595" spans="2:10" ht="33.75" customHeight="1" x14ac:dyDescent="0.2">
      <c r="B595" s="58" t="s">
        <v>153</v>
      </c>
      <c r="C595" s="129" t="s">
        <v>654</v>
      </c>
      <c r="D595" s="110" t="s">
        <v>254</v>
      </c>
      <c r="E595" s="48" t="s">
        <v>185</v>
      </c>
      <c r="F595" s="28"/>
      <c r="G595" s="51"/>
      <c r="H595" s="38"/>
      <c r="I595" s="49"/>
      <c r="J595" s="76"/>
    </row>
    <row r="596" spans="2:10" ht="15" customHeight="1" x14ac:dyDescent="0.2">
      <c r="B596" s="58" t="s">
        <v>153</v>
      </c>
      <c r="C596" s="129" t="s">
        <v>655</v>
      </c>
      <c r="D596" s="114">
        <v>16.600000000000001</v>
      </c>
      <c r="E596" s="48" t="s">
        <v>185</v>
      </c>
      <c r="F596" s="6"/>
      <c r="G596" s="26"/>
      <c r="H596" s="26" t="s">
        <v>5</v>
      </c>
      <c r="I596" s="31"/>
      <c r="J596" s="31"/>
    </row>
    <row r="597" spans="2:10" ht="15" customHeight="1" x14ac:dyDescent="0.2">
      <c r="B597" s="58" t="s">
        <v>153</v>
      </c>
      <c r="C597" s="129" t="s">
        <v>656</v>
      </c>
      <c r="D597" s="114">
        <v>16.600000000000001</v>
      </c>
      <c r="E597" s="48" t="s">
        <v>185</v>
      </c>
      <c r="F597" s="6"/>
      <c r="G597" s="9"/>
      <c r="H597" s="26" t="s">
        <v>5</v>
      </c>
      <c r="I597" s="26"/>
      <c r="J597" s="31"/>
    </row>
    <row r="598" spans="2:10" ht="15" customHeight="1" x14ac:dyDescent="0.2">
      <c r="B598" s="58" t="s">
        <v>153</v>
      </c>
      <c r="C598" s="129" t="s">
        <v>657</v>
      </c>
      <c r="D598" s="114">
        <v>16.600000000000001</v>
      </c>
      <c r="E598" s="48" t="s">
        <v>185</v>
      </c>
      <c r="F598" s="6"/>
      <c r="G598" s="9"/>
      <c r="H598" s="26" t="s">
        <v>5</v>
      </c>
      <c r="I598" s="26"/>
      <c r="J598" s="31"/>
    </row>
    <row r="599" spans="2:10" ht="15" customHeight="1" x14ac:dyDescent="0.2">
      <c r="B599" s="58" t="s">
        <v>153</v>
      </c>
      <c r="C599" s="129" t="s">
        <v>658</v>
      </c>
      <c r="D599" s="114">
        <v>16.600000000000001</v>
      </c>
      <c r="E599" s="48" t="s">
        <v>185</v>
      </c>
      <c r="F599" s="6"/>
      <c r="G599" s="9"/>
      <c r="H599" s="26" t="s">
        <v>5</v>
      </c>
      <c r="I599" s="26"/>
      <c r="J599" s="31"/>
    </row>
    <row r="600" spans="2:10" ht="15" customHeight="1" x14ac:dyDescent="0.2">
      <c r="B600" s="58" t="s">
        <v>153</v>
      </c>
      <c r="C600" s="129" t="s">
        <v>659</v>
      </c>
      <c r="D600" s="114">
        <v>16.600000000000001</v>
      </c>
      <c r="E600" s="48" t="s">
        <v>185</v>
      </c>
      <c r="F600" s="6"/>
      <c r="G600" s="7"/>
      <c r="H600" s="26" t="s">
        <v>5</v>
      </c>
      <c r="I600" s="26"/>
      <c r="J600" s="31"/>
    </row>
    <row r="601" spans="2:10" ht="15" customHeight="1" x14ac:dyDescent="0.2">
      <c r="B601" s="58" t="s">
        <v>153</v>
      </c>
      <c r="C601" s="129" t="s">
        <v>660</v>
      </c>
      <c r="D601" s="114">
        <v>16.600000000000001</v>
      </c>
      <c r="E601" s="48" t="s">
        <v>185</v>
      </c>
      <c r="F601" s="6"/>
      <c r="G601" s="7"/>
      <c r="H601" s="26" t="s">
        <v>5</v>
      </c>
      <c r="I601" s="26"/>
      <c r="J601" s="31"/>
    </row>
    <row r="602" spans="2:10" ht="32" x14ac:dyDescent="0.2">
      <c r="B602" s="58" t="s">
        <v>153</v>
      </c>
      <c r="C602" s="129" t="s">
        <v>661</v>
      </c>
      <c r="D602" s="114">
        <v>16.600000000000001</v>
      </c>
      <c r="E602" s="48" t="s">
        <v>185</v>
      </c>
      <c r="F602" s="6"/>
      <c r="G602" s="7"/>
      <c r="H602" s="26" t="s">
        <v>5</v>
      </c>
      <c r="I602" s="26"/>
      <c r="J602" s="31"/>
    </row>
    <row r="603" spans="2:10" ht="15" customHeight="1" x14ac:dyDescent="0.2">
      <c r="B603" s="58" t="s">
        <v>153</v>
      </c>
      <c r="C603" s="129" t="s">
        <v>631</v>
      </c>
      <c r="D603" s="114">
        <v>16.600000000000001</v>
      </c>
      <c r="E603" s="48" t="s">
        <v>185</v>
      </c>
      <c r="F603" s="6"/>
      <c r="G603" s="7"/>
      <c r="H603" s="26" t="s">
        <v>5</v>
      </c>
      <c r="I603" s="26"/>
      <c r="J603" s="31"/>
    </row>
    <row r="604" spans="2:10" x14ac:dyDescent="0.2">
      <c r="B604" s="35"/>
      <c r="C604" s="127"/>
      <c r="D604" s="107"/>
      <c r="E604" s="11"/>
      <c r="F604" s="10"/>
      <c r="G604" s="52">
        <f>COUNTIF(G596:G603,"x")</f>
        <v>0</v>
      </c>
      <c r="H604" s="52">
        <f>COUNTIF(H596:H603,"x")</f>
        <v>8</v>
      </c>
      <c r="I604" s="52">
        <f>COUNTIF(I596:I603,"x")</f>
        <v>0</v>
      </c>
      <c r="J604" s="85">
        <f>IF(I604=8,"NA",G604/(8-I604))</f>
        <v>0</v>
      </c>
    </row>
    <row r="605" spans="2:10" x14ac:dyDescent="0.2">
      <c r="C605" s="130"/>
      <c r="F605" s="5"/>
      <c r="G605" s="19"/>
      <c r="H605" s="19"/>
    </row>
    <row r="606" spans="2:10" ht="21" customHeight="1" x14ac:dyDescent="0.2">
      <c r="B606" s="141" t="s">
        <v>267</v>
      </c>
      <c r="C606" s="142"/>
      <c r="D606" s="142"/>
      <c r="E606" s="142"/>
      <c r="F606" s="142"/>
      <c r="G606" s="142"/>
      <c r="H606" s="142"/>
      <c r="I606" s="84"/>
      <c r="J606" s="74"/>
    </row>
    <row r="607" spans="2:10" x14ac:dyDescent="0.2">
      <c r="B607" s="89">
        <v>8.1</v>
      </c>
      <c r="C607" s="140" t="s">
        <v>154</v>
      </c>
      <c r="D607" s="140"/>
      <c r="E607" s="140"/>
      <c r="F607" s="140"/>
      <c r="G607" s="140"/>
      <c r="H607" s="140"/>
      <c r="I607" s="140"/>
      <c r="J607" s="98">
        <f>AVERAGE(J609,J612,J620)</f>
        <v>0</v>
      </c>
    </row>
    <row r="608" spans="2:10" ht="32" x14ac:dyDescent="0.2">
      <c r="B608" s="58" t="s">
        <v>155</v>
      </c>
      <c r="C608" s="129" t="s">
        <v>156</v>
      </c>
      <c r="D608" s="110">
        <v>5.3</v>
      </c>
      <c r="E608" s="48" t="s">
        <v>185</v>
      </c>
      <c r="F608" s="6"/>
      <c r="G608" s="9"/>
      <c r="H608" s="31" t="s">
        <v>5</v>
      </c>
      <c r="I608" s="31"/>
      <c r="J608" s="8"/>
    </row>
    <row r="609" spans="2:10" x14ac:dyDescent="0.2">
      <c r="B609" s="35"/>
      <c r="C609" s="127"/>
      <c r="D609" s="107"/>
      <c r="E609" s="11"/>
      <c r="F609" s="10"/>
      <c r="G609" s="52">
        <f>COUNTIF(G608:G608,"x")</f>
        <v>0</v>
      </c>
      <c r="H609" s="52">
        <f>COUNTIF(H608:H608,"x")</f>
        <v>1</v>
      </c>
      <c r="I609" s="52">
        <f>COUNTIF(I608:I608,"x")</f>
        <v>0</v>
      </c>
      <c r="J609" s="85">
        <f>IF(I609=1,"NA",G609/(1-I609))</f>
        <v>0</v>
      </c>
    </row>
    <row r="610" spans="2:10" x14ac:dyDescent="0.2">
      <c r="C610" s="130"/>
      <c r="F610" s="5"/>
      <c r="G610" s="19"/>
      <c r="H610" s="19"/>
    </row>
    <row r="611" spans="2:10" ht="48" x14ac:dyDescent="0.2">
      <c r="B611" s="58" t="s">
        <v>157</v>
      </c>
      <c r="C611" s="129" t="s">
        <v>158</v>
      </c>
      <c r="D611" s="110">
        <v>9.1</v>
      </c>
      <c r="E611" s="48" t="s">
        <v>185</v>
      </c>
      <c r="F611" s="6"/>
      <c r="G611" s="31"/>
      <c r="H611" s="31" t="s">
        <v>5</v>
      </c>
      <c r="I611" s="31"/>
      <c r="J611" s="8"/>
    </row>
    <row r="612" spans="2:10" x14ac:dyDescent="0.2">
      <c r="B612" s="35"/>
      <c r="C612" s="127"/>
      <c r="D612" s="107"/>
      <c r="E612" s="11"/>
      <c r="F612" s="10"/>
      <c r="G612" s="52">
        <f>COUNTIF(G611:G611,"x")</f>
        <v>0</v>
      </c>
      <c r="H612" s="52">
        <f>COUNTIF(H611:H611,"x")</f>
        <v>1</v>
      </c>
      <c r="I612" s="52">
        <f>COUNTIF(I611:I611,"x")</f>
        <v>0</v>
      </c>
      <c r="J612" s="85">
        <f>IF(I612=1,"NA",G612/(1-I612))</f>
        <v>0</v>
      </c>
    </row>
    <row r="613" spans="2:10" x14ac:dyDescent="0.2">
      <c r="C613" s="130"/>
      <c r="F613" s="5"/>
      <c r="G613" s="19"/>
      <c r="H613" s="19"/>
    </row>
    <row r="614" spans="2:10" ht="51" customHeight="1" x14ac:dyDescent="0.2">
      <c r="B614" s="57" t="s">
        <v>159</v>
      </c>
      <c r="C614" s="129" t="s">
        <v>662</v>
      </c>
      <c r="D614" s="114" t="s">
        <v>255</v>
      </c>
      <c r="E614" s="48" t="s">
        <v>185</v>
      </c>
      <c r="F614" s="28"/>
      <c r="G614" s="51"/>
      <c r="H614" s="38"/>
      <c r="I614" s="38"/>
      <c r="J614" s="71"/>
    </row>
    <row r="615" spans="2:10" ht="15" customHeight="1" x14ac:dyDescent="0.2">
      <c r="B615" s="57" t="s">
        <v>159</v>
      </c>
      <c r="C615" s="129" t="s">
        <v>663</v>
      </c>
      <c r="D615" s="114">
        <v>7.2</v>
      </c>
      <c r="E615" s="48" t="s">
        <v>185</v>
      </c>
      <c r="F615" s="6"/>
      <c r="G615" s="26"/>
      <c r="H615" s="26" t="s">
        <v>5</v>
      </c>
      <c r="I615" s="26"/>
      <c r="J615" s="31"/>
    </row>
    <row r="616" spans="2:10" ht="15" customHeight="1" x14ac:dyDescent="0.2">
      <c r="B616" s="57" t="s">
        <v>159</v>
      </c>
      <c r="C616" s="129" t="s">
        <v>664</v>
      </c>
      <c r="D616" s="114">
        <v>7.2</v>
      </c>
      <c r="E616" s="48" t="s">
        <v>185</v>
      </c>
      <c r="F616" s="6"/>
      <c r="G616" s="9"/>
      <c r="H616" s="26" t="s">
        <v>5</v>
      </c>
      <c r="I616" s="26"/>
      <c r="J616" s="31"/>
    </row>
    <row r="617" spans="2:10" ht="32" x14ac:dyDescent="0.2">
      <c r="B617" s="57" t="s">
        <v>159</v>
      </c>
      <c r="C617" s="129" t="s">
        <v>665</v>
      </c>
      <c r="D617" s="114">
        <v>7.2</v>
      </c>
      <c r="E617" s="48" t="s">
        <v>185</v>
      </c>
      <c r="F617" s="6"/>
      <c r="G617" s="9"/>
      <c r="H617" s="26" t="s">
        <v>5</v>
      </c>
      <c r="I617" s="26"/>
      <c r="J617" s="31"/>
    </row>
    <row r="618" spans="2:10" ht="15" customHeight="1" x14ac:dyDescent="0.2">
      <c r="B618" s="57" t="s">
        <v>159</v>
      </c>
      <c r="C618" s="129" t="s">
        <v>667</v>
      </c>
      <c r="D618" s="114">
        <v>7.2</v>
      </c>
      <c r="E618" s="48" t="s">
        <v>185</v>
      </c>
      <c r="F618" s="6"/>
      <c r="G618" s="9"/>
      <c r="H618" s="26" t="s">
        <v>5</v>
      </c>
      <c r="I618" s="26"/>
      <c r="J618" s="31"/>
    </row>
    <row r="619" spans="2:10" ht="15" customHeight="1" x14ac:dyDescent="0.2">
      <c r="B619" s="57" t="s">
        <v>159</v>
      </c>
      <c r="C619" s="129" t="s">
        <v>666</v>
      </c>
      <c r="D619" s="114">
        <v>7.2</v>
      </c>
      <c r="E619" s="48" t="s">
        <v>185</v>
      </c>
      <c r="F619" s="6"/>
      <c r="G619" s="7"/>
      <c r="H619" s="26" t="s">
        <v>5</v>
      </c>
      <c r="I619" s="26"/>
      <c r="J619" s="31"/>
    </row>
    <row r="620" spans="2:10" x14ac:dyDescent="0.2">
      <c r="B620" s="35"/>
      <c r="C620" s="127"/>
      <c r="D620" s="107"/>
      <c r="E620" s="11"/>
      <c r="F620" s="10"/>
      <c r="G620" s="52">
        <f>COUNTIF(G615:G619,"x")</f>
        <v>0</v>
      </c>
      <c r="H620" s="52">
        <f>COUNTIF(H615:H619,"x")</f>
        <v>5</v>
      </c>
      <c r="I620" s="52">
        <f>COUNTIF(I615:I619,"x")</f>
        <v>0</v>
      </c>
      <c r="J620" s="85">
        <f>IF(I620=5,"NA",G620/(5-I620))</f>
        <v>0</v>
      </c>
    </row>
    <row r="621" spans="2:10" x14ac:dyDescent="0.2">
      <c r="C621" s="130"/>
      <c r="F621" s="5"/>
      <c r="G621" s="19"/>
      <c r="H621" s="19"/>
      <c r="I621" s="19"/>
    </row>
    <row r="622" spans="2:10" x14ac:dyDescent="0.2">
      <c r="B622" s="89">
        <v>8.1999999999999993</v>
      </c>
      <c r="C622" s="140" t="s">
        <v>160</v>
      </c>
      <c r="D622" s="140"/>
      <c r="E622" s="140"/>
      <c r="F622" s="140"/>
      <c r="G622" s="140"/>
      <c r="H622" s="140"/>
      <c r="I622" s="140"/>
      <c r="J622" s="98">
        <f>J624</f>
        <v>0</v>
      </c>
    </row>
    <row r="623" spans="2:10" ht="32" x14ac:dyDescent="0.2">
      <c r="B623" s="58" t="s">
        <v>161</v>
      </c>
      <c r="C623" s="129" t="s">
        <v>162</v>
      </c>
      <c r="D623" s="114" t="s">
        <v>256</v>
      </c>
      <c r="E623" s="48" t="s">
        <v>185</v>
      </c>
      <c r="F623" s="6"/>
      <c r="G623" s="9"/>
      <c r="H623" s="31" t="s">
        <v>5</v>
      </c>
      <c r="I623" s="31"/>
      <c r="J623" s="8"/>
    </row>
    <row r="624" spans="2:10" x14ac:dyDescent="0.2">
      <c r="B624" s="35"/>
      <c r="C624" s="127"/>
      <c r="D624" s="107"/>
      <c r="E624" s="11"/>
      <c r="F624" s="10"/>
      <c r="G624" s="53">
        <f>COUNTIF(G623:G623,"x")</f>
        <v>0</v>
      </c>
      <c r="H624" s="53">
        <f>COUNTIF(H623:H623,"x")</f>
        <v>1</v>
      </c>
      <c r="I624" s="52">
        <f>COUNTIF(I623:I623,"x")</f>
        <v>0</v>
      </c>
      <c r="J624" s="85">
        <f>IF(I624=1,"NA",G624/(1-I624))</f>
        <v>0</v>
      </c>
    </row>
    <row r="625" spans="2:10" x14ac:dyDescent="0.2">
      <c r="C625" s="130"/>
      <c r="F625" s="5"/>
      <c r="G625" s="11"/>
      <c r="H625" s="11"/>
    </row>
    <row r="626" spans="2:10" x14ac:dyDescent="0.2">
      <c r="B626" s="89">
        <v>8.3000000000000007</v>
      </c>
      <c r="C626" s="140" t="s">
        <v>163</v>
      </c>
      <c r="D626" s="140"/>
      <c r="E626" s="140"/>
      <c r="F626" s="140"/>
      <c r="G626" s="140"/>
      <c r="H626" s="140"/>
      <c r="I626" s="140"/>
      <c r="J626" s="98">
        <f>AVERAGE(J628,J631)</f>
        <v>0</v>
      </c>
    </row>
    <row r="627" spans="2:10" ht="32" x14ac:dyDescent="0.2">
      <c r="B627" s="58" t="s">
        <v>164</v>
      </c>
      <c r="C627" s="129" t="s">
        <v>165</v>
      </c>
      <c r="D627" s="110" t="s">
        <v>257</v>
      </c>
      <c r="E627" s="48" t="s">
        <v>185</v>
      </c>
      <c r="F627" s="6"/>
      <c r="G627" s="9"/>
      <c r="H627" s="31" t="s">
        <v>5</v>
      </c>
      <c r="I627" s="31"/>
      <c r="J627" s="8"/>
    </row>
    <row r="628" spans="2:10" x14ac:dyDescent="0.2">
      <c r="B628" s="35"/>
      <c r="C628" s="127"/>
      <c r="D628" s="107"/>
      <c r="E628" s="11"/>
      <c r="F628" s="10"/>
      <c r="G628" s="53">
        <f>COUNTIF(G627:G627,"x")</f>
        <v>0</v>
      </c>
      <c r="H628" s="53">
        <f>COUNTIF(H627:H627,"x")</f>
        <v>1</v>
      </c>
      <c r="I628" s="53">
        <f>COUNTIF(I627:I627,"x")</f>
        <v>0</v>
      </c>
      <c r="J628" s="85">
        <f>IF(I628=1,"NA",G628/(1-I628))</f>
        <v>0</v>
      </c>
    </row>
    <row r="629" spans="2:10" x14ac:dyDescent="0.2">
      <c r="C629" s="130"/>
      <c r="F629" s="5"/>
      <c r="G629" s="11"/>
      <c r="H629" s="11"/>
      <c r="I629" s="11"/>
    </row>
    <row r="630" spans="2:10" ht="32.25" customHeight="1" x14ac:dyDescent="0.2">
      <c r="B630" s="58" t="s">
        <v>166</v>
      </c>
      <c r="C630" s="129" t="s">
        <v>679</v>
      </c>
      <c r="D630" s="110" t="s">
        <v>258</v>
      </c>
      <c r="E630" s="48" t="s">
        <v>185</v>
      </c>
      <c r="F630" s="6"/>
      <c r="G630" s="9"/>
      <c r="H630" s="31" t="s">
        <v>5</v>
      </c>
      <c r="I630" s="31"/>
      <c r="J630" s="8"/>
    </row>
    <row r="631" spans="2:10" x14ac:dyDescent="0.2">
      <c r="B631" s="35"/>
      <c r="C631" s="127"/>
      <c r="D631" s="107"/>
      <c r="E631" s="11"/>
      <c r="F631" s="10"/>
      <c r="G631" s="52">
        <f>COUNTIF(G630:G630,"x")</f>
        <v>0</v>
      </c>
      <c r="H631" s="52">
        <f>COUNTIF(H630:H630,"x")</f>
        <v>1</v>
      </c>
      <c r="I631" s="52">
        <f>COUNTIF(I630:I630,"x")</f>
        <v>0</v>
      </c>
      <c r="J631" s="85">
        <f>IF(I631=1,"NA",G631/(1-I631))</f>
        <v>0</v>
      </c>
    </row>
    <row r="632" spans="2:10" x14ac:dyDescent="0.2">
      <c r="C632" s="130"/>
      <c r="F632" s="5"/>
      <c r="G632" s="19"/>
      <c r="H632" s="19"/>
    </row>
    <row r="633" spans="2:10" x14ac:dyDescent="0.2">
      <c r="B633" s="91">
        <v>8.4</v>
      </c>
      <c r="C633" s="140" t="s">
        <v>167</v>
      </c>
      <c r="D633" s="140"/>
      <c r="E633" s="140"/>
      <c r="F633" s="140"/>
      <c r="G633" s="140"/>
      <c r="H633" s="140"/>
      <c r="I633" s="140"/>
      <c r="J633" s="98">
        <f>AVERAGE(J635,J638,J641,J644)</f>
        <v>0</v>
      </c>
    </row>
    <row r="634" spans="2:10" ht="32" x14ac:dyDescent="0.2">
      <c r="B634" s="58" t="s">
        <v>168</v>
      </c>
      <c r="C634" s="129" t="s">
        <v>169</v>
      </c>
      <c r="D634" s="114" t="s">
        <v>259</v>
      </c>
      <c r="E634" s="48" t="s">
        <v>185</v>
      </c>
      <c r="F634" s="6"/>
      <c r="G634" s="9"/>
      <c r="H634" s="31" t="s">
        <v>5</v>
      </c>
      <c r="I634" s="31"/>
      <c r="J634" s="8"/>
    </row>
    <row r="635" spans="2:10" x14ac:dyDescent="0.2">
      <c r="B635" s="35"/>
      <c r="C635" s="127"/>
      <c r="D635" s="107"/>
      <c r="E635" s="11"/>
      <c r="F635" s="10"/>
      <c r="G635" s="52">
        <f>COUNTIF(G634:G634,"x")</f>
        <v>0</v>
      </c>
      <c r="H635" s="52">
        <f>COUNTIF(H634:H634,"x")</f>
        <v>1</v>
      </c>
      <c r="I635" s="52">
        <f>COUNTIF(I634:I634,"x")</f>
        <v>0</v>
      </c>
      <c r="J635" s="85">
        <f>IF(I635=1,"NA",G635/(1-I635))</f>
        <v>0</v>
      </c>
    </row>
    <row r="636" spans="2:10" x14ac:dyDescent="0.2">
      <c r="C636" s="130"/>
      <c r="F636" s="5"/>
      <c r="G636" s="19"/>
      <c r="H636" s="19"/>
    </row>
    <row r="637" spans="2:10" ht="32" x14ac:dyDescent="0.2">
      <c r="B637" s="58" t="s">
        <v>170</v>
      </c>
      <c r="C637" s="129" t="s">
        <v>171</v>
      </c>
      <c r="D637" s="114" t="s">
        <v>260</v>
      </c>
      <c r="E637" s="48" t="s">
        <v>185</v>
      </c>
      <c r="F637" s="6"/>
      <c r="G637" s="9"/>
      <c r="H637" s="31" t="s">
        <v>5</v>
      </c>
      <c r="I637" s="31"/>
      <c r="J637" s="8"/>
    </row>
    <row r="638" spans="2:10" x14ac:dyDescent="0.2">
      <c r="B638" s="35"/>
      <c r="C638" s="127"/>
      <c r="D638" s="107"/>
      <c r="E638" s="11"/>
      <c r="F638" s="10"/>
      <c r="G638" s="52">
        <f>COUNTIF(G637:G637,"x")</f>
        <v>0</v>
      </c>
      <c r="H638" s="52">
        <f>COUNTIF(H637:H637,"x")</f>
        <v>1</v>
      </c>
      <c r="I638" s="52">
        <f>COUNTIF(I637:I637,"x")</f>
        <v>0</v>
      </c>
      <c r="J638" s="85">
        <f>IF(I638=1,"NA",G638/(1-I638))</f>
        <v>0</v>
      </c>
    </row>
    <row r="639" spans="2:10" x14ac:dyDescent="0.2">
      <c r="C639" s="130"/>
      <c r="F639" s="5"/>
      <c r="G639" s="19"/>
      <c r="H639" s="19"/>
    </row>
    <row r="640" spans="2:10" ht="32" x14ac:dyDescent="0.2">
      <c r="B640" s="58" t="s">
        <v>172</v>
      </c>
      <c r="C640" s="129" t="s">
        <v>669</v>
      </c>
      <c r="D640" s="114" t="s">
        <v>261</v>
      </c>
      <c r="E640" s="48" t="s">
        <v>185</v>
      </c>
      <c r="F640" s="6"/>
      <c r="G640" s="9"/>
      <c r="H640" s="31" t="s">
        <v>5</v>
      </c>
      <c r="I640" s="31"/>
      <c r="J640" s="8"/>
    </row>
    <row r="641" spans="2:10" x14ac:dyDescent="0.2">
      <c r="B641" s="35"/>
      <c r="C641" s="127"/>
      <c r="D641" s="107"/>
      <c r="E641" s="11"/>
      <c r="F641" s="10"/>
      <c r="G641" s="52">
        <f>COUNTIF(G640:G640,"x")</f>
        <v>0</v>
      </c>
      <c r="H641" s="52">
        <f>COUNTIF(H640:H640,"x")</f>
        <v>1</v>
      </c>
      <c r="I641" s="52">
        <f>COUNTIF(I640:I640,"x")</f>
        <v>0</v>
      </c>
      <c r="J641" s="85">
        <f>IF(I641=1,"NA",G641/(1-I641))</f>
        <v>0</v>
      </c>
    </row>
    <row r="642" spans="2:10" x14ac:dyDescent="0.2">
      <c r="C642" s="130"/>
      <c r="F642" s="5"/>
      <c r="G642" s="19"/>
      <c r="H642" s="19"/>
    </row>
    <row r="643" spans="2:10" ht="39" customHeight="1" x14ac:dyDescent="0.2">
      <c r="B643" s="58" t="s">
        <v>173</v>
      </c>
      <c r="C643" s="129" t="s">
        <v>668</v>
      </c>
      <c r="D643" s="114" t="s">
        <v>678</v>
      </c>
      <c r="E643" s="48" t="s">
        <v>185</v>
      </c>
      <c r="F643" s="6"/>
      <c r="G643" s="9"/>
      <c r="H643" s="31" t="s">
        <v>5</v>
      </c>
      <c r="I643" s="31"/>
      <c r="J643" s="8"/>
    </row>
    <row r="644" spans="2:10" x14ac:dyDescent="0.2">
      <c r="B644" s="35"/>
      <c r="C644" s="127"/>
      <c r="D644" s="107"/>
      <c r="E644" s="11"/>
      <c r="F644" s="10"/>
      <c r="G644" s="52">
        <f>COUNTIF(G643:G643,"x")</f>
        <v>0</v>
      </c>
      <c r="H644" s="52">
        <f>COUNTIF(H643:H643,"x")</f>
        <v>1</v>
      </c>
      <c r="I644" s="52">
        <f>COUNTIF(I643:I643,"x")</f>
        <v>0</v>
      </c>
      <c r="J644" s="85">
        <f>IF(I644=1,"NA",G644/(1-I644))</f>
        <v>0</v>
      </c>
    </row>
    <row r="645" spans="2:10" x14ac:dyDescent="0.2">
      <c r="C645" s="130"/>
      <c r="F645" s="5"/>
      <c r="G645" s="19"/>
      <c r="H645" s="19"/>
    </row>
    <row r="646" spans="2:10" ht="21.75" customHeight="1" x14ac:dyDescent="0.2">
      <c r="B646" s="141" t="s">
        <v>266</v>
      </c>
      <c r="C646" s="142"/>
      <c r="D646" s="142"/>
      <c r="E646" s="142"/>
      <c r="F646" s="142"/>
      <c r="G646" s="142"/>
      <c r="H646" s="142"/>
      <c r="I646" s="142"/>
      <c r="J646" s="98">
        <f>AVERAGE(J648,J657,J660,J663)</f>
        <v>0</v>
      </c>
    </row>
    <row r="647" spans="2:10" ht="32" x14ac:dyDescent="0.2">
      <c r="B647" s="58">
        <v>9.1</v>
      </c>
      <c r="C647" s="129" t="s">
        <v>174</v>
      </c>
      <c r="D647" s="110" t="s">
        <v>262</v>
      </c>
      <c r="E647" s="48" t="s">
        <v>185</v>
      </c>
      <c r="F647" s="48"/>
      <c r="G647" s="9"/>
      <c r="H647" s="31" t="s">
        <v>5</v>
      </c>
      <c r="I647" s="31"/>
      <c r="J647" s="8"/>
    </row>
    <row r="648" spans="2:10" x14ac:dyDescent="0.2">
      <c r="B648" s="35"/>
      <c r="C648" s="127"/>
      <c r="D648" s="107"/>
      <c r="E648" s="11"/>
      <c r="F648" s="10"/>
      <c r="G648" s="53">
        <f>COUNTIF(G647:G647,"x")</f>
        <v>0</v>
      </c>
      <c r="H648" s="53">
        <f>COUNTIF(H647:H647,"x")</f>
        <v>1</v>
      </c>
      <c r="I648" s="53">
        <f>COUNTIF(I647:I647,"x")</f>
        <v>0</v>
      </c>
      <c r="J648" s="85">
        <f>IF(I648=1,"NA",G648/(1-I648))</f>
        <v>0</v>
      </c>
    </row>
    <row r="649" spans="2:10" x14ac:dyDescent="0.2">
      <c r="C649" s="130"/>
      <c r="F649" s="5"/>
      <c r="G649" s="11"/>
      <c r="H649" s="11"/>
      <c r="I649" s="11"/>
    </row>
    <row r="650" spans="2:10" ht="31.5" customHeight="1" x14ac:dyDescent="0.2">
      <c r="B650" s="57">
        <v>9.1999999999999993</v>
      </c>
      <c r="C650" s="129" t="s">
        <v>671</v>
      </c>
      <c r="D650" s="114" t="s">
        <v>262</v>
      </c>
      <c r="E650" s="48" t="s">
        <v>185</v>
      </c>
      <c r="F650" s="28"/>
      <c r="G650" s="51"/>
      <c r="H650" s="38"/>
      <c r="I650" s="49"/>
      <c r="J650" s="76"/>
    </row>
    <row r="651" spans="2:10" ht="32" x14ac:dyDescent="0.2">
      <c r="B651" s="57">
        <v>9.1999999999999993</v>
      </c>
      <c r="C651" s="129" t="s">
        <v>672</v>
      </c>
      <c r="D651" s="114">
        <v>7.15</v>
      </c>
      <c r="E651" s="48" t="s">
        <v>185</v>
      </c>
      <c r="F651" s="6"/>
      <c r="G651" s="26"/>
      <c r="H651" s="26" t="s">
        <v>5</v>
      </c>
      <c r="I651" s="31"/>
      <c r="J651" s="31"/>
    </row>
    <row r="652" spans="2:10" ht="15" customHeight="1" x14ac:dyDescent="0.2">
      <c r="B652" s="57">
        <v>9.1999999999999993</v>
      </c>
      <c r="C652" s="129" t="s">
        <v>673</v>
      </c>
      <c r="D652" s="114">
        <v>7.15</v>
      </c>
      <c r="E652" s="48" t="s">
        <v>185</v>
      </c>
      <c r="F652" s="6"/>
      <c r="G652" s="9"/>
      <c r="H652" s="26" t="s">
        <v>5</v>
      </c>
      <c r="I652" s="26"/>
      <c r="J652" s="31"/>
    </row>
    <row r="653" spans="2:10" ht="32" x14ac:dyDescent="0.2">
      <c r="B653" s="57">
        <v>9.1999999999999993</v>
      </c>
      <c r="C653" s="129" t="s">
        <v>674</v>
      </c>
      <c r="D653" s="114">
        <v>7.15</v>
      </c>
      <c r="E653" s="48" t="s">
        <v>185</v>
      </c>
      <c r="F653" s="6"/>
      <c r="G653" s="9"/>
      <c r="H653" s="26" t="s">
        <v>5</v>
      </c>
      <c r="I653" s="26"/>
      <c r="J653" s="31"/>
    </row>
    <row r="654" spans="2:10" ht="32" x14ac:dyDescent="0.2">
      <c r="B654" s="57">
        <v>9.1999999999999993</v>
      </c>
      <c r="C654" s="129" t="s">
        <v>675</v>
      </c>
      <c r="D654" s="114">
        <v>7.15</v>
      </c>
      <c r="E654" s="48" t="s">
        <v>185</v>
      </c>
      <c r="F654" s="6"/>
      <c r="G654" s="9"/>
      <c r="H654" s="26" t="s">
        <v>5</v>
      </c>
      <c r="I654" s="26"/>
      <c r="J654" s="31"/>
    </row>
    <row r="655" spans="2:10" ht="32" x14ac:dyDescent="0.2">
      <c r="B655" s="57">
        <v>9.1999999999999993</v>
      </c>
      <c r="C655" s="129" t="s">
        <v>676</v>
      </c>
      <c r="D655" s="114">
        <v>7.15</v>
      </c>
      <c r="E655" s="48" t="s">
        <v>185</v>
      </c>
      <c r="F655" s="6"/>
      <c r="G655" s="7"/>
      <c r="H655" s="26" t="s">
        <v>5</v>
      </c>
      <c r="I655" s="26"/>
      <c r="J655" s="31"/>
    </row>
    <row r="656" spans="2:10" ht="15" customHeight="1" x14ac:dyDescent="0.2">
      <c r="B656" s="57">
        <v>9.1999999999999993</v>
      </c>
      <c r="C656" s="129" t="s">
        <v>677</v>
      </c>
      <c r="D656" s="114">
        <v>7.15</v>
      </c>
      <c r="E656" s="48" t="s">
        <v>185</v>
      </c>
      <c r="F656" s="6"/>
      <c r="G656" s="7"/>
      <c r="H656" s="26" t="s">
        <v>5</v>
      </c>
      <c r="I656" s="26"/>
      <c r="J656" s="31"/>
    </row>
    <row r="657" spans="2:10" x14ac:dyDescent="0.2">
      <c r="B657" s="35"/>
      <c r="C657" s="127"/>
      <c r="D657" s="107"/>
      <c r="E657" s="11"/>
      <c r="F657" s="10"/>
      <c r="G657" s="52">
        <f>COUNTIF(G651:G656,"x")</f>
        <v>0</v>
      </c>
      <c r="H657" s="52">
        <f>COUNTIF(H651:H656,"x")</f>
        <v>6</v>
      </c>
      <c r="I657" s="52">
        <f>COUNTIF(I651:I656,"x")</f>
        <v>0</v>
      </c>
      <c r="J657" s="85">
        <f>IF(I657=6,"NA",G657/(6-I657))</f>
        <v>0</v>
      </c>
    </row>
    <row r="658" spans="2:10" x14ac:dyDescent="0.2">
      <c r="C658" s="130"/>
      <c r="F658" s="5"/>
      <c r="G658" s="19"/>
      <c r="H658" s="19"/>
    </row>
    <row r="659" spans="2:10" ht="33.75" customHeight="1" x14ac:dyDescent="0.2">
      <c r="B659" s="58">
        <v>9.3000000000000007</v>
      </c>
      <c r="C659" s="129" t="s">
        <v>670</v>
      </c>
      <c r="D659" s="110">
        <v>5.8</v>
      </c>
      <c r="E659" s="48" t="s">
        <v>185</v>
      </c>
      <c r="F659" s="6"/>
      <c r="G659" s="9"/>
      <c r="H659" s="31" t="s">
        <v>5</v>
      </c>
      <c r="I659" s="31"/>
      <c r="J659" s="8"/>
    </row>
    <row r="660" spans="2:10" x14ac:dyDescent="0.2">
      <c r="B660" s="35"/>
      <c r="C660" s="127"/>
      <c r="D660" s="107"/>
      <c r="E660" s="11"/>
      <c r="F660" s="10"/>
      <c r="G660" s="52">
        <f>COUNTIF(G659:G659,"x")</f>
        <v>0</v>
      </c>
      <c r="H660" s="52">
        <f>COUNTIF(H659:H659,"x")</f>
        <v>1</v>
      </c>
      <c r="I660" s="52">
        <f>COUNTIF(I659:I659,"x")</f>
        <v>0</v>
      </c>
      <c r="J660" s="86">
        <f>IF(I660=1,"NA",G660/(1-I660))</f>
        <v>0</v>
      </c>
    </row>
    <row r="661" spans="2:10" x14ac:dyDescent="0.2">
      <c r="C661" s="130"/>
      <c r="F661" s="24"/>
      <c r="G661" s="19"/>
      <c r="H661" s="19"/>
      <c r="I661" s="19"/>
    </row>
    <row r="662" spans="2:10" ht="32" x14ac:dyDescent="0.2">
      <c r="B662" s="58">
        <v>9.4</v>
      </c>
      <c r="C662" s="129" t="s">
        <v>175</v>
      </c>
      <c r="D662" s="110">
        <v>5.8</v>
      </c>
      <c r="E662" s="48" t="s">
        <v>185</v>
      </c>
      <c r="F662" s="6"/>
      <c r="G662" s="31"/>
      <c r="H662" s="31" t="s">
        <v>5</v>
      </c>
      <c r="I662" s="31"/>
      <c r="J662" s="8"/>
    </row>
    <row r="663" spans="2:10" ht="16" customHeight="1" x14ac:dyDescent="0.2">
      <c r="B663" s="35"/>
      <c r="C663" s="127"/>
      <c r="D663" s="107"/>
      <c r="E663" s="11"/>
      <c r="F663" s="10"/>
      <c r="G663" s="52">
        <f>COUNTIF(G662:G662,"x")</f>
        <v>0</v>
      </c>
      <c r="H663" s="52">
        <f>COUNTIF(H662:H662,"x")</f>
        <v>1</v>
      </c>
      <c r="I663" s="52">
        <f>COUNTIF(I662:I662,"x")</f>
        <v>0</v>
      </c>
      <c r="J663" s="86">
        <f>IF(I663=1,"NA",G663/(1-I663))</f>
        <v>0</v>
      </c>
    </row>
    <row r="664" spans="2:10" x14ac:dyDescent="0.2">
      <c r="C664" s="130"/>
      <c r="F664" s="5"/>
      <c r="G664" s="19"/>
      <c r="H664" s="19"/>
    </row>
    <row r="665" spans="2:10" ht="16" thickBot="1" x14ac:dyDescent="0.25">
      <c r="B665" s="34"/>
      <c r="C665" s="130"/>
      <c r="D665" s="115"/>
      <c r="E665" s="4"/>
      <c r="F665" s="18"/>
      <c r="G665" s="18"/>
      <c r="H665" s="18"/>
      <c r="I665" s="18"/>
      <c r="J665" s="73"/>
    </row>
    <row r="666" spans="2:10" ht="19" x14ac:dyDescent="0.2">
      <c r="B666" s="34"/>
      <c r="C666" s="134" t="s">
        <v>269</v>
      </c>
      <c r="D666" s="118" t="s">
        <v>270</v>
      </c>
      <c r="E666" s="4"/>
      <c r="F666" s="18"/>
      <c r="G666" s="18"/>
      <c r="H666" s="18"/>
      <c r="I666" s="18"/>
      <c r="J666" s="73"/>
    </row>
    <row r="667" spans="2:10" x14ac:dyDescent="0.2">
      <c r="B667" s="34"/>
      <c r="C667" s="92" t="s">
        <v>181</v>
      </c>
      <c r="D667" s="136">
        <f>J7</f>
        <v>0</v>
      </c>
      <c r="E667" s="4"/>
      <c r="F667" s="18"/>
      <c r="G667" s="18"/>
      <c r="H667" s="18"/>
      <c r="I667" s="18"/>
      <c r="J667" s="73"/>
    </row>
    <row r="668" spans="2:10" x14ac:dyDescent="0.2">
      <c r="B668" s="34"/>
      <c r="C668" s="92" t="s">
        <v>182</v>
      </c>
      <c r="D668" s="136">
        <f>J9</f>
        <v>0</v>
      </c>
      <c r="E668" s="4"/>
      <c r="F668" s="18"/>
      <c r="G668" s="18"/>
      <c r="H668" s="18"/>
      <c r="I668" s="18"/>
      <c r="J668" s="73"/>
    </row>
    <row r="669" spans="2:10" x14ac:dyDescent="0.2">
      <c r="B669" s="34"/>
      <c r="C669" s="92" t="s">
        <v>183</v>
      </c>
      <c r="D669" s="136">
        <f>AVERAGE(D670:D673)</f>
        <v>0</v>
      </c>
      <c r="E669" s="4"/>
      <c r="F669" s="18"/>
      <c r="G669" s="18"/>
      <c r="H669" s="18"/>
      <c r="I669" s="18"/>
      <c r="J669" s="73"/>
    </row>
    <row r="670" spans="2:10" x14ac:dyDescent="0.2">
      <c r="B670" s="34"/>
      <c r="C670" s="97" t="s">
        <v>300</v>
      </c>
      <c r="D670" s="136">
        <f>J14</f>
        <v>0</v>
      </c>
      <c r="E670" s="4"/>
      <c r="F670" s="18"/>
      <c r="G670" s="18"/>
      <c r="H670" s="18"/>
      <c r="I670" s="18"/>
      <c r="J670" s="73"/>
    </row>
    <row r="671" spans="2:10" x14ac:dyDescent="0.2">
      <c r="B671" s="34"/>
      <c r="C671" s="97" t="s">
        <v>299</v>
      </c>
      <c r="D671" s="136">
        <f>J38</f>
        <v>0</v>
      </c>
      <c r="E671" s="4"/>
      <c r="F671" s="18"/>
      <c r="G671" s="18"/>
      <c r="H671" s="18"/>
      <c r="I671" s="18"/>
      <c r="J671" s="73"/>
    </row>
    <row r="672" spans="2:10" x14ac:dyDescent="0.2">
      <c r="B672" s="34"/>
      <c r="C672" s="97" t="s">
        <v>298</v>
      </c>
      <c r="D672" s="136">
        <f>J42</f>
        <v>0</v>
      </c>
      <c r="E672" s="4"/>
      <c r="F672" s="18"/>
      <c r="G672" s="18"/>
      <c r="H672" s="18"/>
      <c r="I672" s="18"/>
      <c r="J672" s="73"/>
    </row>
    <row r="673" spans="2:10" x14ac:dyDescent="0.2">
      <c r="B673" s="34"/>
      <c r="C673" s="97" t="s">
        <v>297</v>
      </c>
      <c r="D673" s="136">
        <f>J53</f>
        <v>0</v>
      </c>
      <c r="E673" s="4"/>
      <c r="F673" s="18"/>
      <c r="G673" s="18"/>
      <c r="H673" s="18"/>
      <c r="I673" s="18"/>
      <c r="J673" s="73"/>
    </row>
    <row r="674" spans="2:10" x14ac:dyDescent="0.2">
      <c r="B674" s="34"/>
      <c r="C674" s="92" t="s">
        <v>198</v>
      </c>
      <c r="D674" s="136">
        <f>AVERAGE(D675:D685)</f>
        <v>0</v>
      </c>
      <c r="E674" s="4"/>
      <c r="F674" s="18"/>
      <c r="G674" s="18"/>
      <c r="H674" s="18"/>
      <c r="I674" s="18"/>
      <c r="J674" s="73"/>
    </row>
    <row r="675" spans="2:10" x14ac:dyDescent="0.2">
      <c r="B675" s="34"/>
      <c r="C675" s="97" t="s">
        <v>296</v>
      </c>
      <c r="D675" s="136">
        <f>J58</f>
        <v>0</v>
      </c>
      <c r="E675" s="4"/>
      <c r="F675" s="18"/>
      <c r="G675" s="18"/>
      <c r="H675" s="18"/>
      <c r="I675" s="18"/>
      <c r="J675" s="73"/>
    </row>
    <row r="676" spans="2:10" x14ac:dyDescent="0.2">
      <c r="B676" s="34"/>
      <c r="C676" s="97" t="s">
        <v>203</v>
      </c>
      <c r="D676" s="136">
        <f>J137</f>
        <v>0</v>
      </c>
      <c r="E676" s="4"/>
      <c r="F676" s="18"/>
      <c r="G676" s="18"/>
      <c r="H676" s="18"/>
      <c r="I676" s="18"/>
      <c r="J676" s="73"/>
    </row>
    <row r="677" spans="2:10" x14ac:dyDescent="0.2">
      <c r="B677" s="34"/>
      <c r="C677" s="97" t="s">
        <v>294</v>
      </c>
      <c r="D677" s="136">
        <f>J137</f>
        <v>0</v>
      </c>
      <c r="E677" s="4"/>
      <c r="F677" s="18"/>
      <c r="G677" s="18"/>
      <c r="H677" s="18"/>
      <c r="I677" s="18"/>
      <c r="J677" s="73"/>
    </row>
    <row r="678" spans="2:10" x14ac:dyDescent="0.2">
      <c r="B678" s="34"/>
      <c r="C678" s="97" t="s">
        <v>293</v>
      </c>
      <c r="D678" s="136">
        <f>J144</f>
        <v>0</v>
      </c>
      <c r="E678" s="4"/>
      <c r="F678" s="18"/>
      <c r="G678" s="18"/>
      <c r="H678" s="18"/>
      <c r="I678" s="18"/>
      <c r="J678" s="73"/>
    </row>
    <row r="679" spans="2:10" x14ac:dyDescent="0.2">
      <c r="B679" s="34"/>
      <c r="C679" s="97" t="s">
        <v>291</v>
      </c>
      <c r="D679" s="136">
        <f>J154</f>
        <v>0</v>
      </c>
      <c r="E679" s="4"/>
      <c r="F679" s="18"/>
      <c r="G679" s="18"/>
      <c r="H679" s="18"/>
      <c r="I679" s="18"/>
      <c r="J679" s="73"/>
    </row>
    <row r="680" spans="2:10" x14ac:dyDescent="0.2">
      <c r="B680" s="34"/>
      <c r="C680" s="97" t="s">
        <v>292</v>
      </c>
      <c r="D680" s="136">
        <f>J162</f>
        <v>0</v>
      </c>
      <c r="E680" s="4"/>
      <c r="F680" s="18"/>
      <c r="G680" s="18"/>
      <c r="H680" s="18"/>
      <c r="I680" s="18"/>
      <c r="J680" s="73"/>
    </row>
    <row r="681" spans="2:10" x14ac:dyDescent="0.2">
      <c r="B681" s="34"/>
      <c r="C681" s="97" t="s">
        <v>290</v>
      </c>
      <c r="D681" s="136">
        <f>J220</f>
        <v>0</v>
      </c>
      <c r="E681" s="4"/>
      <c r="F681" s="18"/>
      <c r="G681" s="18"/>
      <c r="H681" s="18"/>
      <c r="I681" s="18"/>
      <c r="J681" s="73"/>
    </row>
    <row r="682" spans="2:10" x14ac:dyDescent="0.2">
      <c r="B682" s="34"/>
      <c r="C682" s="97" t="s">
        <v>289</v>
      </c>
      <c r="D682" s="136">
        <f>J270</f>
        <v>0</v>
      </c>
      <c r="E682" s="4"/>
      <c r="F682" s="18"/>
      <c r="G682" s="18"/>
      <c r="H682" s="18"/>
      <c r="I682" s="18"/>
      <c r="J682" s="73"/>
    </row>
    <row r="683" spans="2:10" x14ac:dyDescent="0.2">
      <c r="B683" s="34"/>
      <c r="C683" s="97" t="s">
        <v>288</v>
      </c>
      <c r="D683" s="136">
        <f>J337</f>
        <v>0</v>
      </c>
      <c r="E683" s="4"/>
      <c r="F683" s="18"/>
      <c r="G683" s="18"/>
      <c r="H683" s="18"/>
      <c r="I683" s="18"/>
      <c r="J683" s="73"/>
    </row>
    <row r="684" spans="2:10" x14ac:dyDescent="0.2">
      <c r="B684" s="34"/>
      <c r="C684" s="97" t="s">
        <v>287</v>
      </c>
      <c r="D684" s="136">
        <f>J407</f>
        <v>0</v>
      </c>
      <c r="E684" s="4"/>
      <c r="F684" s="18"/>
      <c r="G684" s="18"/>
      <c r="H684" s="18"/>
      <c r="I684" s="18"/>
      <c r="J684" s="73"/>
    </row>
    <row r="685" spans="2:10" x14ac:dyDescent="0.2">
      <c r="B685" s="34"/>
      <c r="C685" s="97" t="s">
        <v>286</v>
      </c>
      <c r="D685" s="136">
        <f>J447</f>
        <v>0</v>
      </c>
      <c r="E685" s="4"/>
      <c r="F685" s="18"/>
      <c r="G685" s="18"/>
      <c r="H685" s="18"/>
      <c r="I685" s="18"/>
      <c r="J685" s="73"/>
    </row>
    <row r="686" spans="2:10" x14ac:dyDescent="0.2">
      <c r="B686" s="34"/>
      <c r="C686" s="92" t="s">
        <v>263</v>
      </c>
      <c r="D686" s="136">
        <f>J456</f>
        <v>0</v>
      </c>
      <c r="E686" s="4"/>
      <c r="F686" s="18"/>
      <c r="G686" s="18"/>
      <c r="H686" s="18"/>
      <c r="I686" s="18"/>
      <c r="J686" s="73"/>
    </row>
    <row r="687" spans="2:10" x14ac:dyDescent="0.2">
      <c r="B687" s="34"/>
      <c r="C687" s="92" t="s">
        <v>264</v>
      </c>
      <c r="D687" s="136">
        <f>AVERAGE(D688:D691)</f>
        <v>0</v>
      </c>
      <c r="E687" s="4"/>
      <c r="F687" s="18"/>
      <c r="G687" s="18"/>
      <c r="H687" s="18"/>
      <c r="I687" s="18"/>
      <c r="J687" s="73"/>
    </row>
    <row r="688" spans="2:10" x14ac:dyDescent="0.2">
      <c r="B688" s="34"/>
      <c r="C688" s="97" t="s">
        <v>285</v>
      </c>
      <c r="D688" s="136">
        <f>J470</f>
        <v>0</v>
      </c>
      <c r="E688" s="4"/>
      <c r="F688" s="18"/>
      <c r="G688" s="18"/>
      <c r="H688" s="18"/>
      <c r="I688" s="18"/>
      <c r="J688" s="73"/>
    </row>
    <row r="689" spans="2:10" x14ac:dyDescent="0.2">
      <c r="B689" s="34"/>
      <c r="C689" s="97" t="s">
        <v>284</v>
      </c>
      <c r="D689" s="136">
        <f>J477</f>
        <v>0</v>
      </c>
      <c r="E689" s="4"/>
      <c r="F689" s="18"/>
      <c r="G689" s="18"/>
      <c r="H689" s="18"/>
      <c r="I689" s="18"/>
      <c r="J689" s="73"/>
    </row>
    <row r="690" spans="2:10" x14ac:dyDescent="0.2">
      <c r="B690" s="34"/>
      <c r="C690" s="97" t="s">
        <v>283</v>
      </c>
      <c r="D690" s="136">
        <f>J481</f>
        <v>0</v>
      </c>
      <c r="E690" s="4"/>
      <c r="F690" s="18"/>
      <c r="G690" s="18"/>
      <c r="H690" s="18"/>
      <c r="I690" s="18"/>
      <c r="J690" s="73"/>
    </row>
    <row r="691" spans="2:10" x14ac:dyDescent="0.2">
      <c r="B691" s="34"/>
      <c r="C691" s="97" t="s">
        <v>282</v>
      </c>
      <c r="D691" s="136">
        <f>J498</f>
        <v>0</v>
      </c>
      <c r="E691" s="4"/>
      <c r="F691" s="18"/>
      <c r="G691" s="18"/>
      <c r="H691" s="18"/>
      <c r="I691" s="18"/>
      <c r="J691" s="73"/>
    </row>
    <row r="692" spans="2:10" x14ac:dyDescent="0.2">
      <c r="B692" s="34"/>
      <c r="C692" s="92" t="s">
        <v>268</v>
      </c>
      <c r="D692" s="136">
        <f>AVERAGE(D693:D698)</f>
        <v>0</v>
      </c>
      <c r="E692" s="4"/>
      <c r="F692" s="18"/>
      <c r="G692" s="18"/>
      <c r="H692" s="18"/>
      <c r="I692" s="18"/>
      <c r="J692" s="73"/>
    </row>
    <row r="693" spans="2:10" x14ac:dyDescent="0.2">
      <c r="B693" s="34"/>
      <c r="C693" s="93" t="s">
        <v>281</v>
      </c>
      <c r="D693" s="119">
        <f>J506</f>
        <v>0</v>
      </c>
      <c r="E693" s="4"/>
      <c r="F693" s="18"/>
      <c r="G693" s="18"/>
      <c r="H693" s="18"/>
      <c r="I693" s="18"/>
      <c r="J693" s="73"/>
    </row>
    <row r="694" spans="2:10" x14ac:dyDescent="0.2">
      <c r="B694" s="34"/>
      <c r="C694" s="93" t="s">
        <v>280</v>
      </c>
      <c r="D694" s="119">
        <f>J513</f>
        <v>0</v>
      </c>
      <c r="E694" s="4"/>
      <c r="F694" s="18"/>
      <c r="G694" s="18"/>
      <c r="H694" s="18"/>
      <c r="I694" s="18"/>
      <c r="J694" s="73"/>
    </row>
    <row r="695" spans="2:10" x14ac:dyDescent="0.2">
      <c r="B695" s="34"/>
      <c r="C695" s="93" t="s">
        <v>279</v>
      </c>
      <c r="D695" s="120">
        <f>J547</f>
        <v>0</v>
      </c>
      <c r="E695" s="4"/>
      <c r="F695" s="18"/>
      <c r="G695" s="18"/>
      <c r="H695" s="18"/>
      <c r="I695" s="18"/>
      <c r="J695" s="73"/>
    </row>
    <row r="696" spans="2:10" x14ac:dyDescent="0.2">
      <c r="B696" s="34"/>
      <c r="C696" s="93" t="s">
        <v>278</v>
      </c>
      <c r="D696" s="119">
        <f>J564</f>
        <v>0</v>
      </c>
      <c r="E696" s="4"/>
      <c r="F696" s="18"/>
      <c r="G696" s="18"/>
      <c r="H696" s="18"/>
      <c r="I696" s="18"/>
      <c r="J696" s="73"/>
    </row>
    <row r="697" spans="2:10" x14ac:dyDescent="0.2">
      <c r="B697" s="34"/>
      <c r="C697" s="93" t="s">
        <v>277</v>
      </c>
      <c r="D697" s="119">
        <f>J584</f>
        <v>0</v>
      </c>
      <c r="E697" s="4"/>
      <c r="F697" s="18"/>
      <c r="G697" s="18"/>
      <c r="H697" s="18"/>
      <c r="I697" s="18"/>
      <c r="J697" s="73"/>
    </row>
    <row r="698" spans="2:10" x14ac:dyDescent="0.2">
      <c r="B698" s="34"/>
      <c r="C698" s="93" t="s">
        <v>276</v>
      </c>
      <c r="D698" s="119">
        <f>J594</f>
        <v>0</v>
      </c>
      <c r="E698" s="4"/>
      <c r="F698" s="18"/>
      <c r="G698" s="18"/>
      <c r="H698" s="18"/>
      <c r="I698" s="18"/>
      <c r="J698" s="73"/>
    </row>
    <row r="699" spans="2:10" x14ac:dyDescent="0.2">
      <c r="B699" s="34"/>
      <c r="C699" s="92" t="s">
        <v>267</v>
      </c>
      <c r="D699" s="119">
        <f>AVERAGE(D700:D703)</f>
        <v>0</v>
      </c>
      <c r="E699" s="4"/>
      <c r="F699" s="18"/>
      <c r="G699" s="18"/>
      <c r="H699" s="18"/>
      <c r="I699" s="18"/>
      <c r="J699" s="73"/>
    </row>
    <row r="700" spans="2:10" x14ac:dyDescent="0.2">
      <c r="B700" s="34"/>
      <c r="C700" s="93" t="s">
        <v>275</v>
      </c>
      <c r="D700" s="119">
        <f>J607</f>
        <v>0</v>
      </c>
      <c r="E700" s="4"/>
      <c r="F700" s="18"/>
      <c r="G700" s="18"/>
      <c r="H700" s="18"/>
      <c r="I700" s="18"/>
      <c r="J700" s="73"/>
    </row>
    <row r="701" spans="2:10" x14ac:dyDescent="0.2">
      <c r="B701" s="34"/>
      <c r="C701" s="93" t="s">
        <v>274</v>
      </c>
      <c r="D701" s="119">
        <f>J622</f>
        <v>0</v>
      </c>
      <c r="E701" s="4"/>
      <c r="F701" s="5"/>
      <c r="G701" s="4"/>
      <c r="H701" s="4"/>
      <c r="I701" s="4"/>
      <c r="J701" s="73"/>
    </row>
    <row r="702" spans="2:10" x14ac:dyDescent="0.2">
      <c r="B702" s="34"/>
      <c r="C702" s="93" t="s">
        <v>273</v>
      </c>
      <c r="D702" s="119">
        <f>J626</f>
        <v>0</v>
      </c>
      <c r="E702" s="4"/>
      <c r="F702" s="5"/>
      <c r="G702" s="4"/>
      <c r="H702" s="4"/>
      <c r="I702" s="4"/>
      <c r="J702" s="73"/>
    </row>
    <row r="703" spans="2:10" x14ac:dyDescent="0.2">
      <c r="B703" s="34"/>
      <c r="C703" s="97" t="s">
        <v>272</v>
      </c>
      <c r="D703" s="119">
        <f>J633</f>
        <v>0</v>
      </c>
      <c r="E703" s="4"/>
      <c r="F703" s="5"/>
      <c r="G703" s="4"/>
      <c r="H703" s="4"/>
      <c r="I703" s="4"/>
      <c r="J703" s="73"/>
    </row>
    <row r="704" spans="2:10" ht="16" thickBot="1" x14ac:dyDescent="0.25">
      <c r="B704" s="34"/>
      <c r="C704" s="94" t="s">
        <v>266</v>
      </c>
      <c r="D704" s="121">
        <f>J646</f>
        <v>0</v>
      </c>
      <c r="E704" s="4"/>
      <c r="F704" s="5"/>
      <c r="G704" s="4"/>
      <c r="H704" s="4"/>
      <c r="I704" s="4"/>
      <c r="J704" s="73"/>
    </row>
    <row r="705" spans="2:10" ht="16" thickBot="1" x14ac:dyDescent="0.25">
      <c r="B705" s="34"/>
      <c r="C705" s="95" t="s">
        <v>271</v>
      </c>
      <c r="D705" s="96">
        <f>AVERAGE(D667:D669,D674,D686:D687,D692,D699,D704)</f>
        <v>0</v>
      </c>
      <c r="E705" s="4"/>
      <c r="F705" s="5"/>
      <c r="G705" s="4"/>
      <c r="H705" s="4"/>
      <c r="I705" s="4"/>
      <c r="J705" s="73"/>
    </row>
    <row r="706" spans="2:10" x14ac:dyDescent="0.2">
      <c r="B706" s="34"/>
      <c r="C706" s="130"/>
      <c r="D706" s="115"/>
      <c r="E706" s="4"/>
      <c r="F706" s="5"/>
      <c r="G706" s="4"/>
      <c r="H706" s="4"/>
      <c r="I706" s="4"/>
      <c r="J706" s="73"/>
    </row>
    <row r="707" spans="2:10" x14ac:dyDescent="0.2">
      <c r="B707" s="34"/>
      <c r="C707" s="130"/>
      <c r="D707" s="115"/>
      <c r="E707" s="4"/>
      <c r="F707" s="5"/>
      <c r="G707" s="4"/>
      <c r="H707" s="4"/>
      <c r="I707" s="4"/>
      <c r="J707" s="73"/>
    </row>
    <row r="708" spans="2:10" x14ac:dyDescent="0.2">
      <c r="B708" s="34"/>
      <c r="C708" s="130"/>
      <c r="D708" s="115"/>
      <c r="E708" s="4"/>
      <c r="F708" s="5"/>
      <c r="G708" s="4"/>
      <c r="H708" s="4"/>
      <c r="I708" s="4"/>
      <c r="J708" s="73"/>
    </row>
    <row r="709" spans="2:10" x14ac:dyDescent="0.2">
      <c r="B709" s="34"/>
      <c r="C709" s="130"/>
      <c r="D709" s="115"/>
      <c r="E709" s="4"/>
      <c r="F709" s="5"/>
      <c r="G709" s="4"/>
      <c r="H709" s="4"/>
      <c r="I709" s="4"/>
      <c r="J709" s="73"/>
    </row>
    <row r="710" spans="2:10" x14ac:dyDescent="0.2">
      <c r="B710" s="34"/>
      <c r="C710" s="130"/>
      <c r="D710" s="115"/>
      <c r="E710" s="4"/>
      <c r="F710" s="5"/>
      <c r="G710" s="4"/>
      <c r="H710" s="4"/>
      <c r="I710" s="4"/>
      <c r="J710" s="73"/>
    </row>
    <row r="711" spans="2:10" x14ac:dyDescent="0.2">
      <c r="B711" s="34"/>
      <c r="C711" s="130"/>
      <c r="D711" s="115"/>
      <c r="E711" s="4"/>
      <c r="F711" s="5"/>
      <c r="G711" s="4"/>
      <c r="H711" s="4"/>
      <c r="I711" s="4"/>
      <c r="J711" s="73"/>
    </row>
    <row r="712" spans="2:10" x14ac:dyDescent="0.2">
      <c r="B712" s="34"/>
      <c r="C712" s="130"/>
      <c r="D712" s="115"/>
      <c r="E712" s="4"/>
      <c r="F712" s="5"/>
      <c r="G712" s="4"/>
      <c r="H712" s="4"/>
      <c r="I712" s="4"/>
      <c r="J712" s="73"/>
    </row>
    <row r="713" spans="2:10" x14ac:dyDescent="0.2">
      <c r="B713" s="34"/>
      <c r="C713" s="130"/>
      <c r="D713" s="115"/>
      <c r="E713" s="4"/>
      <c r="F713" s="5"/>
      <c r="G713" s="4"/>
      <c r="H713" s="4"/>
      <c r="I713" s="4"/>
      <c r="J713" s="73"/>
    </row>
    <row r="714" spans="2:10" x14ac:dyDescent="0.2">
      <c r="B714" s="34"/>
      <c r="C714" s="130"/>
      <c r="D714" s="115"/>
      <c r="E714" s="4"/>
      <c r="F714" s="5"/>
      <c r="G714" s="4"/>
      <c r="H714" s="4"/>
      <c r="I714" s="4"/>
      <c r="J714" s="73"/>
    </row>
    <row r="715" spans="2:10" x14ac:dyDescent="0.2">
      <c r="B715" s="34"/>
      <c r="C715" s="130"/>
      <c r="D715" s="115"/>
      <c r="E715" s="4"/>
      <c r="F715" s="5"/>
      <c r="G715" s="4"/>
      <c r="H715" s="4"/>
      <c r="I715" s="4"/>
      <c r="J715" s="73"/>
    </row>
    <row r="716" spans="2:10" x14ac:dyDescent="0.2">
      <c r="B716" s="34"/>
      <c r="C716" s="130"/>
      <c r="D716" s="115"/>
      <c r="E716" s="4"/>
      <c r="F716" s="5"/>
      <c r="G716" s="4"/>
      <c r="H716" s="4"/>
      <c r="I716" s="4"/>
      <c r="J716" s="73"/>
    </row>
    <row r="717" spans="2:10" x14ac:dyDescent="0.2">
      <c r="B717" s="34"/>
      <c r="C717" s="130"/>
      <c r="D717" s="115"/>
      <c r="E717" s="4"/>
      <c r="F717" s="5"/>
      <c r="G717" s="4"/>
      <c r="H717" s="4"/>
      <c r="I717" s="4"/>
      <c r="J717" s="73"/>
    </row>
    <row r="718" spans="2:10" x14ac:dyDescent="0.2">
      <c r="B718" s="34"/>
      <c r="C718" s="130"/>
      <c r="D718" s="115"/>
      <c r="E718" s="4"/>
      <c r="F718" s="5"/>
      <c r="G718" s="4"/>
      <c r="H718" s="4"/>
      <c r="I718" s="4"/>
      <c r="J718" s="73"/>
    </row>
    <row r="719" spans="2:10" x14ac:dyDescent="0.2">
      <c r="B719" s="34"/>
      <c r="C719" s="130"/>
      <c r="D719" s="115"/>
      <c r="E719" s="4"/>
      <c r="F719" s="5"/>
      <c r="G719" s="4"/>
      <c r="H719" s="4"/>
      <c r="I719" s="4"/>
      <c r="J719" s="73"/>
    </row>
    <row r="720" spans="2:10" x14ac:dyDescent="0.2">
      <c r="B720" s="34"/>
      <c r="C720" s="130"/>
      <c r="D720" s="115"/>
      <c r="E720" s="4"/>
      <c r="F720" s="5"/>
      <c r="G720" s="4"/>
      <c r="H720" s="4"/>
      <c r="I720" s="4"/>
      <c r="J720" s="73"/>
    </row>
    <row r="721" spans="2:10" x14ac:dyDescent="0.2">
      <c r="B721" s="34"/>
      <c r="C721" s="130"/>
      <c r="D721" s="115"/>
      <c r="E721" s="4"/>
      <c r="F721" s="5"/>
      <c r="G721" s="4"/>
      <c r="H721" s="4"/>
      <c r="I721" s="4"/>
      <c r="J721" s="73"/>
    </row>
    <row r="722" spans="2:10" x14ac:dyDescent="0.2">
      <c r="B722" s="34"/>
      <c r="C722" s="130"/>
      <c r="D722" s="115"/>
      <c r="E722" s="4"/>
      <c r="F722" s="5"/>
      <c r="G722" s="4"/>
      <c r="H722" s="4"/>
      <c r="I722" s="4"/>
      <c r="J722" s="73"/>
    </row>
    <row r="723" spans="2:10" x14ac:dyDescent="0.2">
      <c r="B723" s="34"/>
      <c r="C723" s="130"/>
      <c r="D723" s="115"/>
      <c r="E723" s="4"/>
      <c r="F723" s="5"/>
      <c r="G723" s="4"/>
      <c r="H723" s="4"/>
      <c r="I723" s="4"/>
      <c r="J723" s="73"/>
    </row>
    <row r="724" spans="2:10" x14ac:dyDescent="0.2">
      <c r="B724" s="34"/>
      <c r="C724" s="130"/>
      <c r="D724" s="115"/>
      <c r="E724" s="4"/>
      <c r="F724" s="5"/>
      <c r="G724" s="4"/>
      <c r="H724" s="4"/>
      <c r="I724" s="4"/>
      <c r="J724" s="73"/>
    </row>
    <row r="725" spans="2:10" x14ac:dyDescent="0.2">
      <c r="B725" s="34"/>
      <c r="C725" s="130"/>
      <c r="D725" s="115"/>
      <c r="E725" s="4"/>
      <c r="F725" s="5"/>
      <c r="G725" s="4"/>
      <c r="H725" s="4"/>
      <c r="I725" s="4"/>
      <c r="J725" s="73"/>
    </row>
    <row r="726" spans="2:10" x14ac:dyDescent="0.2">
      <c r="B726" s="34"/>
      <c r="C726" s="130"/>
      <c r="D726" s="115"/>
      <c r="E726" s="4"/>
      <c r="F726" s="5"/>
      <c r="G726" s="4"/>
      <c r="H726" s="4"/>
      <c r="I726" s="4"/>
      <c r="J726" s="73"/>
    </row>
    <row r="727" spans="2:10" x14ac:dyDescent="0.2">
      <c r="B727" s="34"/>
      <c r="C727" s="130"/>
      <c r="D727" s="115"/>
      <c r="E727" s="4"/>
      <c r="F727" s="5"/>
      <c r="G727" s="4"/>
      <c r="H727" s="4"/>
      <c r="I727" s="4"/>
      <c r="J727" s="73"/>
    </row>
    <row r="728" spans="2:10" x14ac:dyDescent="0.2">
      <c r="B728" s="34"/>
      <c r="C728" s="130"/>
      <c r="D728" s="115"/>
      <c r="E728" s="4"/>
      <c r="F728" s="5"/>
      <c r="G728" s="4"/>
      <c r="H728" s="4"/>
      <c r="I728" s="4"/>
      <c r="J728" s="73"/>
    </row>
    <row r="729" spans="2:10" x14ac:dyDescent="0.2">
      <c r="B729" s="34"/>
      <c r="C729" s="130"/>
      <c r="D729" s="115"/>
      <c r="E729" s="4"/>
      <c r="F729" s="5"/>
      <c r="G729" s="4"/>
      <c r="H729" s="4"/>
      <c r="I729" s="4"/>
      <c r="J729" s="73"/>
    </row>
    <row r="730" spans="2:10" x14ac:dyDescent="0.2">
      <c r="B730" s="34"/>
      <c r="C730" s="130"/>
      <c r="D730" s="115"/>
      <c r="E730" s="4"/>
      <c r="F730" s="5"/>
      <c r="G730" s="4"/>
      <c r="H730" s="4"/>
      <c r="I730" s="4"/>
      <c r="J730" s="73"/>
    </row>
    <row r="731" spans="2:10" x14ac:dyDescent="0.2">
      <c r="B731" s="34"/>
      <c r="C731" s="130"/>
      <c r="D731" s="115"/>
      <c r="E731" s="4"/>
      <c r="F731" s="5"/>
      <c r="G731" s="4"/>
      <c r="H731" s="4"/>
      <c r="I731" s="4"/>
      <c r="J731" s="73"/>
    </row>
    <row r="732" spans="2:10" x14ac:dyDescent="0.2">
      <c r="B732" s="34"/>
      <c r="C732" s="130"/>
      <c r="D732" s="115"/>
      <c r="E732" s="4"/>
      <c r="F732" s="5"/>
      <c r="G732" s="4"/>
      <c r="H732" s="4"/>
      <c r="I732" s="4"/>
      <c r="J732" s="73"/>
    </row>
    <row r="733" spans="2:10" x14ac:dyDescent="0.2">
      <c r="B733" s="34"/>
      <c r="C733" s="130"/>
      <c r="D733" s="115"/>
      <c r="E733" s="4"/>
      <c r="F733" s="5"/>
      <c r="G733" s="4"/>
      <c r="H733" s="4"/>
      <c r="I733" s="4"/>
      <c r="J733" s="73"/>
    </row>
    <row r="734" spans="2:10" x14ac:dyDescent="0.2">
      <c r="B734" s="34"/>
      <c r="C734" s="130"/>
      <c r="D734" s="115"/>
      <c r="E734" s="4"/>
      <c r="F734" s="5"/>
      <c r="G734" s="4"/>
      <c r="H734" s="4"/>
      <c r="I734" s="4"/>
      <c r="J734" s="73"/>
    </row>
    <row r="735" spans="2:10" x14ac:dyDescent="0.2">
      <c r="B735" s="34"/>
      <c r="C735" s="130"/>
      <c r="D735" s="115"/>
      <c r="E735" s="4"/>
      <c r="F735" s="5"/>
      <c r="G735" s="4"/>
      <c r="H735" s="4"/>
      <c r="I735" s="4"/>
      <c r="J735" s="73"/>
    </row>
    <row r="736" spans="2:10" x14ac:dyDescent="0.2">
      <c r="B736" s="34"/>
      <c r="C736" s="130"/>
      <c r="D736" s="115"/>
      <c r="E736" s="4"/>
      <c r="F736" s="5"/>
      <c r="G736" s="4"/>
      <c r="H736" s="4"/>
      <c r="I736" s="4"/>
      <c r="J736" s="73"/>
    </row>
    <row r="737" spans="2:10" x14ac:dyDescent="0.2">
      <c r="B737" s="34"/>
      <c r="C737" s="130"/>
      <c r="D737" s="115"/>
      <c r="E737" s="4"/>
      <c r="F737" s="5"/>
      <c r="G737" s="4"/>
      <c r="H737" s="4"/>
      <c r="I737" s="4"/>
      <c r="J737" s="73"/>
    </row>
    <row r="738" spans="2:10" x14ac:dyDescent="0.2">
      <c r="B738" s="34"/>
      <c r="C738" s="130"/>
      <c r="D738" s="115"/>
      <c r="E738" s="4"/>
      <c r="F738" s="5"/>
      <c r="G738" s="4"/>
      <c r="H738" s="4"/>
      <c r="I738" s="4"/>
      <c r="J738" s="73"/>
    </row>
    <row r="739" spans="2:10" x14ac:dyDescent="0.2">
      <c r="B739" s="34"/>
      <c r="C739" s="130"/>
      <c r="D739" s="115"/>
      <c r="E739" s="4"/>
      <c r="F739" s="5"/>
      <c r="G739" s="4"/>
      <c r="H739" s="4"/>
      <c r="I739" s="4"/>
      <c r="J739" s="73"/>
    </row>
    <row r="740" spans="2:10" x14ac:dyDescent="0.2">
      <c r="B740" s="34"/>
      <c r="C740" s="130"/>
      <c r="D740" s="115"/>
      <c r="E740" s="4"/>
      <c r="F740" s="5"/>
      <c r="G740" s="4"/>
      <c r="H740" s="4"/>
      <c r="I740" s="4"/>
      <c r="J740" s="73"/>
    </row>
    <row r="741" spans="2:10" x14ac:dyDescent="0.2">
      <c r="B741" s="34"/>
      <c r="C741" s="130"/>
      <c r="D741" s="115"/>
      <c r="E741" s="4"/>
      <c r="F741" s="5"/>
      <c r="G741" s="4"/>
      <c r="H741" s="4"/>
      <c r="I741" s="4"/>
      <c r="J741" s="73"/>
    </row>
    <row r="742" spans="2:10" x14ac:dyDescent="0.2">
      <c r="B742" s="34"/>
      <c r="C742" s="130"/>
      <c r="D742" s="115"/>
      <c r="E742" s="4"/>
      <c r="F742" s="5"/>
      <c r="G742" s="4"/>
      <c r="H742" s="4"/>
      <c r="I742" s="4"/>
      <c r="J742" s="73"/>
    </row>
    <row r="743" spans="2:10" x14ac:dyDescent="0.2">
      <c r="B743" s="34"/>
      <c r="C743" s="130"/>
      <c r="D743" s="115"/>
      <c r="E743" s="4"/>
      <c r="F743" s="5"/>
      <c r="G743" s="4"/>
      <c r="H743" s="4"/>
      <c r="I743" s="4"/>
      <c r="J743" s="73"/>
    </row>
    <row r="744" spans="2:10" x14ac:dyDescent="0.2">
      <c r="B744" s="34"/>
      <c r="C744" s="130"/>
      <c r="D744" s="115"/>
      <c r="E744" s="4"/>
      <c r="F744" s="5"/>
      <c r="G744" s="4"/>
      <c r="H744" s="4"/>
      <c r="I744" s="4"/>
      <c r="J744" s="73"/>
    </row>
    <row r="745" spans="2:10" x14ac:dyDescent="0.2">
      <c r="B745" s="34"/>
      <c r="C745" s="130"/>
      <c r="D745" s="115"/>
      <c r="E745" s="4"/>
      <c r="F745" s="5"/>
      <c r="G745" s="4"/>
      <c r="H745" s="4"/>
      <c r="I745" s="4"/>
      <c r="J745" s="73"/>
    </row>
    <row r="746" spans="2:10" x14ac:dyDescent="0.2">
      <c r="B746" s="34"/>
      <c r="C746" s="130"/>
      <c r="D746" s="115"/>
      <c r="E746" s="4"/>
      <c r="F746" s="5"/>
      <c r="G746" s="4"/>
      <c r="H746" s="4"/>
      <c r="I746" s="4"/>
      <c r="J746" s="73"/>
    </row>
    <row r="747" spans="2:10" x14ac:dyDescent="0.2">
      <c r="B747" s="34"/>
      <c r="C747" s="130"/>
      <c r="D747" s="115"/>
      <c r="E747" s="4"/>
      <c r="F747" s="5"/>
      <c r="G747" s="4"/>
      <c r="H747" s="4"/>
      <c r="I747" s="4"/>
      <c r="J747" s="73"/>
    </row>
    <row r="748" spans="2:10" x14ac:dyDescent="0.2">
      <c r="B748" s="34"/>
      <c r="C748" s="130"/>
      <c r="D748" s="115"/>
      <c r="E748" s="4"/>
      <c r="F748" s="5"/>
      <c r="G748" s="4"/>
      <c r="H748" s="4"/>
      <c r="I748" s="4"/>
      <c r="J748" s="73"/>
    </row>
    <row r="749" spans="2:10" x14ac:dyDescent="0.2">
      <c r="B749" s="34"/>
      <c r="C749" s="130"/>
      <c r="D749" s="115"/>
      <c r="E749" s="4"/>
      <c r="F749" s="5"/>
      <c r="G749" s="4"/>
      <c r="H749" s="4"/>
      <c r="I749" s="4"/>
      <c r="J749" s="73"/>
    </row>
    <row r="750" spans="2:10" x14ac:dyDescent="0.2">
      <c r="B750" s="34"/>
      <c r="C750" s="130"/>
      <c r="D750" s="115"/>
      <c r="E750" s="4"/>
      <c r="F750" s="5"/>
      <c r="G750" s="4"/>
      <c r="H750" s="4"/>
      <c r="I750" s="4"/>
      <c r="J750" s="73"/>
    </row>
    <row r="751" spans="2:10" x14ac:dyDescent="0.2">
      <c r="B751" s="34"/>
      <c r="C751" s="130"/>
      <c r="D751" s="115"/>
      <c r="E751" s="4"/>
      <c r="F751" s="5"/>
      <c r="G751" s="4"/>
      <c r="H751" s="4"/>
      <c r="I751" s="4"/>
      <c r="J751" s="73"/>
    </row>
    <row r="752" spans="2:10" x14ac:dyDescent="0.2">
      <c r="B752" s="34"/>
      <c r="C752" s="130"/>
      <c r="D752" s="115"/>
      <c r="E752" s="4"/>
      <c r="F752" s="5"/>
      <c r="G752" s="4"/>
      <c r="H752" s="4"/>
      <c r="I752" s="4"/>
      <c r="J752" s="73"/>
    </row>
    <row r="753" spans="2:10" x14ac:dyDescent="0.2">
      <c r="B753" s="34"/>
      <c r="C753" s="130"/>
      <c r="D753" s="115"/>
      <c r="E753" s="4"/>
      <c r="F753" s="5"/>
      <c r="G753" s="4"/>
      <c r="H753" s="4"/>
      <c r="I753" s="4"/>
      <c r="J753" s="73"/>
    </row>
    <row r="754" spans="2:10" x14ac:dyDescent="0.2">
      <c r="B754" s="34"/>
      <c r="C754" s="130"/>
      <c r="D754" s="115"/>
      <c r="E754" s="4"/>
      <c r="F754" s="5"/>
      <c r="G754" s="4"/>
      <c r="H754" s="4"/>
      <c r="I754" s="4"/>
      <c r="J754" s="73"/>
    </row>
    <row r="755" spans="2:10" x14ac:dyDescent="0.2">
      <c r="B755" s="34"/>
      <c r="C755" s="130"/>
      <c r="D755" s="115"/>
      <c r="E755" s="4"/>
      <c r="F755" s="5"/>
      <c r="G755" s="4"/>
      <c r="H755" s="4"/>
      <c r="I755" s="4"/>
      <c r="J755" s="73"/>
    </row>
    <row r="756" spans="2:10" x14ac:dyDescent="0.2">
      <c r="B756" s="34"/>
      <c r="C756" s="130"/>
      <c r="D756" s="115"/>
      <c r="E756" s="4"/>
      <c r="F756" s="5"/>
      <c r="G756" s="4"/>
      <c r="H756" s="4"/>
      <c r="I756" s="4"/>
      <c r="J756" s="73"/>
    </row>
    <row r="757" spans="2:10" x14ac:dyDescent="0.2">
      <c r="B757" s="34"/>
      <c r="C757" s="130"/>
      <c r="D757" s="115"/>
      <c r="E757" s="4"/>
      <c r="F757" s="5"/>
      <c r="G757" s="4"/>
      <c r="H757" s="4"/>
      <c r="I757" s="4"/>
      <c r="J757" s="73"/>
    </row>
    <row r="758" spans="2:10" x14ac:dyDescent="0.2">
      <c r="B758" s="34"/>
      <c r="C758" s="130"/>
      <c r="D758" s="115"/>
      <c r="E758" s="4"/>
      <c r="F758" s="5"/>
      <c r="G758" s="4"/>
      <c r="H758" s="4"/>
      <c r="I758" s="4"/>
      <c r="J758" s="73"/>
    </row>
    <row r="759" spans="2:10" x14ac:dyDescent="0.2">
      <c r="B759" s="34"/>
      <c r="C759" s="130"/>
      <c r="D759" s="115"/>
      <c r="E759" s="4"/>
      <c r="F759" s="5"/>
      <c r="G759" s="4"/>
      <c r="H759" s="4"/>
      <c r="I759" s="4"/>
      <c r="J759" s="73"/>
    </row>
    <row r="760" spans="2:10" x14ac:dyDescent="0.2">
      <c r="B760" s="34"/>
      <c r="C760" s="130"/>
      <c r="D760" s="115"/>
      <c r="E760" s="4"/>
      <c r="F760" s="5"/>
      <c r="G760" s="4"/>
      <c r="H760" s="4"/>
      <c r="I760" s="4"/>
      <c r="J760" s="73"/>
    </row>
    <row r="761" spans="2:10" x14ac:dyDescent="0.2">
      <c r="B761" s="34"/>
      <c r="C761" s="130"/>
      <c r="D761" s="115"/>
      <c r="E761" s="4"/>
      <c r="F761" s="5"/>
      <c r="G761" s="4"/>
      <c r="H761" s="4"/>
      <c r="I761" s="4"/>
      <c r="J761" s="73"/>
    </row>
    <row r="762" spans="2:10" x14ac:dyDescent="0.2">
      <c r="B762" s="34"/>
      <c r="C762" s="130"/>
      <c r="D762" s="115"/>
      <c r="E762" s="4"/>
      <c r="F762" s="5"/>
      <c r="G762" s="4"/>
      <c r="H762" s="4"/>
      <c r="I762" s="4"/>
      <c r="J762" s="73"/>
    </row>
    <row r="763" spans="2:10" x14ac:dyDescent="0.2">
      <c r="B763" s="34"/>
      <c r="C763" s="130"/>
      <c r="D763" s="115"/>
      <c r="E763" s="4"/>
      <c r="F763" s="5"/>
      <c r="G763" s="4"/>
      <c r="H763" s="4"/>
      <c r="I763" s="4"/>
      <c r="J763" s="73"/>
    </row>
    <row r="764" spans="2:10" x14ac:dyDescent="0.2">
      <c r="B764" s="34"/>
      <c r="C764" s="130"/>
      <c r="D764" s="115"/>
      <c r="E764" s="4"/>
      <c r="F764" s="5"/>
      <c r="G764" s="4"/>
      <c r="H764" s="4"/>
      <c r="I764" s="4"/>
      <c r="J764" s="73"/>
    </row>
    <row r="765" spans="2:10" x14ac:dyDescent="0.2">
      <c r="B765" s="34"/>
      <c r="C765" s="130"/>
      <c r="D765" s="115"/>
      <c r="E765" s="4"/>
      <c r="F765" s="5"/>
      <c r="G765" s="4"/>
      <c r="H765" s="4"/>
      <c r="I765" s="4"/>
      <c r="J765" s="73"/>
    </row>
    <row r="766" spans="2:10" x14ac:dyDescent="0.2">
      <c r="B766" s="34"/>
      <c r="C766" s="130"/>
      <c r="D766" s="115"/>
      <c r="E766" s="4"/>
      <c r="F766" s="5"/>
      <c r="G766" s="4"/>
      <c r="H766" s="4"/>
      <c r="I766" s="4"/>
      <c r="J766" s="73"/>
    </row>
    <row r="767" spans="2:10" x14ac:dyDescent="0.2">
      <c r="B767" s="34"/>
      <c r="C767" s="130"/>
      <c r="D767" s="115"/>
      <c r="E767" s="4"/>
      <c r="F767" s="5"/>
      <c r="G767" s="4"/>
      <c r="H767" s="4"/>
      <c r="I767" s="4"/>
      <c r="J767" s="73"/>
    </row>
    <row r="768" spans="2:10" x14ac:dyDescent="0.2">
      <c r="B768" s="34"/>
      <c r="C768" s="130"/>
      <c r="D768" s="115"/>
      <c r="E768" s="4"/>
      <c r="F768" s="5"/>
      <c r="G768" s="4"/>
      <c r="H768" s="4"/>
      <c r="I768" s="4"/>
      <c r="J768" s="73"/>
    </row>
    <row r="769" spans="2:10" x14ac:dyDescent="0.2">
      <c r="B769" s="34"/>
      <c r="C769" s="130"/>
      <c r="D769" s="115"/>
      <c r="E769" s="4"/>
      <c r="F769" s="5"/>
      <c r="G769" s="4"/>
      <c r="H769" s="4"/>
      <c r="I769" s="4"/>
      <c r="J769" s="73"/>
    </row>
    <row r="770" spans="2:10" x14ac:dyDescent="0.2">
      <c r="B770" s="34"/>
      <c r="C770" s="130"/>
      <c r="D770" s="115"/>
      <c r="E770" s="4"/>
      <c r="F770" s="5"/>
      <c r="G770" s="4"/>
      <c r="H770" s="4"/>
      <c r="I770" s="4"/>
      <c r="J770" s="73"/>
    </row>
    <row r="771" spans="2:10" x14ac:dyDescent="0.2">
      <c r="B771" s="34"/>
      <c r="C771" s="130"/>
      <c r="D771" s="115"/>
      <c r="E771" s="4"/>
      <c r="F771" s="5"/>
      <c r="G771" s="4"/>
      <c r="H771" s="4"/>
      <c r="I771" s="4"/>
      <c r="J771" s="73"/>
    </row>
    <row r="772" spans="2:10" x14ac:dyDescent="0.2">
      <c r="B772" s="34"/>
      <c r="C772" s="130"/>
      <c r="D772" s="115"/>
      <c r="E772" s="4"/>
      <c r="F772" s="5"/>
      <c r="G772" s="4"/>
      <c r="H772" s="4"/>
      <c r="I772" s="4"/>
      <c r="J772" s="73"/>
    </row>
    <row r="773" spans="2:10" x14ac:dyDescent="0.2">
      <c r="B773" s="34"/>
      <c r="C773" s="130"/>
      <c r="D773" s="115"/>
      <c r="E773" s="4"/>
      <c r="F773" s="5"/>
      <c r="G773" s="4"/>
      <c r="H773" s="4"/>
      <c r="I773" s="4"/>
      <c r="J773" s="73"/>
    </row>
    <row r="774" spans="2:10" x14ac:dyDescent="0.2">
      <c r="B774" s="34"/>
      <c r="C774" s="130"/>
      <c r="D774" s="115"/>
      <c r="E774" s="4"/>
      <c r="F774" s="5"/>
      <c r="G774" s="4"/>
      <c r="H774" s="4"/>
      <c r="I774" s="4"/>
      <c r="J774" s="73"/>
    </row>
    <row r="775" spans="2:10" x14ac:dyDescent="0.2">
      <c r="B775" s="34"/>
      <c r="C775" s="130"/>
      <c r="D775" s="115"/>
      <c r="E775" s="4"/>
      <c r="F775" s="5"/>
      <c r="G775" s="4"/>
      <c r="H775" s="4"/>
      <c r="I775" s="4"/>
      <c r="J775" s="73"/>
    </row>
    <row r="776" spans="2:10" x14ac:dyDescent="0.2">
      <c r="B776" s="34"/>
      <c r="C776" s="130"/>
      <c r="D776" s="115"/>
      <c r="E776" s="4"/>
      <c r="F776" s="5"/>
      <c r="G776" s="4"/>
      <c r="H776" s="4"/>
      <c r="I776" s="4"/>
      <c r="J776" s="73"/>
    </row>
    <row r="777" spans="2:10" x14ac:dyDescent="0.2">
      <c r="B777" s="34"/>
      <c r="C777" s="130"/>
      <c r="D777" s="115"/>
      <c r="E777" s="4"/>
      <c r="F777" s="5"/>
      <c r="G777" s="4"/>
      <c r="H777" s="4"/>
      <c r="I777" s="4"/>
      <c r="J777" s="73"/>
    </row>
    <row r="778" spans="2:10" x14ac:dyDescent="0.2">
      <c r="B778" s="34"/>
      <c r="C778" s="130"/>
      <c r="D778" s="115"/>
      <c r="E778" s="4"/>
      <c r="F778" s="5"/>
      <c r="G778" s="4"/>
      <c r="H778" s="4"/>
      <c r="I778" s="4"/>
      <c r="J778" s="73"/>
    </row>
    <row r="779" spans="2:10" x14ac:dyDescent="0.2">
      <c r="B779" s="34"/>
      <c r="C779" s="130"/>
      <c r="D779" s="115"/>
      <c r="E779" s="4"/>
      <c r="F779" s="5"/>
      <c r="G779" s="4"/>
      <c r="H779" s="4"/>
      <c r="I779" s="4"/>
      <c r="J779" s="73"/>
    </row>
    <row r="780" spans="2:10" x14ac:dyDescent="0.2">
      <c r="B780" s="34"/>
      <c r="C780" s="130"/>
      <c r="D780" s="115"/>
      <c r="E780" s="4"/>
      <c r="F780" s="5"/>
      <c r="G780" s="4"/>
      <c r="H780" s="4"/>
      <c r="I780" s="4"/>
      <c r="J780" s="73"/>
    </row>
    <row r="781" spans="2:10" x14ac:dyDescent="0.2">
      <c r="B781" s="34"/>
      <c r="C781" s="130"/>
      <c r="D781" s="115"/>
      <c r="E781" s="4"/>
      <c r="F781" s="5"/>
      <c r="G781" s="4"/>
      <c r="H781" s="4"/>
      <c r="I781" s="4"/>
      <c r="J781" s="73"/>
    </row>
    <row r="782" spans="2:10" x14ac:dyDescent="0.2">
      <c r="B782" s="34"/>
      <c r="C782" s="130"/>
      <c r="D782" s="115"/>
      <c r="E782" s="4"/>
      <c r="F782" s="5"/>
      <c r="G782" s="4"/>
      <c r="H782" s="4"/>
      <c r="I782" s="4"/>
      <c r="J782" s="73"/>
    </row>
    <row r="783" spans="2:10" x14ac:dyDescent="0.2">
      <c r="B783" s="34"/>
      <c r="C783" s="130"/>
      <c r="D783" s="115"/>
      <c r="E783" s="4"/>
      <c r="F783" s="5"/>
      <c r="G783" s="4"/>
      <c r="H783" s="4"/>
      <c r="I783" s="4"/>
      <c r="J783" s="73"/>
    </row>
    <row r="784" spans="2:10" x14ac:dyDescent="0.2">
      <c r="B784" s="34"/>
      <c r="C784" s="130"/>
      <c r="D784" s="115"/>
      <c r="E784" s="4"/>
      <c r="F784" s="5"/>
      <c r="G784" s="4"/>
      <c r="H784" s="4"/>
      <c r="I784" s="4"/>
      <c r="J784" s="73"/>
    </row>
    <row r="785" spans="2:10" x14ac:dyDescent="0.2">
      <c r="B785" s="34"/>
      <c r="C785" s="130"/>
      <c r="D785" s="115"/>
      <c r="E785" s="4"/>
      <c r="F785" s="5"/>
      <c r="G785" s="4"/>
      <c r="H785" s="4"/>
      <c r="I785" s="4"/>
      <c r="J785" s="73"/>
    </row>
    <row r="786" spans="2:10" x14ac:dyDescent="0.2">
      <c r="B786" s="34"/>
      <c r="C786" s="130"/>
      <c r="D786" s="115"/>
      <c r="E786" s="4"/>
      <c r="F786" s="5"/>
      <c r="G786" s="4"/>
      <c r="H786" s="4"/>
      <c r="I786" s="4"/>
      <c r="J786" s="73"/>
    </row>
    <row r="787" spans="2:10" x14ac:dyDescent="0.2">
      <c r="B787" s="34"/>
      <c r="C787" s="130"/>
      <c r="D787" s="115"/>
      <c r="E787" s="4"/>
      <c r="F787" s="5"/>
      <c r="G787" s="4"/>
      <c r="H787" s="4"/>
      <c r="I787" s="4"/>
      <c r="J787" s="73"/>
    </row>
    <row r="788" spans="2:10" x14ac:dyDescent="0.2">
      <c r="B788" s="34"/>
      <c r="C788" s="130"/>
      <c r="D788" s="115"/>
      <c r="E788" s="4"/>
      <c r="F788" s="5"/>
      <c r="G788" s="4"/>
      <c r="H788" s="4"/>
      <c r="I788" s="4"/>
      <c r="J788" s="73"/>
    </row>
    <row r="789" spans="2:10" x14ac:dyDescent="0.2">
      <c r="B789" s="34"/>
      <c r="C789" s="130"/>
      <c r="D789" s="115"/>
      <c r="E789" s="4"/>
      <c r="F789" s="5"/>
      <c r="G789" s="4"/>
      <c r="H789" s="4"/>
      <c r="I789" s="4"/>
      <c r="J789" s="73"/>
    </row>
    <row r="790" spans="2:10" x14ac:dyDescent="0.2">
      <c r="B790" s="34"/>
      <c r="C790" s="130"/>
      <c r="D790" s="115"/>
      <c r="E790" s="4"/>
      <c r="F790" s="5"/>
      <c r="G790" s="4"/>
      <c r="H790" s="4"/>
      <c r="I790" s="4"/>
      <c r="J790" s="73"/>
    </row>
    <row r="791" spans="2:10" x14ac:dyDescent="0.2">
      <c r="B791" s="34"/>
      <c r="C791" s="130"/>
      <c r="D791" s="115"/>
      <c r="E791" s="4"/>
      <c r="F791" s="5"/>
      <c r="G791" s="4"/>
      <c r="H791" s="4"/>
      <c r="I791" s="4"/>
      <c r="J791" s="73"/>
    </row>
    <row r="792" spans="2:10" x14ac:dyDescent="0.2">
      <c r="B792" s="34"/>
      <c r="C792" s="130"/>
      <c r="D792" s="115"/>
      <c r="E792" s="4"/>
      <c r="F792" s="5"/>
      <c r="G792" s="4"/>
      <c r="H792" s="4"/>
      <c r="I792" s="4"/>
      <c r="J792" s="73"/>
    </row>
    <row r="793" spans="2:10" x14ac:dyDescent="0.2">
      <c r="B793" s="34"/>
      <c r="C793" s="130"/>
      <c r="D793" s="115"/>
      <c r="E793" s="4"/>
      <c r="F793" s="5"/>
      <c r="G793" s="4"/>
      <c r="H793" s="4"/>
      <c r="I793" s="4"/>
      <c r="J793" s="73"/>
    </row>
    <row r="794" spans="2:10" x14ac:dyDescent="0.2">
      <c r="B794" s="34"/>
      <c r="C794" s="130"/>
      <c r="D794" s="115"/>
      <c r="E794" s="4"/>
      <c r="F794" s="5"/>
      <c r="G794" s="4"/>
      <c r="H794" s="4"/>
      <c r="I794" s="4"/>
      <c r="J794" s="73"/>
    </row>
    <row r="795" spans="2:10" x14ac:dyDescent="0.2">
      <c r="B795" s="34"/>
      <c r="C795" s="130"/>
      <c r="D795" s="115"/>
      <c r="E795" s="4"/>
      <c r="F795" s="5"/>
      <c r="G795" s="4"/>
      <c r="H795" s="4"/>
      <c r="I795" s="4"/>
      <c r="J795" s="73"/>
    </row>
    <row r="796" spans="2:10" x14ac:dyDescent="0.2">
      <c r="B796" s="34"/>
      <c r="C796" s="130"/>
      <c r="D796" s="115"/>
      <c r="E796" s="4"/>
      <c r="F796" s="5"/>
      <c r="G796" s="4"/>
      <c r="H796" s="4"/>
      <c r="I796" s="4"/>
      <c r="J796" s="73"/>
    </row>
    <row r="797" spans="2:10" x14ac:dyDescent="0.2">
      <c r="B797" s="34"/>
      <c r="C797" s="130"/>
      <c r="D797" s="115"/>
      <c r="E797" s="4"/>
      <c r="F797" s="5"/>
      <c r="G797" s="4"/>
      <c r="H797" s="4"/>
      <c r="I797" s="4"/>
      <c r="J797" s="73"/>
    </row>
    <row r="798" spans="2:10" x14ac:dyDescent="0.2">
      <c r="B798" s="34"/>
      <c r="C798" s="130"/>
      <c r="D798" s="115"/>
      <c r="E798" s="4"/>
      <c r="F798" s="5"/>
      <c r="G798" s="4"/>
      <c r="H798" s="4"/>
      <c r="I798" s="4"/>
      <c r="J798" s="73"/>
    </row>
    <row r="799" spans="2:10" x14ac:dyDescent="0.2">
      <c r="B799" s="34"/>
      <c r="C799" s="130"/>
      <c r="D799" s="115"/>
      <c r="E799" s="4"/>
      <c r="F799" s="5"/>
      <c r="G799" s="4"/>
      <c r="H799" s="4"/>
      <c r="I799" s="4"/>
      <c r="J799" s="73"/>
    </row>
    <row r="800" spans="2:10" x14ac:dyDescent="0.2">
      <c r="B800" s="34"/>
      <c r="C800" s="130"/>
      <c r="D800" s="115"/>
      <c r="E800" s="4"/>
      <c r="F800" s="5"/>
      <c r="G800" s="4"/>
      <c r="H800" s="4"/>
      <c r="I800" s="4"/>
      <c r="J800" s="73"/>
    </row>
    <row r="801" spans="2:10" x14ac:dyDescent="0.2">
      <c r="B801" s="34"/>
      <c r="C801" s="130"/>
      <c r="D801" s="115"/>
      <c r="E801" s="4"/>
      <c r="F801" s="5"/>
      <c r="G801" s="4"/>
      <c r="H801" s="4"/>
      <c r="I801" s="4"/>
      <c r="J801" s="73"/>
    </row>
    <row r="802" spans="2:10" x14ac:dyDescent="0.2">
      <c r="B802" s="34"/>
      <c r="C802" s="130"/>
      <c r="D802" s="115"/>
      <c r="E802" s="4"/>
      <c r="F802" s="5"/>
      <c r="G802" s="4"/>
      <c r="H802" s="4"/>
      <c r="I802" s="4"/>
      <c r="J802" s="73"/>
    </row>
    <row r="803" spans="2:10" x14ac:dyDescent="0.2">
      <c r="B803" s="34"/>
      <c r="C803" s="130"/>
      <c r="D803" s="115"/>
      <c r="E803" s="4"/>
      <c r="F803" s="5"/>
      <c r="G803" s="4"/>
      <c r="H803" s="4"/>
      <c r="I803" s="4"/>
      <c r="J803" s="73"/>
    </row>
    <row r="804" spans="2:10" x14ac:dyDescent="0.2">
      <c r="B804" s="34"/>
      <c r="C804" s="130"/>
      <c r="D804" s="115"/>
      <c r="E804" s="4"/>
      <c r="F804" s="5"/>
      <c r="G804" s="4"/>
      <c r="H804" s="4"/>
      <c r="I804" s="4"/>
      <c r="J804" s="73"/>
    </row>
    <row r="805" spans="2:10" x14ac:dyDescent="0.2">
      <c r="B805" s="34"/>
      <c r="C805" s="130"/>
      <c r="D805" s="115"/>
      <c r="E805" s="4"/>
      <c r="F805" s="5"/>
      <c r="G805" s="4"/>
      <c r="H805" s="4"/>
      <c r="I805" s="4"/>
      <c r="J805" s="73"/>
    </row>
    <row r="806" spans="2:10" x14ac:dyDescent="0.2">
      <c r="B806" s="34"/>
      <c r="C806" s="130"/>
      <c r="D806" s="115"/>
      <c r="E806" s="4"/>
      <c r="F806" s="5"/>
      <c r="G806" s="4"/>
      <c r="H806" s="4"/>
      <c r="I806" s="4"/>
      <c r="J806" s="73"/>
    </row>
    <row r="807" spans="2:10" x14ac:dyDescent="0.2">
      <c r="B807" s="34"/>
      <c r="C807" s="130"/>
      <c r="D807" s="115"/>
      <c r="E807" s="4"/>
      <c r="F807" s="5"/>
      <c r="G807" s="4"/>
      <c r="H807" s="4"/>
      <c r="I807" s="4"/>
      <c r="J807" s="73"/>
    </row>
    <row r="808" spans="2:10" x14ac:dyDescent="0.2">
      <c r="B808" s="34"/>
      <c r="C808" s="130"/>
      <c r="D808" s="115"/>
      <c r="E808" s="4"/>
      <c r="F808" s="5"/>
      <c r="G808" s="4"/>
      <c r="H808" s="4"/>
      <c r="I808" s="4"/>
      <c r="J808" s="73"/>
    </row>
    <row r="809" spans="2:10" x14ac:dyDescent="0.2">
      <c r="B809" s="34"/>
      <c r="C809" s="130"/>
      <c r="D809" s="115"/>
      <c r="E809" s="4"/>
      <c r="F809" s="5"/>
      <c r="G809" s="4"/>
      <c r="H809" s="4"/>
      <c r="I809" s="4"/>
      <c r="J809" s="73"/>
    </row>
    <row r="810" spans="2:10" x14ac:dyDescent="0.2">
      <c r="B810" s="34"/>
      <c r="C810" s="130"/>
      <c r="D810" s="115"/>
      <c r="E810" s="4"/>
      <c r="F810" s="5"/>
      <c r="G810" s="4"/>
      <c r="H810" s="4"/>
      <c r="I810" s="4"/>
      <c r="J810" s="73"/>
    </row>
  </sheetData>
  <mergeCells count="39">
    <mergeCell ref="C594:I594"/>
    <mergeCell ref="C626:I626"/>
    <mergeCell ref="C633:I633"/>
    <mergeCell ref="C622:I622"/>
    <mergeCell ref="B606:H606"/>
    <mergeCell ref="C607:I607"/>
    <mergeCell ref="C136:I136"/>
    <mergeCell ref="B3:C4"/>
    <mergeCell ref="D3:D4"/>
    <mergeCell ref="E3:F4"/>
    <mergeCell ref="G3:I3"/>
    <mergeCell ref="J3:J4"/>
    <mergeCell ref="C58:I58"/>
    <mergeCell ref="C53:I53"/>
    <mergeCell ref="C14:I14"/>
    <mergeCell ref="C38:I38"/>
    <mergeCell ref="C42:I42"/>
    <mergeCell ref="B646:I646"/>
    <mergeCell ref="C137:I137"/>
    <mergeCell ref="C154:I154"/>
    <mergeCell ref="C498:I498"/>
    <mergeCell ref="C220:I220"/>
    <mergeCell ref="C144:I144"/>
    <mergeCell ref="C270:I270"/>
    <mergeCell ref="C337:I337"/>
    <mergeCell ref="C407:I407"/>
    <mergeCell ref="C447:I447"/>
    <mergeCell ref="B456:I456"/>
    <mergeCell ref="B469:I469"/>
    <mergeCell ref="C477:I477"/>
    <mergeCell ref="C481:I481"/>
    <mergeCell ref="C470:I470"/>
    <mergeCell ref="C547:I547"/>
    <mergeCell ref="C162:I162"/>
    <mergeCell ref="C506:I506"/>
    <mergeCell ref="B505:I505"/>
    <mergeCell ref="C584:I584"/>
    <mergeCell ref="C564:I564"/>
    <mergeCell ref="C513:I513"/>
  </mergeCells>
  <conditionalFormatting sqref="H17">
    <cfRule type="cellIs" dxfId="257" priority="720" operator="equal">
      <formula>"No cumple"</formula>
    </cfRule>
    <cfRule type="cellIs" dxfId="256" priority="721" operator="greaterThan">
      <formula>#REF!</formula>
    </cfRule>
  </conditionalFormatting>
  <conditionalFormatting sqref="G17">
    <cfRule type="cellIs" dxfId="255" priority="719" operator="equal">
      <formula>"No cumple"</formula>
    </cfRule>
  </conditionalFormatting>
  <conditionalFormatting sqref="H20">
    <cfRule type="cellIs" dxfId="254" priority="717" operator="equal">
      <formula>"No cumple"</formula>
    </cfRule>
    <cfRule type="cellIs" dxfId="253" priority="718" operator="greaterThan">
      <formula>#REF!</formula>
    </cfRule>
  </conditionalFormatting>
  <conditionalFormatting sqref="G20">
    <cfRule type="cellIs" dxfId="252" priority="716" operator="equal">
      <formula>"No cumple"</formula>
    </cfRule>
  </conditionalFormatting>
  <conditionalFormatting sqref="H27">
    <cfRule type="cellIs" dxfId="251" priority="714" operator="equal">
      <formula>"No cumple"</formula>
    </cfRule>
    <cfRule type="cellIs" dxfId="250" priority="715" operator="greaterThan">
      <formula>#REF!</formula>
    </cfRule>
  </conditionalFormatting>
  <conditionalFormatting sqref="G27">
    <cfRule type="cellIs" dxfId="249" priority="713" operator="equal">
      <formula>"No cumple"</formula>
    </cfRule>
  </conditionalFormatting>
  <conditionalFormatting sqref="H37">
    <cfRule type="cellIs" dxfId="248" priority="711" operator="equal">
      <formula>"No cumple"</formula>
    </cfRule>
    <cfRule type="cellIs" dxfId="247" priority="712" operator="greaterThan">
      <formula>#REF!</formula>
    </cfRule>
  </conditionalFormatting>
  <conditionalFormatting sqref="G37">
    <cfRule type="cellIs" dxfId="246" priority="710" operator="equal">
      <formula>"No cumple"</formula>
    </cfRule>
  </conditionalFormatting>
  <conditionalFormatting sqref="H41">
    <cfRule type="cellIs" dxfId="245" priority="708" operator="equal">
      <formula>"No cumple"</formula>
    </cfRule>
    <cfRule type="cellIs" dxfId="244" priority="709" operator="greaterThan">
      <formula>#REF!</formula>
    </cfRule>
  </conditionalFormatting>
  <conditionalFormatting sqref="G41">
    <cfRule type="cellIs" dxfId="243" priority="707" operator="equal">
      <formula>"No cumple"</formula>
    </cfRule>
  </conditionalFormatting>
  <conditionalFormatting sqref="H48">
    <cfRule type="cellIs" dxfId="242" priority="702" operator="equal">
      <formula>"No cumple"</formula>
    </cfRule>
    <cfRule type="cellIs" dxfId="241" priority="703" operator="greaterThan">
      <formula>#REF!</formula>
    </cfRule>
  </conditionalFormatting>
  <conditionalFormatting sqref="G48">
    <cfRule type="cellIs" dxfId="240" priority="701" operator="equal">
      <formula>"No cumple"</formula>
    </cfRule>
  </conditionalFormatting>
  <conditionalFormatting sqref="H52">
    <cfRule type="cellIs" dxfId="239" priority="699" operator="equal">
      <formula>"No cumple"</formula>
    </cfRule>
    <cfRule type="cellIs" dxfId="238" priority="700" operator="greaterThan">
      <formula>#REF!</formula>
    </cfRule>
  </conditionalFormatting>
  <conditionalFormatting sqref="G52">
    <cfRule type="cellIs" dxfId="237" priority="698" operator="equal">
      <formula>"No cumple"</formula>
    </cfRule>
  </conditionalFormatting>
  <conditionalFormatting sqref="H56">
    <cfRule type="cellIs" dxfId="236" priority="696" operator="equal">
      <formula>"No cumple"</formula>
    </cfRule>
    <cfRule type="cellIs" dxfId="235" priority="697" operator="greaterThan">
      <formula>#REF!</formula>
    </cfRule>
  </conditionalFormatting>
  <conditionalFormatting sqref="G56">
    <cfRule type="cellIs" dxfId="234" priority="695" operator="equal">
      <formula>"No cumple"</formula>
    </cfRule>
  </conditionalFormatting>
  <conditionalFormatting sqref="H67">
    <cfRule type="cellIs" dxfId="233" priority="687" operator="equal">
      <formula>"No cumple"</formula>
    </cfRule>
    <cfRule type="cellIs" dxfId="232" priority="688" operator="greaterThan">
      <formula>#REF!</formula>
    </cfRule>
  </conditionalFormatting>
  <conditionalFormatting sqref="G67">
    <cfRule type="cellIs" dxfId="231" priority="686" operator="equal">
      <formula>"No cumple"</formula>
    </cfRule>
  </conditionalFormatting>
  <conditionalFormatting sqref="H70">
    <cfRule type="cellIs" dxfId="230" priority="684" operator="equal">
      <formula>"No cumple"</formula>
    </cfRule>
    <cfRule type="cellIs" dxfId="229" priority="685" operator="greaterThan">
      <formula>#REF!</formula>
    </cfRule>
  </conditionalFormatting>
  <conditionalFormatting sqref="G70">
    <cfRule type="cellIs" dxfId="228" priority="683" operator="equal">
      <formula>"No cumple"</formula>
    </cfRule>
  </conditionalFormatting>
  <conditionalFormatting sqref="H82">
    <cfRule type="cellIs" dxfId="227" priority="672" operator="equal">
      <formula>"No cumple"</formula>
    </cfRule>
    <cfRule type="cellIs" dxfId="226" priority="673" operator="greaterThan">
      <formula>#REF!</formula>
    </cfRule>
  </conditionalFormatting>
  <conditionalFormatting sqref="G82">
    <cfRule type="cellIs" dxfId="225" priority="671" operator="equal">
      <formula>"No cumple"</formula>
    </cfRule>
  </conditionalFormatting>
  <conditionalFormatting sqref="H85">
    <cfRule type="cellIs" dxfId="224" priority="669" operator="equal">
      <formula>"No cumple"</formula>
    </cfRule>
    <cfRule type="cellIs" dxfId="223" priority="670" operator="greaterThan">
      <formula>#REF!</formula>
    </cfRule>
  </conditionalFormatting>
  <conditionalFormatting sqref="G85">
    <cfRule type="cellIs" dxfId="222" priority="668" operator="equal">
      <formula>"No cumple"</formula>
    </cfRule>
  </conditionalFormatting>
  <conditionalFormatting sqref="H120">
    <cfRule type="cellIs" dxfId="221" priority="645" operator="equal">
      <formula>"No cumple"</formula>
    </cfRule>
    <cfRule type="cellIs" dxfId="220" priority="646" operator="greaterThan">
      <formula>#REF!</formula>
    </cfRule>
  </conditionalFormatting>
  <conditionalFormatting sqref="G120">
    <cfRule type="cellIs" dxfId="219" priority="644" operator="equal">
      <formula>"No cumple"</formula>
    </cfRule>
  </conditionalFormatting>
  <conditionalFormatting sqref="H123">
    <cfRule type="cellIs" dxfId="218" priority="642" operator="equal">
      <formula>"No cumple"</formula>
    </cfRule>
    <cfRule type="cellIs" dxfId="217" priority="643" operator="greaterThan">
      <formula>#REF!</formula>
    </cfRule>
  </conditionalFormatting>
  <conditionalFormatting sqref="G123">
    <cfRule type="cellIs" dxfId="216" priority="641" operator="equal">
      <formula>"No cumple"</formula>
    </cfRule>
  </conditionalFormatting>
  <conditionalFormatting sqref="H126">
    <cfRule type="cellIs" dxfId="215" priority="639" operator="equal">
      <formula>"No cumple"</formula>
    </cfRule>
    <cfRule type="cellIs" dxfId="214" priority="640" operator="greaterThan">
      <formula>#REF!</formula>
    </cfRule>
  </conditionalFormatting>
  <conditionalFormatting sqref="G126">
    <cfRule type="cellIs" dxfId="213" priority="638" operator="equal">
      <formula>"No cumple"</formula>
    </cfRule>
  </conditionalFormatting>
  <conditionalFormatting sqref="H129">
    <cfRule type="cellIs" dxfId="212" priority="636" operator="equal">
      <formula>"No cumple"</formula>
    </cfRule>
    <cfRule type="cellIs" dxfId="211" priority="637" operator="greaterThan">
      <formula>#REF!</formula>
    </cfRule>
  </conditionalFormatting>
  <conditionalFormatting sqref="G129">
    <cfRule type="cellIs" dxfId="210" priority="635" operator="equal">
      <formula>"No cumple"</formula>
    </cfRule>
  </conditionalFormatting>
  <conditionalFormatting sqref="H132">
    <cfRule type="cellIs" dxfId="209" priority="633" operator="equal">
      <formula>"No cumple"</formula>
    </cfRule>
    <cfRule type="cellIs" dxfId="208" priority="634" operator="greaterThan">
      <formula>#REF!</formula>
    </cfRule>
  </conditionalFormatting>
  <conditionalFormatting sqref="G132">
    <cfRule type="cellIs" dxfId="207" priority="632" operator="equal">
      <formula>"No cumple"</formula>
    </cfRule>
  </conditionalFormatting>
  <conditionalFormatting sqref="H135">
    <cfRule type="cellIs" dxfId="206" priority="630" operator="equal">
      <formula>"No cumple"</formula>
    </cfRule>
    <cfRule type="cellIs" dxfId="205" priority="631" operator="greaterThan">
      <formula>#REF!</formula>
    </cfRule>
  </conditionalFormatting>
  <conditionalFormatting sqref="G135">
    <cfRule type="cellIs" dxfId="204" priority="629" operator="equal">
      <formula>"No cumple"</formula>
    </cfRule>
  </conditionalFormatting>
  <conditionalFormatting sqref="H140">
    <cfRule type="cellIs" dxfId="203" priority="627" operator="equal">
      <formula>"No cumple"</formula>
    </cfRule>
    <cfRule type="cellIs" dxfId="202" priority="628" operator="greaterThan">
      <formula>#REF!</formula>
    </cfRule>
  </conditionalFormatting>
  <conditionalFormatting sqref="G140">
    <cfRule type="cellIs" dxfId="201" priority="626" operator="equal">
      <formula>"No cumple"</formula>
    </cfRule>
  </conditionalFormatting>
  <conditionalFormatting sqref="H143">
    <cfRule type="cellIs" dxfId="200" priority="624" operator="equal">
      <formula>"No cumple"</formula>
    </cfRule>
    <cfRule type="cellIs" dxfId="199" priority="625" operator="greaterThan">
      <formula>#REF!</formula>
    </cfRule>
  </conditionalFormatting>
  <conditionalFormatting sqref="G143">
    <cfRule type="cellIs" dxfId="198" priority="623" operator="equal">
      <formula>"No cumple"</formula>
    </cfRule>
  </conditionalFormatting>
  <conditionalFormatting sqref="H147">
    <cfRule type="cellIs" dxfId="197" priority="621" operator="equal">
      <formula>"No cumple"</formula>
    </cfRule>
    <cfRule type="cellIs" dxfId="196" priority="622" operator="greaterThan">
      <formula>#REF!</formula>
    </cfRule>
  </conditionalFormatting>
  <conditionalFormatting sqref="G147">
    <cfRule type="cellIs" dxfId="195" priority="620" operator="equal">
      <formula>"No cumple"</formula>
    </cfRule>
  </conditionalFormatting>
  <conditionalFormatting sqref="H150">
    <cfRule type="cellIs" dxfId="194" priority="618" operator="equal">
      <formula>"No cumple"</formula>
    </cfRule>
    <cfRule type="cellIs" dxfId="193" priority="619" operator="greaterThan">
      <formula>#REF!</formula>
    </cfRule>
  </conditionalFormatting>
  <conditionalFormatting sqref="G150">
    <cfRule type="cellIs" dxfId="192" priority="617" operator="equal">
      <formula>"No cumple"</formula>
    </cfRule>
  </conditionalFormatting>
  <conditionalFormatting sqref="H153">
    <cfRule type="cellIs" dxfId="191" priority="615" operator="equal">
      <formula>"No cumple"</formula>
    </cfRule>
    <cfRule type="cellIs" dxfId="190" priority="616" operator="greaterThan">
      <formula>#REF!</formula>
    </cfRule>
  </conditionalFormatting>
  <conditionalFormatting sqref="G153">
    <cfRule type="cellIs" dxfId="189" priority="614" operator="equal">
      <formula>"No cumple"</formula>
    </cfRule>
  </conditionalFormatting>
  <conditionalFormatting sqref="H161">
    <cfRule type="cellIs" dxfId="188" priority="612" operator="equal">
      <formula>"No cumple"</formula>
    </cfRule>
    <cfRule type="cellIs" dxfId="187" priority="613" operator="greaterThan">
      <formula>#REF!</formula>
    </cfRule>
  </conditionalFormatting>
  <conditionalFormatting sqref="G161">
    <cfRule type="cellIs" dxfId="186" priority="611" operator="equal">
      <formula>"No cumple"</formula>
    </cfRule>
  </conditionalFormatting>
  <conditionalFormatting sqref="H182">
    <cfRule type="cellIs" dxfId="185" priority="609" operator="equal">
      <formula>"No cumple"</formula>
    </cfRule>
    <cfRule type="cellIs" dxfId="184" priority="610" operator="greaterThan">
      <formula>#REF!</formula>
    </cfRule>
  </conditionalFormatting>
  <conditionalFormatting sqref="G182">
    <cfRule type="cellIs" dxfId="183" priority="608" operator="equal">
      <formula>"No cumple"</formula>
    </cfRule>
  </conditionalFormatting>
  <conditionalFormatting sqref="H196">
    <cfRule type="cellIs" dxfId="182" priority="603" operator="equal">
      <formula>"No cumple"</formula>
    </cfRule>
    <cfRule type="cellIs" dxfId="181" priority="604" operator="greaterThan">
      <formula>#REF!</formula>
    </cfRule>
  </conditionalFormatting>
  <conditionalFormatting sqref="G196">
    <cfRule type="cellIs" dxfId="180" priority="602" operator="equal">
      <formula>"No cumple"</formula>
    </cfRule>
  </conditionalFormatting>
  <conditionalFormatting sqref="H193">
    <cfRule type="cellIs" dxfId="179" priority="600" operator="equal">
      <formula>"No cumple"</formula>
    </cfRule>
    <cfRule type="cellIs" dxfId="178" priority="601" operator="greaterThan">
      <formula>#REF!</formula>
    </cfRule>
  </conditionalFormatting>
  <conditionalFormatting sqref="G193">
    <cfRule type="cellIs" dxfId="177" priority="599" operator="equal">
      <formula>"No cumple"</formula>
    </cfRule>
  </conditionalFormatting>
  <conditionalFormatting sqref="H203">
    <cfRule type="cellIs" dxfId="176" priority="597" operator="equal">
      <formula>"No cumple"</formula>
    </cfRule>
    <cfRule type="cellIs" dxfId="175" priority="598" operator="greaterThan">
      <formula>#REF!</formula>
    </cfRule>
  </conditionalFormatting>
  <conditionalFormatting sqref="G203">
    <cfRule type="cellIs" dxfId="174" priority="596" operator="equal">
      <formula>"No cumple"</formula>
    </cfRule>
  </conditionalFormatting>
  <conditionalFormatting sqref="H210">
    <cfRule type="cellIs" dxfId="173" priority="594" operator="equal">
      <formula>"No cumple"</formula>
    </cfRule>
    <cfRule type="cellIs" dxfId="172" priority="595" operator="greaterThan">
      <formula>#REF!</formula>
    </cfRule>
  </conditionalFormatting>
  <conditionalFormatting sqref="G210">
    <cfRule type="cellIs" dxfId="171" priority="593" operator="equal">
      <formula>"No cumple"</formula>
    </cfRule>
  </conditionalFormatting>
  <conditionalFormatting sqref="H219">
    <cfRule type="cellIs" dxfId="170" priority="591" operator="equal">
      <formula>"No cumple"</formula>
    </cfRule>
    <cfRule type="cellIs" dxfId="169" priority="592" operator="greaterThan">
      <formula>#REF!</formula>
    </cfRule>
  </conditionalFormatting>
  <conditionalFormatting sqref="G219">
    <cfRule type="cellIs" dxfId="168" priority="590" operator="equal">
      <formula>"No cumple"</formula>
    </cfRule>
  </conditionalFormatting>
  <conditionalFormatting sqref="H245">
    <cfRule type="cellIs" dxfId="167" priority="588" operator="equal">
      <formula>"No cumple"</formula>
    </cfRule>
    <cfRule type="cellIs" dxfId="166" priority="589" operator="greaterThan">
      <formula>#REF!</formula>
    </cfRule>
  </conditionalFormatting>
  <conditionalFormatting sqref="G245">
    <cfRule type="cellIs" dxfId="165" priority="587" operator="equal">
      <formula>"No cumple"</formula>
    </cfRule>
  </conditionalFormatting>
  <conditionalFormatting sqref="H251">
    <cfRule type="cellIs" dxfId="164" priority="585" operator="equal">
      <formula>"No cumple"</formula>
    </cfRule>
    <cfRule type="cellIs" dxfId="163" priority="586" operator="greaterThan">
      <formula>#REF!</formula>
    </cfRule>
  </conditionalFormatting>
  <conditionalFormatting sqref="G251">
    <cfRule type="cellIs" dxfId="162" priority="584" operator="equal">
      <formula>"No cumple"</formula>
    </cfRule>
  </conditionalFormatting>
  <conditionalFormatting sqref="H259">
    <cfRule type="cellIs" dxfId="161" priority="582" operator="equal">
      <formula>"No cumple"</formula>
    </cfRule>
    <cfRule type="cellIs" dxfId="160" priority="583" operator="greaterThan">
      <formula>#REF!</formula>
    </cfRule>
  </conditionalFormatting>
  <conditionalFormatting sqref="G259">
    <cfRule type="cellIs" dxfId="159" priority="581" operator="equal">
      <formula>"No cumple"</formula>
    </cfRule>
  </conditionalFormatting>
  <conditionalFormatting sqref="H266">
    <cfRule type="cellIs" dxfId="158" priority="579" operator="equal">
      <formula>"No cumple"</formula>
    </cfRule>
    <cfRule type="cellIs" dxfId="157" priority="580" operator="greaterThan">
      <formula>#REF!</formula>
    </cfRule>
  </conditionalFormatting>
  <conditionalFormatting sqref="G266">
    <cfRule type="cellIs" dxfId="156" priority="578" operator="equal">
      <formula>"No cumple"</formula>
    </cfRule>
  </conditionalFormatting>
  <conditionalFormatting sqref="H269">
    <cfRule type="cellIs" dxfId="155" priority="576" operator="equal">
      <formula>"No cumple"</formula>
    </cfRule>
    <cfRule type="cellIs" dxfId="154" priority="577" operator="greaterThan">
      <formula>#REF!</formula>
    </cfRule>
  </conditionalFormatting>
  <conditionalFormatting sqref="G269">
    <cfRule type="cellIs" dxfId="153" priority="575" operator="equal">
      <formula>"No cumple"</formula>
    </cfRule>
  </conditionalFormatting>
  <conditionalFormatting sqref="H286">
    <cfRule type="cellIs" dxfId="152" priority="573" operator="equal">
      <formula>"No cumple"</formula>
    </cfRule>
    <cfRule type="cellIs" dxfId="151" priority="574" operator="greaterThan">
      <formula>#REF!</formula>
    </cfRule>
  </conditionalFormatting>
  <conditionalFormatting sqref="G286">
    <cfRule type="cellIs" dxfId="150" priority="572" operator="equal">
      <formula>"No cumple"</formula>
    </cfRule>
  </conditionalFormatting>
  <conditionalFormatting sqref="H289">
    <cfRule type="cellIs" dxfId="149" priority="570" operator="equal">
      <formula>"No cumple"</formula>
    </cfRule>
    <cfRule type="cellIs" dxfId="148" priority="571" operator="greaterThan">
      <formula>#REF!</formula>
    </cfRule>
  </conditionalFormatting>
  <conditionalFormatting sqref="G289">
    <cfRule type="cellIs" dxfId="147" priority="569" operator="equal">
      <formula>"No cumple"</formula>
    </cfRule>
  </conditionalFormatting>
  <conditionalFormatting sqref="H308">
    <cfRule type="cellIs" dxfId="146" priority="567" operator="equal">
      <formula>"No cumple"</formula>
    </cfRule>
    <cfRule type="cellIs" dxfId="145" priority="568" operator="greaterThan">
      <formula>#REF!</formula>
    </cfRule>
  </conditionalFormatting>
  <conditionalFormatting sqref="G308">
    <cfRule type="cellIs" dxfId="144" priority="566" operator="equal">
      <formula>"No cumple"</formula>
    </cfRule>
  </conditionalFormatting>
  <conditionalFormatting sqref="H319">
    <cfRule type="cellIs" dxfId="143" priority="564" operator="equal">
      <formula>"No cumple"</formula>
    </cfRule>
    <cfRule type="cellIs" dxfId="142" priority="565" operator="greaterThan">
      <formula>#REF!</formula>
    </cfRule>
  </conditionalFormatting>
  <conditionalFormatting sqref="G319">
    <cfRule type="cellIs" dxfId="141" priority="563" operator="equal">
      <formula>"No cumple"</formula>
    </cfRule>
  </conditionalFormatting>
  <conditionalFormatting sqref="H329">
    <cfRule type="cellIs" dxfId="140" priority="561" operator="equal">
      <formula>"No cumple"</formula>
    </cfRule>
    <cfRule type="cellIs" dxfId="139" priority="562" operator="greaterThan">
      <formula>#REF!</formula>
    </cfRule>
  </conditionalFormatting>
  <conditionalFormatting sqref="G329">
    <cfRule type="cellIs" dxfId="138" priority="560" operator="equal">
      <formula>"No cumple"</formula>
    </cfRule>
  </conditionalFormatting>
  <conditionalFormatting sqref="H336">
    <cfRule type="cellIs" dxfId="137" priority="558" operator="equal">
      <formula>"No cumple"</formula>
    </cfRule>
    <cfRule type="cellIs" dxfId="136" priority="559" operator="greaterThan">
      <formula>#REF!</formula>
    </cfRule>
  </conditionalFormatting>
  <conditionalFormatting sqref="G336">
    <cfRule type="cellIs" dxfId="135" priority="557" operator="equal">
      <formula>"No cumple"</formula>
    </cfRule>
  </conditionalFormatting>
  <conditionalFormatting sqref="H346">
    <cfRule type="cellIs" dxfId="134" priority="555" operator="equal">
      <formula>"No cumple"</formula>
    </cfRule>
    <cfRule type="cellIs" dxfId="133" priority="556" operator="greaterThan">
      <formula>#REF!</formula>
    </cfRule>
  </conditionalFormatting>
  <conditionalFormatting sqref="G346">
    <cfRule type="cellIs" dxfId="132" priority="554" operator="equal">
      <formula>"No cumple"</formula>
    </cfRule>
  </conditionalFormatting>
  <conditionalFormatting sqref="H357">
    <cfRule type="cellIs" dxfId="131" priority="552" operator="equal">
      <formula>"No cumple"</formula>
    </cfRule>
    <cfRule type="cellIs" dxfId="130" priority="553" operator="greaterThan">
      <formula>#REF!</formula>
    </cfRule>
  </conditionalFormatting>
  <conditionalFormatting sqref="G357">
    <cfRule type="cellIs" dxfId="129" priority="551" operator="equal">
      <formula>"No cumple"</formula>
    </cfRule>
  </conditionalFormatting>
  <conditionalFormatting sqref="H366">
    <cfRule type="cellIs" dxfId="128" priority="549" operator="equal">
      <formula>"No cumple"</formula>
    </cfRule>
    <cfRule type="cellIs" dxfId="127" priority="550" operator="greaterThan">
      <formula>#REF!</formula>
    </cfRule>
  </conditionalFormatting>
  <conditionalFormatting sqref="G366">
    <cfRule type="cellIs" dxfId="126" priority="548" operator="equal">
      <formula>"No cumple"</formula>
    </cfRule>
  </conditionalFormatting>
  <conditionalFormatting sqref="H387">
    <cfRule type="cellIs" dxfId="125" priority="543" operator="equal">
      <formula>"No cumple"</formula>
    </cfRule>
    <cfRule type="cellIs" dxfId="124" priority="544" operator="greaterThan">
      <formula>#REF!</formula>
    </cfRule>
  </conditionalFormatting>
  <conditionalFormatting sqref="G387">
    <cfRule type="cellIs" dxfId="123" priority="542" operator="equal">
      <formula>"No cumple"</formula>
    </cfRule>
  </conditionalFormatting>
  <conditionalFormatting sqref="H394">
    <cfRule type="cellIs" dxfId="122" priority="540" operator="equal">
      <formula>"No cumple"</formula>
    </cfRule>
    <cfRule type="cellIs" dxfId="121" priority="541" operator="greaterThan">
      <formula>#REF!</formula>
    </cfRule>
  </conditionalFormatting>
  <conditionalFormatting sqref="G394">
    <cfRule type="cellIs" dxfId="120" priority="539" operator="equal">
      <formula>"No cumple"</formula>
    </cfRule>
  </conditionalFormatting>
  <conditionalFormatting sqref="H406">
    <cfRule type="cellIs" dxfId="119" priority="537" operator="equal">
      <formula>"No cumple"</formula>
    </cfRule>
    <cfRule type="cellIs" dxfId="118" priority="538" operator="greaterThan">
      <formula>#REF!</formula>
    </cfRule>
  </conditionalFormatting>
  <conditionalFormatting sqref="G406">
    <cfRule type="cellIs" dxfId="117" priority="536" operator="equal">
      <formula>"No cumple"</formula>
    </cfRule>
  </conditionalFormatting>
  <conditionalFormatting sqref="H410">
    <cfRule type="cellIs" dxfId="116" priority="534" operator="equal">
      <formula>"No cumple"</formula>
    </cfRule>
    <cfRule type="cellIs" dxfId="115" priority="535" operator="greaterThan">
      <formula>#REF!</formula>
    </cfRule>
  </conditionalFormatting>
  <conditionalFormatting sqref="G410">
    <cfRule type="cellIs" dxfId="114" priority="533" operator="equal">
      <formula>"No cumple"</formula>
    </cfRule>
  </conditionalFormatting>
  <conditionalFormatting sqref="H413">
    <cfRule type="cellIs" dxfId="113" priority="531" operator="equal">
      <formula>"No cumple"</formula>
    </cfRule>
    <cfRule type="cellIs" dxfId="112" priority="532" operator="greaterThan">
      <formula>#REF!</formula>
    </cfRule>
  </conditionalFormatting>
  <conditionalFormatting sqref="G413">
    <cfRule type="cellIs" dxfId="111" priority="530" operator="equal">
      <formula>"No cumple"</formula>
    </cfRule>
  </conditionalFormatting>
  <conditionalFormatting sqref="H416">
    <cfRule type="cellIs" dxfId="110" priority="528" operator="equal">
      <formula>"No cumple"</formula>
    </cfRule>
    <cfRule type="cellIs" dxfId="109" priority="529" operator="greaterThan">
      <formula>#REF!</formula>
    </cfRule>
  </conditionalFormatting>
  <conditionalFormatting sqref="G416">
    <cfRule type="cellIs" dxfId="108" priority="527" operator="equal">
      <formula>"No cumple"</formula>
    </cfRule>
  </conditionalFormatting>
  <conditionalFormatting sqref="H446">
    <cfRule type="cellIs" dxfId="107" priority="519" operator="equal">
      <formula>"No cumple"</formula>
    </cfRule>
    <cfRule type="cellIs" dxfId="106" priority="520" operator="greaterThan">
      <formula>#REF!</formula>
    </cfRule>
  </conditionalFormatting>
  <conditionalFormatting sqref="G446">
    <cfRule type="cellIs" dxfId="105" priority="518" operator="equal">
      <formula>"No cumple"</formula>
    </cfRule>
  </conditionalFormatting>
  <conditionalFormatting sqref="H455">
    <cfRule type="cellIs" dxfId="104" priority="516" operator="equal">
      <formula>"No cumple"</formula>
    </cfRule>
    <cfRule type="cellIs" dxfId="103" priority="517" operator="greaterThan">
      <formula>#REF!</formula>
    </cfRule>
  </conditionalFormatting>
  <conditionalFormatting sqref="G455">
    <cfRule type="cellIs" dxfId="102" priority="515" operator="equal">
      <formula>"No cumple"</formula>
    </cfRule>
  </conditionalFormatting>
  <conditionalFormatting sqref="H459">
    <cfRule type="cellIs" dxfId="101" priority="513" operator="equal">
      <formula>"No cumple"</formula>
    </cfRule>
    <cfRule type="cellIs" dxfId="100" priority="514" operator="greaterThan">
      <formula>#REF!</formula>
    </cfRule>
  </conditionalFormatting>
  <conditionalFormatting sqref="G459">
    <cfRule type="cellIs" dxfId="99" priority="512" operator="equal">
      <formula>"No cumple"</formula>
    </cfRule>
  </conditionalFormatting>
  <conditionalFormatting sqref="H465">
    <cfRule type="cellIs" dxfId="98" priority="510" operator="equal">
      <formula>"No cumple"</formula>
    </cfRule>
    <cfRule type="cellIs" dxfId="97" priority="511" operator="greaterThan">
      <formula>#REF!</formula>
    </cfRule>
  </conditionalFormatting>
  <conditionalFormatting sqref="G465">
    <cfRule type="cellIs" dxfId="96" priority="509" operator="equal">
      <formula>"No cumple"</formula>
    </cfRule>
  </conditionalFormatting>
  <conditionalFormatting sqref="H468">
    <cfRule type="cellIs" dxfId="95" priority="507" operator="equal">
      <formula>"No cumple"</formula>
    </cfRule>
    <cfRule type="cellIs" dxfId="94" priority="508" operator="greaterThan">
      <formula>#REF!</formula>
    </cfRule>
  </conditionalFormatting>
  <conditionalFormatting sqref="G468">
    <cfRule type="cellIs" dxfId="93" priority="506" operator="equal">
      <formula>"No cumple"</formula>
    </cfRule>
  </conditionalFormatting>
  <conditionalFormatting sqref="H473">
    <cfRule type="cellIs" dxfId="92" priority="504" operator="equal">
      <formula>"No cumple"</formula>
    </cfRule>
    <cfRule type="cellIs" dxfId="91" priority="505" operator="greaterThan">
      <formula>#REF!</formula>
    </cfRule>
  </conditionalFormatting>
  <conditionalFormatting sqref="G473">
    <cfRule type="cellIs" dxfId="90" priority="503" operator="equal">
      <formula>"No cumple"</formula>
    </cfRule>
  </conditionalFormatting>
  <conditionalFormatting sqref="H476">
    <cfRule type="cellIs" dxfId="89" priority="501" operator="equal">
      <formula>"No cumple"</formula>
    </cfRule>
    <cfRule type="cellIs" dxfId="88" priority="502" operator="greaterThan">
      <formula>#REF!</formula>
    </cfRule>
  </conditionalFormatting>
  <conditionalFormatting sqref="G476">
    <cfRule type="cellIs" dxfId="87" priority="500" operator="equal">
      <formula>"No cumple"</formula>
    </cfRule>
  </conditionalFormatting>
  <conditionalFormatting sqref="H480">
    <cfRule type="cellIs" dxfId="86" priority="498" operator="equal">
      <formula>"No cumple"</formula>
    </cfRule>
    <cfRule type="cellIs" dxfId="85" priority="499" operator="greaterThan">
      <formula>#REF!</formula>
    </cfRule>
  </conditionalFormatting>
  <conditionalFormatting sqref="G480">
    <cfRule type="cellIs" dxfId="84" priority="497" operator="equal">
      <formula>"No cumple"</formula>
    </cfRule>
  </conditionalFormatting>
  <conditionalFormatting sqref="H489">
    <cfRule type="cellIs" dxfId="83" priority="495" operator="equal">
      <formula>"No cumple"</formula>
    </cfRule>
    <cfRule type="cellIs" dxfId="82" priority="496" operator="greaterThan">
      <formula>#REF!</formula>
    </cfRule>
  </conditionalFormatting>
  <conditionalFormatting sqref="G489">
    <cfRule type="cellIs" dxfId="81" priority="494" operator="equal">
      <formula>"No cumple"</formula>
    </cfRule>
  </conditionalFormatting>
  <conditionalFormatting sqref="H497">
    <cfRule type="cellIs" dxfId="80" priority="492" operator="equal">
      <formula>"No cumple"</formula>
    </cfRule>
    <cfRule type="cellIs" dxfId="79" priority="493" operator="greaterThan">
      <formula>#REF!</formula>
    </cfRule>
  </conditionalFormatting>
  <conditionalFormatting sqref="G497">
    <cfRule type="cellIs" dxfId="78" priority="491" operator="equal">
      <formula>"No cumple"</formula>
    </cfRule>
  </conditionalFormatting>
  <conditionalFormatting sqref="H504">
    <cfRule type="cellIs" dxfId="77" priority="489" operator="equal">
      <formula>"No cumple"</formula>
    </cfRule>
    <cfRule type="cellIs" dxfId="76" priority="490" operator="greaterThan">
      <formula>#REF!</formula>
    </cfRule>
  </conditionalFormatting>
  <conditionalFormatting sqref="G504">
    <cfRule type="cellIs" dxfId="75" priority="488" operator="equal">
      <formula>"No cumple"</formula>
    </cfRule>
  </conditionalFormatting>
  <conditionalFormatting sqref="H509">
    <cfRule type="cellIs" dxfId="74" priority="486" operator="equal">
      <formula>"No cumple"</formula>
    </cfRule>
    <cfRule type="cellIs" dxfId="73" priority="487" operator="greaterThan">
      <formula>#REF!</formula>
    </cfRule>
  </conditionalFormatting>
  <conditionalFormatting sqref="G509">
    <cfRule type="cellIs" dxfId="72" priority="485" operator="equal">
      <formula>"No cumple"</formula>
    </cfRule>
  </conditionalFormatting>
  <conditionalFormatting sqref="H512">
    <cfRule type="cellIs" dxfId="71" priority="483" operator="equal">
      <formula>"No cumple"</formula>
    </cfRule>
    <cfRule type="cellIs" dxfId="70" priority="484" operator="greaterThan">
      <formula>#REF!</formula>
    </cfRule>
  </conditionalFormatting>
  <conditionalFormatting sqref="G512">
    <cfRule type="cellIs" dxfId="69" priority="482" operator="equal">
      <formula>"No cumple"</formula>
    </cfRule>
  </conditionalFormatting>
  <conditionalFormatting sqref="H546">
    <cfRule type="cellIs" dxfId="68" priority="474" operator="equal">
      <formula>"No cumple"</formula>
    </cfRule>
    <cfRule type="cellIs" dxfId="67" priority="475" operator="greaterThan">
      <formula>#REF!</formula>
    </cfRule>
  </conditionalFormatting>
  <conditionalFormatting sqref="G546">
    <cfRule type="cellIs" dxfId="66" priority="473" operator="equal">
      <formula>"No cumple"</formula>
    </cfRule>
  </conditionalFormatting>
  <conditionalFormatting sqref="H563">
    <cfRule type="cellIs" dxfId="65" priority="471" operator="equal">
      <formula>"No cumple"</formula>
    </cfRule>
    <cfRule type="cellIs" dxfId="64" priority="472" operator="greaterThan">
      <formula>#REF!</formula>
    </cfRule>
  </conditionalFormatting>
  <conditionalFormatting sqref="G563">
    <cfRule type="cellIs" dxfId="63" priority="470" operator="equal">
      <formula>"No cumple"</formula>
    </cfRule>
  </conditionalFormatting>
  <conditionalFormatting sqref="H583">
    <cfRule type="cellIs" dxfId="62" priority="468" operator="equal">
      <formula>"No cumple"</formula>
    </cfRule>
    <cfRule type="cellIs" dxfId="61" priority="469" operator="greaterThan">
      <formula>#REF!</formula>
    </cfRule>
  </conditionalFormatting>
  <conditionalFormatting sqref="G583">
    <cfRule type="cellIs" dxfId="60" priority="467" operator="equal">
      <formula>"No cumple"</formula>
    </cfRule>
  </conditionalFormatting>
  <conditionalFormatting sqref="H593">
    <cfRule type="cellIs" dxfId="59" priority="465" operator="equal">
      <formula>"No cumple"</formula>
    </cfRule>
    <cfRule type="cellIs" dxfId="58" priority="466" operator="greaterThan">
      <formula>#REF!</formula>
    </cfRule>
  </conditionalFormatting>
  <conditionalFormatting sqref="G593">
    <cfRule type="cellIs" dxfId="57" priority="464" operator="equal">
      <formula>"No cumple"</formula>
    </cfRule>
  </conditionalFormatting>
  <conditionalFormatting sqref="H605">
    <cfRule type="cellIs" dxfId="56" priority="462" operator="equal">
      <formula>"No cumple"</formula>
    </cfRule>
    <cfRule type="cellIs" dxfId="55" priority="463" operator="greaterThan">
      <formula>#REF!</formula>
    </cfRule>
  </conditionalFormatting>
  <conditionalFormatting sqref="G605">
    <cfRule type="cellIs" dxfId="54" priority="461" operator="equal">
      <formula>"No cumple"</formula>
    </cfRule>
  </conditionalFormatting>
  <conditionalFormatting sqref="H610">
    <cfRule type="cellIs" dxfId="53" priority="459" operator="equal">
      <formula>"No cumple"</formula>
    </cfRule>
    <cfRule type="cellIs" dxfId="52" priority="460" operator="greaterThan">
      <formula>#REF!</formula>
    </cfRule>
  </conditionalFormatting>
  <conditionalFormatting sqref="G610">
    <cfRule type="cellIs" dxfId="51" priority="458" operator="equal">
      <formula>"No cumple"</formula>
    </cfRule>
  </conditionalFormatting>
  <conditionalFormatting sqref="H613">
    <cfRule type="cellIs" dxfId="50" priority="456" operator="equal">
      <formula>"No cumple"</formula>
    </cfRule>
    <cfRule type="cellIs" dxfId="49" priority="457" operator="greaterThan">
      <formula>#REF!</formula>
    </cfRule>
  </conditionalFormatting>
  <conditionalFormatting sqref="G613">
    <cfRule type="cellIs" dxfId="48" priority="455" operator="equal">
      <formula>"No cumple"</formula>
    </cfRule>
  </conditionalFormatting>
  <conditionalFormatting sqref="H621">
    <cfRule type="cellIs" dxfId="47" priority="453" operator="equal">
      <formula>"No cumple"</formula>
    </cfRule>
    <cfRule type="cellIs" dxfId="46" priority="454" operator="greaterThan">
      <formula>#REF!</formula>
    </cfRule>
  </conditionalFormatting>
  <conditionalFormatting sqref="G621">
    <cfRule type="cellIs" dxfId="45" priority="452" operator="equal">
      <formula>"No cumple"</formula>
    </cfRule>
  </conditionalFormatting>
  <conditionalFormatting sqref="H625">
    <cfRule type="cellIs" dxfId="44" priority="450" operator="equal">
      <formula>"No cumple"</formula>
    </cfRule>
    <cfRule type="cellIs" dxfId="43" priority="451" operator="greaterThan">
      <formula>#REF!</formula>
    </cfRule>
  </conditionalFormatting>
  <conditionalFormatting sqref="G625">
    <cfRule type="cellIs" dxfId="42" priority="449" operator="equal">
      <formula>"No cumple"</formula>
    </cfRule>
  </conditionalFormatting>
  <conditionalFormatting sqref="H629">
    <cfRule type="cellIs" dxfId="41" priority="447" operator="equal">
      <formula>"No cumple"</formula>
    </cfRule>
    <cfRule type="cellIs" dxfId="40" priority="448" operator="greaterThan">
      <formula>#REF!</formula>
    </cfRule>
  </conditionalFormatting>
  <conditionalFormatting sqref="G629">
    <cfRule type="cellIs" dxfId="39" priority="446" operator="equal">
      <formula>"No cumple"</formula>
    </cfRule>
  </conditionalFormatting>
  <conditionalFormatting sqref="H632">
    <cfRule type="cellIs" dxfId="38" priority="444" operator="equal">
      <formula>"No cumple"</formula>
    </cfRule>
    <cfRule type="cellIs" dxfId="37" priority="445" operator="greaterThan">
      <formula>#REF!</formula>
    </cfRule>
  </conditionalFormatting>
  <conditionalFormatting sqref="G632">
    <cfRule type="cellIs" dxfId="36" priority="443" operator="equal">
      <formula>"No cumple"</formula>
    </cfRule>
  </conditionalFormatting>
  <conditionalFormatting sqref="H636">
    <cfRule type="cellIs" dxfId="35" priority="441" operator="equal">
      <formula>"No cumple"</formula>
    </cfRule>
    <cfRule type="cellIs" dxfId="34" priority="442" operator="greaterThan">
      <formula>#REF!</formula>
    </cfRule>
  </conditionalFormatting>
  <conditionalFormatting sqref="G636">
    <cfRule type="cellIs" dxfId="33" priority="440" operator="equal">
      <formula>"No cumple"</formula>
    </cfRule>
  </conditionalFormatting>
  <conditionalFormatting sqref="H639">
    <cfRule type="cellIs" dxfId="32" priority="438" operator="equal">
      <formula>"No cumple"</formula>
    </cfRule>
    <cfRule type="cellIs" dxfId="31" priority="439" operator="greaterThan">
      <formula>#REF!</formula>
    </cfRule>
  </conditionalFormatting>
  <conditionalFormatting sqref="G639">
    <cfRule type="cellIs" dxfId="30" priority="437" operator="equal">
      <formula>"No cumple"</formula>
    </cfRule>
  </conditionalFormatting>
  <conditionalFormatting sqref="H642">
    <cfRule type="cellIs" dxfId="29" priority="435" operator="equal">
      <formula>"No cumple"</formula>
    </cfRule>
    <cfRule type="cellIs" dxfId="28" priority="436" operator="greaterThan">
      <formula>#REF!</formula>
    </cfRule>
  </conditionalFormatting>
  <conditionalFormatting sqref="G642">
    <cfRule type="cellIs" dxfId="27" priority="434" operator="equal">
      <formula>"No cumple"</formula>
    </cfRule>
  </conditionalFormatting>
  <conditionalFormatting sqref="H645">
    <cfRule type="cellIs" dxfId="26" priority="432" operator="equal">
      <formula>"No cumple"</formula>
    </cfRule>
    <cfRule type="cellIs" dxfId="25" priority="433" operator="greaterThan">
      <formula>#REF!</formula>
    </cfRule>
  </conditionalFormatting>
  <conditionalFormatting sqref="G645">
    <cfRule type="cellIs" dxfId="24" priority="431" operator="equal">
      <formula>"No cumple"</formula>
    </cfRule>
  </conditionalFormatting>
  <conditionalFormatting sqref="H649">
    <cfRule type="cellIs" dxfId="23" priority="429" operator="equal">
      <formula>"No cumple"</formula>
    </cfRule>
    <cfRule type="cellIs" dxfId="22" priority="430" operator="greaterThan">
      <formula>#REF!</formula>
    </cfRule>
  </conditionalFormatting>
  <conditionalFormatting sqref="G649">
    <cfRule type="cellIs" dxfId="21" priority="428" operator="equal">
      <formula>"No cumple"</formula>
    </cfRule>
  </conditionalFormatting>
  <conditionalFormatting sqref="H658">
    <cfRule type="cellIs" dxfId="20" priority="426" operator="equal">
      <formula>"No cumple"</formula>
    </cfRule>
    <cfRule type="cellIs" dxfId="19" priority="427" operator="greaterThan">
      <formula>#REF!</formula>
    </cfRule>
  </conditionalFormatting>
  <conditionalFormatting sqref="G658">
    <cfRule type="cellIs" dxfId="18" priority="425" operator="equal">
      <formula>"No cumple"</formula>
    </cfRule>
  </conditionalFormatting>
  <conditionalFormatting sqref="H661">
    <cfRule type="cellIs" dxfId="17" priority="423" operator="equal">
      <formula>"No cumple"</formula>
    </cfRule>
    <cfRule type="cellIs" dxfId="16" priority="424" operator="greaterThan">
      <formula>#REF!</formula>
    </cfRule>
  </conditionalFormatting>
  <conditionalFormatting sqref="G661">
    <cfRule type="cellIs" dxfId="15" priority="422" operator="equal">
      <formula>"No cumple"</formula>
    </cfRule>
  </conditionalFormatting>
  <conditionalFormatting sqref="H664">
    <cfRule type="cellIs" dxfId="14" priority="420" operator="equal">
      <formula>"No cumple"</formula>
    </cfRule>
    <cfRule type="cellIs" dxfId="13" priority="421" operator="greaterThan">
      <formula>#REF!</formula>
    </cfRule>
  </conditionalFormatting>
  <conditionalFormatting sqref="G664">
    <cfRule type="cellIs" dxfId="12" priority="419" operator="equal">
      <formula>"No cumple"</formula>
    </cfRule>
  </conditionalFormatting>
  <conditionalFormatting sqref="H446">
    <cfRule type="cellIs" dxfId="11" priority="414" operator="equal">
      <formula>"No cumple"</formula>
    </cfRule>
    <cfRule type="cellIs" dxfId="10" priority="415" operator="greaterThan">
      <formula>#REF!</formula>
    </cfRule>
  </conditionalFormatting>
  <conditionalFormatting sqref="G446">
    <cfRule type="cellIs" dxfId="9" priority="413" operator="equal">
      <formula>"No cumple"</formula>
    </cfRule>
  </conditionalFormatting>
  <conditionalFormatting sqref="H489">
    <cfRule type="cellIs" dxfId="8" priority="411" operator="equal">
      <formula>"No cumple"</formula>
    </cfRule>
    <cfRule type="cellIs" dxfId="7" priority="412" operator="greaterThan">
      <formula>#REF!</formula>
    </cfRule>
  </conditionalFormatting>
  <conditionalFormatting sqref="G489">
    <cfRule type="cellIs" dxfId="6" priority="410" operator="equal">
      <formula>"No cumple"</formula>
    </cfRule>
  </conditionalFormatting>
  <conditionalFormatting sqref="H497">
    <cfRule type="cellIs" dxfId="5" priority="408" operator="equal">
      <formula>"No cumple"</formula>
    </cfRule>
    <cfRule type="cellIs" dxfId="4" priority="409" operator="greaterThan">
      <formula>#REF!</formula>
    </cfRule>
  </conditionalFormatting>
  <conditionalFormatting sqref="G497">
    <cfRule type="cellIs" dxfId="3" priority="407" operator="equal">
      <formula>"No cumple"</formula>
    </cfRule>
  </conditionalFormatting>
  <conditionalFormatting sqref="H497">
    <cfRule type="cellIs" dxfId="2" priority="405" operator="equal">
      <formula>"No cumple"</formula>
    </cfRule>
    <cfRule type="cellIs" dxfId="1" priority="406" operator="greaterThan">
      <formula>#REF!</formula>
    </cfRule>
  </conditionalFormatting>
  <conditionalFormatting sqref="G497">
    <cfRule type="cellIs" dxfId="0" priority="404" operator="equal">
      <formula>"No cumple"</formula>
    </cfRule>
  </conditionalFormatting>
  <conditionalFormatting sqref="D667:D704">
    <cfRule type="colorScale" priority="722">
      <colorScale>
        <cfvo type="min"/>
        <cfvo type="percentile" val="50"/>
        <cfvo type="max"/>
        <color rgb="FFFF0000"/>
        <color rgb="FFFFEB84"/>
        <color theme="9"/>
      </colorScale>
    </cfRule>
  </conditionalFormatting>
  <conditionalFormatting sqref="J6:J663">
    <cfRule type="iconSet" priority="1">
      <iconSet>
        <cfvo type="percent" val="0"/>
        <cfvo type="percent" val="33"/>
        <cfvo type="percent" val="67"/>
      </iconSet>
    </cfRule>
    <cfRule type="colorScale" priority="2">
      <colorScale>
        <cfvo type="num" val="0"/>
        <cfvo type="percentile" val="50"/>
        <cfvo type="num" val="1"/>
        <color rgb="FFFF0000"/>
        <color rgb="FFFFEB84"/>
        <color theme="9"/>
      </colorScale>
    </cfRule>
  </conditionalFormatting>
  <printOptions horizontalCentered="1" verticalCentered="1"/>
  <pageMargins left="0.70866141732283472" right="0.70866141732283472" top="0.74803149606299213" bottom="0.74803149606299213" header="0.31496062992125984" footer="0.31496062992125984"/>
  <pageSetup scale="48" orientation="portrait" horizontalDpi="4294967293" r:id="rId1"/>
  <rowBreaks count="6" manualBreakCount="6">
    <brk id="132" max="9" man="1"/>
    <brk id="192" max="9" man="1"/>
    <brk id="250" max="9" man="1"/>
    <brk id="424" max="9" man="1"/>
    <brk id="488" max="9" man="1"/>
    <brk id="631" max="9"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6" baseType="variant">
      <vt:variant>
        <vt:lpstr>Hojas de cálculo</vt:lpstr>
      </vt:variant>
      <vt:variant>
        <vt:i4>1</vt:i4>
      </vt:variant>
      <vt:variant>
        <vt:lpstr>Gráficos</vt:lpstr>
      </vt:variant>
      <vt:variant>
        <vt:i4>1</vt:i4>
      </vt:variant>
      <vt:variant>
        <vt:lpstr>Rangos con nombre</vt:lpstr>
      </vt:variant>
      <vt:variant>
        <vt:i4>1</vt:i4>
      </vt:variant>
    </vt:vector>
  </HeadingPairs>
  <TitlesOfParts>
    <vt:vector size="3" baseType="lpstr">
      <vt:lpstr>NOM-009</vt:lpstr>
      <vt:lpstr>Gráfico</vt:lpstr>
      <vt:lpstr>'NOM-009'!Área_de_impresión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Usuario de Microsoft Office</cp:lastModifiedBy>
  <dcterms:created xsi:type="dcterms:W3CDTF">2021-01-26T01:10:22Z</dcterms:created>
  <dcterms:modified xsi:type="dcterms:W3CDTF">2021-02-18T00:04:51Z</dcterms:modified>
</cp:coreProperties>
</file>