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istan Scifo\Dropbox\Purpose Advisory\Awesome Adviser\"/>
    </mc:Choice>
  </mc:AlternateContent>
  <xr:revisionPtr revIDLastSave="0" documentId="13_ncr:1_{7DDBF2DE-0389-4FF6-8033-31D318C96B63}" xr6:coauthVersionLast="38" xr6:coauthVersionMax="38" xr10:uidLastSave="{00000000-0000-0000-0000-000000000000}"/>
  <bookViews>
    <workbookView xWindow="0" yWindow="0" windowWidth="23040" windowHeight="9072" xr2:uid="{087BEA1A-8FC8-4E50-AC9A-769C145785AF}"/>
  </bookViews>
  <sheets>
    <sheet name="Checklist" sheetId="1" r:id="rId1"/>
    <sheet name="Data" sheetId="2" state="hidden" r:id="rId2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42" i="1" l="1"/>
  <c r="C42" i="1"/>
  <c r="C43" i="1" s="1"/>
  <c r="C13" i="2"/>
  <c r="C17" i="2"/>
  <c r="C15" i="2"/>
  <c r="C14" i="2"/>
  <c r="C18" i="2"/>
  <c r="B14" i="2"/>
  <c r="B18" i="2"/>
  <c r="B13" i="2"/>
  <c r="B17" i="2"/>
  <c r="B15" i="2"/>
  <c r="I25" i="2" l="1"/>
  <c r="K19" i="1" s="1"/>
  <c r="I24" i="2"/>
  <c r="K18" i="1" s="1"/>
  <c r="I23" i="2"/>
  <c r="K17" i="1" s="1"/>
  <c r="I22" i="2"/>
  <c r="K16" i="1" s="1"/>
  <c r="I21" i="2"/>
  <c r="K15" i="1" s="1"/>
  <c r="C6" i="1"/>
  <c r="C7" i="1" s="1"/>
  <c r="C8" i="1" s="1"/>
  <c r="C10" i="1" s="1"/>
  <c r="C11" i="1" s="1"/>
  <c r="C12" i="1" s="1"/>
  <c r="C13" i="1" s="1"/>
  <c r="C16" i="1" s="1"/>
  <c r="C17" i="1" s="1"/>
  <c r="C18" i="1" s="1"/>
  <c r="C19" i="1" s="1"/>
  <c r="C20" i="1" s="1"/>
  <c r="C21" i="1" s="1"/>
  <c r="C22" i="1" s="1"/>
  <c r="C23" i="1" s="1"/>
  <c r="C24" i="1" s="1"/>
  <c r="C26" i="1" s="1"/>
  <c r="C27" i="1" s="1"/>
  <c r="C28" i="1" s="1"/>
  <c r="C31" i="1" s="1"/>
  <c r="C32" i="1" l="1"/>
  <c r="C33" i="1" s="1"/>
  <c r="C35" i="1" s="1"/>
  <c r="C16" i="2"/>
  <c r="C12" i="2"/>
  <c r="B16" i="2"/>
  <c r="B12" i="2"/>
  <c r="F27" i="1" l="1"/>
  <c r="F36" i="1"/>
  <c r="F66" i="1"/>
  <c r="F48" i="1"/>
  <c r="F28" i="1"/>
  <c r="F51" i="1"/>
  <c r="F41" i="1"/>
  <c r="F60" i="1"/>
  <c r="F37" i="1"/>
  <c r="F58" i="1"/>
  <c r="F32" i="1"/>
  <c r="F33" i="1"/>
  <c r="F56" i="1"/>
  <c r="F46" i="1"/>
  <c r="F65" i="1"/>
  <c r="F43" i="1"/>
  <c r="F40" i="1"/>
  <c r="F52" i="1"/>
  <c r="F45" i="1"/>
  <c r="F31" i="1"/>
  <c r="F55" i="1"/>
  <c r="F61" i="1"/>
  <c r="F59" i="1"/>
  <c r="F64" i="1"/>
  <c r="F26" i="1"/>
  <c r="F38" i="1"/>
  <c r="F47" i="1"/>
  <c r="F44" i="1"/>
  <c r="F63" i="1"/>
  <c r="F35" i="1"/>
  <c r="F57" i="1"/>
  <c r="F53" i="1"/>
  <c r="C36" i="1"/>
  <c r="C37" i="1" s="1"/>
  <c r="C38" i="1" s="1"/>
  <c r="C40" i="1" s="1"/>
  <c r="C41" i="1" s="1"/>
  <c r="C44" i="1" s="1"/>
  <c r="C45" i="1" s="1"/>
  <c r="F7" i="1"/>
  <c r="F20" i="1"/>
  <c r="F16" i="1"/>
  <c r="F13" i="1"/>
  <c r="F18" i="1"/>
  <c r="F5" i="1"/>
  <c r="F10" i="1"/>
  <c r="F12" i="1"/>
  <c r="F17" i="1"/>
  <c r="F8" i="1"/>
  <c r="F6" i="1"/>
  <c r="F11" i="1"/>
  <c r="F19" i="1"/>
  <c r="F24" i="1"/>
  <c r="F21" i="1"/>
  <c r="F23" i="1"/>
  <c r="F22" i="1"/>
  <c r="G25" i="1" l="1"/>
  <c r="C46" i="1"/>
  <c r="C47" i="1" s="1"/>
  <c r="C48" i="1" s="1"/>
  <c r="C51" i="1" s="1"/>
  <c r="C52" i="1" s="1"/>
  <c r="C53" i="1" s="1"/>
  <c r="C55" i="1" s="1"/>
  <c r="C56" i="1" s="1"/>
  <c r="C57" i="1" s="1"/>
  <c r="C58" i="1" s="1"/>
  <c r="C59" i="1" s="1"/>
  <c r="C60" i="1" s="1"/>
  <c r="C61" i="1" s="1"/>
  <c r="C63" i="1" s="1"/>
  <c r="C64" i="1" s="1"/>
  <c r="C65" i="1" s="1"/>
  <c r="C66" i="1" s="1"/>
  <c r="G9" i="1"/>
  <c r="G50" i="1"/>
  <c r="G30" i="1"/>
  <c r="G4" i="1"/>
  <c r="G34" i="1"/>
  <c r="G62" i="1"/>
  <c r="G54" i="1"/>
  <c r="G39" i="1"/>
  <c r="G15" i="1"/>
  <c r="G3" i="1" l="1"/>
  <c r="G29" i="1"/>
  <c r="G49" i="1"/>
  <c r="G14" i="1"/>
  <c r="K2" i="1" l="1"/>
  <c r="I11" i="1" s="1"/>
</calcChain>
</file>

<file path=xl/sharedStrings.xml><?xml version="1.0" encoding="utf-8"?>
<sst xmlns="http://schemas.openxmlformats.org/spreadsheetml/2006/main" count="117" uniqueCount="92">
  <si>
    <t>1. Passion</t>
  </si>
  <si>
    <t>3. Excellence</t>
  </si>
  <si>
    <t>4. Authenticity</t>
  </si>
  <si>
    <t>2. Incentive Alignment</t>
  </si>
  <si>
    <t>The adviser takes no commissions or referral fees linked to any specific strategy or recommendation</t>
  </si>
  <si>
    <t>The adviser has industry awards and/or community recognition for the work they do</t>
  </si>
  <si>
    <t>The adviser has a mentor and/or advisory board who offers leadership and accountability for their professional life</t>
  </si>
  <si>
    <t>Score</t>
  </si>
  <si>
    <t>Response</t>
  </si>
  <si>
    <t>b. Contribution</t>
  </si>
  <si>
    <t>a. Fees &amp; Remuneration</t>
  </si>
  <si>
    <t>a. Education, Skills &amp; Qualifications</t>
  </si>
  <si>
    <t>b. Personal Excellence</t>
  </si>
  <si>
    <t>c. Integrity &amp; Quality of Advice</t>
  </si>
  <si>
    <t>b. Communication</t>
  </si>
  <si>
    <t>c. Website</t>
  </si>
  <si>
    <t>Weighting</t>
  </si>
  <si>
    <t>Total Score</t>
  </si>
  <si>
    <t>Data</t>
  </si>
  <si>
    <t>b. Licensee (AFSL Holder)</t>
  </si>
  <si>
    <t>The licensee's Approved Product List (APL) is sufficiently broad to not exclude any financial product that would be considered a reasonable option for a client. i.e. exclusions must only be for specific and research-backed reasons</t>
  </si>
  <si>
    <t>The adviser actively trains and/or mentors other advisers (whether inside or outside their business)</t>
  </si>
  <si>
    <t>The adviser is sufficiently experienced with one or more personality frameworks to implement this in their engagements with clients (e.g. Meyers Briggs, DiSC, Saboteurs, Big 5 Personality, Enneagram, Herrmann Brain Dominance Instrument)</t>
  </si>
  <si>
    <t>a. Personal Accountability</t>
  </si>
  <si>
    <t>All language on the adviser's website is clear and simple to understand</t>
  </si>
  <si>
    <t>All relevant services and service fees are clearly outlined on the website</t>
  </si>
  <si>
    <t>There are no annoying pop-ups or forced-sales experiences anywhere on the adviser's website</t>
  </si>
  <si>
    <t>Result</t>
  </si>
  <si>
    <t>Borderline Awesome</t>
  </si>
  <si>
    <t>Awesome</t>
  </si>
  <si>
    <t>Amazingly Awesome</t>
  </si>
  <si>
    <t>Approaching Awesome</t>
  </si>
  <si>
    <t>Not Awesome</t>
  </si>
  <si>
    <t>The adviser has exceptional understanding and skill in modelling complex financial scenarios using tools such as excel and financial modelling software</t>
  </si>
  <si>
    <r>
      <t xml:space="preserve">The adviser's practice has a compelling </t>
    </r>
    <r>
      <rPr>
        <i/>
        <sz val="11"/>
        <color theme="1"/>
        <rFont val="Calibri"/>
        <family val="2"/>
        <scheme val="minor"/>
      </rPr>
      <t xml:space="preserve">mission statement </t>
    </r>
    <r>
      <rPr>
        <sz val="11"/>
        <color theme="1"/>
        <rFont val="Calibri"/>
        <family val="2"/>
        <scheme val="minor"/>
      </rPr>
      <t>on display which guides all of its business decisions</t>
    </r>
  </si>
  <si>
    <t>Largely</t>
  </si>
  <si>
    <t>Sometimes</t>
  </si>
  <si>
    <t>Always</t>
  </si>
  <si>
    <t>Never</t>
  </si>
  <si>
    <t>The adviser's practice has defined a set of company values and its clients would attest that these values are on display through their interactions with the company</t>
  </si>
  <si>
    <t>The adviser acts at all times in-line with the stated mission &amp; values of their practice, without exception</t>
  </si>
  <si>
    <t>a. Clearly stated purpose</t>
  </si>
  <si>
    <t>The adviser actively contributes in a constructive way to their local community, over and above their primary work role (i.e. giving finances and/or their time &amp; skills to local projects)</t>
  </si>
  <si>
    <t>How Often</t>
  </si>
  <si>
    <t>Yes/No</t>
  </si>
  <si>
    <t>Responses</t>
  </si>
  <si>
    <t>The adviser regularly publishes articles, videos and/or other thought leadership &amp; commentary on topics within their field of expertise, for public consumption</t>
  </si>
  <si>
    <t>Details of all relevant client service fees are readily available to clients before they enter a sales meeting</t>
  </si>
  <si>
    <t>The adviser's client fee structure is easy to understand for all relevant clients</t>
  </si>
  <si>
    <t>All client fees are disclosed in full and in advance (before any agreements are reached) with no surprises</t>
  </si>
  <si>
    <t>Most often</t>
  </si>
  <si>
    <t>Any commissions, referral fees or financial benefits an adviser receives in any way linked to a client recommendation are attributed to the client and are either rebated to them, or offset against the client's fee</t>
  </si>
  <si>
    <t>The fee structure makes it clear that the adviser is working solely for the benefit of the client</t>
  </si>
  <si>
    <t>Client feedback clearly indicates that clients perceive the adviser's services to be "good value for money", or better</t>
  </si>
  <si>
    <t>Clients receive a regular summary (at least annually) of total service fees paid and services provided</t>
  </si>
  <si>
    <r>
      <t xml:space="preserve">The adviser's licensee accepts </t>
    </r>
    <r>
      <rPr>
        <i/>
        <sz val="11"/>
        <color theme="1"/>
        <rFont val="Calibri"/>
        <family val="2"/>
        <scheme val="minor"/>
      </rPr>
      <t xml:space="preserve">no form </t>
    </r>
    <r>
      <rPr>
        <sz val="11"/>
        <color theme="1"/>
        <rFont val="Calibri"/>
        <family val="2"/>
        <scheme val="minor"/>
      </rPr>
      <t>of revenue or volume bonus linked to clients being placed into products with a product provider</t>
    </r>
  </si>
  <si>
    <t>True</t>
  </si>
  <si>
    <t>False</t>
  </si>
  <si>
    <r>
      <t xml:space="preserve">The owner of the adviser's licensee is </t>
    </r>
    <r>
      <rPr>
        <i/>
        <sz val="11"/>
        <color theme="1"/>
        <rFont val="Calibri"/>
        <family val="2"/>
        <scheme val="minor"/>
      </rPr>
      <t xml:space="preserve">not </t>
    </r>
    <r>
      <rPr>
        <sz val="11"/>
        <color theme="1"/>
        <rFont val="Calibri"/>
        <family val="2"/>
        <scheme val="minor"/>
      </rPr>
      <t>a provider of financial products which might reasonably be marketed to the adviser's clients</t>
    </r>
  </si>
  <si>
    <t>The adviser has attained at a minimum, a university degree or relevant graduate diploma</t>
  </si>
  <si>
    <t>The adviser employs a financial adviser for their personal financial affairs, and seeks out expert advice for their personal financial decisions (including accountants, lawyers and mortgage brokers)</t>
  </si>
  <si>
    <t xml:space="preserve">The adviser regularly invests financially into their personal and professional development, commensurate to the hourly fee they charge their clients for their own time </t>
  </si>
  <si>
    <t>The adviser regularly consumes educational content on a variety of life and financial topics, for personal and professional development (including books, podcasts, documentaries, video lectures, online courses and events)</t>
  </si>
  <si>
    <t>The adviser employs best-of-breed tools which thoroughly compare the entire market when making any client product recommendations</t>
  </si>
  <si>
    <t>The adviser clearly outlines their specific areas of competency and specialisation, as well as the limits to their areas of expertise</t>
  </si>
  <si>
    <t>The adviser is able to provide various recent client testimonials demonstrating their exceptional quality of advice</t>
  </si>
  <si>
    <t>No cases exist of client complaints due to poor quality advice</t>
  </si>
  <si>
    <t xml:space="preserve">The adviser tracks and can provide summary data on the specific &amp; measurable outcomes they achieve with their clients </t>
  </si>
  <si>
    <t>The adviser puts into practice the life and financial principles they teach and give advice on</t>
  </si>
  <si>
    <r>
      <t xml:space="preserve">The adviser is an </t>
    </r>
    <r>
      <rPr>
        <i/>
        <sz val="11"/>
        <color theme="1"/>
        <rFont val="Calibri"/>
        <family val="2"/>
        <scheme val="minor"/>
      </rPr>
      <t xml:space="preserve">active and constructive </t>
    </r>
    <r>
      <rPr>
        <sz val="11"/>
        <color theme="1"/>
        <rFont val="Calibri"/>
        <family val="2"/>
        <scheme val="minor"/>
      </rPr>
      <t>participant / member of at least one industry group or association</t>
    </r>
  </si>
  <si>
    <t>The adviser is a member of a peak professional body and is subject to their code of ethics (e.g. the FPA or AFA)</t>
  </si>
  <si>
    <t>The adviser is skilled at communicating with difficult client personalities and consistently achieves positive client outcomes for them</t>
  </si>
  <si>
    <t>The adviser solicits regular and honest feedback from clients and uses this feedback to improve the value of their services</t>
  </si>
  <si>
    <t>The adviser communicates clearly to clients about expected time frames, along with any delays, as they occur</t>
  </si>
  <si>
    <t>The adviser communicates honestly with clients and in a professional manner whenever errors or mistakes are made</t>
  </si>
  <si>
    <t>The adviser offers clients the ability to have in-person meetings</t>
  </si>
  <si>
    <t>The adviser offers the ability to meet clients remotely using reliable technology systems</t>
  </si>
  <si>
    <t>Statements of advice provided by the adviser for clients are clear and concise, and are devised in such a way that clients typically read them in full.</t>
  </si>
  <si>
    <t>The adviser references leading professionals and thought leaders to support their advice and their opinions (e.g. research houses, white papers, psychologists &amp; economists)</t>
  </si>
  <si>
    <t>Information on adviser's website is presented clearly with the aid of visuals and videos</t>
  </si>
  <si>
    <t>Results Bands</t>
  </si>
  <si>
    <t>© 2018 Purpose Advisory. All rights reserved</t>
  </si>
  <si>
    <t>Awesome Adviser - Self-Assessment Tool</t>
  </si>
  <si>
    <r>
      <rPr>
        <b/>
        <i/>
        <sz val="11"/>
        <color theme="1"/>
        <rFont val="Calibri"/>
        <family val="2"/>
        <scheme val="minor"/>
      </rPr>
      <t>Note:</t>
    </r>
    <r>
      <rPr>
        <i/>
        <sz val="11"/>
        <color theme="1"/>
        <rFont val="Calibri"/>
        <family val="2"/>
        <scheme val="minor"/>
      </rPr>
      <t xml:space="preserve"> This self-assessment is for illustrative and ecducational purposes only. The official Awesome Adviser assessment may contain different questions to those listed here.</t>
    </r>
  </si>
  <si>
    <t>tristan@purposeadvisory.com.au</t>
  </si>
  <si>
    <t>0403 956 469</t>
  </si>
  <si>
    <t>If you have any questions, comments or feedback on this self-assessment tool, we would love to hear from you. Please reach out to Tristan Scifo at:</t>
  </si>
  <si>
    <t>The adviser has their own compelling personal motivation for being a professional adviser and compelling vision for how they wish to help their clients</t>
  </si>
  <si>
    <t>Clients can opt-out of an ongoing services agreement at any point without it negatively impacting their strategy</t>
  </si>
  <si>
    <t>The adviser seeks out mentors, coaching and expert advice for various areas of their personal life (e.g. counselling/therapy, exercise, medical check-ups, life coaching, business coaching, spiritual input etc.)</t>
  </si>
  <si>
    <t>The adviser has identified a niche service or demographic for which they are specialised and "market-leading" (e.g. a particular life-stage, cultural or religious background, client situation or strategy area)</t>
  </si>
  <si>
    <t>All client-facing privacy documentation and written agreements are easy to read and understand for all relevant clients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</si>
</sst>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3.5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1"/>
      <color theme="1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CCC"/>
        <bgColor indexed="64"/>
      </patternFill>
    </fill>
  </fills>
  <borders count="3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medium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/>
      <diagonal/>
    </border>
    <border>
      <left style="thin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Dashed">
        <color auto="1"/>
      </top>
      <bottom/>
      <diagonal/>
    </border>
    <border>
      <left/>
      <right/>
      <top style="mediumDashed">
        <color auto="1"/>
      </top>
      <bottom/>
      <diagonal/>
    </border>
    <border>
      <left/>
      <right style="medium">
        <color auto="1"/>
      </right>
      <top style="mediumDashed">
        <color auto="1"/>
      </top>
      <bottom/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108">
    <xf numFmtId="0" fontId="0" fillId="0" borderId="0" xfId="0"/>
    <xf numFmtId="0" fontId="2" fillId="2" borderId="0" xfId="0" applyFont="1" applyFill="1" applyAlignment="1">
      <alignment horizontal="left" vertical="center"/>
    </xf>
    <xf numFmtId="0" fontId="0" fillId="2" borderId="0" xfId="0" applyFill="1" applyAlignment="1">
      <alignment wrapText="1"/>
    </xf>
    <xf numFmtId="0" fontId="0" fillId="2" borderId="0" xfId="0" applyFill="1" applyAlignment="1">
      <alignment horizontal="center" vertical="center"/>
    </xf>
    <xf numFmtId="0" fontId="0" fillId="2" borderId="0" xfId="0" applyFill="1"/>
    <xf numFmtId="0" fontId="0" fillId="2" borderId="0" xfId="0" applyFill="1" applyAlignment="1">
      <alignment horizontal="left"/>
    </xf>
    <xf numFmtId="0" fontId="1" fillId="2" borderId="0" xfId="0" applyFont="1" applyFill="1" applyAlignment="1">
      <alignment wrapText="1"/>
    </xf>
    <xf numFmtId="0" fontId="0" fillId="2" borderId="0" xfId="0" applyFill="1" applyAlignment="1">
      <alignment vertical="center" wrapText="1"/>
    </xf>
    <xf numFmtId="0" fontId="0" fillId="2" borderId="0" xfId="0" applyFill="1" applyAlignment="1">
      <alignment vertical="center"/>
    </xf>
    <xf numFmtId="0" fontId="0" fillId="2" borderId="8" xfId="0" applyFill="1" applyBorder="1" applyAlignment="1">
      <alignment horizontal="left"/>
    </xf>
    <xf numFmtId="0" fontId="0" fillId="2" borderId="9" xfId="0" applyFill="1" applyBorder="1" applyAlignment="1">
      <alignment vertical="center" wrapText="1"/>
    </xf>
    <xf numFmtId="0" fontId="0" fillId="2" borderId="10" xfId="0" applyFill="1" applyBorder="1" applyAlignment="1">
      <alignment vertical="center" wrapText="1"/>
    </xf>
    <xf numFmtId="0" fontId="0" fillId="2" borderId="9" xfId="0" applyFill="1" applyBorder="1" applyAlignment="1">
      <alignment vertical="center"/>
    </xf>
    <xf numFmtId="0" fontId="0" fillId="2" borderId="11" xfId="0" applyFill="1" applyBorder="1" applyAlignment="1">
      <alignment horizontal="left"/>
    </xf>
    <xf numFmtId="0" fontId="0" fillId="2" borderId="13" xfId="0" applyFill="1" applyBorder="1" applyAlignment="1">
      <alignment horizontal="left"/>
    </xf>
    <xf numFmtId="0" fontId="0" fillId="2" borderId="14" xfId="0" applyFill="1" applyBorder="1" applyAlignment="1">
      <alignment vertical="center" wrapText="1"/>
    </xf>
    <xf numFmtId="0" fontId="0" fillId="2" borderId="17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15" xfId="0" applyFill="1" applyBorder="1" applyAlignment="1">
      <alignment horizontal="left"/>
    </xf>
    <xf numFmtId="0" fontId="0" fillId="2" borderId="23" xfId="0" applyFill="1" applyBorder="1" applyAlignment="1">
      <alignment horizontal="center" vertical="center"/>
    </xf>
    <xf numFmtId="0" fontId="0" fillId="2" borderId="16" xfId="0" applyFill="1" applyBorder="1" applyAlignment="1">
      <alignment vertical="center" wrapText="1"/>
    </xf>
    <xf numFmtId="0" fontId="0" fillId="4" borderId="24" xfId="0" applyFill="1" applyBorder="1" applyAlignment="1">
      <alignment horizontal="left"/>
    </xf>
    <xf numFmtId="0" fontId="0" fillId="4" borderId="25" xfId="0" applyFill="1" applyBorder="1"/>
    <xf numFmtId="0" fontId="1" fillId="4" borderId="25" xfId="0" applyFont="1" applyFill="1" applyBorder="1" applyAlignment="1">
      <alignment vertical="center"/>
    </xf>
    <xf numFmtId="0" fontId="0" fillId="2" borderId="12" xfId="0" applyFill="1" applyBorder="1" applyAlignment="1">
      <alignment vertical="center"/>
    </xf>
    <xf numFmtId="0" fontId="0" fillId="4" borderId="27" xfId="0" applyFill="1" applyBorder="1" applyAlignment="1">
      <alignment horizontal="left"/>
    </xf>
    <xf numFmtId="0" fontId="0" fillId="4" borderId="7" xfId="0" applyFill="1" applyBorder="1"/>
    <xf numFmtId="0" fontId="3" fillId="5" borderId="28" xfId="0" applyFont="1" applyFill="1" applyBorder="1" applyAlignment="1">
      <alignment horizontal="left" vertical="center"/>
    </xf>
    <xf numFmtId="0" fontId="0" fillId="5" borderId="29" xfId="0" applyFill="1" applyBorder="1" applyAlignment="1">
      <alignment wrapText="1"/>
    </xf>
    <xf numFmtId="0" fontId="1" fillId="4" borderId="26" xfId="0" applyFont="1" applyFill="1" applyBorder="1" applyAlignment="1">
      <alignment vertical="center"/>
    </xf>
    <xf numFmtId="0" fontId="1" fillId="4" borderId="30" xfId="0" applyFont="1" applyFill="1" applyBorder="1" applyAlignment="1">
      <alignment horizontal="center" vertical="center"/>
    </xf>
    <xf numFmtId="0" fontId="5" fillId="5" borderId="28" xfId="0" applyFont="1" applyFill="1" applyBorder="1" applyAlignment="1">
      <alignment horizontal="left" vertical="center"/>
    </xf>
    <xf numFmtId="0" fontId="6" fillId="5" borderId="29" xfId="0" applyFont="1" applyFill="1" applyBorder="1" applyAlignment="1">
      <alignment wrapText="1"/>
    </xf>
    <xf numFmtId="0" fontId="6" fillId="5" borderId="29" xfId="0" applyFont="1" applyFill="1" applyBorder="1" applyAlignment="1">
      <alignment horizontal="center" vertical="center"/>
    </xf>
    <xf numFmtId="0" fontId="5" fillId="5" borderId="30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 wrapText="1"/>
    </xf>
    <xf numFmtId="0" fontId="8" fillId="6" borderId="28" xfId="0" applyFont="1" applyFill="1" applyBorder="1" applyAlignment="1">
      <alignment horizontal="center" vertical="center"/>
    </xf>
    <xf numFmtId="0" fontId="9" fillId="6" borderId="29" xfId="0" applyFont="1" applyFill="1" applyBorder="1" applyAlignment="1">
      <alignment horizontal="center" vertical="center"/>
    </xf>
    <xf numFmtId="0" fontId="8" fillId="6" borderId="30" xfId="0" applyFont="1" applyFill="1" applyBorder="1" applyAlignment="1">
      <alignment horizontal="center" vertical="center"/>
    </xf>
    <xf numFmtId="0" fontId="1" fillId="2" borderId="1" xfId="0" applyFont="1" applyFill="1" applyBorder="1"/>
    <xf numFmtId="0" fontId="1" fillId="2" borderId="2" xfId="0" applyFont="1" applyFill="1" applyBorder="1"/>
    <xf numFmtId="0" fontId="0" fillId="2" borderId="3" xfId="0" applyFont="1" applyFill="1" applyBorder="1" applyAlignment="1">
      <alignment horizontal="left" vertical="top"/>
    </xf>
    <xf numFmtId="0" fontId="0" fillId="2" borderId="4" xfId="0" applyFill="1" applyBorder="1"/>
    <xf numFmtId="0" fontId="0" fillId="2" borderId="5" xfId="0" applyFont="1" applyFill="1" applyBorder="1" applyAlignment="1">
      <alignment horizontal="left" vertical="top"/>
    </xf>
    <xf numFmtId="0" fontId="0" fillId="2" borderId="6" xfId="0" applyFill="1" applyBorder="1"/>
    <xf numFmtId="0" fontId="0" fillId="2" borderId="1" xfId="0" applyFont="1" applyFill="1" applyBorder="1" applyAlignment="1">
      <alignment horizontal="left" vertical="top"/>
    </xf>
    <xf numFmtId="0" fontId="0" fillId="2" borderId="2" xfId="0" applyFill="1" applyBorder="1"/>
    <xf numFmtId="0" fontId="2" fillId="2" borderId="0" xfId="0" applyFont="1" applyFill="1"/>
    <xf numFmtId="0" fontId="0" fillId="2" borderId="3" xfId="0" applyFill="1" applyBorder="1" applyAlignment="1">
      <alignment horizontal="left"/>
    </xf>
    <xf numFmtId="0" fontId="0" fillId="2" borderId="0" xfId="0" applyFill="1" applyBorder="1" applyAlignment="1">
      <alignment vertical="center" wrapText="1"/>
    </xf>
    <xf numFmtId="0" fontId="0" fillId="2" borderId="0" xfId="0" applyFill="1" applyBorder="1"/>
    <xf numFmtId="0" fontId="10" fillId="2" borderId="0" xfId="0" applyFont="1" applyFill="1"/>
    <xf numFmtId="0" fontId="1" fillId="5" borderId="28" xfId="0" applyFont="1" applyFill="1" applyBorder="1"/>
    <xf numFmtId="0" fontId="0" fillId="5" borderId="29" xfId="0" applyFill="1" applyBorder="1"/>
    <xf numFmtId="0" fontId="1" fillId="5" borderId="30" xfId="0" applyFont="1" applyFill="1" applyBorder="1" applyAlignment="1">
      <alignment horizontal="center"/>
    </xf>
    <xf numFmtId="0" fontId="4" fillId="3" borderId="22" xfId="0" applyFont="1" applyFill="1" applyBorder="1" applyAlignment="1" applyProtection="1">
      <alignment horizontal="center" vertical="center"/>
      <protection locked="0"/>
    </xf>
    <xf numFmtId="0" fontId="4" fillId="3" borderId="21" xfId="0" applyFont="1" applyFill="1" applyBorder="1" applyAlignment="1" applyProtection="1">
      <alignment horizontal="center" vertical="center"/>
      <protection locked="0"/>
    </xf>
    <xf numFmtId="0" fontId="0" fillId="2" borderId="0" xfId="0" applyFont="1" applyFill="1" applyBorder="1" applyAlignment="1">
      <alignment horizontal="left" vertical="top"/>
    </xf>
    <xf numFmtId="0" fontId="0" fillId="2" borderId="1" xfId="0" applyNumberFormat="1" applyFill="1" applyBorder="1" applyAlignment="1">
      <alignment horizontal="center"/>
    </xf>
    <xf numFmtId="0" fontId="0" fillId="2" borderId="3" xfId="0" applyNumberFormat="1" applyFill="1" applyBorder="1" applyAlignment="1">
      <alignment horizontal="center"/>
    </xf>
    <xf numFmtId="0" fontId="0" fillId="2" borderId="5" xfId="0" applyNumberFormat="1" applyFill="1" applyBorder="1" applyAlignment="1">
      <alignment horizontal="center"/>
    </xf>
    <xf numFmtId="0" fontId="0" fillId="2" borderId="0" xfId="0" applyNumberFormat="1" applyFont="1" applyFill="1" applyBorder="1" applyAlignment="1">
      <alignment horizontal="left" vertical="top"/>
    </xf>
    <xf numFmtId="0" fontId="0" fillId="2" borderId="4" xfId="0" applyNumberFormat="1" applyFill="1" applyBorder="1" applyAlignment="1">
      <alignment horizontal="center"/>
    </xf>
    <xf numFmtId="0" fontId="0" fillId="2" borderId="6" xfId="0" applyNumberFormat="1" applyFill="1" applyBorder="1" applyAlignment="1">
      <alignment horizontal="center"/>
    </xf>
    <xf numFmtId="0" fontId="0" fillId="2" borderId="0" xfId="0" applyNumberFormat="1" applyFill="1" applyBorder="1" applyAlignment="1">
      <alignment horizontal="center"/>
    </xf>
    <xf numFmtId="0" fontId="2" fillId="2" borderId="0" xfId="0" applyFont="1" applyFill="1" applyAlignment="1">
      <alignment vertical="top"/>
    </xf>
    <xf numFmtId="0" fontId="1" fillId="2" borderId="0" xfId="0" applyFont="1" applyFill="1" applyAlignment="1">
      <alignment vertical="top"/>
    </xf>
    <xf numFmtId="0" fontId="3" fillId="5" borderId="29" xfId="0" applyFont="1" applyFill="1" applyBorder="1" applyAlignment="1">
      <alignment vertical="top"/>
    </xf>
    <xf numFmtId="0" fontId="1" fillId="4" borderId="7" xfId="0" applyFont="1" applyFill="1" applyBorder="1" applyAlignment="1">
      <alignment vertical="top"/>
    </xf>
    <xf numFmtId="0" fontId="1" fillId="2" borderId="9" xfId="0" applyFont="1" applyFill="1" applyBorder="1" applyAlignment="1">
      <alignment vertical="top"/>
    </xf>
    <xf numFmtId="0" fontId="1" fillId="4" borderId="25" xfId="0" applyFont="1" applyFill="1" applyBorder="1" applyAlignment="1">
      <alignment vertical="top"/>
    </xf>
    <xf numFmtId="0" fontId="1" fillId="2" borderId="16" xfId="0" applyFont="1" applyFill="1" applyBorder="1" applyAlignment="1">
      <alignment vertical="top"/>
    </xf>
    <xf numFmtId="0" fontId="5" fillId="5" borderId="29" xfId="0" applyFont="1" applyFill="1" applyBorder="1" applyAlignment="1">
      <alignment vertical="top"/>
    </xf>
    <xf numFmtId="0" fontId="1" fillId="2" borderId="12" xfId="0" applyFont="1" applyFill="1" applyBorder="1" applyAlignment="1">
      <alignment vertical="top"/>
    </xf>
    <xf numFmtId="0" fontId="1" fillId="2" borderId="28" xfId="0" applyFont="1" applyFill="1" applyBorder="1"/>
    <xf numFmtId="0" fontId="1" fillId="2" borderId="30" xfId="0" applyFont="1" applyFill="1" applyBorder="1"/>
    <xf numFmtId="0" fontId="0" fillId="2" borderId="31" xfId="0" applyFont="1" applyFill="1" applyBorder="1" applyAlignment="1">
      <alignment horizontal="left" vertical="top"/>
    </xf>
    <xf numFmtId="0" fontId="0" fillId="2" borderId="31" xfId="0" applyFill="1" applyBorder="1"/>
    <xf numFmtId="0" fontId="0" fillId="2" borderId="1" xfId="0" quotePrefix="1" applyFont="1" applyFill="1" applyBorder="1" applyAlignment="1">
      <alignment horizontal="left" vertical="top"/>
    </xf>
    <xf numFmtId="0" fontId="0" fillId="2" borderId="3" xfId="0" quotePrefix="1" applyFont="1" applyFill="1" applyBorder="1" applyAlignment="1">
      <alignment horizontal="left" vertical="top"/>
    </xf>
    <xf numFmtId="0" fontId="1" fillId="4" borderId="7" xfId="0" applyFont="1" applyFill="1" applyBorder="1" applyAlignment="1">
      <alignment horizontal="center" vertical="center"/>
    </xf>
    <xf numFmtId="0" fontId="1" fillId="4" borderId="25" xfId="0" applyFont="1" applyFill="1" applyBorder="1" applyAlignment="1">
      <alignment horizontal="center" vertical="center"/>
    </xf>
    <xf numFmtId="0" fontId="0" fillId="7" borderId="3" xfId="0" applyFont="1" applyFill="1" applyBorder="1" applyAlignment="1">
      <alignment horizontal="left" vertical="top"/>
    </xf>
    <xf numFmtId="0" fontId="0" fillId="7" borderId="0" xfId="0" applyFill="1" applyBorder="1"/>
    <xf numFmtId="0" fontId="0" fillId="7" borderId="4" xfId="0" applyNumberFormat="1" applyFill="1" applyBorder="1" applyAlignment="1">
      <alignment horizontal="center"/>
    </xf>
    <xf numFmtId="0" fontId="0" fillId="8" borderId="3" xfId="0" applyFont="1" applyFill="1" applyBorder="1" applyAlignment="1">
      <alignment horizontal="left" vertical="top"/>
    </xf>
    <xf numFmtId="0" fontId="0" fillId="8" borderId="0" xfId="0" applyFill="1" applyBorder="1"/>
    <xf numFmtId="0" fontId="0" fillId="8" borderId="4" xfId="0" applyNumberFormat="1" applyFill="1" applyBorder="1" applyAlignment="1">
      <alignment horizontal="center"/>
    </xf>
    <xf numFmtId="0" fontId="0" fillId="10" borderId="3" xfId="0" applyFont="1" applyFill="1" applyBorder="1" applyAlignment="1">
      <alignment horizontal="left" vertical="top"/>
    </xf>
    <xf numFmtId="0" fontId="0" fillId="10" borderId="0" xfId="0" applyFill="1" applyBorder="1"/>
    <xf numFmtId="0" fontId="0" fillId="10" borderId="4" xfId="0" applyNumberFormat="1" applyFill="1" applyBorder="1" applyAlignment="1">
      <alignment horizontal="center"/>
    </xf>
    <xf numFmtId="0" fontId="0" fillId="11" borderId="5" xfId="0" applyFont="1" applyFill="1" applyBorder="1" applyAlignment="1">
      <alignment horizontal="left" vertical="top"/>
    </xf>
    <xf numFmtId="0" fontId="0" fillId="11" borderId="32" xfId="0" applyFill="1" applyBorder="1"/>
    <xf numFmtId="0" fontId="0" fillId="11" borderId="6" xfId="0" applyNumberFormat="1" applyFill="1" applyBorder="1" applyAlignment="1">
      <alignment horizontal="center"/>
    </xf>
    <xf numFmtId="0" fontId="0" fillId="9" borderId="33" xfId="0" applyFont="1" applyFill="1" applyBorder="1" applyAlignment="1">
      <alignment horizontal="left" vertical="top"/>
    </xf>
    <xf numFmtId="0" fontId="0" fillId="9" borderId="34" xfId="0" applyFill="1" applyBorder="1"/>
    <xf numFmtId="0" fontId="0" fillId="9" borderId="35" xfId="0" applyNumberFormat="1" applyFill="1" applyBorder="1" applyAlignment="1">
      <alignment horizontal="center"/>
    </xf>
    <xf numFmtId="0" fontId="0" fillId="2" borderId="2" xfId="0" applyNumberFormat="1" applyFont="1" applyFill="1" applyBorder="1" applyAlignment="1">
      <alignment horizontal="left" vertical="top"/>
    </xf>
    <xf numFmtId="0" fontId="0" fillId="2" borderId="4" xfId="0" applyNumberFormat="1" applyFont="1" applyFill="1" applyBorder="1" applyAlignment="1">
      <alignment horizontal="left" vertical="top"/>
    </xf>
    <xf numFmtId="0" fontId="0" fillId="2" borderId="6" xfId="0" applyNumberFormat="1" applyFont="1" applyFill="1" applyBorder="1" applyAlignment="1">
      <alignment horizontal="left" vertical="top"/>
    </xf>
    <xf numFmtId="0" fontId="4" fillId="2" borderId="0" xfId="0" applyFont="1" applyFill="1" applyAlignment="1">
      <alignment horizontal="left"/>
    </xf>
    <xf numFmtId="0" fontId="1" fillId="2" borderId="0" xfId="0" applyFont="1" applyFill="1" applyAlignment="1">
      <alignment horizontal="left"/>
    </xf>
    <xf numFmtId="0" fontId="14" fillId="2" borderId="0" xfId="1" applyFont="1" applyFill="1" applyAlignment="1">
      <alignment horizontal="left"/>
    </xf>
    <xf numFmtId="0" fontId="4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center"/>
    </xf>
  </cellXfs>
  <cellStyles count="2">
    <cellStyle name="Hyperlink" xfId="1" builtinId="8"/>
    <cellStyle name="Normal" xfId="0" builtinId="0"/>
  </cellStyles>
  <dxfs count="9">
    <dxf>
      <font>
        <color rgb="FF9C0006"/>
      </font>
      <fill>
        <patternFill>
          <bgColor theme="5" tint="0.79998168889431442"/>
        </patternFill>
      </fill>
    </dxf>
    <dxf>
      <font>
        <color rgb="FF9C5700"/>
      </font>
      <fill>
        <patternFill>
          <bgColor theme="7" tint="0.79998168889431442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theme="9" tint="-0.499984740745262"/>
      </font>
      <fill>
        <patternFill>
          <bgColor theme="9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515698</xdr:colOff>
      <xdr:row>2</xdr:row>
      <xdr:rowOff>107763</xdr:rowOff>
    </xdr:from>
    <xdr:to>
      <xdr:col>11</xdr:col>
      <xdr:colOff>45720</xdr:colOff>
      <xdr:row>10</xdr:row>
      <xdr:rowOff>61580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925B8AC-E42F-416F-B6E7-85AEB83714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19818" y="618303"/>
          <a:ext cx="2486582" cy="20416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ristan@purposeadvisory.com.a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84E1E5-76C4-428A-A76E-9FF375EB096D}">
  <dimension ref="B1:K72"/>
  <sheetViews>
    <sheetView tabSelected="1" workbookViewId="0">
      <pane ySplit="2" topLeftCell="A3" activePane="bottomLeft" state="frozen"/>
      <selection activeCell="B11" sqref="B11"/>
      <selection pane="bottomLeft" activeCell="D60" sqref="D60"/>
    </sheetView>
  </sheetViews>
  <sheetFormatPr defaultColWidth="8.88671875" defaultRowHeight="14.4" x14ac:dyDescent="0.3"/>
  <cols>
    <col min="1" max="1" width="2.33203125" style="4" customWidth="1"/>
    <col min="2" max="2" width="2.21875" style="5" customWidth="1"/>
    <col min="3" max="3" width="3.21875" style="69" customWidth="1"/>
    <col min="4" max="4" width="103.5546875" style="2" customWidth="1"/>
    <col min="5" max="5" width="16.109375" style="3" customWidth="1"/>
    <col min="6" max="6" width="11.6640625" style="3" customWidth="1"/>
    <col min="7" max="9" width="10.5546875" style="3" customWidth="1"/>
    <col min="10" max="10" width="13.109375" style="2" customWidth="1"/>
    <col min="11" max="16384" width="8.88671875" style="4"/>
  </cols>
  <sheetData>
    <row r="1" spans="2:11" ht="24" thickBot="1" x14ac:dyDescent="0.35">
      <c r="B1" s="1" t="s">
        <v>82</v>
      </c>
      <c r="C1" s="68"/>
    </row>
    <row r="2" spans="2:11" ht="16.2" thickBot="1" x14ac:dyDescent="0.35">
      <c r="E2" s="37" t="s">
        <v>8</v>
      </c>
      <c r="F2" s="38" t="s">
        <v>16</v>
      </c>
      <c r="G2" s="38" t="s">
        <v>7</v>
      </c>
      <c r="I2" s="39" t="s">
        <v>17</v>
      </c>
      <c r="J2" s="40"/>
      <c r="K2" s="41">
        <f>G3+G14+G29+G49</f>
        <v>0</v>
      </c>
    </row>
    <row r="3" spans="2:11" ht="18.600000000000001" thickBot="1" x14ac:dyDescent="0.35">
      <c r="B3" s="29" t="s">
        <v>0</v>
      </c>
      <c r="C3" s="70"/>
      <c r="D3" s="30"/>
      <c r="E3" s="35"/>
      <c r="F3" s="35"/>
      <c r="G3" s="36">
        <f>SUM(G4:G13)</f>
        <v>0</v>
      </c>
      <c r="I3" s="4"/>
      <c r="J3" s="4"/>
    </row>
    <row r="4" spans="2:11" ht="15" thickBot="1" x14ac:dyDescent="0.35">
      <c r="B4" s="27"/>
      <c r="C4" s="71" t="s">
        <v>41</v>
      </c>
      <c r="D4" s="28"/>
      <c r="E4" s="83"/>
      <c r="F4" s="31"/>
      <c r="G4" s="32">
        <f>SUM(F5:F8)</f>
        <v>0</v>
      </c>
      <c r="J4" s="6"/>
    </row>
    <row r="5" spans="2:11" x14ac:dyDescent="0.3">
      <c r="B5" s="9"/>
      <c r="C5" s="72">
        <v>1</v>
      </c>
      <c r="D5" s="10" t="s">
        <v>34</v>
      </c>
      <c r="E5" s="58"/>
      <c r="F5" s="19" t="str">
        <f>IFERROR(VLOOKUP(E5,Data!$B$12:$C$18,2),"")</f>
        <v/>
      </c>
      <c r="J5" s="7"/>
    </row>
    <row r="6" spans="2:11" ht="28.8" x14ac:dyDescent="0.3">
      <c r="B6" s="14"/>
      <c r="C6" s="72">
        <f>C5+1</f>
        <v>2</v>
      </c>
      <c r="D6" s="10" t="s">
        <v>39</v>
      </c>
      <c r="E6" s="58"/>
      <c r="F6" s="16" t="str">
        <f>IFERROR(VLOOKUP(E6,Data!$B$12:$C$18,2),"")</f>
        <v/>
      </c>
      <c r="J6" s="7"/>
    </row>
    <row r="7" spans="2:11" x14ac:dyDescent="0.3">
      <c r="B7" s="9"/>
      <c r="C7" s="72">
        <f>C6+1</f>
        <v>3</v>
      </c>
      <c r="D7" s="22" t="s">
        <v>40</v>
      </c>
      <c r="E7" s="58"/>
      <c r="F7" s="19" t="str">
        <f>IFERROR(VLOOKUP(E7,Data!$B$12:$C$18,2),"")</f>
        <v/>
      </c>
      <c r="J7" s="7"/>
    </row>
    <row r="8" spans="2:11" ht="29.4" thickBot="1" x14ac:dyDescent="0.35">
      <c r="B8" s="14"/>
      <c r="C8" s="72">
        <f>C7+1</f>
        <v>4</v>
      </c>
      <c r="D8" s="11" t="s">
        <v>87</v>
      </c>
      <c r="E8" s="58"/>
      <c r="F8" s="21" t="str">
        <f>IFERROR(VLOOKUP(E8,Data!$B$12:$C$18,2),"")</f>
        <v/>
      </c>
      <c r="J8" s="7"/>
    </row>
    <row r="9" spans="2:11" ht="15" thickBot="1" x14ac:dyDescent="0.35">
      <c r="B9" s="23"/>
      <c r="C9" s="73" t="s">
        <v>9</v>
      </c>
      <c r="D9" s="24"/>
      <c r="E9" s="84"/>
      <c r="F9" s="25"/>
      <c r="G9" s="32">
        <f>SUM(F10:F13)</f>
        <v>0</v>
      </c>
      <c r="J9" s="6"/>
    </row>
    <row r="10" spans="2:11" ht="28.8" x14ac:dyDescent="0.3">
      <c r="B10" s="20"/>
      <c r="C10" s="74">
        <f>C8+1</f>
        <v>5</v>
      </c>
      <c r="D10" s="22" t="s">
        <v>42</v>
      </c>
      <c r="E10" s="58"/>
      <c r="F10" s="19" t="str">
        <f>IFERROR(VLOOKUP(E10,Data!$B$12:$C$18,2),"")</f>
        <v/>
      </c>
      <c r="J10" s="7"/>
    </row>
    <row r="11" spans="2:11" x14ac:dyDescent="0.3">
      <c r="B11" s="20"/>
      <c r="C11" s="72">
        <f>C10+1</f>
        <v>6</v>
      </c>
      <c r="D11" s="22" t="s">
        <v>21</v>
      </c>
      <c r="E11" s="58"/>
      <c r="F11" s="19" t="str">
        <f>IFERROR(VLOOKUP(E11,Data!$B$12:$C$18,2),"")</f>
        <v/>
      </c>
      <c r="I11" s="106" t="str">
        <f>IF(COUNT($F$5:$F$66)=50,"You're "&amp;VLOOKUP(K2,Data!$H$12:$I$16,2),"Please respond to all questions")</f>
        <v>Please respond to all questions</v>
      </c>
      <c r="J11" s="106"/>
      <c r="K11" s="106"/>
    </row>
    <row r="12" spans="2:11" x14ac:dyDescent="0.3">
      <c r="B12" s="51"/>
      <c r="C12" s="72">
        <f>C11+1</f>
        <v>7</v>
      </c>
      <c r="D12" s="52" t="s">
        <v>69</v>
      </c>
      <c r="E12" s="58"/>
      <c r="F12" s="19" t="str">
        <f>IFERROR(VLOOKUP(E12,Data!$B$12:$C$18,2),"")</f>
        <v/>
      </c>
      <c r="I12" s="106"/>
      <c r="J12" s="106"/>
      <c r="K12" s="106"/>
    </row>
    <row r="13" spans="2:11" ht="29.4" thickBot="1" x14ac:dyDescent="0.4">
      <c r="B13" s="14"/>
      <c r="C13" s="72">
        <f>C12+1</f>
        <v>8</v>
      </c>
      <c r="D13" s="15" t="s">
        <v>46</v>
      </c>
      <c r="E13" s="58"/>
      <c r="F13" s="17" t="str">
        <f>IFERROR(VLOOKUP(E13,Data!$B$12:$C$18,2),"")</f>
        <v/>
      </c>
      <c r="I13" s="54" t="s">
        <v>80</v>
      </c>
      <c r="J13" s="4"/>
    </row>
    <row r="14" spans="2:11" ht="18.600000000000001" thickBot="1" x14ac:dyDescent="0.35">
      <c r="B14" s="29" t="s">
        <v>3</v>
      </c>
      <c r="C14" s="70"/>
      <c r="D14" s="30"/>
      <c r="E14" s="35"/>
      <c r="F14" s="35"/>
      <c r="G14" s="36">
        <f>SUM(G15:G28)</f>
        <v>0</v>
      </c>
      <c r="I14" s="55" t="s">
        <v>27</v>
      </c>
      <c r="J14" s="56"/>
      <c r="K14" s="57" t="s">
        <v>7</v>
      </c>
    </row>
    <row r="15" spans="2:11" ht="15" thickBot="1" x14ac:dyDescent="0.35">
      <c r="B15" s="23"/>
      <c r="C15" s="73" t="s">
        <v>10</v>
      </c>
      <c r="D15" s="24"/>
      <c r="E15" s="84"/>
      <c r="F15" s="25"/>
      <c r="G15" s="32">
        <f>SUM(F16:F24)</f>
        <v>0</v>
      </c>
      <c r="I15" s="85" t="s">
        <v>30</v>
      </c>
      <c r="J15" s="86"/>
      <c r="K15" s="87" t="str">
        <f>Data!I21</f>
        <v>50+</v>
      </c>
    </row>
    <row r="16" spans="2:11" ht="15" thickBot="1" x14ac:dyDescent="0.35">
      <c r="B16" s="9"/>
      <c r="C16" s="74">
        <f>C13+1</f>
        <v>9</v>
      </c>
      <c r="D16" s="10" t="s">
        <v>47</v>
      </c>
      <c r="E16" s="58"/>
      <c r="F16" s="16" t="str">
        <f>IFERROR(VLOOKUP(E16,Data!$B$12:$C$18,2),"")</f>
        <v/>
      </c>
      <c r="I16" s="88" t="s">
        <v>29</v>
      </c>
      <c r="J16" s="89"/>
      <c r="K16" s="90" t="str">
        <f>Data!I22</f>
        <v>20 - 49</v>
      </c>
    </row>
    <row r="17" spans="2:11" x14ac:dyDescent="0.3">
      <c r="B17" s="9"/>
      <c r="C17" s="72">
        <f t="shared" ref="C17:C24" si="0">C16+1</f>
        <v>10</v>
      </c>
      <c r="D17" s="10" t="s">
        <v>48</v>
      </c>
      <c r="E17" s="58"/>
      <c r="F17" s="16" t="str">
        <f>IFERROR(VLOOKUP(E17,Data!$B$12:$C$18,2),"")</f>
        <v/>
      </c>
      <c r="I17" s="97" t="s">
        <v>28</v>
      </c>
      <c r="J17" s="98"/>
      <c r="K17" s="99" t="str">
        <f>Data!I23</f>
        <v>1 - 19</v>
      </c>
    </row>
    <row r="18" spans="2:11" x14ac:dyDescent="0.3">
      <c r="B18" s="9"/>
      <c r="C18" s="72">
        <f t="shared" si="0"/>
        <v>11</v>
      </c>
      <c r="D18" s="10" t="s">
        <v>49</v>
      </c>
      <c r="E18" s="58"/>
      <c r="F18" s="16" t="str">
        <f>IFERROR(VLOOKUP(E18,Data!$B$12:$C$18,2),"")</f>
        <v/>
      </c>
      <c r="I18" s="91" t="s">
        <v>31</v>
      </c>
      <c r="J18" s="92"/>
      <c r="K18" s="93" t="str">
        <f>Data!I24</f>
        <v>-20 - 0</v>
      </c>
    </row>
    <row r="19" spans="2:11" ht="15" thickBot="1" x14ac:dyDescent="0.35">
      <c r="B19" s="9"/>
      <c r="C19" s="72">
        <f t="shared" si="0"/>
        <v>12</v>
      </c>
      <c r="D19" s="10" t="s">
        <v>4</v>
      </c>
      <c r="E19" s="58"/>
      <c r="F19" s="16" t="str">
        <f>IFERROR(VLOOKUP(E19,Data!$B$12:$C$18,2),"")</f>
        <v/>
      </c>
      <c r="I19" s="94" t="s">
        <v>32</v>
      </c>
      <c r="J19" s="95"/>
      <c r="K19" s="96" t="str">
        <f>Data!I25</f>
        <v>&lt; -21</v>
      </c>
    </row>
    <row r="20" spans="2:11" ht="28.8" x14ac:dyDescent="0.3">
      <c r="B20" s="9"/>
      <c r="C20" s="72">
        <f t="shared" si="0"/>
        <v>13</v>
      </c>
      <c r="D20" s="10" t="s">
        <v>51</v>
      </c>
      <c r="E20" s="58"/>
      <c r="F20" s="16" t="str">
        <f>IFERROR(VLOOKUP(E20,Data!$B$12:$C$18,2),"")</f>
        <v/>
      </c>
      <c r="J20" s="7"/>
    </row>
    <row r="21" spans="2:11" x14ac:dyDescent="0.3">
      <c r="B21" s="9"/>
      <c r="C21" s="72">
        <f t="shared" si="0"/>
        <v>14</v>
      </c>
      <c r="D21" s="10" t="s">
        <v>52</v>
      </c>
      <c r="E21" s="58"/>
      <c r="F21" s="16" t="str">
        <f>IFERROR(VLOOKUP(E21,Data!$B$12:$C$18,2),"")</f>
        <v/>
      </c>
    </row>
    <row r="22" spans="2:11" x14ac:dyDescent="0.3">
      <c r="B22" s="9"/>
      <c r="C22" s="72">
        <f t="shared" si="0"/>
        <v>15</v>
      </c>
      <c r="D22" s="10" t="s">
        <v>53</v>
      </c>
      <c r="E22" s="58"/>
      <c r="F22" s="16" t="str">
        <f>IFERROR(VLOOKUP(E22,Data!$B$12:$C$18,2),"")</f>
        <v/>
      </c>
      <c r="I22" s="107" t="s">
        <v>81</v>
      </c>
      <c r="J22" s="107"/>
      <c r="K22" s="107"/>
    </row>
    <row r="23" spans="2:11" x14ac:dyDescent="0.3">
      <c r="B23" s="9"/>
      <c r="C23" s="72">
        <f t="shared" si="0"/>
        <v>16</v>
      </c>
      <c r="D23" s="10" t="s">
        <v>54</v>
      </c>
      <c r="E23" s="58"/>
      <c r="F23" s="16" t="str">
        <f>IFERROR(VLOOKUP(E23,Data!$B$12:$C$18,2),"")</f>
        <v/>
      </c>
      <c r="I23" s="4"/>
      <c r="J23" s="4"/>
    </row>
    <row r="24" spans="2:11" ht="15" thickBot="1" x14ac:dyDescent="0.35">
      <c r="B24" s="9"/>
      <c r="C24" s="72">
        <f t="shared" si="0"/>
        <v>17</v>
      </c>
      <c r="D24" s="10" t="s">
        <v>88</v>
      </c>
      <c r="E24" s="58"/>
      <c r="F24" s="16" t="str">
        <f>IFERROR(VLOOKUP(E24,Data!$B$12:$C$18,2),"")</f>
        <v/>
      </c>
      <c r="I24" s="4"/>
      <c r="J24" s="4"/>
    </row>
    <row r="25" spans="2:11" ht="15" thickBot="1" x14ac:dyDescent="0.35">
      <c r="B25" s="23"/>
      <c r="C25" s="73" t="s">
        <v>19</v>
      </c>
      <c r="D25" s="24"/>
      <c r="E25" s="84"/>
      <c r="F25" s="25"/>
      <c r="G25" s="32">
        <f>SUM(F26:F28)</f>
        <v>0</v>
      </c>
      <c r="I25" s="4"/>
      <c r="J25" s="4"/>
    </row>
    <row r="26" spans="2:11" ht="28.8" x14ac:dyDescent="0.3">
      <c r="B26" s="9"/>
      <c r="C26" s="72">
        <f>C24+1</f>
        <v>18</v>
      </c>
      <c r="D26" s="10" t="s">
        <v>55</v>
      </c>
      <c r="E26" s="58"/>
      <c r="F26" s="16" t="str">
        <f>IFERROR(VLOOKUP(E26,Data!$B$12:$C$18,2),"")</f>
        <v/>
      </c>
      <c r="I26" s="4"/>
      <c r="J26" s="4"/>
    </row>
    <row r="27" spans="2:11" ht="28.8" x14ac:dyDescent="0.3">
      <c r="B27" s="9"/>
      <c r="C27" s="72">
        <f t="shared" ref="C27:C28" si="1">C26+1</f>
        <v>19</v>
      </c>
      <c r="D27" s="10" t="s">
        <v>20</v>
      </c>
      <c r="E27" s="58"/>
      <c r="F27" s="16" t="str">
        <f>IFERROR(VLOOKUP(E27,Data!$B$12:$C$18,2),"")</f>
        <v/>
      </c>
      <c r="I27" s="4"/>
      <c r="J27" s="4"/>
    </row>
    <row r="28" spans="2:11" ht="29.4" thickBot="1" x14ac:dyDescent="0.35">
      <c r="B28" s="9"/>
      <c r="C28" s="72">
        <f t="shared" si="1"/>
        <v>20</v>
      </c>
      <c r="D28" s="10" t="s">
        <v>58</v>
      </c>
      <c r="E28" s="58"/>
      <c r="F28" s="16" t="str">
        <f>IFERROR(VLOOKUP(E28,Data!$B$12:$C$18,2),"")</f>
        <v/>
      </c>
      <c r="I28" s="4"/>
      <c r="J28" s="4"/>
    </row>
    <row r="29" spans="2:11" ht="18.600000000000001" thickBot="1" x14ac:dyDescent="0.35">
      <c r="B29" s="29" t="s">
        <v>1</v>
      </c>
      <c r="C29" s="70"/>
      <c r="D29" s="30"/>
      <c r="E29" s="35"/>
      <c r="F29" s="35"/>
      <c r="G29" s="36">
        <f>SUM(G30:G48)</f>
        <v>0</v>
      </c>
      <c r="I29" s="4"/>
      <c r="J29" s="4"/>
    </row>
    <row r="30" spans="2:11" ht="15" thickBot="1" x14ac:dyDescent="0.35">
      <c r="B30" s="23"/>
      <c r="C30" s="73" t="s">
        <v>11</v>
      </c>
      <c r="D30" s="24"/>
      <c r="E30" s="84"/>
      <c r="F30" s="25"/>
      <c r="G30" s="32">
        <f>SUM(F31:F33)</f>
        <v>0</v>
      </c>
      <c r="I30" s="4"/>
      <c r="J30" s="4"/>
    </row>
    <row r="31" spans="2:11" x14ac:dyDescent="0.3">
      <c r="B31" s="9"/>
      <c r="C31" s="74">
        <f>C28+1</f>
        <v>21</v>
      </c>
      <c r="D31" s="10" t="s">
        <v>59</v>
      </c>
      <c r="E31" s="58"/>
      <c r="F31" s="16" t="str">
        <f>IFERROR(VLOOKUP(E31,Data!$B$12:$C$18,2),"")</f>
        <v/>
      </c>
      <c r="I31" s="4"/>
      <c r="J31" s="4"/>
    </row>
    <row r="32" spans="2:11" ht="28.8" x14ac:dyDescent="0.3">
      <c r="B32" s="9"/>
      <c r="C32" s="72">
        <f t="shared" ref="C32:C33" si="2">C31+1</f>
        <v>22</v>
      </c>
      <c r="D32" s="10" t="s">
        <v>33</v>
      </c>
      <c r="E32" s="58"/>
      <c r="F32" s="16" t="str">
        <f>IFERROR(VLOOKUP(E32,Data!$B$12:$C$18,2),"")</f>
        <v/>
      </c>
      <c r="I32" s="4"/>
      <c r="J32" s="4"/>
    </row>
    <row r="33" spans="2:10" ht="29.4" thickBot="1" x14ac:dyDescent="0.35">
      <c r="B33" s="9"/>
      <c r="C33" s="72">
        <f t="shared" si="2"/>
        <v>23</v>
      </c>
      <c r="D33" s="10" t="s">
        <v>22</v>
      </c>
      <c r="E33" s="58"/>
      <c r="F33" s="16" t="str">
        <f>IFERROR(VLOOKUP(E33,Data!$B$12:$C$18,2),"")</f>
        <v/>
      </c>
      <c r="I33" s="4"/>
      <c r="J33" s="4"/>
    </row>
    <row r="34" spans="2:10" ht="15" thickBot="1" x14ac:dyDescent="0.35">
      <c r="B34" s="23"/>
      <c r="C34" s="73" t="s">
        <v>12</v>
      </c>
      <c r="D34" s="24"/>
      <c r="E34" s="84"/>
      <c r="F34" s="25"/>
      <c r="G34" s="32">
        <f>SUM(F35:F38)</f>
        <v>0</v>
      </c>
      <c r="I34" s="4"/>
      <c r="J34" s="4"/>
    </row>
    <row r="35" spans="2:10" ht="28.8" x14ac:dyDescent="0.3">
      <c r="B35" s="9"/>
      <c r="C35" s="72">
        <f>C33+1</f>
        <v>24</v>
      </c>
      <c r="D35" s="10" t="s">
        <v>60</v>
      </c>
      <c r="E35" s="58"/>
      <c r="F35" s="16" t="str">
        <f>IFERROR(VLOOKUP(E35,Data!$B$12:$C$18,2),"")</f>
        <v/>
      </c>
      <c r="J35" s="7"/>
    </row>
    <row r="36" spans="2:10" ht="28.8" x14ac:dyDescent="0.3">
      <c r="B36" s="9"/>
      <c r="C36" s="72">
        <f>C35+1</f>
        <v>25</v>
      </c>
      <c r="D36" s="10" t="s">
        <v>89</v>
      </c>
      <c r="E36" s="58"/>
      <c r="F36" s="17" t="str">
        <f>IFERROR(VLOOKUP(E36,Data!$B$12:$C$18,2),"")</f>
        <v/>
      </c>
      <c r="J36" s="7"/>
    </row>
    <row r="37" spans="2:10" ht="28.8" x14ac:dyDescent="0.3">
      <c r="B37" s="9"/>
      <c r="C37" s="72">
        <f>C36+1</f>
        <v>26</v>
      </c>
      <c r="D37" s="10" t="s">
        <v>62</v>
      </c>
      <c r="E37" s="58"/>
      <c r="F37" s="17" t="str">
        <f>IFERROR(VLOOKUP(E37,Data!$B$12:$C$18,2),"")</f>
        <v/>
      </c>
      <c r="J37" s="7"/>
    </row>
    <row r="38" spans="2:10" ht="29.4" thickBot="1" x14ac:dyDescent="0.35">
      <c r="B38" s="9"/>
      <c r="C38" s="72">
        <f t="shared" ref="C38" si="3">C37+1</f>
        <v>27</v>
      </c>
      <c r="D38" s="10" t="s">
        <v>61</v>
      </c>
      <c r="E38" s="58"/>
      <c r="F38" s="17" t="str">
        <f>IFERROR(VLOOKUP(E38,Data!$B$12:$C$18,2),"")</f>
        <v/>
      </c>
      <c r="J38" s="7"/>
    </row>
    <row r="39" spans="2:10" ht="15" thickBot="1" x14ac:dyDescent="0.35">
      <c r="B39" s="23"/>
      <c r="C39" s="73" t="s">
        <v>13</v>
      </c>
      <c r="D39" s="24"/>
      <c r="E39" s="84"/>
      <c r="F39" s="25"/>
      <c r="G39" s="32">
        <f>SUM(F40:F48)</f>
        <v>0</v>
      </c>
      <c r="J39" s="6"/>
    </row>
    <row r="40" spans="2:10" ht="28.8" x14ac:dyDescent="0.3">
      <c r="B40" s="9"/>
      <c r="C40" s="72">
        <f>C38+1</f>
        <v>28</v>
      </c>
      <c r="D40" s="10" t="s">
        <v>78</v>
      </c>
      <c r="E40" s="58"/>
      <c r="F40" s="17" t="str">
        <f>IFERROR(VLOOKUP(E40,Data!$B$12:$C$18,2),"")</f>
        <v/>
      </c>
      <c r="J40" s="7"/>
    </row>
    <row r="41" spans="2:10" ht="28.8" x14ac:dyDescent="0.3">
      <c r="B41" s="9"/>
      <c r="C41" s="72">
        <f t="shared" ref="C41:C48" si="4">C40+1</f>
        <v>29</v>
      </c>
      <c r="D41" s="10" t="s">
        <v>63</v>
      </c>
      <c r="E41" s="58"/>
      <c r="F41" s="16" t="str">
        <f>IFERROR(VLOOKUP(E41,Data!$B$12:$C$18,2),"")</f>
        <v/>
      </c>
      <c r="J41" s="7"/>
    </row>
    <row r="42" spans="2:10" ht="28.8" x14ac:dyDescent="0.3">
      <c r="B42" s="9"/>
      <c r="C42" s="72">
        <f>C41+1</f>
        <v>30</v>
      </c>
      <c r="D42" s="10" t="s">
        <v>77</v>
      </c>
      <c r="E42" s="58"/>
      <c r="F42" s="16" t="str">
        <f>IFERROR(VLOOKUP(E42,Data!$B$12:$C$18,2),"")</f>
        <v/>
      </c>
      <c r="J42" s="7"/>
    </row>
    <row r="43" spans="2:10" ht="28.8" x14ac:dyDescent="0.3">
      <c r="B43" s="9"/>
      <c r="C43" s="72">
        <f>C42+1</f>
        <v>31</v>
      </c>
      <c r="D43" s="10" t="s">
        <v>90</v>
      </c>
      <c r="E43" s="58"/>
      <c r="F43" s="16" t="str">
        <f>IFERROR(VLOOKUP(E43,Data!$B$12:$C$18,2),"")</f>
        <v/>
      </c>
      <c r="J43" s="7"/>
    </row>
    <row r="44" spans="2:10" ht="28.8" x14ac:dyDescent="0.3">
      <c r="B44" s="9"/>
      <c r="C44" s="72">
        <f t="shared" si="4"/>
        <v>32</v>
      </c>
      <c r="D44" s="10" t="s">
        <v>64</v>
      </c>
      <c r="E44" s="58"/>
      <c r="F44" s="16" t="str">
        <f>IFERROR(VLOOKUP(E44,Data!$B$12:$C$18,2),"")</f>
        <v/>
      </c>
      <c r="J44" s="7"/>
    </row>
    <row r="45" spans="2:10" x14ac:dyDescent="0.3">
      <c r="B45" s="9"/>
      <c r="C45" s="72">
        <f>C44+1</f>
        <v>33</v>
      </c>
      <c r="D45" s="10" t="s">
        <v>65</v>
      </c>
      <c r="E45" s="58"/>
      <c r="F45" s="16" t="str">
        <f>IFERROR(VLOOKUP(E45,Data!$B$12:$C$18,2),"")</f>
        <v/>
      </c>
      <c r="J45" s="7"/>
    </row>
    <row r="46" spans="2:10" x14ac:dyDescent="0.3">
      <c r="B46" s="9"/>
      <c r="C46" s="72">
        <f t="shared" si="4"/>
        <v>34</v>
      </c>
      <c r="D46" s="10" t="s">
        <v>66</v>
      </c>
      <c r="E46" s="58"/>
      <c r="F46" s="16" t="str">
        <f>IFERROR(VLOOKUP(E46,Data!$B$12:$C$18,2),"")</f>
        <v/>
      </c>
      <c r="J46" s="7"/>
    </row>
    <row r="47" spans="2:10" x14ac:dyDescent="0.3">
      <c r="B47" s="9"/>
      <c r="C47" s="72">
        <f t="shared" si="4"/>
        <v>35</v>
      </c>
      <c r="D47" s="10" t="s">
        <v>67</v>
      </c>
      <c r="E47" s="58"/>
      <c r="F47" s="16" t="str">
        <f>IFERROR(VLOOKUP(E47,Data!$B$12:$C$18,2),"")</f>
        <v/>
      </c>
      <c r="J47" s="7"/>
    </row>
    <row r="48" spans="2:10" ht="15" thickBot="1" x14ac:dyDescent="0.35">
      <c r="B48" s="9"/>
      <c r="C48" s="72">
        <f t="shared" si="4"/>
        <v>36</v>
      </c>
      <c r="D48" s="10" t="s">
        <v>5</v>
      </c>
      <c r="E48" s="58"/>
      <c r="F48" s="16" t="str">
        <f>IFERROR(VLOOKUP(E48,Data!$B$12:$C$18,2),"")</f>
        <v/>
      </c>
      <c r="J48" s="7"/>
    </row>
    <row r="49" spans="2:10" ht="18" thickBot="1" x14ac:dyDescent="0.4">
      <c r="B49" s="33" t="s">
        <v>2</v>
      </c>
      <c r="C49" s="75"/>
      <c r="D49" s="34"/>
      <c r="E49" s="35"/>
      <c r="F49" s="35"/>
      <c r="G49" s="36">
        <f>SUM(G50:G66)</f>
        <v>0</v>
      </c>
    </row>
    <row r="50" spans="2:10" ht="15" thickBot="1" x14ac:dyDescent="0.35">
      <c r="B50" s="23"/>
      <c r="C50" s="73" t="s">
        <v>23</v>
      </c>
      <c r="D50" s="24"/>
      <c r="E50" s="84"/>
      <c r="F50" s="25"/>
      <c r="G50" s="32">
        <f>SUM(F51:F53)</f>
        <v>0</v>
      </c>
      <c r="J50" s="6"/>
    </row>
    <row r="51" spans="2:10" x14ac:dyDescent="0.3">
      <c r="B51" s="9"/>
      <c r="C51" s="74">
        <f>C48+1</f>
        <v>37</v>
      </c>
      <c r="D51" s="10" t="s">
        <v>68</v>
      </c>
      <c r="E51" s="58"/>
      <c r="F51" s="16" t="str">
        <f>IFERROR(VLOOKUP(E51,Data!$B$12:$C$18,2),"")</f>
        <v/>
      </c>
      <c r="J51" s="7"/>
    </row>
    <row r="52" spans="2:10" x14ac:dyDescent="0.3">
      <c r="B52" s="9"/>
      <c r="C52" s="72">
        <f t="shared" ref="C52:C53" si="5">C51+1</f>
        <v>38</v>
      </c>
      <c r="D52" s="10" t="s">
        <v>6</v>
      </c>
      <c r="E52" s="58"/>
      <c r="F52" s="16" t="str">
        <f>IFERROR(VLOOKUP(E52,Data!$B$12:$C$18,2),"")</f>
        <v/>
      </c>
      <c r="J52" s="7"/>
    </row>
    <row r="53" spans="2:10" ht="15" thickBot="1" x14ac:dyDescent="0.35">
      <c r="B53" s="9"/>
      <c r="C53" s="72">
        <f t="shared" si="5"/>
        <v>39</v>
      </c>
      <c r="D53" s="10" t="s">
        <v>70</v>
      </c>
      <c r="E53" s="58"/>
      <c r="F53" s="16" t="str">
        <f>IFERROR(VLOOKUP(E53,Data!$B$12:$C$18,2),"")</f>
        <v/>
      </c>
      <c r="J53" s="7"/>
    </row>
    <row r="54" spans="2:10" ht="15" thickBot="1" x14ac:dyDescent="0.35">
      <c r="B54" s="23"/>
      <c r="C54" s="73" t="s">
        <v>14</v>
      </c>
      <c r="D54" s="24"/>
      <c r="E54" s="84"/>
      <c r="F54" s="25"/>
      <c r="G54" s="32">
        <f>SUM(F55:F61)</f>
        <v>0</v>
      </c>
      <c r="J54" s="6"/>
    </row>
    <row r="55" spans="2:10" ht="28.8" x14ac:dyDescent="0.3">
      <c r="B55" s="9"/>
      <c r="C55" s="72">
        <f>C53+1</f>
        <v>40</v>
      </c>
      <c r="D55" s="10" t="s">
        <v>71</v>
      </c>
      <c r="E55" s="58"/>
      <c r="F55" s="16" t="str">
        <f>IFERROR(VLOOKUP(E55,Data!$B$12:$C$18,2),"")</f>
        <v/>
      </c>
      <c r="J55" s="6"/>
    </row>
    <row r="56" spans="2:10" x14ac:dyDescent="0.3">
      <c r="B56" s="9"/>
      <c r="C56" s="72">
        <f t="shared" ref="C56:C61" si="6">C55+1</f>
        <v>41</v>
      </c>
      <c r="D56" s="10" t="s">
        <v>72</v>
      </c>
      <c r="E56" s="58"/>
      <c r="F56" s="16" t="str">
        <f>IFERROR(VLOOKUP(E56,Data!$B$12:$C$18,2),"")</f>
        <v/>
      </c>
      <c r="J56" s="7"/>
    </row>
    <row r="57" spans="2:10" x14ac:dyDescent="0.3">
      <c r="B57" s="9"/>
      <c r="C57" s="72">
        <f t="shared" si="6"/>
        <v>42</v>
      </c>
      <c r="D57" s="10" t="s">
        <v>73</v>
      </c>
      <c r="E57" s="58"/>
      <c r="F57" s="16" t="str">
        <f>IFERROR(VLOOKUP(E57,Data!$B$12:$C$18,2),"")</f>
        <v/>
      </c>
      <c r="J57" s="7"/>
    </row>
    <row r="58" spans="2:10" x14ac:dyDescent="0.3">
      <c r="B58" s="9"/>
      <c r="C58" s="72">
        <f t="shared" si="6"/>
        <v>43</v>
      </c>
      <c r="D58" s="10" t="s">
        <v>74</v>
      </c>
      <c r="E58" s="58"/>
      <c r="F58" s="16" t="str">
        <f>IFERROR(VLOOKUP(E58,Data!$B$12:$C$18,2),"")</f>
        <v/>
      </c>
      <c r="J58" s="7"/>
    </row>
    <row r="59" spans="2:10" x14ac:dyDescent="0.3">
      <c r="B59" s="9"/>
      <c r="C59" s="72">
        <f t="shared" si="6"/>
        <v>44</v>
      </c>
      <c r="D59" s="10" t="s">
        <v>91</v>
      </c>
      <c r="E59" s="58"/>
      <c r="F59" s="16" t="str">
        <f>IFERROR(VLOOKUP(E59,Data!$B$12:$C$18,2),"")</f>
        <v/>
      </c>
      <c r="J59" s="7"/>
    </row>
    <row r="60" spans="2:10" x14ac:dyDescent="0.3">
      <c r="B60" s="9"/>
      <c r="C60" s="72">
        <f>C59+1</f>
        <v>45</v>
      </c>
      <c r="D60" s="10" t="s">
        <v>75</v>
      </c>
      <c r="E60" s="58"/>
      <c r="F60" s="16" t="str">
        <f>IFERROR(VLOOKUP(E60,Data!$B$12:$C$18,2),"")</f>
        <v/>
      </c>
      <c r="J60" s="7"/>
    </row>
    <row r="61" spans="2:10" ht="15" thickBot="1" x14ac:dyDescent="0.35">
      <c r="B61" s="9"/>
      <c r="C61" s="72">
        <f t="shared" si="6"/>
        <v>46</v>
      </c>
      <c r="D61" s="10" t="s">
        <v>76</v>
      </c>
      <c r="E61" s="58"/>
      <c r="F61" s="16" t="str">
        <f>IFERROR(VLOOKUP(E61,Data!$B$12:$C$18,2),"")</f>
        <v/>
      </c>
      <c r="J61" s="7"/>
    </row>
    <row r="62" spans="2:10" ht="15" thickBot="1" x14ac:dyDescent="0.35">
      <c r="B62" s="23"/>
      <c r="C62" s="73" t="s">
        <v>15</v>
      </c>
      <c r="D62" s="24"/>
      <c r="E62" s="84"/>
      <c r="F62" s="25"/>
      <c r="G62" s="32">
        <f>SUM(F63:F66)</f>
        <v>0</v>
      </c>
      <c r="J62" s="6"/>
    </row>
    <row r="63" spans="2:10" x14ac:dyDescent="0.3">
      <c r="B63" s="9"/>
      <c r="C63" s="72">
        <f>C61+1</f>
        <v>47</v>
      </c>
      <c r="D63" s="12" t="s">
        <v>24</v>
      </c>
      <c r="E63" s="58"/>
      <c r="F63" s="16" t="str">
        <f>IFERROR(VLOOKUP(E63,Data!$B$12:$C$18,2),"")</f>
        <v/>
      </c>
      <c r="J63" s="8"/>
    </row>
    <row r="64" spans="2:10" x14ac:dyDescent="0.3">
      <c r="B64" s="9"/>
      <c r="C64" s="72">
        <f t="shared" ref="C64:C66" si="7">C63+1</f>
        <v>48</v>
      </c>
      <c r="D64" s="12" t="s">
        <v>25</v>
      </c>
      <c r="E64" s="58"/>
      <c r="F64" s="16" t="str">
        <f>IFERROR(VLOOKUP(E64,Data!$B$12:$C$18,2),"")</f>
        <v/>
      </c>
      <c r="J64" s="8"/>
    </row>
    <row r="65" spans="2:10" x14ac:dyDescent="0.3">
      <c r="B65" s="9"/>
      <c r="C65" s="72">
        <f t="shared" si="7"/>
        <v>49</v>
      </c>
      <c r="D65" s="12" t="s">
        <v>79</v>
      </c>
      <c r="E65" s="58"/>
      <c r="F65" s="16" t="str">
        <f>IFERROR(VLOOKUP(E65,Data!$B$12:$C$18,2),"")</f>
        <v/>
      </c>
      <c r="J65" s="8"/>
    </row>
    <row r="66" spans="2:10" ht="15" thickBot="1" x14ac:dyDescent="0.35">
      <c r="B66" s="13"/>
      <c r="C66" s="76">
        <f t="shared" si="7"/>
        <v>50</v>
      </c>
      <c r="D66" s="26" t="s">
        <v>26</v>
      </c>
      <c r="E66" s="59"/>
      <c r="F66" s="18" t="str">
        <f>IFERROR(VLOOKUP(E66,Data!$B$12:$C$18,2),"")</f>
        <v/>
      </c>
      <c r="J66" s="8"/>
    </row>
    <row r="68" spans="2:10" x14ac:dyDescent="0.3">
      <c r="B68" s="103" t="s">
        <v>83</v>
      </c>
    </row>
    <row r="70" spans="2:10" x14ac:dyDescent="0.3">
      <c r="B70" s="104" t="s">
        <v>86</v>
      </c>
    </row>
    <row r="71" spans="2:10" x14ac:dyDescent="0.3">
      <c r="B71" s="105" t="s">
        <v>84</v>
      </c>
    </row>
    <row r="72" spans="2:10" x14ac:dyDescent="0.3">
      <c r="B72" s="104" t="s">
        <v>85</v>
      </c>
    </row>
  </sheetData>
  <sheetProtection algorithmName="SHA-512" hashValue="8StRC1s6CuHPWQ800DLkSKOK7I9fnTJLbOWinTk9tTCvhrVEl5/Q+VkKwUbcZwr6Es0LuIqeqCDUK5CfGhmkKA==" saltValue="mgDTvdwq9hw9r6gEZdsoCA==" spinCount="100000" sheet="1" objects="1" scenarios="1"/>
  <sortState ref="N12:O19">
    <sortCondition ref="N12"/>
  </sortState>
  <mergeCells count="2">
    <mergeCell ref="I11:K12"/>
    <mergeCell ref="I22:K22"/>
  </mergeCells>
  <conditionalFormatting sqref="G1 K2 G3:G5 G13:G24 G7:G10 G56:G1048576 G29:G54">
    <cfRule type="cellIs" dxfId="8" priority="9" operator="lessThan">
      <formula>0</formula>
    </cfRule>
  </conditionalFormatting>
  <conditionalFormatting sqref="G25:G28">
    <cfRule type="cellIs" dxfId="7" priority="8" operator="lessThan">
      <formula>0</formula>
    </cfRule>
  </conditionalFormatting>
  <conditionalFormatting sqref="G11:G12">
    <cfRule type="cellIs" dxfId="6" priority="7" operator="lessThan">
      <formula>0</formula>
    </cfRule>
  </conditionalFormatting>
  <conditionalFormatting sqref="G6">
    <cfRule type="cellIs" dxfId="5" priority="6" operator="lessThan">
      <formula>0</formula>
    </cfRule>
  </conditionalFormatting>
  <conditionalFormatting sqref="G55">
    <cfRule type="cellIs" dxfId="4" priority="5" operator="lessThan">
      <formula>0</formula>
    </cfRule>
  </conditionalFormatting>
  <conditionalFormatting sqref="K2">
    <cfRule type="cellIs" dxfId="3" priority="1" operator="greaterThanOrEqual">
      <formula>50</formula>
    </cfRule>
    <cfRule type="cellIs" dxfId="2" priority="2" operator="between">
      <formula>20</formula>
      <formula>49</formula>
    </cfRule>
    <cfRule type="cellIs" dxfId="1" priority="3" operator="between">
      <formula>1</formula>
      <formula>20</formula>
    </cfRule>
    <cfRule type="cellIs" dxfId="0" priority="4" operator="between">
      <formula>-20</formula>
      <formula>1</formula>
    </cfRule>
  </conditionalFormatting>
  <hyperlinks>
    <hyperlink ref="B71" r:id="rId1" xr:uid="{F7F2D0DE-D762-4062-8ADD-5CBD014F64E0}"/>
  </hyperlinks>
  <pageMargins left="0.7" right="0.7" top="0.75" bottom="0.75" header="0.3" footer="0.3"/>
  <pageSetup orientation="portrait" horizontalDpi="1200" verticalDpi="1200" r:id="rId2"/>
  <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BBCC2A2-B3BC-4BB8-B5DA-C729DF19E755}">
          <x14:formula1>
            <xm:f>Data!$E$4:$E$6</xm:f>
          </x14:formula1>
          <xm:sqref>E10 E5 E8 E12:E13 E16:E17 E19 E21:E22 E24 E26 E28 E31:E33 E36 E38 E42:E43 E46:E48 E52:E53 E55 E59:E61 E63:E66</xm:sqref>
        </x14:dataValidation>
        <x14:dataValidation type="list" allowBlank="1" showInputMessage="1" showErrorMessage="1" xr:uid="{B524722B-E66F-4602-8D16-503BF7EC96BD}">
          <x14:formula1>
            <xm:f>Data!$B$4:$B$7</xm:f>
          </x14:formula1>
          <xm:sqref>E6:E7 E18 E11 E20 E23 E27 E35 E37 E40:E41 E44:E45 E51 E56:E58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5806D3-B800-46A3-9552-4ED50719F8C2}">
  <dimension ref="B1:I25"/>
  <sheetViews>
    <sheetView workbookViewId="0">
      <selection activeCell="A4" sqref="A4"/>
    </sheetView>
  </sheetViews>
  <sheetFormatPr defaultColWidth="8.88671875" defaultRowHeight="14.4" x14ac:dyDescent="0.3"/>
  <cols>
    <col min="1" max="1" width="2.33203125" style="4" customWidth="1"/>
    <col min="2" max="2" width="15.6640625" style="4" customWidth="1"/>
    <col min="3" max="4" width="8.88671875" style="4"/>
    <col min="5" max="5" width="15.6640625" style="4" customWidth="1"/>
    <col min="6" max="7" width="8.88671875" style="4"/>
    <col min="8" max="8" width="18.6640625" style="4" customWidth="1"/>
    <col min="9" max="9" width="19.21875" style="4" customWidth="1"/>
    <col min="10" max="16384" width="8.88671875" style="4"/>
  </cols>
  <sheetData>
    <row r="1" spans="2:9" ht="23.4" x14ac:dyDescent="0.45">
      <c r="B1" s="50" t="s">
        <v>18</v>
      </c>
      <c r="E1" s="50"/>
    </row>
    <row r="2" spans="2:9" ht="15" thickBot="1" x14ac:dyDescent="0.35"/>
    <row r="3" spans="2:9" ht="15" thickBot="1" x14ac:dyDescent="0.35">
      <c r="B3" s="42" t="s">
        <v>43</v>
      </c>
      <c r="C3" s="43" t="s">
        <v>7</v>
      </c>
      <c r="E3" s="42" t="s">
        <v>44</v>
      </c>
      <c r="F3" s="43" t="s">
        <v>7</v>
      </c>
      <c r="H3" s="55" t="s">
        <v>27</v>
      </c>
      <c r="I3" s="57" t="s">
        <v>7</v>
      </c>
    </row>
    <row r="4" spans="2:9" x14ac:dyDescent="0.3">
      <c r="B4" s="48" t="s">
        <v>37</v>
      </c>
      <c r="C4" s="49">
        <v>2</v>
      </c>
      <c r="E4" s="81" t="s">
        <v>56</v>
      </c>
      <c r="F4" s="49">
        <v>2</v>
      </c>
      <c r="H4" s="44" t="s">
        <v>30</v>
      </c>
      <c r="I4" s="65">
        <v>50</v>
      </c>
    </row>
    <row r="5" spans="2:9" x14ac:dyDescent="0.3">
      <c r="B5" s="44" t="s">
        <v>50</v>
      </c>
      <c r="C5" s="45">
        <v>-1</v>
      </c>
      <c r="E5" s="44" t="s">
        <v>35</v>
      </c>
      <c r="F5" s="45">
        <v>-1</v>
      </c>
      <c r="H5" s="44" t="s">
        <v>29</v>
      </c>
      <c r="I5" s="65">
        <v>20</v>
      </c>
    </row>
    <row r="6" spans="2:9" ht="15" thickBot="1" x14ac:dyDescent="0.35">
      <c r="B6" s="44" t="s">
        <v>36</v>
      </c>
      <c r="C6" s="45">
        <v>-3</v>
      </c>
      <c r="E6" s="82" t="s">
        <v>57</v>
      </c>
      <c r="F6" s="45">
        <v>-5</v>
      </c>
      <c r="H6" s="44" t="s">
        <v>28</v>
      </c>
      <c r="I6" s="65">
        <v>1</v>
      </c>
    </row>
    <row r="7" spans="2:9" ht="15" thickBot="1" x14ac:dyDescent="0.35">
      <c r="B7" s="46" t="s">
        <v>38</v>
      </c>
      <c r="C7" s="47">
        <v>-5</v>
      </c>
      <c r="E7" s="79"/>
      <c r="F7" s="80"/>
      <c r="H7" s="44" t="s">
        <v>31</v>
      </c>
      <c r="I7" s="65">
        <v>-20</v>
      </c>
    </row>
    <row r="8" spans="2:9" ht="15" thickBot="1" x14ac:dyDescent="0.35">
      <c r="E8" s="60"/>
      <c r="F8" s="53"/>
      <c r="H8" s="46" t="s">
        <v>32</v>
      </c>
      <c r="I8" s="66">
        <v>-1000</v>
      </c>
    </row>
    <row r="9" spans="2:9" x14ac:dyDescent="0.3">
      <c r="B9" s="60"/>
      <c r="C9" s="53"/>
      <c r="E9" s="60"/>
      <c r="F9" s="53"/>
      <c r="H9" s="60"/>
      <c r="I9" s="53"/>
    </row>
    <row r="10" spans="2:9" ht="15" thickBot="1" x14ac:dyDescent="0.35"/>
    <row r="11" spans="2:9" ht="15" thickBot="1" x14ac:dyDescent="0.35">
      <c r="B11" s="77" t="s">
        <v>45</v>
      </c>
      <c r="C11" s="78" t="s">
        <v>7</v>
      </c>
      <c r="H11" s="55" t="s">
        <v>27</v>
      </c>
      <c r="I11" s="57" t="s">
        <v>7</v>
      </c>
    </row>
    <row r="12" spans="2:9" x14ac:dyDescent="0.3">
      <c r="B12" s="44" t="str">
        <f>$B$4</f>
        <v>Always</v>
      </c>
      <c r="C12" s="45">
        <f>$C$4</f>
        <v>2</v>
      </c>
      <c r="H12" s="61">
        <v>-1000</v>
      </c>
      <c r="I12" s="100" t="s">
        <v>32</v>
      </c>
    </row>
    <row r="13" spans="2:9" x14ac:dyDescent="0.3">
      <c r="B13" s="44" t="str">
        <f>$E$6</f>
        <v>False</v>
      </c>
      <c r="C13" s="45">
        <f>$F$6</f>
        <v>-5</v>
      </c>
      <c r="H13" s="62">
        <v>-20</v>
      </c>
      <c r="I13" s="101" t="s">
        <v>31</v>
      </c>
    </row>
    <row r="14" spans="2:9" x14ac:dyDescent="0.3">
      <c r="B14" s="44" t="str">
        <f>$E$5</f>
        <v>Largely</v>
      </c>
      <c r="C14" s="45">
        <f>$F$5</f>
        <v>-1</v>
      </c>
      <c r="H14" s="62">
        <v>1</v>
      </c>
      <c r="I14" s="101" t="s">
        <v>28</v>
      </c>
    </row>
    <row r="15" spans="2:9" x14ac:dyDescent="0.3">
      <c r="B15" s="44" t="str">
        <f>$B$5</f>
        <v>Most often</v>
      </c>
      <c r="C15" s="45">
        <f>$C$5</f>
        <v>-1</v>
      </c>
      <c r="H15" s="62">
        <v>20</v>
      </c>
      <c r="I15" s="101" t="s">
        <v>29</v>
      </c>
    </row>
    <row r="16" spans="2:9" ht="15" thickBot="1" x14ac:dyDescent="0.35">
      <c r="B16" s="44" t="str">
        <f>$B$7</f>
        <v>Never</v>
      </c>
      <c r="C16" s="45">
        <f>$C$7</f>
        <v>-5</v>
      </c>
      <c r="H16" s="63">
        <v>50</v>
      </c>
      <c r="I16" s="102" t="s">
        <v>30</v>
      </c>
    </row>
    <row r="17" spans="2:9" x14ac:dyDescent="0.3">
      <c r="B17" s="44" t="str">
        <f>$B$6</f>
        <v>Sometimes</v>
      </c>
      <c r="C17" s="45">
        <f>$C$6</f>
        <v>-3</v>
      </c>
      <c r="H17" s="67"/>
      <c r="I17" s="64"/>
    </row>
    <row r="18" spans="2:9" ht="15" thickBot="1" x14ac:dyDescent="0.35">
      <c r="B18" s="46" t="str">
        <f>$E$4</f>
        <v>True</v>
      </c>
      <c r="C18" s="47">
        <f>$F$4</f>
        <v>2</v>
      </c>
    </row>
    <row r="19" spans="2:9" ht="15" thickBot="1" x14ac:dyDescent="0.35"/>
    <row r="20" spans="2:9" ht="15" thickBot="1" x14ac:dyDescent="0.35">
      <c r="H20" s="55" t="s">
        <v>27</v>
      </c>
      <c r="I20" s="57" t="s">
        <v>7</v>
      </c>
    </row>
    <row r="21" spans="2:9" x14ac:dyDescent="0.3">
      <c r="H21" s="44" t="s">
        <v>30</v>
      </c>
      <c r="I21" s="65" t="str">
        <f>I4&amp;"+"</f>
        <v>50+</v>
      </c>
    </row>
    <row r="22" spans="2:9" x14ac:dyDescent="0.3">
      <c r="H22" s="44" t="s">
        <v>29</v>
      </c>
      <c r="I22" s="65" t="str">
        <f>I5&amp;" - "&amp;I4-1</f>
        <v>20 - 49</v>
      </c>
    </row>
    <row r="23" spans="2:9" x14ac:dyDescent="0.3">
      <c r="H23" s="44" t="s">
        <v>28</v>
      </c>
      <c r="I23" s="65" t="str">
        <f>I6&amp;" - "&amp;I5-1</f>
        <v>1 - 19</v>
      </c>
    </row>
    <row r="24" spans="2:9" x14ac:dyDescent="0.3">
      <c r="H24" s="44" t="s">
        <v>31</v>
      </c>
      <c r="I24" s="65" t="str">
        <f>I7&amp;" - "&amp;I6-1</f>
        <v>-20 - 0</v>
      </c>
    </row>
    <row r="25" spans="2:9" ht="15" thickBot="1" x14ac:dyDescent="0.35">
      <c r="H25" s="46" t="s">
        <v>32</v>
      </c>
      <c r="I25" s="66" t="str">
        <f>"&lt; "&amp;I7-1</f>
        <v>&lt; -21</v>
      </c>
    </row>
  </sheetData>
  <sortState ref="B12:C18">
    <sortCondition ref="B11"/>
  </sortState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Checklist</vt:lpstr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Tristan Scifo</dc:creator>
  <cp:lastModifiedBy>Tristan Scifo</cp:lastModifiedBy>
  <dcterms:created xsi:type="dcterms:W3CDTF">2018-09-11T08:06:12Z</dcterms:created>
  <dcterms:modified xsi:type="dcterms:W3CDTF">2018-11-06T23:18:03Z</dcterms:modified>
</cp:coreProperties>
</file>