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1" windowWidth="8409" windowHeight="2871" activeTab="0"/>
  </bookViews>
  <sheets>
    <sheet name="Budget" sheetId="1" r:id="rId1"/>
    <sheet name="Line Items" sheetId="2" r:id="rId2"/>
    <sheet name="Sheet1" sheetId="3" r:id="rId3"/>
  </sheets>
  <definedNames>
    <definedName name="_xlnm.Print_Area" localSheetId="0">'Budget'!$A$1:$D$69</definedName>
    <definedName name="_xlnm.Print_Area" localSheetId="1">'Line Items'!$A$1:$C$237</definedName>
  </definedNames>
  <calcPr fullCalcOnLoad="1"/>
</workbook>
</file>

<file path=xl/sharedStrings.xml><?xml version="1.0" encoding="utf-8"?>
<sst xmlns="http://schemas.openxmlformats.org/spreadsheetml/2006/main" count="275" uniqueCount="225">
  <si>
    <t xml:space="preserve"> VARIANCE </t>
  </si>
  <si>
    <t xml:space="preserve"> ADMINISTRATIVE EXPENSES </t>
  </si>
  <si>
    <t>BLOOMFIELD CLUB II HOMEOWNERS ASSOCIATION</t>
  </si>
  <si>
    <t>ASSESSMENT INCOME</t>
  </si>
  <si>
    <t>Operating Assessment</t>
  </si>
  <si>
    <t>Reserve Assessment</t>
  </si>
  <si>
    <t>Recreational Assessment</t>
  </si>
  <si>
    <t xml:space="preserve">        TOTAL ASSESSMENT INCOME</t>
  </si>
  <si>
    <t>MISCELLANEOUS INCOME</t>
  </si>
  <si>
    <t>Rules Fines</t>
  </si>
  <si>
    <t>Late Fees</t>
  </si>
  <si>
    <t xml:space="preserve">         TOTAL MISCELLANEOUS INCOME</t>
  </si>
  <si>
    <t>INTEREST INCOME</t>
  </si>
  <si>
    <t>Reserve Interest</t>
  </si>
  <si>
    <t xml:space="preserve">         TOTAL INTEREST INCOME</t>
  </si>
  <si>
    <t xml:space="preserve">         TOTAL ALL INCOME</t>
  </si>
  <si>
    <t>PER UNIT MONTHLY FEE</t>
  </si>
  <si>
    <t xml:space="preserve">        TOTAL MONTHLY ASSESSMENT FEE</t>
  </si>
  <si>
    <t xml:space="preserve"> TOTAL ADMINISTRATIVE EXPENSES </t>
  </si>
  <si>
    <t>Recording Secretary</t>
  </si>
  <si>
    <t>Office Supplies and Expenses</t>
  </si>
  <si>
    <t>Postage</t>
  </si>
  <si>
    <t>Printing</t>
  </si>
  <si>
    <t>Management Fee</t>
  </si>
  <si>
    <t>Audit Fees</t>
  </si>
  <si>
    <t>Legal Fees</t>
  </si>
  <si>
    <t>Bank Charges</t>
  </si>
  <si>
    <t>Reserve Contribution</t>
  </si>
  <si>
    <t>Property Insurance</t>
  </si>
  <si>
    <t>Corporate Taxes</t>
  </si>
  <si>
    <t>BUILDING MAINTENANCE EXPENSES</t>
  </si>
  <si>
    <t>Exterior Staining</t>
  </si>
  <si>
    <t>Roof Repair</t>
  </si>
  <si>
    <t>Soffit and Fascia</t>
  </si>
  <si>
    <t>Siding Repairs</t>
  </si>
  <si>
    <t>Gutter and Downspouts</t>
  </si>
  <si>
    <t>Wood Replacement</t>
  </si>
  <si>
    <t>Concrete Repairs</t>
  </si>
  <si>
    <t xml:space="preserve"> TOTAL MAINTENANCE EXPENSES</t>
  </si>
  <si>
    <t>LANDSCAPE EXPENSE</t>
  </si>
  <si>
    <t>Lawn Maintenance Service</t>
  </si>
  <si>
    <t>Trees, Shrubs and Bushes</t>
  </si>
  <si>
    <t>Snow Removal/Salting</t>
  </si>
  <si>
    <t xml:space="preserve"> TOTAL LANDSCAPE EXPENSES</t>
  </si>
  <si>
    <t>OTHER EXPENSES</t>
  </si>
  <si>
    <t>LANDSCAPE EXPENSES</t>
  </si>
  <si>
    <t>Trash Removal</t>
  </si>
  <si>
    <t>Recreational Association</t>
  </si>
  <si>
    <t xml:space="preserve">TOTAL ALL EXPENSES </t>
  </si>
  <si>
    <t>TOTAL OTHER EXPENSES</t>
  </si>
  <si>
    <t>Line Item Detail</t>
  </si>
  <si>
    <t>Per the Expense line detail</t>
  </si>
  <si>
    <t>TOTAL ASSESSMENT INCOME</t>
  </si>
  <si>
    <t>TOTAL ADMINISTRATIVE EXPENSES</t>
  </si>
  <si>
    <t>TOTAL MAINTENANCE EXPENSES</t>
  </si>
  <si>
    <t>Bloomfield Club II Condominium Association</t>
  </si>
  <si>
    <t>TOTAL MISCELLANEOUS INCOME</t>
  </si>
  <si>
    <t>TOTAL INTEREST INCOME</t>
  </si>
  <si>
    <t xml:space="preserve">                                                           TOTAL INCOME</t>
  </si>
  <si>
    <t>ADMINISTRATIVE EXPENSE</t>
  </si>
  <si>
    <t xml:space="preserve">Recording Secretary </t>
  </si>
  <si>
    <t>Office Supplies &amp; Expenses</t>
  </si>
  <si>
    <t>Management Fees</t>
  </si>
  <si>
    <t>BUILDING MAINTENANCE EXPENSE</t>
  </si>
  <si>
    <t>Lighting Repairs</t>
  </si>
  <si>
    <t>TOTAL LANDSCAPE EXPENSES</t>
  </si>
  <si>
    <t>TOTAL ALL OPERATING EXPENSES</t>
  </si>
  <si>
    <t>Income</t>
  </si>
  <si>
    <t>Expenses</t>
  </si>
  <si>
    <t xml:space="preserve"> </t>
  </si>
  <si>
    <t>Reserve Detail</t>
  </si>
  <si>
    <t>Tuckpointing/Addresses</t>
  </si>
  <si>
    <t>Bank/Lock Box Charges</t>
  </si>
  <si>
    <t>Foundation Repairs</t>
  </si>
  <si>
    <t xml:space="preserve">Set up line-item detail for the Reserves as follows: 1) project replacement of </t>
  </si>
  <si>
    <t>Soffit and Fascia - 6050</t>
  </si>
  <si>
    <t>Roof Repairs - 6045</t>
  </si>
  <si>
    <t>Siding Repairs - 6055</t>
  </si>
  <si>
    <t>Gutters and Downspouts - 6060</t>
  </si>
  <si>
    <t>Lighting Repairs - 6090</t>
  </si>
  <si>
    <t>Wood Replacement - 6065</t>
  </si>
  <si>
    <t>Foundation Repairs - 6093</t>
  </si>
  <si>
    <t>Tuckpointing/Addresses - 6092</t>
  </si>
  <si>
    <t>Lawn Maintenance Service - 6240</t>
  </si>
  <si>
    <t>Trees, Shrubs and Bushes - 6241</t>
  </si>
  <si>
    <t>Trash Removal - 8150</t>
  </si>
  <si>
    <t>been reduced due to shorter meetings - project 9 meetings per year = $675.00 -</t>
  </si>
  <si>
    <t>Bad Debts</t>
  </si>
  <si>
    <t xml:space="preserve"> Misc. Bank charges project at $200.00.</t>
  </si>
  <si>
    <t>Concrete Replacement/Repairs (Sidewalks) - 6066</t>
  </si>
  <si>
    <t>Snow Removal - 6245</t>
  </si>
  <si>
    <t>Drainge System</t>
  </si>
  <si>
    <t>Management is recommending reduction to line-item for repairs only as the sidewalks</t>
  </si>
  <si>
    <t>No driveway/sidewalk salting included in this line-item..</t>
  </si>
  <si>
    <t>2018 BUDGET</t>
  </si>
  <si>
    <t>repairs at the chimneys and the roof vents - no roofs are under warranty any longer.</t>
  </si>
  <si>
    <t>Actual YTD =$0.00.Expenses were for crack repairs in sidewalks/settlement,etc.</t>
  </si>
  <si>
    <t>Year to Date = $5,556.00, Major Expenses were:1) Sabatello-$5000.00 for trimming.</t>
  </si>
  <si>
    <t>Projected Increase/Decrease - Operating</t>
  </si>
  <si>
    <t>Projected Increase/Decrease - Reserve</t>
  </si>
  <si>
    <t>Projected Increase/Decrease - Recreation</t>
  </si>
  <si>
    <t>are charged on rule violations.Based on histories and current YTD.</t>
  </si>
  <si>
    <t>Actual 2014 = $699.00. 2015 = $851.00, 2016 = $900.00; 2017= $897.00</t>
  </si>
  <si>
    <t xml:space="preserve">Recommend that the Reserves be maintained at current levels due to current cash  </t>
  </si>
  <si>
    <t xml:space="preserve">Cost per building in 2017 = $2250 X 39 buildings = $87,750.00 for 6 years. Project no </t>
  </si>
  <si>
    <t xml:space="preserve">increase per year (per contract) = total over 7 years of $87,750.00 divided by the </t>
  </si>
  <si>
    <t>6 year term =average of $14,625.00 per year to fund(note old contract was over 7 years)</t>
  </si>
  <si>
    <t>animal damage (edges torn open, etc.) 2014 = $383; 2015= $226.00; 2016= $3292.00</t>
  </si>
  <si>
    <t>repairs in the future. Due to age of wood project increase to $3000 for 2019.</t>
  </si>
  <si>
    <t>are replaced with the driveway and funded via the Reserves. Project $500 for cracks,</t>
  </si>
  <si>
    <t xml:space="preserve">repairs management projects on-going tuckpointing on the chimneys per inspection repts. </t>
  </si>
  <si>
    <t xml:space="preserve">1) Grub Control - $1800.00 </t>
  </si>
  <si>
    <t xml:space="preserve">2)  Fungus Control - $1400.00  </t>
  </si>
  <si>
    <t xml:space="preserve"> Note that the Sabatello expires in 2018.Per Sabatello project 8% increase for new 3          </t>
  </si>
  <si>
    <t>year contract to $16,200 over 3 years = $5400/year beginning in 2019. Project misc.</t>
  </si>
  <si>
    <t>Project bad debts of approximately $1,000 for current bad debt (foreclosures/etc.)</t>
  </si>
  <si>
    <t>2020 Budget</t>
  </si>
  <si>
    <t>Note that the Recreation Association has increased their monthly fee to $91.00. per unit.</t>
  </si>
  <si>
    <t xml:space="preserve">Actual Year to Date = $2120.00  Project no change $2,500.00 for fiscal 2019. </t>
  </si>
  <si>
    <t xml:space="preserve">2015 = $ 2960.00, 2016= $2920; 2017= $3200, 2018= $1600. Note that late fees </t>
  </si>
  <si>
    <t>Actual Year to Date = $3600.00  Project increase based on actuals to $2000 for 2020.</t>
  </si>
  <si>
    <t>Current reserves as of 7/31/19 are $871,000 at a rate of 2.0%. Add $33000 for 5</t>
  </si>
  <si>
    <t>months PE 12/31/19 for total 12/31/2019 reserves of $900,000 = $18,000.00</t>
  </si>
  <si>
    <t xml:space="preserve">Current Year to Date =$450.00-. Average cost every meeting = 75.00, amount has </t>
  </si>
  <si>
    <t xml:space="preserve">Current Year to Date = $0.00 PE 073119. Project no change from 2019 for </t>
  </si>
  <si>
    <t>2020. Website fee of $11.00/month plus board Members printing expenses, etc.</t>
  </si>
  <si>
    <t>Actual for 2015 = $ 2015 = $806.00, 2016 = $900; 2017= $978, 2018 = $1173.00.</t>
  </si>
  <si>
    <t xml:space="preserve">2) Meeting Notice Schedule for 2020  - 20 x .55/average = 11.00;  </t>
  </si>
  <si>
    <t>3) Annual Meeting Notices -  20 x .55 = 11.00 X 2 = $22.00</t>
  </si>
  <si>
    <t>4) Miscellaneous - Project $250.</t>
  </si>
  <si>
    <t xml:space="preserve">Actual Year to Date =$780.00 1) Mailing of 156 coupon booklets -20 X$5.25 x 156 = 105.00; </t>
  </si>
  <si>
    <t xml:space="preserve">2) Annual Meeting Notices  - 20 x .8 x 4/average = $6.40; 3) Violation Notices - </t>
  </si>
  <si>
    <t xml:space="preserve">6) Annual Meeting(2nd) - 20 x .9 x 4 = 7.20; 7) Miscellaneous = 50.00 </t>
  </si>
  <si>
    <t xml:space="preserve">Year to Date = 10,857. Current rate = 1,598.00/month. Management projects no increase </t>
  </si>
  <si>
    <t>increase for fiscal 2019 due to renewal in 2018.</t>
  </si>
  <si>
    <t>to $19,176.00 for 2020.</t>
  </si>
  <si>
    <t xml:space="preserve">Current rate = 2,600.00/year for certified audit. For 2020 per Picker &amp; Assoc. increase to </t>
  </si>
  <si>
    <t xml:space="preserve">$2800.00.   No increase for 2020. </t>
  </si>
  <si>
    <t>Actual Year to Date = $6951. No lawsuits other than collections and opinions are</t>
  </si>
  <si>
    <t>projected. 2015 = $157.00;, 2016 = $2433; 2017= $119.00; 2018= $1407.00</t>
  </si>
  <si>
    <t>Recommend no increase, based on histories..</t>
  </si>
  <si>
    <t>Major fees were due to Amendment &amp; Rule changes.</t>
  </si>
  <si>
    <t>Year to Date = $1318.  Average cost per month for the lock box is $105 x 12 = $1260.</t>
  </si>
  <si>
    <t>Actual Year to Date = $2,295.00 1) Package Policy = $1388.00 (incl. D&amp;0 &amp; Bond).</t>
  </si>
  <si>
    <t>Project 5% increase- Current Y-T-D = $1457.00. 2) W/C Premium = $601.00 (min)</t>
  </si>
  <si>
    <t>3) Bond and D&amp;O included in the package policy. Umbrella = $415. Total = $2473.00</t>
  </si>
  <si>
    <t xml:space="preserve">Actuals 2017= $1821.00, 2018 = $2287.00 Project $2473.00 for 2020. </t>
  </si>
  <si>
    <t xml:space="preserve">A) Federal Taxes are 19.8% of interest income and state taxes are 7%  </t>
  </si>
  <si>
    <t>of interest income. Project interest of $18,000.00.  Project federal taxes at $3564.00</t>
  </si>
  <si>
    <t xml:space="preserve"> $1260.00 for State Taxes - Total $4,824.00 - Shelter $2000 in fees - 2020 = $2824.00</t>
  </si>
  <si>
    <t>Actual Year to Date = $475. – Expense is for roof repair only, repairs were for flashing</t>
  </si>
  <si>
    <t xml:space="preserve">Many of repairs were due to age of roofs and animals. </t>
  </si>
  <si>
    <t>2015= $1615.00, 2016= $3166; 2017= $4383.00, 2018= $4893.00</t>
  </si>
  <si>
    <t>Actual Year to Date = $-0-.  Project no increase for 2020 based on histories.</t>
  </si>
  <si>
    <t>2013 = $65, 2014 = $254.00, 2015 = $-0-, 2016 = $0.00; 2017= $528.00; 2018= $0</t>
  </si>
  <si>
    <t>Actual Year to Date = $0.00. Repairs are normally the aluminum trim boards due to</t>
  </si>
  <si>
    <t>2017 = 1819.00, 2018= $1160.  Project no increase for 2020.</t>
  </si>
  <si>
    <t>Actual YTD = $7588.00, Project 2 gutter cleaningsat $5,000.00 for 2020 per 2019 contract.</t>
  </si>
  <si>
    <t>Project misc. repairs at $1500 for 2020 as leaking gutters. 2014 = $5253.00,</t>
  </si>
  <si>
    <t xml:space="preserve"> 2015 = $5343.00, 2016 = $7420.00.2017= $7723, 2018=$6692 Project $11,500 for 2020.</t>
  </si>
  <si>
    <t>Year to Date = $423.00. 2015= $751; 2017= $780, 2018= $1772.00.</t>
  </si>
  <si>
    <t>Due to replacement of fixtures project minimal repairs for 2020.</t>
  </si>
  <si>
    <t>Actual Year to Date = $1079.00 Line item included only trim work around the doors and</t>
  </si>
  <si>
    <t xml:space="preserve">windows (cedar). Note that all of the fences have been replaced and only minor </t>
  </si>
  <si>
    <t xml:space="preserve">3)  Project $3000.00 for misc. work orders (seeding,etc.). </t>
  </si>
  <si>
    <t>Project for 2020 $78,600.00. Note that this contract will be bid out for the 2020 season.</t>
  </si>
  <si>
    <t>Note that major tuckpointing of the chimneys was done in 2014. Based on volume of</t>
  </si>
  <si>
    <t>YTD =$-0-.00 2015= $2025.00, 2016= $2140, 2017 = $2599, 2018 = $3458.00</t>
  </si>
  <si>
    <t xml:space="preserve">  Project no change for 2020.</t>
  </si>
  <si>
    <r>
      <rPr>
        <u val="single"/>
        <sz val="11"/>
        <rFont val="Arial"/>
        <family val="2"/>
      </rPr>
      <t xml:space="preserve">Drainage </t>
    </r>
    <r>
      <rPr>
        <sz val="11"/>
        <rFont val="Arial"/>
        <family val="2"/>
      </rPr>
      <t xml:space="preserve">- </t>
    </r>
  </si>
  <si>
    <t>pruning of $500.00 (storm damage is responsibility of the Unit Owners).2020= $5900.00</t>
  </si>
  <si>
    <t>Monthly Fee = $4,003.00.  Republic Disposal anticipates a 5 percent increase in</t>
  </si>
  <si>
    <t xml:space="preserve">2020 thru the Village due to landfill costs/labor increases. Last increase was 5% in 02/19.  </t>
  </si>
  <si>
    <t>Current charge for Recreation Center is $91/unit = $14,196/month</t>
  </si>
  <si>
    <t xml:space="preserve">Bad Debts </t>
  </si>
  <si>
    <t>Project no change for fiscal 2020-Expense is due to bankruptcies/forclosures</t>
  </si>
  <si>
    <t>Project $388 due to emails (note that much of the correspondence is now electronic).</t>
  </si>
  <si>
    <t>2020 BUDGET</t>
  </si>
  <si>
    <t>Proofing of Budget</t>
  </si>
  <si>
    <t>This box should be -0-.</t>
  </si>
  <si>
    <t>1) Roof Reserve - Project replacement of roofs in 30 years from installation date of August</t>
  </si>
  <si>
    <t>2004 - Roof replacement to begin in 2029 over two years. Cost per building = $18,731.00 X</t>
  </si>
  <si>
    <t>39 buildings = $730,509 replacement cost - 2004. Project 2% inflation per year = $14,700/yr</t>
  </si>
  <si>
    <t>plus $730,509= $745,209/ 30 years = $24,840/year + 2% per year. Current Replacement</t>
  </si>
  <si>
    <t>cost for 2020 = $1,064,214/30 = $35,473.00. Current funding total for 16 years = $576,568</t>
  </si>
  <si>
    <t xml:space="preserve">2) Driveway/Set-Back/Sidewalk Replacement Reserve - Current Average driveway/sidewalk </t>
  </si>
  <si>
    <t>replacement cost = $5400.00. Total 156 Driveways for total replacement cost of $842,400.</t>
  </si>
  <si>
    <t>29 driveway have been replaced Y-T-D over the last 9 years (program started in 2011).</t>
  </si>
  <si>
    <t>Project all driveways to be replaced over 25 years from start date-2011. Project 2% inflation</t>
  </si>
  <si>
    <t>Exterior Painting - 6040</t>
  </si>
  <si>
    <t xml:space="preserve">Contract is to paint 7 buildings per annum (7 year staining program- ends in 2025  </t>
  </si>
  <si>
    <t>Project no replacement of siding (aluminum) but project painting all siding due to fading, etc.</t>
  </si>
  <si>
    <t xml:space="preserve">3) Paint Siding - Reserve - Siding is all aluminum - current life is projected at 40 years. </t>
  </si>
  <si>
    <t>Current cost for siding painting = $1300/unit = $202,800/40 years = $5070/yr. Project 2%</t>
  </si>
  <si>
    <t>inflation per year from 1995. Current fund Balance= $136,569.00 through 2019.</t>
  </si>
  <si>
    <t xml:space="preserve">Fund Balances - </t>
  </si>
  <si>
    <t>per year. Current yearly funding = $33,696.00.</t>
  </si>
  <si>
    <t>Total 2020 Reserves</t>
  </si>
  <si>
    <t>Current Fund Balance = $303,264 - 247,154 (expense for 9 years) = $56,110.00</t>
  </si>
  <si>
    <t xml:space="preserve">          Concrete Replacement Reserve =        $  56,110.00           </t>
  </si>
  <si>
    <t>such as drainage, landscaping, light fixtures, etc.Current annual projection is $4223.00/year.</t>
  </si>
  <si>
    <t>4) Contingency Reserve - Reserve is for unknown contingencies that could not be forseen</t>
  </si>
  <si>
    <t>, 2015= $901.00, 2016= $15,011,  2017= $1653, 2018= $6505. Project increase to $4000</t>
  </si>
  <si>
    <t>2016 = $600, 2017= $525.00,2018 = $600.00.$675.00 for 2020 (no change from 2019)</t>
  </si>
  <si>
    <t xml:space="preserve">20 x .18 = 4.00; 4) Annual Report Duplicating - 4 sheets x 20 x .09 = 2.00; </t>
  </si>
  <si>
    <t>Actual Year to Date =$854.00.1) Printing of no coupon booklets - $-0-.</t>
  </si>
  <si>
    <t xml:space="preserve"> Project decrease for 2020 to $245.00 due to most printing/notices are now electronic.  </t>
  </si>
  <si>
    <t>2016 = $1310.00; 2017= $1310, 2018= $1318. Project $1460.00 for 2020 per histories.</t>
  </si>
  <si>
    <r>
      <t>balance (</t>
    </r>
    <r>
      <rPr>
        <b/>
        <sz val="10"/>
        <color indexed="10"/>
        <rFont val="Arial"/>
        <family val="2"/>
      </rPr>
      <t>See Funding Balances at end of pro-forma</t>
    </r>
    <r>
      <rPr>
        <sz val="10"/>
        <color indexed="10"/>
        <rFont val="Arial"/>
        <family val="2"/>
      </rPr>
      <t>)</t>
    </r>
  </si>
  <si>
    <t>Project decrease to $3000.00 based on projections.</t>
  </si>
  <si>
    <t xml:space="preserve">etc for 2020. </t>
  </si>
  <si>
    <t>Y-t-d expenses is $3380.00. (one unit will cost about $3200) - Project two units.</t>
  </si>
  <si>
    <t>reduction to $6500 based on histories for 2020.</t>
  </si>
  <si>
    <t xml:space="preserve">2015 = $3100.00; 2016 =$11,085(150SL), 2017= $634, 2018= $3458.00. Project  </t>
  </si>
  <si>
    <t xml:space="preserve"> Due to major drainage work in 2019 project smaller projects for 2020.</t>
  </si>
  <si>
    <t xml:space="preserve">Contract with SMS is for three years at a fixed rate (no blizzard clause)$40,444 for 2020.     </t>
  </si>
  <si>
    <t>Contract expires on 11/30/19 with Milieu Current rate = $9050 X 8 = $72,400. Include</t>
  </si>
  <si>
    <t xml:space="preserve">Project 9 months @ $4003 + 3 months at 5% increase=$36,027+ $12,610= $48,637 </t>
  </si>
  <si>
    <t>Totals for the property is $14,196  X 12 = $170,352.00 for calendar 2020.</t>
  </si>
  <si>
    <t xml:space="preserve">          Roof Replacement Reserve =              $576,568.00 </t>
  </si>
  <si>
    <t xml:space="preserve">          Painting Reserve - Siding =                $136,569.00                          </t>
  </si>
  <si>
    <t xml:space="preserve">          Contingency Reserve =                      $126,171.00  </t>
  </si>
  <si>
    <t>Note mulching for entire property at 400 yds @$60/yd = $24,000 ($8000/yr-3 years)</t>
  </si>
  <si>
    <r>
      <t xml:space="preserve">                                       Total Reserves     </t>
    </r>
    <r>
      <rPr>
        <sz val="10"/>
        <color indexed="10"/>
        <rFont val="Arial"/>
        <family val="2"/>
      </rPr>
      <t xml:space="preserve"> $895,418.00 PE 12/31/2019</t>
    </r>
  </si>
  <si>
    <t>August 26, 2019 - Final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</si>
</sst>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mmmm\ d\,\ yyyy"/>
    <numFmt numFmtId="169" formatCode="0.00;[Red]0.00"/>
    <numFmt numFmtId="170" formatCode="0.0;[Red]0.0"/>
    <numFmt numFmtId="171" formatCode="&quot;$&quot;#,##0.00;[Red]&quot;$&quot;#,##0.00"/>
    <numFmt numFmtId="172" formatCode="#,##0.000_);\(#,##0.000\)"/>
    <numFmt numFmtId="173" formatCode="0.000%"/>
    <numFmt numFmtId="174" formatCode="&quot;$&quot;#,##0.0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.5"/>
      <name val="Arial"/>
      <family val="2"/>
    </font>
    <font>
      <sz val="19"/>
      <name val="Arial"/>
      <family val="2"/>
    </font>
    <font>
      <sz val="10.5"/>
      <name val="Arial"/>
      <family val="2"/>
    </font>
    <font>
      <b/>
      <sz val="19"/>
      <name val="Arial"/>
      <family val="2"/>
    </font>
    <font>
      <b/>
      <sz val="14"/>
      <name val="Book Antiqua"/>
      <family val="1"/>
    </font>
    <font>
      <b/>
      <sz val="14"/>
      <name val="Antique Olive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.5"/>
      <color indexed="56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ntique Olive"/>
      <family val="2"/>
    </font>
    <font>
      <b/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ntique Olive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7" fillId="0" borderId="0" xfId="44" applyNumberFormat="1" applyFont="1" applyAlignment="1">
      <alignment/>
    </xf>
    <xf numFmtId="165" fontId="8" fillId="0" borderId="0" xfId="44" applyNumberFormat="1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9" fillId="0" borderId="0" xfId="44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165" fontId="10" fillId="0" borderId="0" xfId="44" applyNumberFormat="1" applyFont="1" applyAlignment="1">
      <alignment/>
    </xf>
    <xf numFmtId="0" fontId="13" fillId="0" borderId="0" xfId="0" applyFont="1" applyAlignment="1">
      <alignment horizontal="centerContinuous" shrinkToFit="1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165" fontId="10" fillId="33" borderId="0" xfId="44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12" fillId="0" borderId="0" xfId="44" applyNumberFormat="1" applyFont="1" applyAlignment="1">
      <alignment/>
    </xf>
    <xf numFmtId="0" fontId="17" fillId="0" borderId="0" xfId="0" applyFont="1" applyBorder="1" applyAlignment="1">
      <alignment horizontal="left"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  <xf numFmtId="0" fontId="0" fillId="34" borderId="0" xfId="0" applyFill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5" fillId="0" borderId="0" xfId="0" applyFont="1" applyAlignment="1">
      <alignment/>
    </xf>
    <xf numFmtId="0" fontId="16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44" fontId="16" fillId="35" borderId="0" xfId="44" applyFont="1" applyFill="1" applyAlignment="1">
      <alignment horizontal="center"/>
    </xf>
    <xf numFmtId="0" fontId="20" fillId="36" borderId="0" xfId="0" applyFont="1" applyFill="1" applyAlignment="1">
      <alignment horizontal="left"/>
    </xf>
    <xf numFmtId="0" fontId="21" fillId="35" borderId="0" xfId="0" applyFont="1" applyFill="1" applyAlignment="1">
      <alignment horizontal="center"/>
    </xf>
    <xf numFmtId="44" fontId="20" fillId="35" borderId="0" xfId="44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44" fontId="25" fillId="33" borderId="11" xfId="44" applyNumberFormat="1" applyFont="1" applyFill="1" applyBorder="1" applyAlignment="1">
      <alignment/>
    </xf>
    <xf numFmtId="44" fontId="25" fillId="33" borderId="10" xfId="44" applyNumberFormat="1" applyFont="1" applyFill="1" applyBorder="1" applyAlignment="1">
      <alignment/>
    </xf>
    <xf numFmtId="44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4" fontId="12" fillId="0" borderId="0" xfId="44" applyFont="1" applyAlignment="1">
      <alignment/>
    </xf>
    <xf numFmtId="0" fontId="8" fillId="37" borderId="0" xfId="0" applyFont="1" applyFill="1" applyAlignment="1">
      <alignment horizontal="left"/>
    </xf>
    <xf numFmtId="0" fontId="1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5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16" fillId="37" borderId="0" xfId="0" applyFont="1" applyFill="1" applyAlignment="1">
      <alignment horizontal="left"/>
    </xf>
    <xf numFmtId="44" fontId="16" fillId="37" borderId="0" xfId="44" applyFont="1" applyFill="1" applyAlignment="1">
      <alignment horizontal="center"/>
    </xf>
    <xf numFmtId="0" fontId="16" fillId="38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44" fontId="16" fillId="38" borderId="0" xfId="44" applyFont="1" applyFill="1" applyAlignment="1">
      <alignment horizontal="center"/>
    </xf>
    <xf numFmtId="0" fontId="5" fillId="38" borderId="11" xfId="0" applyFont="1" applyFill="1" applyBorder="1" applyAlignment="1">
      <alignment/>
    </xf>
    <xf numFmtId="44" fontId="5" fillId="38" borderId="12" xfId="44" applyNumberFormat="1" applyFont="1" applyFill="1" applyBorder="1" applyAlignment="1">
      <alignment/>
    </xf>
    <xf numFmtId="0" fontId="0" fillId="37" borderId="0" xfId="0" applyFont="1" applyFill="1" applyAlignment="1">
      <alignment/>
    </xf>
    <xf numFmtId="8" fontId="16" fillId="37" borderId="0" xfId="44" applyNumberFormat="1" applyFont="1" applyFill="1" applyAlignment="1">
      <alignment/>
    </xf>
    <xf numFmtId="0" fontId="0" fillId="37" borderId="0" xfId="0" applyFill="1" applyAlignment="1">
      <alignment/>
    </xf>
    <xf numFmtId="44" fontId="19" fillId="37" borderId="0" xfId="44" applyFont="1" applyFill="1" applyAlignment="1">
      <alignment/>
    </xf>
    <xf numFmtId="44" fontId="16" fillId="37" borderId="0" xfId="44" applyFont="1" applyFill="1" applyAlignment="1">
      <alignment/>
    </xf>
    <xf numFmtId="44" fontId="26" fillId="0" borderId="0" xfId="44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Fill="1" applyBorder="1" applyAlignment="1" quotePrefix="1">
      <alignment horizontal="left"/>
    </xf>
    <xf numFmtId="10" fontId="10" fillId="0" borderId="0" xfId="44" applyNumberFormat="1" applyFont="1" applyAlignment="1">
      <alignment/>
    </xf>
    <xf numFmtId="44" fontId="0" fillId="0" borderId="0" xfId="44" applyNumberFormat="1" applyFont="1" applyBorder="1" applyAlignment="1">
      <alignment/>
    </xf>
    <xf numFmtId="0" fontId="67" fillId="0" borderId="0" xfId="0" applyFont="1" applyFill="1" applyBorder="1" applyAlignment="1">
      <alignment horizontal="left"/>
    </xf>
    <xf numFmtId="44" fontId="67" fillId="0" borderId="0" xfId="44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4" fontId="12" fillId="39" borderId="13" xfId="44" applyNumberFormat="1" applyFont="1" applyFill="1" applyBorder="1" applyAlignment="1">
      <alignment/>
    </xf>
    <xf numFmtId="16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justify"/>
    </xf>
    <xf numFmtId="44" fontId="67" fillId="0" borderId="0" xfId="44" applyFont="1" applyAlignment="1">
      <alignment/>
    </xf>
    <xf numFmtId="173" fontId="12" fillId="0" borderId="0" xfId="44" applyNumberFormat="1" applyFont="1" applyAlignment="1">
      <alignment/>
    </xf>
    <xf numFmtId="0" fontId="29" fillId="0" borderId="0" xfId="0" applyFont="1" applyAlignment="1">
      <alignment/>
    </xf>
    <xf numFmtId="4" fontId="29" fillId="0" borderId="0" xfId="44" applyNumberFormat="1" applyFont="1" applyAlignment="1">
      <alignment horizontal="center"/>
    </xf>
    <xf numFmtId="39" fontId="29" fillId="0" borderId="0" xfId="44" applyNumberFormat="1" applyFont="1" applyAlignment="1">
      <alignment horizontal="center"/>
    </xf>
    <xf numFmtId="4" fontId="25" fillId="33" borderId="11" xfId="44" applyNumberFormat="1" applyFont="1" applyFill="1" applyBorder="1" applyAlignment="1">
      <alignment horizontal="center"/>
    </xf>
    <xf numFmtId="165" fontId="12" fillId="0" borderId="0" xfId="44" applyNumberFormat="1" applyFont="1" applyAlignment="1">
      <alignment/>
    </xf>
    <xf numFmtId="9" fontId="12" fillId="0" borderId="0" xfId="44" applyNumberFormat="1" applyFont="1" applyAlignment="1">
      <alignment/>
    </xf>
    <xf numFmtId="165" fontId="69" fillId="0" borderId="0" xfId="44" applyNumberFormat="1" applyFont="1" applyAlignment="1">
      <alignment/>
    </xf>
    <xf numFmtId="0" fontId="70" fillId="0" borderId="0" xfId="0" applyFont="1" applyAlignment="1">
      <alignment/>
    </xf>
    <xf numFmtId="174" fontId="0" fillId="0" borderId="0" xfId="0" applyNumberFormat="1" applyAlignment="1">
      <alignment/>
    </xf>
    <xf numFmtId="16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38.57421875" style="0" customWidth="1"/>
    <col min="2" max="3" width="16.57421875" style="0" customWidth="1"/>
    <col min="4" max="4" width="15.8515625" style="0" customWidth="1"/>
  </cols>
  <sheetData>
    <row r="1" spans="1:4" s="3" customFormat="1" ht="20.25" customHeight="1">
      <c r="A1" s="19" t="s">
        <v>2</v>
      </c>
      <c r="B1" s="9"/>
      <c r="C1" s="9"/>
      <c r="D1" s="9"/>
    </row>
    <row r="2" spans="1:4" s="3" customFormat="1" ht="23.25">
      <c r="A2" s="15" t="s">
        <v>116</v>
      </c>
      <c r="B2" s="9"/>
      <c r="C2" s="9"/>
      <c r="D2" s="9"/>
    </row>
    <row r="3" spans="1:4" ht="17.25" customHeight="1">
      <c r="A3" s="104" t="s">
        <v>224</v>
      </c>
      <c r="B3" s="104"/>
      <c r="C3" s="104"/>
      <c r="D3" s="104"/>
    </row>
    <row r="4" spans="1:4" ht="17.25" customHeight="1">
      <c r="A4" s="91"/>
      <c r="B4" s="91"/>
      <c r="C4" s="91"/>
      <c r="D4" s="91"/>
    </row>
    <row r="5" spans="1:5" s="16" customFormat="1" ht="17.25">
      <c r="A5" s="54" t="s">
        <v>67</v>
      </c>
      <c r="B5" s="55">
        <v>2019</v>
      </c>
      <c r="C5" s="55" t="s">
        <v>177</v>
      </c>
      <c r="D5" s="55" t="s">
        <v>0</v>
      </c>
      <c r="E5" s="26"/>
    </row>
    <row r="6" spans="1:5" s="13" customFormat="1" ht="15.75">
      <c r="A6" s="46" t="s">
        <v>3</v>
      </c>
      <c r="B6" s="47"/>
      <c r="C6" s="47"/>
      <c r="D6" s="47"/>
      <c r="E6" s="12"/>
    </row>
    <row r="7" spans="1:5" ht="12.75">
      <c r="A7" s="17" t="s">
        <v>4</v>
      </c>
      <c r="B7" s="26">
        <v>235196.52</v>
      </c>
      <c r="C7" s="26">
        <f>'Line Items'!C6</f>
        <v>235197</v>
      </c>
      <c r="D7" s="26">
        <f>SUM(C7-B7)</f>
        <v>0.4800000000104774</v>
      </c>
      <c r="E7" s="6"/>
    </row>
    <row r="8" spans="1:5" s="10" customFormat="1" ht="12.75">
      <c r="A8" s="17" t="s">
        <v>5</v>
      </c>
      <c r="B8" s="26">
        <v>79300</v>
      </c>
      <c r="C8" s="26">
        <f>'Line Items'!C91</f>
        <v>79300</v>
      </c>
      <c r="D8" s="26">
        <f>SUM(C8-B8)</f>
        <v>0</v>
      </c>
      <c r="E8" s="11"/>
    </row>
    <row r="9" spans="1:5" s="10" customFormat="1" ht="12.75">
      <c r="A9" s="17" t="s">
        <v>6</v>
      </c>
      <c r="B9" s="26">
        <v>162864</v>
      </c>
      <c r="C9" s="26">
        <f>'Line Items'!C12</f>
        <v>170352</v>
      </c>
      <c r="D9" s="26">
        <f>SUM(C9-B9)</f>
        <v>7488</v>
      </c>
      <c r="E9" s="11"/>
    </row>
    <row r="10" spans="1:5" s="10" customFormat="1" ht="13.5" thickBot="1">
      <c r="A10" s="48" t="s">
        <v>7</v>
      </c>
      <c r="B10" s="49">
        <f>SUM(B7:B9)</f>
        <v>477360.52</v>
      </c>
      <c r="C10" s="49">
        <f>SUM(C7:C9)</f>
        <v>484849</v>
      </c>
      <c r="D10" s="49">
        <f>SUM(D7:D9)</f>
        <v>7488.4800000000105</v>
      </c>
      <c r="E10" s="11"/>
    </row>
    <row r="11" spans="1:5" s="14" customFormat="1" ht="15" thickTop="1">
      <c r="A11"/>
      <c r="B11" s="6"/>
      <c r="C11" s="6"/>
      <c r="D11" s="6"/>
      <c r="E11" s="18"/>
    </row>
    <row r="12" spans="1:5" ht="15">
      <c r="A12" s="22" t="s">
        <v>8</v>
      </c>
      <c r="B12" s="20"/>
      <c r="C12" s="20"/>
      <c r="D12" s="20"/>
      <c r="E12" s="6"/>
    </row>
    <row r="13" spans="1:5" ht="12.75">
      <c r="A13" s="17" t="s">
        <v>9</v>
      </c>
      <c r="B13" s="26">
        <v>1500</v>
      </c>
      <c r="C13" s="26">
        <f>'Line Items'!C18</f>
        <v>2000</v>
      </c>
      <c r="D13" s="26">
        <f>SUM(C13-B13)</f>
        <v>500</v>
      </c>
      <c r="E13" s="6"/>
    </row>
    <row r="14" spans="1:5" ht="12.75">
      <c r="A14" s="17" t="s">
        <v>10</v>
      </c>
      <c r="B14" s="26">
        <v>2500</v>
      </c>
      <c r="C14" s="26">
        <f>'Line Items'!C22</f>
        <v>2500</v>
      </c>
      <c r="D14" s="26">
        <f>SUM(C14-B14)</f>
        <v>0</v>
      </c>
      <c r="E14" s="6"/>
    </row>
    <row r="15" spans="1:5" ht="13.5" thickBot="1">
      <c r="A15" s="48" t="s">
        <v>11</v>
      </c>
      <c r="B15" s="49">
        <f>SUM(B13:B14)</f>
        <v>4000</v>
      </c>
      <c r="C15" s="49">
        <f>SUM(C13:C14)</f>
        <v>4500</v>
      </c>
      <c r="D15" s="49">
        <f>SUM(C15-B15)</f>
        <v>500</v>
      </c>
      <c r="E15" s="6"/>
    </row>
    <row r="16" spans="1:5" s="14" customFormat="1" ht="15" thickTop="1">
      <c r="A16"/>
      <c r="B16" s="6"/>
      <c r="C16" s="6"/>
      <c r="D16" s="6"/>
      <c r="E16" s="18"/>
    </row>
    <row r="17" spans="1:5" ht="14.25">
      <c r="A17" s="23" t="s">
        <v>12</v>
      </c>
      <c r="B17" s="24"/>
      <c r="C17" s="24"/>
      <c r="D17" s="24"/>
      <c r="E17" s="6"/>
    </row>
    <row r="18" spans="1:5" ht="12.75">
      <c r="A18" s="17" t="s">
        <v>13</v>
      </c>
      <c r="B18" s="26">
        <v>14580</v>
      </c>
      <c r="C18" s="26">
        <f>'Line Items'!C30</f>
        <v>18000</v>
      </c>
      <c r="D18" s="26">
        <f>SUM(C18-B18)</f>
        <v>3420</v>
      </c>
      <c r="E18" s="6"/>
    </row>
    <row r="19" spans="1:5" ht="13.5" thickBot="1">
      <c r="A19" s="48" t="s">
        <v>14</v>
      </c>
      <c r="B19" s="50">
        <f>SUM(B18)</f>
        <v>14580</v>
      </c>
      <c r="C19" s="50">
        <f>SUM(C18)</f>
        <v>18000</v>
      </c>
      <c r="D19" s="50">
        <f>SUM(D18)</f>
        <v>3420</v>
      </c>
      <c r="E19" s="6"/>
    </row>
    <row r="20" spans="1:5" s="5" customFormat="1" ht="18" thickBot="1" thickTop="1">
      <c r="A20" s="64" t="s">
        <v>15</v>
      </c>
      <c r="B20" s="65">
        <f>SUM(B10,B15,B19)</f>
        <v>495940.52</v>
      </c>
      <c r="C20" s="65">
        <f>SUM(C10,C15,C19)</f>
        <v>507349</v>
      </c>
      <c r="D20" s="65">
        <f>SUM(D10,D15,D19)</f>
        <v>11408.48000000001</v>
      </c>
      <c r="E20" s="8"/>
    </row>
    <row r="21" spans="1:5" s="14" customFormat="1" ht="15" thickTop="1">
      <c r="A21"/>
      <c r="B21" s="6"/>
      <c r="C21" s="6"/>
      <c r="D21" s="6"/>
      <c r="E21" s="18"/>
    </row>
    <row r="22" spans="1:5" s="14" customFormat="1" ht="15" thickTop="1">
      <c r="A22" s="105" t="s">
        <v>16</v>
      </c>
      <c r="B22" s="106"/>
      <c r="C22" s="106"/>
      <c r="D22" s="106"/>
      <c r="E22" s="18"/>
    </row>
    <row r="23" spans="1:5" s="14" customFormat="1" ht="17.25">
      <c r="A23" s="56"/>
      <c r="B23" s="55">
        <v>2019</v>
      </c>
      <c r="C23" s="55" t="s">
        <v>177</v>
      </c>
      <c r="D23" s="55" t="s">
        <v>0</v>
      </c>
      <c r="E23" s="18"/>
    </row>
    <row r="24" spans="1:5" s="14" customFormat="1" ht="14.25">
      <c r="A24" s="17" t="s">
        <v>4</v>
      </c>
      <c r="B24" s="96">
        <v>125.64</v>
      </c>
      <c r="C24" s="96">
        <f>SUM(C7/156/12)</f>
        <v>125.63942307692308</v>
      </c>
      <c r="D24" s="96">
        <f>SUM(C24-B24)</f>
        <v>-0.0005769230769203659</v>
      </c>
      <c r="E24" s="18"/>
    </row>
    <row r="25" spans="1:5" s="14" customFormat="1" ht="14.25">
      <c r="A25" s="17" t="s">
        <v>5</v>
      </c>
      <c r="B25" s="96">
        <v>42.36</v>
      </c>
      <c r="C25" s="96">
        <f>SUM(C8/156/12)</f>
        <v>42.36111111111111</v>
      </c>
      <c r="D25" s="97">
        <f>SUM(C25-B25)</f>
        <v>0.001111111111107732</v>
      </c>
      <c r="E25" s="18"/>
    </row>
    <row r="26" spans="1:5" s="14" customFormat="1" ht="14.25">
      <c r="A26" s="17" t="s">
        <v>6</v>
      </c>
      <c r="B26" s="96">
        <v>87</v>
      </c>
      <c r="C26" s="96">
        <f>SUM(C9/156/12)</f>
        <v>91</v>
      </c>
      <c r="D26" s="96">
        <f>SUM(C26-B26)</f>
        <v>4</v>
      </c>
      <c r="E26" s="18"/>
    </row>
    <row r="27" spans="1:5" s="14" customFormat="1" ht="15" thickBot="1">
      <c r="A27" s="48" t="s">
        <v>17</v>
      </c>
      <c r="B27" s="98">
        <f>SUM(B24:B26)</f>
        <v>255</v>
      </c>
      <c r="C27" s="98">
        <f>SUM(C24:C26)</f>
        <v>259.0005341880342</v>
      </c>
      <c r="D27" s="98">
        <f>SUM(D24:D26)</f>
        <v>4.000534188034187</v>
      </c>
      <c r="E27" s="18"/>
    </row>
    <row r="28" spans="1:5" s="14" customFormat="1" ht="15" thickTop="1">
      <c r="A28"/>
      <c r="B28"/>
      <c r="C28"/>
      <c r="D28"/>
      <c r="E28" s="84"/>
    </row>
    <row r="29" spans="1:5" s="14" customFormat="1" ht="18" thickTop="1">
      <c r="A29" s="54" t="s">
        <v>68</v>
      </c>
      <c r="B29" s="55">
        <v>2019</v>
      </c>
      <c r="C29" s="55" t="s">
        <v>177</v>
      </c>
      <c r="D29" s="55" t="s">
        <v>0</v>
      </c>
      <c r="E29" s="18"/>
    </row>
    <row r="30" spans="1:5" ht="12">
      <c r="A30" s="22" t="s">
        <v>1</v>
      </c>
      <c r="B30" s="21"/>
      <c r="C30" s="21"/>
      <c r="D30" s="21"/>
      <c r="E30" s="6"/>
    </row>
    <row r="31" spans="1:5" ht="12.75">
      <c r="A31" s="17" t="s">
        <v>19</v>
      </c>
      <c r="B31" s="26">
        <v>675</v>
      </c>
      <c r="C31" s="80">
        <f>+'Line Items'!C40</f>
        <v>675</v>
      </c>
      <c r="D31" s="26">
        <f>SUM(C31-B31)</f>
        <v>0</v>
      </c>
      <c r="E31" s="6"/>
    </row>
    <row r="32" spans="1:5" s="4" customFormat="1" ht="13.5">
      <c r="A32" s="17" t="s">
        <v>20</v>
      </c>
      <c r="B32" s="26">
        <v>150</v>
      </c>
      <c r="C32" s="51">
        <f>+'Line Items'!C43</f>
        <v>150</v>
      </c>
      <c r="D32" s="26">
        <f aca="true" t="shared" si="0" ref="D32:D41">SUM(C32-B32)</f>
        <v>0</v>
      </c>
      <c r="E32" s="7"/>
    </row>
    <row r="33" spans="1:5" s="4" customFormat="1" ht="13.5">
      <c r="A33" s="17" t="s">
        <v>21</v>
      </c>
      <c r="B33" s="26">
        <v>700</v>
      </c>
      <c r="C33" s="51">
        <f>+'Line Items'!C50</f>
        <v>388</v>
      </c>
      <c r="D33" s="26">
        <f t="shared" si="0"/>
        <v>-312</v>
      </c>
      <c r="E33" s="7"/>
    </row>
    <row r="34" spans="1:5" s="4" customFormat="1" ht="13.5">
      <c r="A34" s="17" t="s">
        <v>22</v>
      </c>
      <c r="B34" s="26">
        <v>570</v>
      </c>
      <c r="C34" s="51">
        <f>+'Line Items'!C58</f>
        <v>245</v>
      </c>
      <c r="D34" s="26">
        <f t="shared" si="0"/>
        <v>-325</v>
      </c>
      <c r="E34" s="7"/>
    </row>
    <row r="35" spans="1:5" s="4" customFormat="1" ht="13.5">
      <c r="A35" s="17" t="s">
        <v>23</v>
      </c>
      <c r="B35" s="26">
        <v>19170</v>
      </c>
      <c r="C35" s="51">
        <f>+'Line Items'!C64</f>
        <v>19176</v>
      </c>
      <c r="D35" s="26">
        <f t="shared" si="0"/>
        <v>6</v>
      </c>
      <c r="E35" s="7"/>
    </row>
    <row r="36" spans="1:5" s="4" customFormat="1" ht="13.5">
      <c r="A36" s="17" t="s">
        <v>24</v>
      </c>
      <c r="B36" s="26">
        <v>2800</v>
      </c>
      <c r="C36" s="51">
        <f>+'Line Items'!C69</f>
        <v>2800</v>
      </c>
      <c r="D36" s="26">
        <f t="shared" si="0"/>
        <v>0</v>
      </c>
      <c r="E36" s="7"/>
    </row>
    <row r="37" spans="1:5" s="4" customFormat="1" ht="13.5">
      <c r="A37" s="17" t="s">
        <v>25</v>
      </c>
      <c r="B37" s="26">
        <v>1500</v>
      </c>
      <c r="C37" s="51">
        <f>+'Line Items'!C73</f>
        <v>1500</v>
      </c>
      <c r="D37" s="26">
        <f t="shared" si="0"/>
        <v>0</v>
      </c>
      <c r="E37" s="7"/>
    </row>
    <row r="38" spans="1:5" s="4" customFormat="1" ht="13.5">
      <c r="A38" s="17" t="s">
        <v>26</v>
      </c>
      <c r="B38" s="26">
        <v>1700</v>
      </c>
      <c r="C38" s="51">
        <f>+'Line Items'!C79</f>
        <v>1460</v>
      </c>
      <c r="D38" s="26">
        <f t="shared" si="0"/>
        <v>-240</v>
      </c>
      <c r="E38" s="7"/>
    </row>
    <row r="39" spans="1:5" s="4" customFormat="1" ht="13.5">
      <c r="A39" s="17" t="s">
        <v>27</v>
      </c>
      <c r="B39" s="26">
        <v>79300</v>
      </c>
      <c r="C39" s="51">
        <f>+'Line Items'!C91</f>
        <v>79300</v>
      </c>
      <c r="D39" s="26">
        <f t="shared" si="0"/>
        <v>0</v>
      </c>
      <c r="E39" s="7"/>
    </row>
    <row r="40" spans="1:5" s="4" customFormat="1" ht="13.5">
      <c r="A40" s="17" t="s">
        <v>28</v>
      </c>
      <c r="B40" s="26">
        <v>2763</v>
      </c>
      <c r="C40" s="51">
        <f>+'Line Items'!C87</f>
        <v>2473</v>
      </c>
      <c r="D40" s="26">
        <f t="shared" si="0"/>
        <v>-290</v>
      </c>
      <c r="E40" s="7"/>
    </row>
    <row r="41" spans="1:5" s="4" customFormat="1" ht="13.5">
      <c r="A41" s="17" t="s">
        <v>29</v>
      </c>
      <c r="B41" s="26">
        <v>2208</v>
      </c>
      <c r="C41" s="51">
        <f>+'Line Items'!C98</f>
        <v>2824</v>
      </c>
      <c r="D41" s="26">
        <f t="shared" si="0"/>
        <v>616</v>
      </c>
      <c r="E41" s="7"/>
    </row>
    <row r="42" spans="1:5" ht="13.5" thickBot="1">
      <c r="A42" s="48" t="s">
        <v>18</v>
      </c>
      <c r="B42" s="49">
        <f>SUM(B31:B41)</f>
        <v>111536</v>
      </c>
      <c r="C42" s="49">
        <f>SUM(C31:C41)</f>
        <v>110991</v>
      </c>
      <c r="D42" s="49">
        <f>SUM(D31:D41)</f>
        <v>-545</v>
      </c>
      <c r="E42" s="6"/>
    </row>
    <row r="43" spans="1:5" s="1" customFormat="1" ht="15" thickTop="1">
      <c r="A43"/>
      <c r="B43" s="6"/>
      <c r="C43" s="6"/>
      <c r="D43" s="6"/>
      <c r="E43" s="2"/>
    </row>
    <row r="44" spans="1:5" ht="12.75" thickTop="1">
      <c r="A44" s="22" t="s">
        <v>30</v>
      </c>
      <c r="B44" s="21">
        <v>2019</v>
      </c>
      <c r="C44" s="21" t="s">
        <v>177</v>
      </c>
      <c r="D44" s="21" t="s">
        <v>0</v>
      </c>
      <c r="E44" s="6"/>
    </row>
    <row r="45" spans="1:5" ht="17.25" customHeight="1">
      <c r="A45" s="17" t="s">
        <v>31</v>
      </c>
      <c r="B45" s="26">
        <v>14625</v>
      </c>
      <c r="C45" s="26">
        <f>+'Line Items'!C108</f>
        <v>14625</v>
      </c>
      <c r="D45" s="26">
        <f aca="true" t="shared" si="1" ref="D45:D56">SUM(C45-B45)</f>
        <v>0</v>
      </c>
      <c r="E45" s="6"/>
    </row>
    <row r="46" spans="1:5" ht="12.75">
      <c r="A46" s="17" t="s">
        <v>32</v>
      </c>
      <c r="B46" s="26">
        <v>4000</v>
      </c>
      <c r="C46" s="26">
        <f>+'Line Items'!C113</f>
        <v>3000</v>
      </c>
      <c r="D46" s="26">
        <f t="shared" si="1"/>
        <v>-1000</v>
      </c>
      <c r="E46" s="6"/>
    </row>
    <row r="47" spans="1:5" s="4" customFormat="1" ht="13.5">
      <c r="A47" s="17" t="s">
        <v>33</v>
      </c>
      <c r="B47" s="26">
        <v>1000</v>
      </c>
      <c r="C47" s="26">
        <f>+'Line Items'!C117</f>
        <v>1000</v>
      </c>
      <c r="D47" s="26">
        <f t="shared" si="1"/>
        <v>0</v>
      </c>
      <c r="E47" s="7"/>
    </row>
    <row r="48" spans="1:5" s="4" customFormat="1" ht="13.5">
      <c r="A48" s="17" t="s">
        <v>34</v>
      </c>
      <c r="B48" s="26">
        <v>2000</v>
      </c>
      <c r="C48" s="26">
        <f>+'Line Items'!C122</f>
        <v>2000</v>
      </c>
      <c r="D48" s="26">
        <f t="shared" si="1"/>
        <v>0</v>
      </c>
      <c r="E48" s="7"/>
    </row>
    <row r="49" spans="1:5" s="4" customFormat="1" ht="13.5">
      <c r="A49" s="17" t="s">
        <v>35</v>
      </c>
      <c r="B49" s="26">
        <v>13000</v>
      </c>
      <c r="C49" s="26">
        <f>+'Line Items'!C127</f>
        <v>11500</v>
      </c>
      <c r="D49" s="26">
        <f t="shared" si="1"/>
        <v>-1500</v>
      </c>
      <c r="E49" s="7"/>
    </row>
    <row r="50" spans="1:5" s="4" customFormat="1" ht="13.5">
      <c r="A50" s="17" t="s">
        <v>64</v>
      </c>
      <c r="B50" s="26">
        <v>1500</v>
      </c>
      <c r="C50" s="26">
        <f>+'Line Items'!C133</f>
        <v>300</v>
      </c>
      <c r="D50" s="26">
        <f t="shared" si="1"/>
        <v>-1200</v>
      </c>
      <c r="E50" s="7"/>
    </row>
    <row r="51" spans="1:5" s="4" customFormat="1" ht="13.5">
      <c r="A51" s="17" t="s">
        <v>36</v>
      </c>
      <c r="B51" s="26">
        <v>3000</v>
      </c>
      <c r="C51" s="26">
        <f>+'Line Items'!C137</f>
        <v>4000</v>
      </c>
      <c r="D51" s="26">
        <f t="shared" si="1"/>
        <v>1000</v>
      </c>
      <c r="E51" s="26" t="s">
        <v>69</v>
      </c>
    </row>
    <row r="52" spans="1:5" s="4" customFormat="1" ht="13.5">
      <c r="A52" s="17" t="s">
        <v>37</v>
      </c>
      <c r="B52" s="26">
        <v>500</v>
      </c>
      <c r="C52" s="26">
        <f>+'Line Items'!C147</f>
        <v>500</v>
      </c>
      <c r="D52" s="26">
        <f t="shared" si="1"/>
        <v>0</v>
      </c>
      <c r="E52" s="26"/>
    </row>
    <row r="53" spans="1:5" s="4" customFormat="1" ht="13.5">
      <c r="A53" s="17" t="s">
        <v>71</v>
      </c>
      <c r="B53" s="26">
        <v>3000</v>
      </c>
      <c r="C53" s="26">
        <f>+'Line Items'!C152</f>
        <v>3000</v>
      </c>
      <c r="D53" s="26">
        <f t="shared" si="1"/>
        <v>0</v>
      </c>
      <c r="E53" s="7"/>
    </row>
    <row r="54" spans="1:8" s="4" customFormat="1" ht="13.5">
      <c r="A54" s="17" t="s">
        <v>73</v>
      </c>
      <c r="B54" s="26">
        <v>7500</v>
      </c>
      <c r="C54" s="26">
        <f>+'Line Items'!C156</f>
        <v>6500</v>
      </c>
      <c r="D54" s="26">
        <f t="shared" si="1"/>
        <v>-1000</v>
      </c>
      <c r="E54" s="7"/>
      <c r="H54" s="26"/>
    </row>
    <row r="55" spans="1:8" s="4" customFormat="1" ht="13.5">
      <c r="A55" s="17" t="s">
        <v>91</v>
      </c>
      <c r="B55" s="53">
        <v>13427</v>
      </c>
      <c r="C55" s="26">
        <f>+'Line Items'!C161</f>
        <v>5000</v>
      </c>
      <c r="D55" s="26">
        <f t="shared" si="1"/>
        <v>-8427</v>
      </c>
      <c r="E55" s="7"/>
      <c r="H55" s="26"/>
    </row>
    <row r="56" spans="1:5" s="4" customFormat="1" ht="14.25" thickBot="1">
      <c r="A56" s="48" t="s">
        <v>38</v>
      </c>
      <c r="B56" s="49">
        <f>SUM(B45:B55)</f>
        <v>63552</v>
      </c>
      <c r="C56" s="49">
        <f>SUM(C45:C55)</f>
        <v>51425</v>
      </c>
      <c r="D56" s="90">
        <f t="shared" si="1"/>
        <v>-12127</v>
      </c>
      <c r="E56" s="7"/>
    </row>
    <row r="57" spans="1:5" s="4" customFormat="1" ht="14.25" thickTop="1">
      <c r="A57"/>
      <c r="B57" s="6"/>
      <c r="C57" s="6"/>
      <c r="D57" s="6"/>
      <c r="E57" s="7"/>
    </row>
    <row r="58" spans="1:5" s="1" customFormat="1" ht="15" thickTop="1">
      <c r="A58" s="22" t="s">
        <v>45</v>
      </c>
      <c r="B58" s="21">
        <v>2019</v>
      </c>
      <c r="C58" s="21" t="s">
        <v>177</v>
      </c>
      <c r="D58" s="21" t="s">
        <v>0</v>
      </c>
      <c r="E58" s="2"/>
    </row>
    <row r="59" spans="1:5" ht="12.75">
      <c r="A59" s="17" t="s">
        <v>40</v>
      </c>
      <c r="B59" s="26">
        <v>64200</v>
      </c>
      <c r="C59" s="26">
        <f>+'Line Items'!C171</f>
        <v>78600</v>
      </c>
      <c r="D59" s="26">
        <f>SUM(C59-B59)</f>
        <v>14400</v>
      </c>
      <c r="E59" s="6"/>
    </row>
    <row r="60" spans="1:6" ht="12.75">
      <c r="A60" s="17" t="s">
        <v>41</v>
      </c>
      <c r="B60" s="26">
        <v>6000</v>
      </c>
      <c r="C60" s="26">
        <f>+'Line Items'!C182</f>
        <v>5900</v>
      </c>
      <c r="D60" s="26">
        <f>SUM(C60-B60)</f>
        <v>-100</v>
      </c>
      <c r="E60" s="6"/>
      <c r="F60" s="26"/>
    </row>
    <row r="61" spans="1:5" ht="12.75">
      <c r="A61" s="17" t="s">
        <v>42</v>
      </c>
      <c r="B61" s="26">
        <v>40444</v>
      </c>
      <c r="C61" s="26">
        <f>+'Line Items'!C185</f>
        <v>40444</v>
      </c>
      <c r="D61" s="26">
        <f>SUM(C61-B61)</f>
        <v>0</v>
      </c>
      <c r="E61" s="6"/>
    </row>
    <row r="62" spans="1:5" ht="13.5" thickBot="1">
      <c r="A62" s="48" t="s">
        <v>43</v>
      </c>
      <c r="B62" s="49">
        <f>SUM(B59:B61)</f>
        <v>110644</v>
      </c>
      <c r="C62" s="49">
        <f>SUM(C59:C61)</f>
        <v>124944</v>
      </c>
      <c r="D62" s="49">
        <f>SUM(D59:D61)</f>
        <v>14300</v>
      </c>
      <c r="E62" s="6"/>
    </row>
    <row r="63" spans="2:5" ht="12.75" thickTop="1">
      <c r="B63" s="6"/>
      <c r="C63" s="6"/>
      <c r="D63" s="6"/>
      <c r="E63" s="6"/>
    </row>
    <row r="64" spans="1:5" ht="12.75" thickTop="1">
      <c r="A64" s="22" t="s">
        <v>44</v>
      </c>
      <c r="B64" s="21" t="s">
        <v>94</v>
      </c>
      <c r="C64" s="21" t="s">
        <v>177</v>
      </c>
      <c r="D64" s="21" t="s">
        <v>0</v>
      </c>
      <c r="E64" s="6"/>
    </row>
    <row r="65" spans="1:5" ht="12.75">
      <c r="A65" s="17" t="s">
        <v>46</v>
      </c>
      <c r="B65" s="53">
        <v>46344</v>
      </c>
      <c r="C65" s="53">
        <f>+'Line Items'!C192</f>
        <v>48637</v>
      </c>
      <c r="D65" s="53">
        <f>SUM(C65-B65)</f>
        <v>2293</v>
      </c>
      <c r="E65" s="6"/>
    </row>
    <row r="66" spans="1:5" ht="12.75">
      <c r="A66" s="17" t="s">
        <v>47</v>
      </c>
      <c r="B66" s="53">
        <v>162864</v>
      </c>
      <c r="C66" s="26">
        <f>+'Line Items'!C197</f>
        <v>170352</v>
      </c>
      <c r="D66" s="26">
        <f>SUM(C66-B66)</f>
        <v>7488</v>
      </c>
      <c r="E66" s="6"/>
    </row>
    <row r="67" spans="1:5" ht="12.75">
      <c r="A67" s="17" t="s">
        <v>87</v>
      </c>
      <c r="B67" s="53">
        <v>1000</v>
      </c>
      <c r="C67" s="26">
        <f>+'Line Items'!C201</f>
        <v>1000</v>
      </c>
      <c r="D67" s="26">
        <f>SUM(C67-B67)</f>
        <v>0</v>
      </c>
      <c r="E67" s="6"/>
    </row>
    <row r="68" spans="1:5" ht="13.5" thickBot="1">
      <c r="A68" s="48" t="s">
        <v>49</v>
      </c>
      <c r="B68" s="49">
        <f>SUM(B65:B67)</f>
        <v>210208</v>
      </c>
      <c r="C68" s="49">
        <f>SUM(C65:C67)</f>
        <v>219989</v>
      </c>
      <c r="D68" s="49">
        <f>SUM(C68-B68)</f>
        <v>9781</v>
      </c>
      <c r="E68" s="6"/>
    </row>
    <row r="69" spans="1:5" ht="15.75" thickBot="1" thickTop="1">
      <c r="A69" s="64" t="s">
        <v>48</v>
      </c>
      <c r="B69" s="65">
        <f>SUM(B42,B56,B62,B68)</f>
        <v>495940</v>
      </c>
      <c r="C69" s="65">
        <f>SUM(C42,C56,C62,C68)</f>
        <v>507349</v>
      </c>
      <c r="D69" s="49">
        <f>SUM(C69-B69)</f>
        <v>11409</v>
      </c>
      <c r="E69" s="6"/>
    </row>
    <row r="70" spans="1:5" ht="13.5" thickTop="1">
      <c r="A70" s="17"/>
      <c r="B70" s="99"/>
      <c r="C70" s="99"/>
      <c r="D70" s="99"/>
      <c r="E70" s="6"/>
    </row>
    <row r="71" spans="1:5" s="4" customFormat="1" ht="13.5">
      <c r="A71" s="95" t="s">
        <v>98</v>
      </c>
      <c r="B71" s="100"/>
      <c r="C71" s="94">
        <f>(D7/B7)</f>
        <v>2.0408465227737104E-06</v>
      </c>
      <c r="D71" s="99"/>
      <c r="E71" s="7"/>
    </row>
    <row r="72" spans="1:5" s="4" customFormat="1" ht="13.5">
      <c r="A72" s="95" t="s">
        <v>99</v>
      </c>
      <c r="B72" s="100"/>
      <c r="C72" s="94">
        <f>(D8/B8)</f>
        <v>0</v>
      </c>
      <c r="D72" s="99"/>
      <c r="E72" s="7"/>
    </row>
    <row r="73" spans="1:5" ht="14.25" customHeight="1">
      <c r="A73" s="95" t="s">
        <v>100</v>
      </c>
      <c r="B73" s="99"/>
      <c r="C73" s="94">
        <f>(D9/B9)</f>
        <v>0.04597701149425287</v>
      </c>
      <c r="D73" s="99"/>
      <c r="E73" s="6"/>
    </row>
    <row r="74" spans="1:5" s="1" customFormat="1" ht="15">
      <c r="A74" s="17"/>
      <c r="B74" s="17"/>
      <c r="C74" s="17"/>
      <c r="D74" s="17"/>
      <c r="E74" s="2"/>
    </row>
    <row r="75" spans="1:5" s="1" customFormat="1" ht="15">
      <c r="A75" s="102" t="s">
        <v>178</v>
      </c>
      <c r="B75" s="6">
        <f>SUM(C20-C69)</f>
        <v>0</v>
      </c>
      <c r="C75" s="101" t="s">
        <v>179</v>
      </c>
      <c r="D75" s="6"/>
      <c r="E75" s="2"/>
    </row>
    <row r="76" spans="2:5" ht="12">
      <c r="B76" s="6"/>
      <c r="C76" s="6"/>
      <c r="D76" s="6"/>
      <c r="E76" s="6"/>
    </row>
    <row r="77" spans="2:5" ht="12">
      <c r="B77" s="6"/>
      <c r="C77" s="6"/>
      <c r="D77" s="6"/>
      <c r="E77" s="6"/>
    </row>
    <row r="78" spans="2:5" ht="12">
      <c r="B78" s="6"/>
      <c r="C78" s="6"/>
      <c r="D78" s="6"/>
      <c r="E78" s="6"/>
    </row>
    <row r="79" spans="2:5" ht="12">
      <c r="B79" s="6"/>
      <c r="C79" s="6"/>
      <c r="D79" s="6"/>
      <c r="E79" s="6"/>
    </row>
    <row r="80" spans="2:5" ht="12">
      <c r="B80" s="6"/>
      <c r="C80" s="6"/>
      <c r="D80" s="6"/>
      <c r="E80" s="6"/>
    </row>
    <row r="81" spans="2:5" ht="12">
      <c r="B81" s="6"/>
      <c r="C81" s="6"/>
      <c r="D81" s="6"/>
      <c r="E81" s="6"/>
    </row>
    <row r="82" spans="2:5" ht="12">
      <c r="B82" s="6"/>
      <c r="C82" s="6"/>
      <c r="D82" s="6"/>
      <c r="E82" s="6"/>
    </row>
    <row r="83" spans="2:5" ht="12">
      <c r="B83" s="6"/>
      <c r="C83" s="6"/>
      <c r="D83" s="6"/>
      <c r="E83" s="6"/>
    </row>
    <row r="84" spans="2:5" ht="12">
      <c r="B84" s="6"/>
      <c r="C84" s="6"/>
      <c r="D84" s="6"/>
      <c r="E84" s="6"/>
    </row>
    <row r="85" spans="2:5" ht="12">
      <c r="B85" s="6"/>
      <c r="C85" s="6"/>
      <c r="D85" s="6"/>
      <c r="E85" s="6"/>
    </row>
    <row r="86" spans="2:5" ht="12">
      <c r="B86" s="6"/>
      <c r="C86" s="6"/>
      <c r="D86" s="6"/>
      <c r="E86" s="6"/>
    </row>
    <row r="87" spans="2:4" ht="15.75" customHeight="1">
      <c r="B87" s="6"/>
      <c r="C87" s="6"/>
      <c r="D87" s="6"/>
    </row>
    <row r="88" spans="2:5" ht="12">
      <c r="B88" s="6"/>
      <c r="C88" s="6"/>
      <c r="D88" s="6"/>
      <c r="E88" s="6"/>
    </row>
    <row r="89" spans="2:4" ht="12">
      <c r="B89" s="6"/>
      <c r="C89" s="6"/>
      <c r="D89" s="6"/>
    </row>
    <row r="90" spans="2:5" ht="12">
      <c r="B90" s="6"/>
      <c r="C90" s="6"/>
      <c r="D90" s="6"/>
      <c r="E90" s="6"/>
    </row>
    <row r="91" spans="2:5" ht="12">
      <c r="B91" s="6"/>
      <c r="C91" s="6"/>
      <c r="D91" s="6"/>
      <c r="E91" s="6"/>
    </row>
    <row r="92" spans="2:5" ht="12">
      <c r="B92" s="6"/>
      <c r="C92" s="6"/>
      <c r="D92" s="6"/>
      <c r="E92" s="6"/>
    </row>
    <row r="93" spans="2:5" ht="12">
      <c r="B93" s="6"/>
      <c r="C93" s="6"/>
      <c r="D93" s="6"/>
      <c r="E93" s="6"/>
    </row>
    <row r="94" spans="2:5" ht="12">
      <c r="B94" s="6"/>
      <c r="C94" s="6"/>
      <c r="D94" s="6"/>
      <c r="E94" s="6"/>
    </row>
    <row r="95" spans="2:5" ht="12">
      <c r="B95" s="6"/>
      <c r="C95" s="6"/>
      <c r="D95" s="6"/>
      <c r="E95" s="6"/>
    </row>
    <row r="96" spans="2:5" ht="12">
      <c r="B96" s="6"/>
      <c r="C96" s="6"/>
      <c r="D96" s="6"/>
      <c r="E96" s="6"/>
    </row>
    <row r="97" spans="2:5" ht="12">
      <c r="B97" s="6"/>
      <c r="C97" s="6"/>
      <c r="D97" s="6"/>
      <c r="E97" s="6"/>
    </row>
    <row r="98" spans="2:5" ht="12">
      <c r="B98" s="6"/>
      <c r="C98" s="6"/>
      <c r="D98" s="6"/>
      <c r="E98" s="6"/>
    </row>
    <row r="99" spans="2:5" ht="12">
      <c r="B99" s="6"/>
      <c r="C99" s="6"/>
      <c r="D99" s="6"/>
      <c r="E99" s="6"/>
    </row>
    <row r="100" spans="2:5" ht="12">
      <c r="B100" s="6"/>
      <c r="C100" s="6"/>
      <c r="D100" s="6"/>
      <c r="E100" s="6"/>
    </row>
    <row r="101" spans="2:5" ht="12">
      <c r="B101" s="6"/>
      <c r="C101" s="6"/>
      <c r="D101" s="6"/>
      <c r="E101" s="6"/>
    </row>
    <row r="102" spans="2:5" ht="12">
      <c r="B102" s="6"/>
      <c r="C102" s="6"/>
      <c r="D102" s="6"/>
      <c r="E102" s="6"/>
    </row>
    <row r="103" spans="2:5" ht="12">
      <c r="B103" s="6"/>
      <c r="C103" s="6"/>
      <c r="D103" s="6"/>
      <c r="E103" s="6"/>
    </row>
    <row r="104" spans="2:5" ht="12">
      <c r="B104" s="6"/>
      <c r="C104" s="6"/>
      <c r="D104" s="6"/>
      <c r="E104" s="6"/>
    </row>
    <row r="105" spans="2:5" ht="12">
      <c r="B105" s="6"/>
      <c r="C105" s="6"/>
      <c r="D105" s="6"/>
      <c r="E105" s="6"/>
    </row>
    <row r="106" spans="2:5" ht="12">
      <c r="B106" s="6"/>
      <c r="C106" s="6"/>
      <c r="D106" s="6"/>
      <c r="E106" s="6"/>
    </row>
    <row r="107" spans="2:5" ht="12">
      <c r="B107" s="6"/>
      <c r="C107" s="6"/>
      <c r="D107" s="6"/>
      <c r="E107" s="6"/>
    </row>
    <row r="108" spans="2:5" ht="12">
      <c r="B108" s="6"/>
      <c r="C108" s="6"/>
      <c r="D108" s="6"/>
      <c r="E108" s="6"/>
    </row>
    <row r="109" spans="2:5" ht="12">
      <c r="B109" s="6"/>
      <c r="C109" s="6"/>
      <c r="D109" s="6"/>
      <c r="E109" s="6"/>
    </row>
    <row r="110" spans="2:5" ht="12">
      <c r="B110" s="6"/>
      <c r="C110" s="6"/>
      <c r="D110" s="6"/>
      <c r="E110" s="6"/>
    </row>
    <row r="111" spans="2:5" ht="12">
      <c r="B111" s="6"/>
      <c r="C111" s="6"/>
      <c r="D111" s="6"/>
      <c r="E111" s="6"/>
    </row>
    <row r="112" spans="2:5" ht="12">
      <c r="B112" s="6"/>
      <c r="C112" s="6"/>
      <c r="D112" s="6"/>
      <c r="E112" s="6"/>
    </row>
    <row r="113" spans="2:5" ht="12">
      <c r="B113" s="6"/>
      <c r="C113" s="6"/>
      <c r="D113" s="6"/>
      <c r="E113" s="6"/>
    </row>
    <row r="114" spans="2:5" ht="12">
      <c r="B114" s="6"/>
      <c r="C114" s="6"/>
      <c r="D114" s="6"/>
      <c r="E114" s="6"/>
    </row>
    <row r="115" spans="2:5" ht="12">
      <c r="B115" s="6"/>
      <c r="C115" s="6"/>
      <c r="D115" s="6"/>
      <c r="E115" s="6"/>
    </row>
    <row r="116" spans="2:5" ht="12">
      <c r="B116" s="6"/>
      <c r="C116" s="6"/>
      <c r="D116" s="6"/>
      <c r="E116" s="6"/>
    </row>
    <row r="117" spans="2:5" ht="12">
      <c r="B117" s="6"/>
      <c r="C117" s="6"/>
      <c r="D117" s="6"/>
      <c r="E117" s="6"/>
    </row>
    <row r="118" spans="2:5" ht="12">
      <c r="B118" s="6"/>
      <c r="C118" s="6"/>
      <c r="D118" s="6"/>
      <c r="E118" s="6"/>
    </row>
    <row r="119" spans="2:5" ht="12">
      <c r="B119" s="6"/>
      <c r="C119" s="6"/>
      <c r="D119" s="6"/>
      <c r="E119" s="6"/>
    </row>
    <row r="120" spans="2:5" ht="12">
      <c r="B120" s="6"/>
      <c r="C120" s="6"/>
      <c r="D120" s="6"/>
      <c r="E120" s="6"/>
    </row>
    <row r="121" spans="2:5" ht="12">
      <c r="B121" s="6"/>
      <c r="C121" s="6"/>
      <c r="D121" s="6"/>
      <c r="E121" s="6"/>
    </row>
    <row r="122" spans="2:5" ht="12">
      <c r="B122" s="6"/>
      <c r="C122" s="6"/>
      <c r="D122" s="6"/>
      <c r="E122" s="6"/>
    </row>
    <row r="123" spans="2:5" ht="12">
      <c r="B123" s="6"/>
      <c r="C123" s="6"/>
      <c r="D123" s="6"/>
      <c r="E123" s="6"/>
    </row>
    <row r="124" spans="2:5" ht="12">
      <c r="B124" s="6"/>
      <c r="C124" s="6"/>
      <c r="D124" s="6"/>
      <c r="E124" s="6"/>
    </row>
    <row r="125" spans="2:5" ht="12">
      <c r="B125" s="6"/>
      <c r="C125" s="6"/>
      <c r="D125" s="6"/>
      <c r="E125" s="6"/>
    </row>
    <row r="126" spans="2:5" ht="12">
      <c r="B126" s="6"/>
      <c r="C126" s="6"/>
      <c r="D126" s="6"/>
      <c r="E126" s="6"/>
    </row>
    <row r="127" spans="2:5" ht="12">
      <c r="B127" s="6"/>
      <c r="C127" s="6"/>
      <c r="D127" s="6"/>
      <c r="E127" s="6"/>
    </row>
    <row r="128" spans="2:5" ht="12">
      <c r="B128" s="6"/>
      <c r="C128" s="6"/>
      <c r="D128" s="6"/>
      <c r="E128" s="6"/>
    </row>
    <row r="129" spans="2:5" ht="12">
      <c r="B129" s="6"/>
      <c r="C129" s="6"/>
      <c r="D129" s="6"/>
      <c r="E129" s="6"/>
    </row>
    <row r="130" spans="2:5" ht="12">
      <c r="B130" s="6"/>
      <c r="C130" s="6"/>
      <c r="D130" s="6"/>
      <c r="E130" s="6"/>
    </row>
    <row r="131" spans="2:5" ht="12">
      <c r="B131" s="6"/>
      <c r="C131" s="6"/>
      <c r="D131" s="6"/>
      <c r="E131" s="6"/>
    </row>
    <row r="132" spans="2:5" ht="12">
      <c r="B132" s="6"/>
      <c r="C132" s="6"/>
      <c r="D132" s="6"/>
      <c r="E132" s="6"/>
    </row>
    <row r="133" spans="2:5" ht="12">
      <c r="B133" s="6"/>
      <c r="C133" s="6"/>
      <c r="D133" s="6"/>
      <c r="E133" s="6"/>
    </row>
    <row r="134" spans="2:5" ht="12">
      <c r="B134" s="6"/>
      <c r="C134" s="6"/>
      <c r="D134" s="6"/>
      <c r="E134" s="6"/>
    </row>
    <row r="135" spans="2:5" ht="12">
      <c r="B135" s="6"/>
      <c r="C135" s="6"/>
      <c r="D135" s="6"/>
      <c r="E135" s="6"/>
    </row>
    <row r="136" spans="2:5" ht="12">
      <c r="B136" s="6"/>
      <c r="C136" s="6"/>
      <c r="D136" s="6"/>
      <c r="E136" s="6"/>
    </row>
    <row r="137" spans="2:5" ht="12">
      <c r="B137" s="6"/>
      <c r="C137" s="6"/>
      <c r="D137" s="6"/>
      <c r="E137" s="6"/>
    </row>
    <row r="138" spans="2:5" ht="12">
      <c r="B138" s="6"/>
      <c r="C138" s="6"/>
      <c r="D138" s="6"/>
      <c r="E138" s="6"/>
    </row>
    <row r="139" spans="2:5" ht="12">
      <c r="B139" s="6"/>
      <c r="C139" s="6"/>
      <c r="D139" s="6"/>
      <c r="E139" s="6"/>
    </row>
    <row r="140" spans="2:5" ht="12">
      <c r="B140" s="6"/>
      <c r="C140" s="6"/>
      <c r="D140" s="6"/>
      <c r="E140" s="6"/>
    </row>
    <row r="141" spans="2:5" ht="12">
      <c r="B141" s="6"/>
      <c r="C141" s="6"/>
      <c r="D141" s="6"/>
      <c r="E141" s="6"/>
    </row>
    <row r="142" spans="2:5" ht="12">
      <c r="B142" s="6"/>
      <c r="C142" s="6"/>
      <c r="D142" s="6"/>
      <c r="E142" s="6"/>
    </row>
    <row r="143" spans="2:5" ht="12">
      <c r="B143" s="6"/>
      <c r="C143" s="6"/>
      <c r="D143" s="6"/>
      <c r="E143" s="6"/>
    </row>
    <row r="144" spans="2:5" ht="12">
      <c r="B144" s="6"/>
      <c r="C144" s="6"/>
      <c r="D144" s="6"/>
      <c r="E144" s="6"/>
    </row>
    <row r="145" spans="2:5" ht="12">
      <c r="B145" s="6"/>
      <c r="C145" s="6"/>
      <c r="D145" s="6"/>
      <c r="E145" s="6"/>
    </row>
    <row r="146" spans="2:5" ht="12">
      <c r="B146" s="6"/>
      <c r="C146" s="6"/>
      <c r="D146" s="6"/>
      <c r="E146" s="6"/>
    </row>
    <row r="147" spans="2:5" ht="12">
      <c r="B147" s="6"/>
      <c r="C147" s="6"/>
      <c r="D147" s="6"/>
      <c r="E147" s="6"/>
    </row>
    <row r="148" spans="2:5" ht="12">
      <c r="B148" s="6"/>
      <c r="C148" s="6"/>
      <c r="D148" s="6"/>
      <c r="E148" s="6"/>
    </row>
    <row r="149" spans="2:5" ht="12">
      <c r="B149" s="6"/>
      <c r="C149" s="6"/>
      <c r="D149" s="6"/>
      <c r="E149" s="6"/>
    </row>
    <row r="150" spans="2:5" ht="12">
      <c r="B150" s="6"/>
      <c r="C150" s="6"/>
      <c r="D150" s="6"/>
      <c r="E150" s="6"/>
    </row>
    <row r="151" spans="2:5" ht="12">
      <c r="B151" s="6"/>
      <c r="C151" s="6"/>
      <c r="D151" s="6"/>
      <c r="E151" s="6"/>
    </row>
    <row r="152" spans="2:5" ht="12">
      <c r="B152" s="6"/>
      <c r="C152" s="6"/>
      <c r="D152" s="6"/>
      <c r="E152" s="6"/>
    </row>
    <row r="153" spans="2:5" ht="12">
      <c r="B153" s="6"/>
      <c r="C153" s="6"/>
      <c r="D153" s="6"/>
      <c r="E153" s="6"/>
    </row>
    <row r="154" spans="2:5" ht="12">
      <c r="B154" s="6"/>
      <c r="C154" s="6"/>
      <c r="D154" s="6"/>
      <c r="E154" s="6"/>
    </row>
    <row r="155" spans="2:5" ht="12">
      <c r="B155" s="6"/>
      <c r="C155" s="6"/>
      <c r="D155" s="6"/>
      <c r="E155" s="6"/>
    </row>
    <row r="156" spans="2:5" ht="12">
      <c r="B156" s="6"/>
      <c r="C156" s="6"/>
      <c r="D156" s="6"/>
      <c r="E156" s="6"/>
    </row>
    <row r="157" spans="2:5" ht="12">
      <c r="B157" s="6"/>
      <c r="C157" s="6"/>
      <c r="D157" s="6"/>
      <c r="E157" s="6"/>
    </row>
    <row r="158" spans="2:5" ht="12">
      <c r="B158" s="6"/>
      <c r="C158" s="6"/>
      <c r="D158" s="6"/>
      <c r="E158" s="6"/>
    </row>
    <row r="159" spans="2:5" ht="12">
      <c r="B159" s="6"/>
      <c r="C159" s="6"/>
      <c r="D159" s="6"/>
      <c r="E159" s="6"/>
    </row>
    <row r="160" spans="2:5" ht="12">
      <c r="B160" s="6"/>
      <c r="C160" s="6"/>
      <c r="D160" s="6"/>
      <c r="E160" s="6"/>
    </row>
    <row r="161" spans="2:5" ht="12">
      <c r="B161" s="6"/>
      <c r="C161" s="6"/>
      <c r="D161" s="6"/>
      <c r="E161" s="6"/>
    </row>
    <row r="162" spans="2:5" ht="12">
      <c r="B162" s="6"/>
      <c r="C162" s="6"/>
      <c r="D162" s="6"/>
      <c r="E162" s="6"/>
    </row>
    <row r="163" spans="2:5" ht="12">
      <c r="B163" s="6"/>
      <c r="C163" s="6"/>
      <c r="D163" s="6"/>
      <c r="E163" s="6"/>
    </row>
    <row r="164" spans="2:5" ht="12">
      <c r="B164" s="6"/>
      <c r="C164" s="6"/>
      <c r="D164" s="6"/>
      <c r="E164" s="6"/>
    </row>
    <row r="165" spans="2:5" ht="12">
      <c r="B165" s="6"/>
      <c r="C165" s="6"/>
      <c r="D165" s="6"/>
      <c r="E165" s="6"/>
    </row>
    <row r="166" spans="2:5" ht="12">
      <c r="B166" s="6"/>
      <c r="C166" s="6"/>
      <c r="D166" s="6"/>
      <c r="E166" s="6"/>
    </row>
    <row r="167" spans="2:5" ht="12">
      <c r="B167" s="6"/>
      <c r="C167" s="6"/>
      <c r="D167" s="6"/>
      <c r="E167" s="6"/>
    </row>
    <row r="168" spans="2:5" ht="12">
      <c r="B168" s="6"/>
      <c r="C168" s="6"/>
      <c r="D168" s="6"/>
      <c r="E168" s="6"/>
    </row>
    <row r="169" spans="2:5" ht="12">
      <c r="B169" s="6"/>
      <c r="C169" s="6"/>
      <c r="D169" s="6"/>
      <c r="E169" s="6"/>
    </row>
    <row r="170" spans="2:5" ht="12">
      <c r="B170" s="6"/>
      <c r="C170" s="6"/>
      <c r="D170" s="6"/>
      <c r="E170" s="6"/>
    </row>
    <row r="171" spans="2:5" ht="12">
      <c r="B171" s="6"/>
      <c r="C171" s="6"/>
      <c r="D171" s="6"/>
      <c r="E171" s="6"/>
    </row>
    <row r="172" spans="2:5" ht="12">
      <c r="B172" s="6"/>
      <c r="C172" s="6"/>
      <c r="D172" s="6"/>
      <c r="E172" s="6"/>
    </row>
    <row r="173" spans="2:5" ht="12">
      <c r="B173" s="6"/>
      <c r="C173" s="6"/>
      <c r="D173" s="6"/>
      <c r="E173" s="6"/>
    </row>
    <row r="174" spans="2:5" ht="12">
      <c r="B174" s="6"/>
      <c r="C174" s="6"/>
      <c r="D174" s="6"/>
      <c r="E174" s="6"/>
    </row>
    <row r="175" spans="2:5" ht="12">
      <c r="B175" s="6"/>
      <c r="C175" s="6"/>
      <c r="D175" s="6"/>
      <c r="E175" s="6"/>
    </row>
    <row r="176" spans="2:5" ht="12">
      <c r="B176" s="6"/>
      <c r="C176" s="6"/>
      <c r="D176" s="6"/>
      <c r="E176" s="6"/>
    </row>
    <row r="177" spans="2:5" ht="12">
      <c r="B177" s="6"/>
      <c r="C177" s="6"/>
      <c r="D177" s="6"/>
      <c r="E177" s="6"/>
    </row>
    <row r="178" spans="2:5" ht="12">
      <c r="B178" s="6"/>
      <c r="C178" s="6"/>
      <c r="D178" s="6"/>
      <c r="E178" s="6"/>
    </row>
    <row r="179" spans="2:5" ht="12">
      <c r="B179" s="6"/>
      <c r="C179" s="6"/>
      <c r="D179" s="6"/>
      <c r="E179" s="6"/>
    </row>
    <row r="180" spans="2:5" ht="12">
      <c r="B180" s="6"/>
      <c r="C180" s="6"/>
      <c r="D180" s="6"/>
      <c r="E180" s="6"/>
    </row>
    <row r="181" spans="2:5" ht="12">
      <c r="B181" s="6"/>
      <c r="C181" s="6"/>
      <c r="D181" s="6"/>
      <c r="E181" s="6"/>
    </row>
    <row r="182" spans="2:5" ht="12">
      <c r="B182" s="6"/>
      <c r="C182" s="6"/>
      <c r="D182" s="6"/>
      <c r="E182" s="6"/>
    </row>
    <row r="183" spans="2:5" ht="12">
      <c r="B183" s="6"/>
      <c r="C183" s="6"/>
      <c r="D183" s="6"/>
      <c r="E183" s="6"/>
    </row>
    <row r="184" spans="2:5" ht="12">
      <c r="B184" s="6"/>
      <c r="C184" s="6"/>
      <c r="D184" s="6"/>
      <c r="E184" s="6"/>
    </row>
    <row r="185" spans="2:5" ht="12">
      <c r="B185" s="6"/>
      <c r="C185" s="6"/>
      <c r="D185" s="6"/>
      <c r="E185" s="6"/>
    </row>
    <row r="186" spans="2:5" ht="12">
      <c r="B186" s="6"/>
      <c r="C186" s="6"/>
      <c r="D186" s="6"/>
      <c r="E186" s="6"/>
    </row>
    <row r="187" spans="2:5" ht="12">
      <c r="B187" s="6"/>
      <c r="C187" s="6"/>
      <c r="D187" s="6"/>
      <c r="E187" s="6"/>
    </row>
    <row r="188" spans="2:5" ht="12">
      <c r="B188" s="6"/>
      <c r="C188" s="6"/>
      <c r="D188" s="6"/>
      <c r="E188" s="6"/>
    </row>
    <row r="189" spans="2:5" ht="12">
      <c r="B189" s="6"/>
      <c r="C189" s="6"/>
      <c r="D189" s="6"/>
      <c r="E189" s="6"/>
    </row>
    <row r="190" spans="2:5" ht="12">
      <c r="B190" s="6"/>
      <c r="C190" s="6"/>
      <c r="D190" s="6"/>
      <c r="E190" s="6"/>
    </row>
    <row r="191" spans="2:5" ht="12">
      <c r="B191" s="6"/>
      <c r="C191" s="6"/>
      <c r="D191" s="6"/>
      <c r="E191" s="6"/>
    </row>
    <row r="192" spans="2:5" ht="12">
      <c r="B192" s="6"/>
      <c r="C192" s="6"/>
      <c r="D192" s="6"/>
      <c r="E192" s="6"/>
    </row>
    <row r="193" spans="2:5" ht="12">
      <c r="B193" s="6"/>
      <c r="C193" s="6"/>
      <c r="D193" s="6"/>
      <c r="E193" s="6"/>
    </row>
    <row r="194" spans="2:5" ht="12">
      <c r="B194" s="6"/>
      <c r="C194" s="6"/>
      <c r="D194" s="6"/>
      <c r="E194" s="6"/>
    </row>
    <row r="195" spans="2:5" ht="12">
      <c r="B195" s="6"/>
      <c r="C195" s="6"/>
      <c r="D195" s="6"/>
      <c r="E195" s="6"/>
    </row>
    <row r="196" spans="2:5" ht="12">
      <c r="B196" s="6"/>
      <c r="C196" s="6"/>
      <c r="D196" s="6"/>
      <c r="E196" s="6"/>
    </row>
    <row r="197" spans="2:5" ht="12">
      <c r="B197" s="6"/>
      <c r="C197" s="6"/>
      <c r="D197" s="6"/>
      <c r="E197" s="6"/>
    </row>
    <row r="198" spans="2:5" ht="12">
      <c r="B198" s="6"/>
      <c r="C198" s="6"/>
      <c r="D198" s="6"/>
      <c r="E198" s="6"/>
    </row>
    <row r="199" spans="2:5" ht="12">
      <c r="B199" s="6"/>
      <c r="C199" s="6"/>
      <c r="D199" s="6"/>
      <c r="E199" s="6"/>
    </row>
    <row r="200" spans="2:5" ht="12">
      <c r="B200" s="6"/>
      <c r="C200" s="6"/>
      <c r="D200" s="6"/>
      <c r="E200" s="6"/>
    </row>
    <row r="201" spans="2:5" ht="12">
      <c r="B201" s="6"/>
      <c r="C201" s="6"/>
      <c r="D201" s="6"/>
      <c r="E201" s="6"/>
    </row>
    <row r="202" spans="2:5" ht="12">
      <c r="B202" s="6"/>
      <c r="C202" s="6"/>
      <c r="D202" s="6"/>
      <c r="E202" s="6"/>
    </row>
    <row r="203" spans="2:5" ht="12">
      <c r="B203" s="6"/>
      <c r="C203" s="6"/>
      <c r="D203" s="6"/>
      <c r="E203" s="6"/>
    </row>
    <row r="204" spans="2:5" ht="12">
      <c r="B204" s="6"/>
      <c r="C204" s="6"/>
      <c r="D204" s="6"/>
      <c r="E204" s="6"/>
    </row>
    <row r="205" spans="2:5" ht="12">
      <c r="B205" s="6"/>
      <c r="C205" s="6"/>
      <c r="D205" s="6"/>
      <c r="E205" s="6"/>
    </row>
    <row r="206" spans="2:5" ht="12">
      <c r="B206" s="6"/>
      <c r="C206" s="6"/>
      <c r="D206" s="6"/>
      <c r="E206" s="6"/>
    </row>
    <row r="207" spans="2:5" ht="12">
      <c r="B207" s="6"/>
      <c r="C207" s="6"/>
      <c r="D207" s="6"/>
      <c r="E207" s="6"/>
    </row>
    <row r="208" spans="2:5" ht="12">
      <c r="B208" s="6"/>
      <c r="C208" s="6"/>
      <c r="D208" s="6"/>
      <c r="E208" s="6"/>
    </row>
    <row r="209" spans="2:5" ht="12">
      <c r="B209" s="6"/>
      <c r="C209" s="6"/>
      <c r="D209" s="6"/>
      <c r="E209" s="6"/>
    </row>
    <row r="210" spans="2:5" ht="12">
      <c r="B210" s="6"/>
      <c r="C210" s="6"/>
      <c r="D210" s="6"/>
      <c r="E210" s="6"/>
    </row>
    <row r="211" spans="2:5" ht="12">
      <c r="B211" s="6"/>
      <c r="C211" s="6"/>
      <c r="D211" s="6"/>
      <c r="E211" s="6"/>
    </row>
    <row r="212" spans="2:5" ht="12">
      <c r="B212" s="6"/>
      <c r="C212" s="6"/>
      <c r="D212" s="6"/>
      <c r="E212" s="6"/>
    </row>
    <row r="213" spans="2:5" ht="12">
      <c r="B213" s="6"/>
      <c r="C213" s="6"/>
      <c r="D213" s="6"/>
      <c r="E213" s="6"/>
    </row>
    <row r="214" spans="2:5" ht="12">
      <c r="B214" s="6"/>
      <c r="C214" s="6"/>
      <c r="D214" s="6"/>
      <c r="E214" s="6"/>
    </row>
    <row r="215" spans="2:5" ht="12">
      <c r="B215" s="6"/>
      <c r="C215" s="6"/>
      <c r="D215" s="6"/>
      <c r="E215" s="6"/>
    </row>
    <row r="216" spans="2:5" ht="12">
      <c r="B216" s="6"/>
      <c r="C216" s="6"/>
      <c r="D216" s="6"/>
      <c r="E216" s="6"/>
    </row>
    <row r="217" spans="2:5" ht="12">
      <c r="B217" s="6"/>
      <c r="C217" s="6"/>
      <c r="D217" s="6"/>
      <c r="E217" s="6"/>
    </row>
    <row r="218" spans="2:5" ht="12">
      <c r="B218" s="6"/>
      <c r="C218" s="6"/>
      <c r="D218" s="6"/>
      <c r="E218" s="6"/>
    </row>
    <row r="219" spans="2:5" ht="12">
      <c r="B219" s="6"/>
      <c r="C219" s="6"/>
      <c r="D219" s="6"/>
      <c r="E219" s="6"/>
    </row>
    <row r="220" spans="2:5" ht="12">
      <c r="B220" s="6"/>
      <c r="C220" s="6"/>
      <c r="D220" s="6"/>
      <c r="E220" s="6"/>
    </row>
    <row r="221" spans="2:5" ht="12">
      <c r="B221" s="6"/>
      <c r="C221" s="6"/>
      <c r="D221" s="6"/>
      <c r="E221" s="6"/>
    </row>
    <row r="222" spans="2:5" ht="12">
      <c r="B222" s="6"/>
      <c r="C222" s="6"/>
      <c r="D222" s="6"/>
      <c r="E222" s="6"/>
    </row>
    <row r="223" spans="2:5" ht="12">
      <c r="B223" s="6"/>
      <c r="C223" s="6"/>
      <c r="D223" s="6"/>
      <c r="E223" s="6"/>
    </row>
    <row r="224" spans="2:5" ht="12">
      <c r="B224" s="6"/>
      <c r="C224" s="6"/>
      <c r="D224" s="6"/>
      <c r="E224" s="6"/>
    </row>
    <row r="225" spans="2:5" ht="12">
      <c r="B225" s="6"/>
      <c r="C225" s="6"/>
      <c r="D225" s="6"/>
      <c r="E225" s="6"/>
    </row>
    <row r="226" spans="2:5" ht="12">
      <c r="B226" s="6"/>
      <c r="C226" s="6"/>
      <c r="D226" s="6"/>
      <c r="E226" s="6"/>
    </row>
    <row r="227" spans="2:5" ht="12">
      <c r="B227" s="6"/>
      <c r="C227" s="6"/>
      <c r="D227" s="6"/>
      <c r="E227" s="6"/>
    </row>
    <row r="228" spans="2:5" ht="12">
      <c r="B228" s="6"/>
      <c r="C228" s="6"/>
      <c r="D228" s="6"/>
      <c r="E228" s="6"/>
    </row>
    <row r="229" spans="2:5" ht="12">
      <c r="B229" s="6"/>
      <c r="C229" s="6"/>
      <c r="D229" s="6"/>
      <c r="E229" s="6"/>
    </row>
    <row r="230" spans="2:5" ht="12">
      <c r="B230" s="6"/>
      <c r="C230" s="6"/>
      <c r="D230" s="6"/>
      <c r="E230" s="6"/>
    </row>
    <row r="231" spans="2:5" ht="12">
      <c r="B231" s="6"/>
      <c r="C231" s="6"/>
      <c r="D231" s="6"/>
      <c r="E231" s="6"/>
    </row>
    <row r="232" spans="2:5" ht="12">
      <c r="B232" s="6"/>
      <c r="C232" s="6"/>
      <c r="D232" s="6"/>
      <c r="E232" s="6"/>
    </row>
    <row r="233" spans="2:5" ht="12">
      <c r="B233" s="6"/>
      <c r="C233" s="6"/>
      <c r="D233" s="6"/>
      <c r="E233" s="6"/>
    </row>
    <row r="234" spans="2:5" ht="12">
      <c r="B234" s="6"/>
      <c r="C234" s="6"/>
      <c r="D234" s="6"/>
      <c r="E234" s="6"/>
    </row>
    <row r="235" spans="2:5" ht="12">
      <c r="B235" s="6"/>
      <c r="C235" s="6"/>
      <c r="D235" s="6"/>
      <c r="E235" s="6"/>
    </row>
    <row r="236" spans="2:5" ht="12">
      <c r="B236" s="6"/>
      <c r="C236" s="6"/>
      <c r="D236" s="6"/>
      <c r="E236" s="6"/>
    </row>
    <row r="237" spans="2:5" ht="12">
      <c r="B237" s="6"/>
      <c r="C237" s="6"/>
      <c r="D237" s="6"/>
      <c r="E237" s="6"/>
    </row>
    <row r="238" spans="2:5" ht="12">
      <c r="B238" s="6"/>
      <c r="C238" s="6"/>
      <c r="D238" s="6"/>
      <c r="E238" s="6"/>
    </row>
    <row r="239" spans="2:5" ht="12">
      <c r="B239" s="6"/>
      <c r="C239" s="6"/>
      <c r="D239" s="6"/>
      <c r="E239" s="6"/>
    </row>
    <row r="240" spans="2:5" ht="12">
      <c r="B240" s="6"/>
      <c r="C240" s="6"/>
      <c r="D240" s="6"/>
      <c r="E240" s="6"/>
    </row>
    <row r="241" spans="2:5" ht="12">
      <c r="B241" s="6"/>
      <c r="C241" s="6"/>
      <c r="D241" s="6"/>
      <c r="E241" s="6"/>
    </row>
    <row r="242" spans="2:5" ht="12">
      <c r="B242" s="6"/>
      <c r="C242" s="6"/>
      <c r="D242" s="6"/>
      <c r="E242" s="6"/>
    </row>
    <row r="243" spans="2:5" ht="12">
      <c r="B243" s="6"/>
      <c r="C243" s="6"/>
      <c r="D243" s="6"/>
      <c r="E243" s="6"/>
    </row>
    <row r="244" spans="2:5" ht="12">
      <c r="B244" s="6"/>
      <c r="C244" s="6"/>
      <c r="D244" s="6"/>
      <c r="E244" s="6"/>
    </row>
    <row r="245" spans="2:5" ht="12">
      <c r="B245" s="6"/>
      <c r="C245" s="6"/>
      <c r="D245" s="6"/>
      <c r="E245" s="6"/>
    </row>
    <row r="246" spans="2:5" ht="12">
      <c r="B246" s="6"/>
      <c r="C246" s="6"/>
      <c r="D246" s="6"/>
      <c r="E246" s="6"/>
    </row>
    <row r="247" spans="2:5" ht="12">
      <c r="B247" s="6"/>
      <c r="C247" s="6"/>
      <c r="D247" s="6"/>
      <c r="E247" s="6"/>
    </row>
    <row r="248" spans="2:5" ht="12">
      <c r="B248" s="6"/>
      <c r="C248" s="6"/>
      <c r="D248" s="6"/>
      <c r="E248" s="6"/>
    </row>
    <row r="249" spans="2:5" ht="12">
      <c r="B249" s="6"/>
      <c r="C249" s="6"/>
      <c r="D249" s="6"/>
      <c r="E249" s="6"/>
    </row>
    <row r="250" spans="2:5" ht="12">
      <c r="B250" s="6"/>
      <c r="C250" s="6"/>
      <c r="D250" s="6"/>
      <c r="E250" s="6"/>
    </row>
    <row r="251" spans="2:5" ht="12">
      <c r="B251" s="6"/>
      <c r="C251" s="6"/>
      <c r="D251" s="6"/>
      <c r="E251" s="6"/>
    </row>
    <row r="252" spans="2:5" ht="12">
      <c r="B252" s="6"/>
      <c r="C252" s="6"/>
      <c r="D252" s="6"/>
      <c r="E252" s="6"/>
    </row>
    <row r="253" spans="2:5" ht="12">
      <c r="B253" s="6"/>
      <c r="C253" s="6"/>
      <c r="D253" s="6"/>
      <c r="E253" s="6"/>
    </row>
    <row r="254" spans="2:5" ht="12">
      <c r="B254" s="6"/>
      <c r="C254" s="6"/>
      <c r="D254" s="6"/>
      <c r="E254" s="6"/>
    </row>
    <row r="255" spans="2:5" ht="12">
      <c r="B255" s="6"/>
      <c r="C255" s="6"/>
      <c r="D255" s="6"/>
      <c r="E255" s="6"/>
    </row>
    <row r="256" spans="2:5" ht="12">
      <c r="B256" s="6"/>
      <c r="C256" s="6"/>
      <c r="D256" s="6"/>
      <c r="E256" s="6"/>
    </row>
    <row r="257" spans="2:5" ht="12">
      <c r="B257" s="6"/>
      <c r="C257" s="6"/>
      <c r="D257" s="6"/>
      <c r="E257" s="6"/>
    </row>
    <row r="258" spans="2:5" ht="12">
      <c r="B258" s="6"/>
      <c r="C258" s="6"/>
      <c r="D258" s="6"/>
      <c r="E258" s="6"/>
    </row>
    <row r="259" spans="2:5" ht="12">
      <c r="B259" s="6"/>
      <c r="C259" s="6"/>
      <c r="D259" s="6"/>
      <c r="E259" s="6"/>
    </row>
    <row r="260" spans="2:5" ht="12">
      <c r="B260" s="6"/>
      <c r="C260" s="6"/>
      <c r="D260" s="6"/>
      <c r="E260" s="6"/>
    </row>
    <row r="261" spans="2:5" ht="12">
      <c r="B261" s="6"/>
      <c r="C261" s="6"/>
      <c r="D261" s="6"/>
      <c r="E261" s="6"/>
    </row>
    <row r="262" spans="2:5" ht="12">
      <c r="B262" s="6"/>
      <c r="C262" s="6"/>
      <c r="D262" s="6"/>
      <c r="E262" s="6"/>
    </row>
    <row r="263" spans="2:5" ht="12">
      <c r="B263" s="6"/>
      <c r="C263" s="6"/>
      <c r="D263" s="6"/>
      <c r="E263" s="6"/>
    </row>
    <row r="264" spans="2:5" ht="12">
      <c r="B264" s="6"/>
      <c r="C264" s="6"/>
      <c r="D264" s="6"/>
      <c r="E264" s="6"/>
    </row>
    <row r="265" spans="2:5" ht="12">
      <c r="B265" s="6"/>
      <c r="C265" s="6"/>
      <c r="D265" s="6"/>
      <c r="E265" s="6"/>
    </row>
    <row r="266" spans="2:5" ht="12">
      <c r="B266" s="6"/>
      <c r="C266" s="6"/>
      <c r="D266" s="6"/>
      <c r="E266" s="6"/>
    </row>
    <row r="267" spans="2:5" ht="12">
      <c r="B267" s="6"/>
      <c r="C267" s="6"/>
      <c r="D267" s="6"/>
      <c r="E267" s="6"/>
    </row>
    <row r="268" spans="2:5" ht="12">
      <c r="B268" s="6"/>
      <c r="C268" s="6"/>
      <c r="D268" s="6"/>
      <c r="E268" s="6"/>
    </row>
    <row r="269" spans="2:5" ht="12">
      <c r="B269" s="6"/>
      <c r="C269" s="6"/>
      <c r="D269" s="6"/>
      <c r="E269" s="6"/>
    </row>
    <row r="270" spans="2:5" ht="12">
      <c r="B270" s="6"/>
      <c r="C270" s="6"/>
      <c r="D270" s="6"/>
      <c r="E270" s="6"/>
    </row>
    <row r="271" spans="2:5" ht="12">
      <c r="B271" s="6"/>
      <c r="C271" s="6"/>
      <c r="D271" s="6"/>
      <c r="E271" s="6"/>
    </row>
    <row r="272" spans="2:5" ht="12">
      <c r="B272" s="6"/>
      <c r="C272" s="6"/>
      <c r="D272" s="6"/>
      <c r="E272" s="6"/>
    </row>
    <row r="273" spans="2:5" ht="12">
      <c r="B273" s="6"/>
      <c r="C273" s="6"/>
      <c r="D273" s="6"/>
      <c r="E273" s="6"/>
    </row>
    <row r="274" spans="2:5" ht="12">
      <c r="B274" s="6"/>
      <c r="C274" s="6"/>
      <c r="D274" s="6"/>
      <c r="E274" s="6"/>
    </row>
    <row r="275" spans="2:5" ht="12">
      <c r="B275" s="6"/>
      <c r="C275" s="6"/>
      <c r="D275" s="6"/>
      <c r="E275" s="6"/>
    </row>
    <row r="276" spans="2:5" ht="12">
      <c r="B276" s="6"/>
      <c r="C276" s="6"/>
      <c r="D276" s="6"/>
      <c r="E276" s="6"/>
    </row>
    <row r="277" spans="2:5" ht="12">
      <c r="B277" s="6"/>
      <c r="C277" s="6"/>
      <c r="D277" s="6"/>
      <c r="E277" s="6"/>
    </row>
    <row r="278" spans="2:5" ht="12">
      <c r="B278" s="6"/>
      <c r="C278" s="6"/>
      <c r="D278" s="6"/>
      <c r="E278" s="6"/>
    </row>
    <row r="279" spans="2:5" ht="12">
      <c r="B279" s="6"/>
      <c r="C279" s="6"/>
      <c r="D279" s="6"/>
      <c r="E279" s="6"/>
    </row>
    <row r="280" spans="2:5" ht="12">
      <c r="B280" s="6"/>
      <c r="C280" s="6"/>
      <c r="D280" s="6"/>
      <c r="E280" s="6"/>
    </row>
    <row r="281" spans="2:5" ht="12">
      <c r="B281" s="6"/>
      <c r="C281" s="6"/>
      <c r="D281" s="6"/>
      <c r="E281" s="6"/>
    </row>
    <row r="282" spans="2:5" ht="12">
      <c r="B282" s="6"/>
      <c r="C282" s="6"/>
      <c r="D282" s="6"/>
      <c r="E282" s="6"/>
    </row>
    <row r="283" spans="2:5" ht="12">
      <c r="B283" s="6"/>
      <c r="C283" s="6"/>
      <c r="D283" s="6"/>
      <c r="E283" s="6"/>
    </row>
    <row r="284" spans="2:5" ht="12">
      <c r="B284" s="6"/>
      <c r="C284" s="6"/>
      <c r="D284" s="6"/>
      <c r="E284" s="6"/>
    </row>
    <row r="285" spans="2:5" ht="12">
      <c r="B285" s="6"/>
      <c r="C285" s="6"/>
      <c r="D285" s="6"/>
      <c r="E285" s="6"/>
    </row>
    <row r="286" spans="2:5" ht="12">
      <c r="B286" s="6"/>
      <c r="C286" s="6"/>
      <c r="D286" s="6"/>
      <c r="E286" s="6"/>
    </row>
    <row r="287" spans="2:5" ht="12">
      <c r="B287" s="6"/>
      <c r="C287" s="6"/>
      <c r="D287" s="6"/>
      <c r="E287" s="6"/>
    </row>
    <row r="288" spans="2:5" ht="12">
      <c r="B288" s="6"/>
      <c r="C288" s="6"/>
      <c r="D288" s="6"/>
      <c r="E288" s="6"/>
    </row>
    <row r="289" spans="2:5" ht="12">
      <c r="B289" s="6"/>
      <c r="C289" s="6"/>
      <c r="D289" s="6"/>
      <c r="E289" s="6"/>
    </row>
    <row r="290" spans="2:5" ht="12">
      <c r="B290" s="6"/>
      <c r="C290" s="6"/>
      <c r="D290" s="6"/>
      <c r="E290" s="6"/>
    </row>
    <row r="291" spans="2:5" ht="12">
      <c r="B291" s="6"/>
      <c r="C291" s="6"/>
      <c r="D291" s="6"/>
      <c r="E291" s="6"/>
    </row>
    <row r="292" spans="2:5" ht="12">
      <c r="B292" s="6"/>
      <c r="C292" s="6"/>
      <c r="D292" s="6"/>
      <c r="E292" s="6"/>
    </row>
    <row r="293" spans="2:5" ht="12">
      <c r="B293" s="6"/>
      <c r="C293" s="6"/>
      <c r="D293" s="6"/>
      <c r="E293" s="6"/>
    </row>
    <row r="294" spans="2:5" ht="12">
      <c r="B294" s="6"/>
      <c r="C294" s="6"/>
      <c r="D294" s="6"/>
      <c r="E294" s="6"/>
    </row>
    <row r="295" spans="2:5" ht="12">
      <c r="B295" s="6"/>
      <c r="C295" s="6"/>
      <c r="D295" s="6"/>
      <c r="E295" s="6"/>
    </row>
    <row r="296" spans="2:5" ht="12">
      <c r="B296" s="6"/>
      <c r="C296" s="6"/>
      <c r="D296" s="6"/>
      <c r="E296" s="6"/>
    </row>
    <row r="297" spans="2:5" ht="12">
      <c r="B297" s="6"/>
      <c r="C297" s="6"/>
      <c r="D297" s="6"/>
      <c r="E297" s="6"/>
    </row>
    <row r="298" spans="2:5" ht="12">
      <c r="B298" s="6"/>
      <c r="C298" s="6"/>
      <c r="D298" s="6"/>
      <c r="E298" s="6"/>
    </row>
    <row r="299" spans="2:5" ht="12">
      <c r="B299" s="6"/>
      <c r="C299" s="6"/>
      <c r="D299" s="6"/>
      <c r="E299" s="6"/>
    </row>
    <row r="300" spans="2:5" ht="12">
      <c r="B300" s="6"/>
      <c r="C300" s="6"/>
      <c r="D300" s="6"/>
      <c r="E300" s="6"/>
    </row>
    <row r="301" spans="2:5" ht="12">
      <c r="B301" s="6"/>
      <c r="C301" s="6"/>
      <c r="D301" s="6"/>
      <c r="E301" s="6"/>
    </row>
    <row r="302" spans="2:5" ht="12">
      <c r="B302" s="6"/>
      <c r="C302" s="6"/>
      <c r="D302" s="6"/>
      <c r="E302" s="6"/>
    </row>
    <row r="303" spans="2:5" ht="12">
      <c r="B303" s="6"/>
      <c r="C303" s="6"/>
      <c r="D303" s="6"/>
      <c r="E303" s="6"/>
    </row>
    <row r="304" spans="2:5" ht="12">
      <c r="B304" s="6"/>
      <c r="C304" s="6"/>
      <c r="D304" s="6"/>
      <c r="E304" s="6"/>
    </row>
    <row r="305" spans="2:5" ht="12">
      <c r="B305" s="6"/>
      <c r="C305" s="6"/>
      <c r="D305" s="6"/>
      <c r="E305" s="6"/>
    </row>
    <row r="306" spans="2:5" ht="12">
      <c r="B306" s="6"/>
      <c r="C306" s="6"/>
      <c r="D306" s="6"/>
      <c r="E306" s="6"/>
    </row>
    <row r="307" spans="2:5" ht="12">
      <c r="B307" s="6"/>
      <c r="C307" s="6"/>
      <c r="D307" s="6"/>
      <c r="E307" s="6"/>
    </row>
    <row r="308" spans="2:5" ht="12">
      <c r="B308" s="6"/>
      <c r="C308" s="6"/>
      <c r="D308" s="6"/>
      <c r="E308" s="6"/>
    </row>
    <row r="309" spans="2:5" ht="12">
      <c r="B309" s="6"/>
      <c r="C309" s="6"/>
      <c r="D309" s="6"/>
      <c r="E309" s="6"/>
    </row>
    <row r="310" spans="2:5" ht="12">
      <c r="B310" s="6"/>
      <c r="C310" s="6"/>
      <c r="D310" s="6"/>
      <c r="E310" s="6"/>
    </row>
    <row r="311" spans="2:5" ht="12">
      <c r="B311" s="6"/>
      <c r="C311" s="6"/>
      <c r="D311" s="6"/>
      <c r="E311" s="6"/>
    </row>
    <row r="312" spans="2:5" ht="12">
      <c r="B312" s="6"/>
      <c r="C312" s="6"/>
      <c r="D312" s="6"/>
      <c r="E312" s="6"/>
    </row>
    <row r="313" spans="2:5" ht="12">
      <c r="B313" s="6"/>
      <c r="C313" s="6"/>
      <c r="D313" s="6"/>
      <c r="E313" s="6"/>
    </row>
    <row r="314" spans="2:5" ht="12">
      <c r="B314" s="6"/>
      <c r="C314" s="6"/>
      <c r="D314" s="6"/>
      <c r="E314" s="6"/>
    </row>
    <row r="315" spans="2:5" ht="12">
      <c r="B315" s="6"/>
      <c r="C315" s="6"/>
      <c r="D315" s="6"/>
      <c r="E315" s="6"/>
    </row>
    <row r="316" spans="2:5" ht="12">
      <c r="B316" s="6"/>
      <c r="C316" s="6"/>
      <c r="D316" s="6"/>
      <c r="E316" s="6"/>
    </row>
    <row r="317" spans="2:5" ht="12">
      <c r="B317" s="6"/>
      <c r="C317" s="6"/>
      <c r="D317" s="6"/>
      <c r="E317" s="6"/>
    </row>
    <row r="318" spans="2:5" ht="12">
      <c r="B318" s="6"/>
      <c r="C318" s="6"/>
      <c r="D318" s="6"/>
      <c r="E318" s="6"/>
    </row>
    <row r="319" spans="2:5" ht="12">
      <c r="B319" s="6"/>
      <c r="C319" s="6"/>
      <c r="D319" s="6"/>
      <c r="E319" s="6"/>
    </row>
    <row r="320" spans="2:5" ht="12">
      <c r="B320" s="6"/>
      <c r="C320" s="6"/>
      <c r="D320" s="6"/>
      <c r="E320" s="6"/>
    </row>
    <row r="321" spans="2:5" ht="12">
      <c r="B321" s="6"/>
      <c r="C321" s="6"/>
      <c r="D321" s="6"/>
      <c r="E321" s="6"/>
    </row>
    <row r="322" spans="2:5" ht="12">
      <c r="B322" s="6"/>
      <c r="C322" s="6"/>
      <c r="D322" s="6"/>
      <c r="E322" s="6"/>
    </row>
    <row r="323" spans="2:5" ht="12">
      <c r="B323" s="6"/>
      <c r="C323" s="6"/>
      <c r="D323" s="6"/>
      <c r="E323" s="6"/>
    </row>
    <row r="324" spans="2:5" ht="12">
      <c r="B324" s="6"/>
      <c r="C324" s="6"/>
      <c r="D324" s="6"/>
      <c r="E324" s="6"/>
    </row>
    <row r="325" spans="2:5" ht="12">
      <c r="B325" s="6"/>
      <c r="C325" s="6"/>
      <c r="D325" s="6"/>
      <c r="E325" s="6"/>
    </row>
    <row r="326" spans="2:5" ht="12">
      <c r="B326" s="6"/>
      <c r="C326" s="6"/>
      <c r="D326" s="6"/>
      <c r="E326" s="6"/>
    </row>
    <row r="327" spans="2:5" ht="12">
      <c r="B327" s="6"/>
      <c r="C327" s="6"/>
      <c r="D327" s="6"/>
      <c r="E327" s="6"/>
    </row>
    <row r="328" spans="2:5" ht="12">
      <c r="B328" s="6"/>
      <c r="C328" s="6"/>
      <c r="D328" s="6"/>
      <c r="E328" s="6"/>
    </row>
    <row r="329" spans="2:5" ht="12">
      <c r="B329" s="6"/>
      <c r="C329" s="6"/>
      <c r="D329" s="6"/>
      <c r="E329" s="6"/>
    </row>
    <row r="330" spans="2:5" ht="12">
      <c r="B330" s="6"/>
      <c r="C330" s="6"/>
      <c r="D330" s="6"/>
      <c r="E330" s="6"/>
    </row>
    <row r="331" spans="2:5" ht="12">
      <c r="B331" s="6"/>
      <c r="C331" s="6"/>
      <c r="D331" s="6"/>
      <c r="E331" s="6"/>
    </row>
    <row r="332" spans="2:5" ht="12">
      <c r="B332" s="6"/>
      <c r="C332" s="6"/>
      <c r="D332" s="6"/>
      <c r="E332" s="6"/>
    </row>
    <row r="333" spans="2:5" ht="12">
      <c r="B333" s="6"/>
      <c r="C333" s="6"/>
      <c r="D333" s="6"/>
      <c r="E333" s="6"/>
    </row>
    <row r="334" spans="2:5" ht="12">
      <c r="B334" s="6"/>
      <c r="C334" s="6"/>
      <c r="D334" s="6"/>
      <c r="E334" s="6"/>
    </row>
    <row r="335" spans="2:5" ht="12">
      <c r="B335" s="6"/>
      <c r="C335" s="6"/>
      <c r="D335" s="6"/>
      <c r="E335" s="6"/>
    </row>
    <row r="336" spans="2:5" ht="12">
      <c r="B336" s="6"/>
      <c r="C336" s="6"/>
      <c r="D336" s="6"/>
      <c r="E336" s="6"/>
    </row>
    <row r="337" spans="2:5" ht="12">
      <c r="B337" s="6"/>
      <c r="C337" s="6"/>
      <c r="D337" s="6"/>
      <c r="E337" s="6"/>
    </row>
    <row r="338" spans="2:5" ht="12">
      <c r="B338" s="6"/>
      <c r="C338" s="6"/>
      <c r="D338" s="6"/>
      <c r="E338" s="6"/>
    </row>
    <row r="339" spans="2:5" ht="12">
      <c r="B339" s="6"/>
      <c r="C339" s="6"/>
      <c r="D339" s="6"/>
      <c r="E339" s="6"/>
    </row>
    <row r="340" spans="2:5" ht="12">
      <c r="B340" s="6"/>
      <c r="C340" s="6"/>
      <c r="D340" s="6"/>
      <c r="E340" s="6"/>
    </row>
    <row r="341" spans="2:5" ht="12">
      <c r="B341" s="6"/>
      <c r="C341" s="6"/>
      <c r="D341" s="6"/>
      <c r="E341" s="6"/>
    </row>
    <row r="342" spans="2:5" ht="12">
      <c r="B342" s="6"/>
      <c r="C342" s="6"/>
      <c r="D342" s="6"/>
      <c r="E342" s="6"/>
    </row>
    <row r="343" spans="2:5" ht="12">
      <c r="B343" s="6"/>
      <c r="C343" s="6"/>
      <c r="D343" s="6"/>
      <c r="E343" s="6"/>
    </row>
    <row r="344" spans="2:5" ht="12">
      <c r="B344" s="6"/>
      <c r="C344" s="6"/>
      <c r="D344" s="6"/>
      <c r="E344" s="6"/>
    </row>
    <row r="345" spans="2:5" ht="12">
      <c r="B345" s="6"/>
      <c r="C345" s="6"/>
      <c r="D345" s="6"/>
      <c r="E345" s="6"/>
    </row>
    <row r="346" spans="2:5" ht="12">
      <c r="B346" s="6"/>
      <c r="C346" s="6"/>
      <c r="D346" s="6"/>
      <c r="E346" s="6"/>
    </row>
    <row r="347" spans="2:5" ht="12">
      <c r="B347" s="6"/>
      <c r="C347" s="6"/>
      <c r="D347" s="6"/>
      <c r="E347" s="6"/>
    </row>
    <row r="348" spans="2:5" ht="12">
      <c r="B348" s="6"/>
      <c r="C348" s="6"/>
      <c r="D348" s="6"/>
      <c r="E348" s="6"/>
    </row>
    <row r="349" spans="2:5" ht="12">
      <c r="B349" s="6"/>
      <c r="C349" s="6"/>
      <c r="D349" s="6"/>
      <c r="E349" s="6"/>
    </row>
    <row r="350" spans="2:5" ht="12">
      <c r="B350" s="6"/>
      <c r="C350" s="6"/>
      <c r="D350" s="6"/>
      <c r="E350" s="6"/>
    </row>
    <row r="351" spans="2:5" ht="12">
      <c r="B351" s="6"/>
      <c r="C351" s="6"/>
      <c r="D351" s="6"/>
      <c r="E351" s="6"/>
    </row>
    <row r="352" spans="2:5" ht="12">
      <c r="B352" s="6"/>
      <c r="C352" s="6"/>
      <c r="D352" s="6"/>
      <c r="E352" s="6"/>
    </row>
    <row r="353" spans="2:5" ht="12">
      <c r="B353" s="6"/>
      <c r="C353" s="6"/>
      <c r="D353" s="6"/>
      <c r="E353" s="6"/>
    </row>
    <row r="354" spans="2:5" ht="12">
      <c r="B354" s="6"/>
      <c r="C354" s="6"/>
      <c r="D354" s="6"/>
      <c r="E354" s="6"/>
    </row>
    <row r="355" spans="2:5" ht="12">
      <c r="B355" s="6"/>
      <c r="C355" s="6"/>
      <c r="D355" s="6"/>
      <c r="E355" s="6"/>
    </row>
    <row r="356" spans="2:5" ht="12">
      <c r="B356" s="6"/>
      <c r="C356" s="6"/>
      <c r="D356" s="6"/>
      <c r="E356" s="6"/>
    </row>
    <row r="357" spans="2:5" ht="12">
      <c r="B357" s="6"/>
      <c r="C357" s="6"/>
      <c r="D357" s="6"/>
      <c r="E357" s="6"/>
    </row>
    <row r="358" spans="2:5" ht="12">
      <c r="B358" s="6"/>
      <c r="C358" s="6"/>
      <c r="D358" s="6"/>
      <c r="E358" s="6"/>
    </row>
    <row r="359" spans="2:5" ht="12">
      <c r="B359" s="6"/>
      <c r="C359" s="6"/>
      <c r="D359" s="6"/>
      <c r="E359" s="6"/>
    </row>
    <row r="360" spans="2:5" ht="12">
      <c r="B360" s="6"/>
      <c r="C360" s="6"/>
      <c r="D360" s="6"/>
      <c r="E360" s="6"/>
    </row>
    <row r="361" spans="2:5" ht="12">
      <c r="B361" s="6"/>
      <c r="C361" s="6"/>
      <c r="D361" s="6"/>
      <c r="E361" s="6"/>
    </row>
    <row r="362" spans="2:5" ht="12">
      <c r="B362" s="6"/>
      <c r="C362" s="6"/>
      <c r="D362" s="6"/>
      <c r="E362" s="6"/>
    </row>
    <row r="363" spans="2:5" ht="12">
      <c r="B363" s="6"/>
      <c r="C363" s="6"/>
      <c r="D363" s="6"/>
      <c r="E363" s="6"/>
    </row>
    <row r="364" spans="2:5" ht="12">
      <c r="B364" s="6"/>
      <c r="C364" s="6"/>
      <c r="D364" s="6"/>
      <c r="E364" s="6"/>
    </row>
    <row r="365" spans="2:5" ht="12">
      <c r="B365" s="6"/>
      <c r="C365" s="6"/>
      <c r="D365" s="6"/>
      <c r="E365" s="6"/>
    </row>
    <row r="366" spans="2:5" ht="12">
      <c r="B366" s="6"/>
      <c r="C366" s="6"/>
      <c r="D366" s="6"/>
      <c r="E366" s="6"/>
    </row>
    <row r="367" spans="2:5" ht="12">
      <c r="B367" s="6"/>
      <c r="C367" s="6"/>
      <c r="D367" s="6"/>
      <c r="E367" s="6"/>
    </row>
    <row r="368" spans="2:5" ht="12">
      <c r="B368" s="6"/>
      <c r="C368" s="6"/>
      <c r="D368" s="6"/>
      <c r="E368" s="6"/>
    </row>
    <row r="369" spans="2:5" ht="12">
      <c r="B369" s="6"/>
      <c r="C369" s="6"/>
      <c r="D369" s="6"/>
      <c r="E369" s="6"/>
    </row>
    <row r="370" spans="2:5" ht="12">
      <c r="B370" s="6"/>
      <c r="C370" s="6"/>
      <c r="D370" s="6"/>
      <c r="E370" s="6"/>
    </row>
    <row r="371" spans="2:5" ht="12">
      <c r="B371" s="6"/>
      <c r="C371" s="6"/>
      <c r="D371" s="6"/>
      <c r="E371" s="6"/>
    </row>
    <row r="372" spans="2:5" ht="12">
      <c r="B372" s="6"/>
      <c r="C372" s="6"/>
      <c r="D372" s="6"/>
      <c r="E372" s="6"/>
    </row>
    <row r="373" spans="2:5" ht="12">
      <c r="B373" s="6"/>
      <c r="C373" s="6"/>
      <c r="D373" s="6"/>
      <c r="E373" s="6"/>
    </row>
    <row r="374" spans="2:5" ht="12">
      <c r="B374" s="6"/>
      <c r="C374" s="6"/>
      <c r="D374" s="6"/>
      <c r="E374" s="6"/>
    </row>
    <row r="375" spans="2:5" ht="12">
      <c r="B375" s="6"/>
      <c r="C375" s="6"/>
      <c r="D375" s="6"/>
      <c r="E375" s="6"/>
    </row>
    <row r="376" spans="2:5" ht="12">
      <c r="B376" s="6"/>
      <c r="C376" s="6"/>
      <c r="D376" s="6"/>
      <c r="E376" s="6"/>
    </row>
    <row r="377" spans="2:5" ht="12">
      <c r="B377" s="6"/>
      <c r="C377" s="6"/>
      <c r="D377" s="6"/>
      <c r="E377" s="6"/>
    </row>
    <row r="378" spans="2:5" ht="12">
      <c r="B378" s="6"/>
      <c r="C378" s="6"/>
      <c r="D378" s="6"/>
      <c r="E378" s="6"/>
    </row>
    <row r="379" spans="2:5" ht="12">
      <c r="B379" s="6"/>
      <c r="C379" s="6"/>
      <c r="D379" s="6"/>
      <c r="E379" s="6"/>
    </row>
    <row r="380" spans="2:5" ht="12">
      <c r="B380" s="6"/>
      <c r="C380" s="6"/>
      <c r="D380" s="6"/>
      <c r="E380" s="6"/>
    </row>
    <row r="381" spans="2:5" ht="12">
      <c r="B381" s="6"/>
      <c r="C381" s="6"/>
      <c r="D381" s="6"/>
      <c r="E381" s="6"/>
    </row>
    <row r="382" spans="2:5" ht="12">
      <c r="B382" s="6"/>
      <c r="C382" s="6"/>
      <c r="D382" s="6"/>
      <c r="E382" s="6"/>
    </row>
    <row r="383" spans="2:5" ht="12">
      <c r="B383" s="6"/>
      <c r="C383" s="6"/>
      <c r="D383" s="6"/>
      <c r="E383" s="6"/>
    </row>
    <row r="384" spans="2:5" ht="12">
      <c r="B384" s="6"/>
      <c r="C384" s="6"/>
      <c r="D384" s="6"/>
      <c r="E384" s="6"/>
    </row>
    <row r="385" spans="2:5" ht="12">
      <c r="B385" s="6"/>
      <c r="C385" s="6"/>
      <c r="D385" s="6"/>
      <c r="E385" s="6"/>
    </row>
    <row r="386" spans="2:5" ht="12">
      <c r="B386" s="6"/>
      <c r="C386" s="6"/>
      <c r="D386" s="6"/>
      <c r="E386" s="6"/>
    </row>
    <row r="387" spans="2:5" ht="12">
      <c r="B387" s="6"/>
      <c r="C387" s="6"/>
      <c r="D387" s="6"/>
      <c r="E387" s="6"/>
    </row>
    <row r="388" spans="2:5" ht="12">
      <c r="B388" s="6"/>
      <c r="C388" s="6"/>
      <c r="D388" s="6"/>
      <c r="E388" s="6"/>
    </row>
    <row r="389" spans="2:5" ht="12">
      <c r="B389" s="6"/>
      <c r="C389" s="6"/>
      <c r="D389" s="6"/>
      <c r="E389" s="6"/>
    </row>
    <row r="390" ht="12">
      <c r="E390" s="6"/>
    </row>
    <row r="391" ht="12">
      <c r="E391" s="6"/>
    </row>
    <row r="392" ht="12">
      <c r="E392" s="6"/>
    </row>
    <row r="393" ht="12">
      <c r="E393" s="6"/>
    </row>
    <row r="394" ht="12">
      <c r="E394" s="6"/>
    </row>
    <row r="395" ht="12">
      <c r="E395" s="6"/>
    </row>
    <row r="396" ht="12">
      <c r="E396" s="6"/>
    </row>
    <row r="397" ht="12">
      <c r="E397" s="6"/>
    </row>
    <row r="398" ht="12">
      <c r="E398" s="6"/>
    </row>
    <row r="399" ht="12">
      <c r="E399" s="6"/>
    </row>
    <row r="400" ht="12">
      <c r="E400" s="6"/>
    </row>
    <row r="401" ht="12">
      <c r="E401" s="6"/>
    </row>
    <row r="402" ht="12">
      <c r="E402" s="6"/>
    </row>
    <row r="403" ht="12">
      <c r="E403" s="6"/>
    </row>
    <row r="404" ht="12">
      <c r="E404" s="6"/>
    </row>
  </sheetData>
  <sheetProtection/>
  <mergeCells count="2">
    <mergeCell ref="A3:D3"/>
    <mergeCell ref="A22:D22"/>
  </mergeCells>
  <printOptions horizontalCentered="1"/>
  <pageMargins left="0.5" right="0.5" top="0.5" bottom="0.5" header="0.5" footer="0.5"/>
  <pageSetup fitToHeight="1" fitToWidth="1" horizontalDpi="1200" verticalDpi="1200" orientation="portrait" scale="74" r:id="rId1"/>
  <headerFooter alignWithMargins="0">
    <oddFooter>&amp;L&amp;"Arial,Bold"EPI Management &amp;C&amp;D&amp;RPage &amp;P</oddFooter>
  </headerFooter>
  <rowBreaks count="2" manualBreakCount="2">
    <brk id="4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75">
      <selection activeCell="C237" sqref="A1:C237"/>
    </sheetView>
  </sheetViews>
  <sheetFormatPr defaultColWidth="9.140625" defaultRowHeight="12.75"/>
  <cols>
    <col min="1" max="1" width="71.57421875" style="0" customWidth="1"/>
    <col min="2" max="2" width="0.13671875" style="0" hidden="1" customWidth="1"/>
    <col min="3" max="3" width="19.00390625" style="0" customWidth="1"/>
  </cols>
  <sheetData>
    <row r="1" spans="1:3" ht="18">
      <c r="A1" s="107" t="s">
        <v>55</v>
      </c>
      <c r="B1" s="107"/>
      <c r="C1" s="107"/>
    </row>
    <row r="2" spans="1:3" ht="18">
      <c r="A2" s="107" t="s">
        <v>50</v>
      </c>
      <c r="B2" s="107"/>
      <c r="C2" s="107"/>
    </row>
    <row r="3" spans="1:3" ht="18">
      <c r="A3" s="107" t="s">
        <v>116</v>
      </c>
      <c r="B3" s="107"/>
      <c r="C3" s="107"/>
    </row>
    <row r="4" spans="1:3" ht="12">
      <c r="A4" s="25"/>
      <c r="B4" s="25"/>
      <c r="C4" s="25"/>
    </row>
    <row r="5" spans="1:3" ht="17.25">
      <c r="A5" s="57" t="s">
        <v>3</v>
      </c>
      <c r="B5" s="58"/>
      <c r="C5" s="56"/>
    </row>
    <row r="6" spans="1:3" ht="12">
      <c r="A6" s="72" t="s">
        <v>4</v>
      </c>
      <c r="B6" s="10"/>
      <c r="C6" s="28">
        <f>SUM(-C9-C12-C32-C26+C205)</f>
        <v>235197</v>
      </c>
    </row>
    <row r="7" spans="1:3" ht="12">
      <c r="A7" s="27"/>
      <c r="B7" s="10"/>
      <c r="C7" s="28"/>
    </row>
    <row r="8" spans="1:3" ht="12">
      <c r="A8" s="73" t="s">
        <v>5</v>
      </c>
      <c r="B8" s="10"/>
      <c r="C8" s="28"/>
    </row>
    <row r="9" spans="1:3" ht="12">
      <c r="A9" s="10" t="s">
        <v>51</v>
      </c>
      <c r="B9" s="10"/>
      <c r="C9" s="28">
        <f>+C91</f>
        <v>79300</v>
      </c>
    </row>
    <row r="10" spans="1:3" ht="12">
      <c r="A10" s="10"/>
      <c r="B10" s="10"/>
      <c r="C10" s="28"/>
    </row>
    <row r="11" spans="1:3" ht="12">
      <c r="A11" s="73" t="s">
        <v>6</v>
      </c>
      <c r="B11" s="10"/>
      <c r="C11" s="28"/>
    </row>
    <row r="12" spans="1:3" ht="12">
      <c r="A12" s="76" t="s">
        <v>117</v>
      </c>
      <c r="B12" s="10"/>
      <c r="C12" s="82">
        <v>170352</v>
      </c>
    </row>
    <row r="13" spans="1:3" ht="12">
      <c r="A13" s="76" t="s">
        <v>69</v>
      </c>
      <c r="B13" s="10"/>
      <c r="C13" s="28"/>
    </row>
    <row r="14" spans="1:3" ht="17.25" customHeight="1">
      <c r="A14" s="43" t="s">
        <v>52</v>
      </c>
      <c r="B14" s="44"/>
      <c r="C14" s="45">
        <f>SUM(C6:C13)</f>
        <v>484849</v>
      </c>
    </row>
    <row r="15" spans="1:3" ht="17.25" customHeight="1">
      <c r="A15" s="40"/>
      <c r="B15" s="41"/>
      <c r="C15" s="42"/>
    </row>
    <row r="16" spans="1:3" ht="17.25">
      <c r="A16" s="57" t="s">
        <v>8</v>
      </c>
      <c r="B16" s="58"/>
      <c r="C16" s="56"/>
    </row>
    <row r="17" spans="1:3" ht="12">
      <c r="A17" s="72" t="s">
        <v>9</v>
      </c>
      <c r="B17" s="10"/>
      <c r="C17" s="28"/>
    </row>
    <row r="18" spans="1:3" ht="12">
      <c r="A18" s="77" t="s">
        <v>120</v>
      </c>
      <c r="B18" s="10"/>
      <c r="C18" s="28">
        <v>2000</v>
      </c>
    </row>
    <row r="19" spans="1:3" ht="12">
      <c r="A19" s="77" t="s">
        <v>69</v>
      </c>
      <c r="B19" s="10"/>
      <c r="C19" s="28"/>
    </row>
    <row r="20" spans="1:3" ht="12">
      <c r="A20" s="32"/>
      <c r="B20" s="10"/>
      <c r="C20" s="28"/>
    </row>
    <row r="21" spans="1:3" ht="12">
      <c r="A21" s="73" t="s">
        <v>10</v>
      </c>
      <c r="B21" s="10"/>
      <c r="C21" s="28"/>
    </row>
    <row r="22" spans="1:3" ht="12">
      <c r="A22" s="76" t="s">
        <v>118</v>
      </c>
      <c r="B22" s="10"/>
      <c r="C22" s="82">
        <v>2500</v>
      </c>
    </row>
    <row r="23" spans="1:3" ht="12">
      <c r="A23" s="75" t="s">
        <v>119</v>
      </c>
      <c r="B23" s="10"/>
      <c r="C23" s="28"/>
    </row>
    <row r="24" spans="1:3" ht="12">
      <c r="A24" s="75" t="s">
        <v>101</v>
      </c>
      <c r="B24" s="10"/>
      <c r="C24" s="28"/>
    </row>
    <row r="25" spans="1:3" ht="12">
      <c r="A25" s="75"/>
      <c r="B25" s="10"/>
      <c r="C25" s="28"/>
    </row>
    <row r="26" spans="1:3" ht="15">
      <c r="A26" s="43" t="s">
        <v>56</v>
      </c>
      <c r="B26" s="44"/>
      <c r="C26" s="45">
        <f>SUM(C18:C22)</f>
        <v>4500</v>
      </c>
    </row>
    <row r="27" spans="1:3" ht="12">
      <c r="A27" s="10"/>
      <c r="B27" s="10"/>
      <c r="C27" s="29"/>
    </row>
    <row r="28" spans="1:3" ht="17.25">
      <c r="A28" s="59" t="s">
        <v>12</v>
      </c>
      <c r="B28" s="58"/>
      <c r="C28" s="60"/>
    </row>
    <row r="29" spans="1:3" ht="12">
      <c r="A29" s="74" t="s">
        <v>13</v>
      </c>
      <c r="B29" s="10"/>
      <c r="C29" s="29"/>
    </row>
    <row r="30" spans="1:3" ht="12">
      <c r="A30" s="75" t="s">
        <v>121</v>
      </c>
      <c r="B30" s="10"/>
      <c r="C30" s="81">
        <v>18000</v>
      </c>
    </row>
    <row r="31" spans="1:3" ht="12">
      <c r="A31" s="75" t="s">
        <v>122</v>
      </c>
      <c r="B31" s="10"/>
      <c r="C31" s="29"/>
    </row>
    <row r="32" spans="1:3" ht="15">
      <c r="A32" s="43" t="s">
        <v>57</v>
      </c>
      <c r="B32" s="44"/>
      <c r="C32" s="45">
        <f>SUM(C29:C30)</f>
        <v>18000</v>
      </c>
    </row>
    <row r="33" spans="1:3" ht="17.25">
      <c r="A33" s="61" t="s">
        <v>58</v>
      </c>
      <c r="B33" s="62"/>
      <c r="C33" s="63">
        <f>SUM(C14,C26,C32)</f>
        <v>507349</v>
      </c>
    </row>
    <row r="34" spans="1:3" ht="17.25">
      <c r="A34" s="61"/>
      <c r="B34" s="62"/>
      <c r="C34" s="63"/>
    </row>
    <row r="35" spans="1:3" ht="17.25">
      <c r="A35" s="59" t="s">
        <v>59</v>
      </c>
      <c r="B35" s="58"/>
      <c r="C35" s="60"/>
    </row>
    <row r="36" spans="1:3" ht="12">
      <c r="A36" s="34" t="s">
        <v>60</v>
      </c>
      <c r="B36" s="10"/>
      <c r="C36" s="29"/>
    </row>
    <row r="37" spans="1:3" ht="12">
      <c r="A37" s="75" t="s">
        <v>123</v>
      </c>
      <c r="B37" s="10"/>
      <c r="C37" s="29"/>
    </row>
    <row r="38" spans="1:3" ht="12">
      <c r="A38" s="75" t="s">
        <v>86</v>
      </c>
      <c r="B38" s="10"/>
      <c r="C38" s="29"/>
    </row>
    <row r="39" spans="1:3" ht="12">
      <c r="A39" s="75" t="s">
        <v>203</v>
      </c>
      <c r="B39" s="10"/>
      <c r="C39" s="29"/>
    </row>
    <row r="40" spans="1:3" ht="10.5" customHeight="1">
      <c r="A40" s="75" t="s">
        <v>69</v>
      </c>
      <c r="B40" s="10"/>
      <c r="C40" s="29">
        <f>75*9</f>
        <v>675</v>
      </c>
    </row>
    <row r="41" spans="1:3" ht="12">
      <c r="A41" s="34" t="s">
        <v>61</v>
      </c>
      <c r="B41" s="10"/>
      <c r="C41" s="29"/>
    </row>
    <row r="42" spans="1:3" ht="12">
      <c r="A42" s="75" t="s">
        <v>124</v>
      </c>
      <c r="B42" s="10"/>
      <c r="C42" s="29"/>
    </row>
    <row r="43" spans="1:3" ht="12">
      <c r="A43" s="75" t="s">
        <v>125</v>
      </c>
      <c r="B43" s="10"/>
      <c r="C43" s="29">
        <v>150</v>
      </c>
    </row>
    <row r="44" spans="1:3" ht="12">
      <c r="A44" s="35"/>
      <c r="B44" s="10"/>
      <c r="C44" s="29"/>
    </row>
    <row r="45" spans="1:3" ht="12">
      <c r="A45" s="34" t="s">
        <v>21</v>
      </c>
      <c r="B45" s="10"/>
      <c r="C45" s="29"/>
    </row>
    <row r="46" spans="1:3" ht="12">
      <c r="A46" s="75" t="s">
        <v>130</v>
      </c>
      <c r="B46" s="10"/>
      <c r="C46" s="29"/>
    </row>
    <row r="47" spans="1:3" ht="12">
      <c r="A47" s="75" t="s">
        <v>127</v>
      </c>
      <c r="B47" s="10"/>
      <c r="C47" s="29"/>
    </row>
    <row r="48" spans="1:3" ht="12">
      <c r="A48" s="75" t="s">
        <v>128</v>
      </c>
      <c r="B48" s="10"/>
      <c r="C48" s="29"/>
    </row>
    <row r="49" spans="1:3" ht="12">
      <c r="A49" s="75" t="s">
        <v>129</v>
      </c>
      <c r="B49" s="10"/>
      <c r="C49" s="85"/>
    </row>
    <row r="50" spans="1:3" ht="12">
      <c r="A50" s="75" t="s">
        <v>126</v>
      </c>
      <c r="B50" s="10"/>
      <c r="C50" s="81">
        <v>388</v>
      </c>
    </row>
    <row r="51" spans="1:3" ht="12">
      <c r="A51" s="75" t="s">
        <v>176</v>
      </c>
      <c r="B51" s="10"/>
      <c r="C51" s="29"/>
    </row>
    <row r="52" spans="1:3" ht="12">
      <c r="A52" s="75" t="s">
        <v>69</v>
      </c>
      <c r="B52" s="10"/>
      <c r="C52" s="29"/>
    </row>
    <row r="53" spans="1:3" ht="10.5" customHeight="1">
      <c r="A53" s="34"/>
      <c r="B53" s="10"/>
      <c r="C53" s="29"/>
    </row>
    <row r="54" spans="1:3" ht="12">
      <c r="A54" s="33" t="s">
        <v>22</v>
      </c>
      <c r="B54" s="10"/>
      <c r="C54" s="37"/>
    </row>
    <row r="55" spans="1:3" ht="12">
      <c r="A55" s="75" t="s">
        <v>205</v>
      </c>
      <c r="B55" s="10"/>
      <c r="C55" s="37"/>
    </row>
    <row r="56" spans="1:3" ht="12">
      <c r="A56" s="75" t="s">
        <v>131</v>
      </c>
      <c r="B56" s="10"/>
      <c r="C56" s="37"/>
    </row>
    <row r="57" spans="1:3" ht="12">
      <c r="A57" s="75" t="s">
        <v>204</v>
      </c>
      <c r="B57" s="10"/>
      <c r="C57" s="37"/>
    </row>
    <row r="58" spans="1:3" ht="12">
      <c r="A58" s="75" t="s">
        <v>132</v>
      </c>
      <c r="B58" s="10"/>
      <c r="C58" s="81">
        <v>245</v>
      </c>
    </row>
    <row r="59" spans="1:3" ht="12">
      <c r="A59" s="78" t="s">
        <v>102</v>
      </c>
      <c r="B59" s="10"/>
      <c r="C59" s="29"/>
    </row>
    <row r="60" spans="1:3" ht="12">
      <c r="A60" s="75" t="s">
        <v>206</v>
      </c>
      <c r="B60" s="10"/>
      <c r="C60" s="29"/>
    </row>
    <row r="61" spans="1:3" s="76" customFormat="1" ht="12">
      <c r="A61" s="78"/>
      <c r="C61" s="79"/>
    </row>
    <row r="62" spans="1:3" ht="12">
      <c r="A62" s="33" t="s">
        <v>62</v>
      </c>
      <c r="B62" s="10"/>
      <c r="C62" s="37"/>
    </row>
    <row r="63" spans="1:3" ht="12">
      <c r="A63" s="75" t="s">
        <v>133</v>
      </c>
      <c r="B63" s="10"/>
      <c r="C63" s="37"/>
    </row>
    <row r="64" spans="1:3" ht="12">
      <c r="A64" s="75" t="s">
        <v>134</v>
      </c>
      <c r="B64" s="10"/>
      <c r="C64" s="81">
        <v>19176</v>
      </c>
    </row>
    <row r="65" spans="1:3" ht="12">
      <c r="A65" s="75" t="s">
        <v>135</v>
      </c>
      <c r="B65" s="10"/>
      <c r="C65" s="81"/>
    </row>
    <row r="66" spans="1:3" ht="12">
      <c r="A66" s="86" t="s">
        <v>69</v>
      </c>
      <c r="B66" s="10"/>
      <c r="C66" s="37"/>
    </row>
    <row r="67" spans="1:3" ht="12">
      <c r="A67" s="34" t="s">
        <v>24</v>
      </c>
      <c r="B67" s="10"/>
      <c r="C67" s="37"/>
    </row>
    <row r="68" spans="1:3" ht="12">
      <c r="A68" s="75" t="s">
        <v>136</v>
      </c>
      <c r="B68" s="10"/>
      <c r="C68" s="37"/>
    </row>
    <row r="69" spans="1:3" ht="12">
      <c r="A69" s="75" t="s">
        <v>137</v>
      </c>
      <c r="B69" s="10"/>
      <c r="C69" s="29">
        <v>2800</v>
      </c>
    </row>
    <row r="70" spans="1:3" ht="10.5" customHeight="1">
      <c r="A70" s="35"/>
      <c r="B70" s="10"/>
      <c r="C70" s="37"/>
    </row>
    <row r="71" spans="1:3" ht="12">
      <c r="A71" s="34" t="s">
        <v>25</v>
      </c>
      <c r="B71" s="10"/>
      <c r="C71" s="37"/>
    </row>
    <row r="72" spans="1:3" ht="12">
      <c r="A72" s="75" t="s">
        <v>138</v>
      </c>
      <c r="B72" s="10"/>
      <c r="C72" s="37"/>
    </row>
    <row r="73" spans="1:3" ht="12">
      <c r="A73" s="75" t="s">
        <v>139</v>
      </c>
      <c r="B73" s="10"/>
      <c r="C73" s="81">
        <v>1500</v>
      </c>
    </row>
    <row r="74" spans="1:3" ht="12">
      <c r="A74" s="75" t="s">
        <v>140</v>
      </c>
      <c r="B74" s="10"/>
      <c r="C74" s="29"/>
    </row>
    <row r="75" spans="1:3" ht="12">
      <c r="A75" s="75" t="s">
        <v>141</v>
      </c>
      <c r="B75" s="10"/>
      <c r="C75" s="29"/>
    </row>
    <row r="76" spans="1:3" ht="10.5" customHeight="1">
      <c r="A76" s="35"/>
      <c r="B76" s="10"/>
      <c r="C76" s="37"/>
    </row>
    <row r="77" spans="1:3" ht="12">
      <c r="A77" s="34" t="s">
        <v>72</v>
      </c>
      <c r="B77" s="10"/>
      <c r="C77" s="37"/>
    </row>
    <row r="78" spans="1:3" ht="12">
      <c r="A78" s="75" t="s">
        <v>142</v>
      </c>
      <c r="B78" s="10"/>
      <c r="C78" s="37"/>
    </row>
    <row r="79" spans="1:3" ht="12">
      <c r="A79" s="75" t="s">
        <v>88</v>
      </c>
      <c r="B79" s="10"/>
      <c r="C79" s="29">
        <v>1460</v>
      </c>
    </row>
    <row r="80" spans="1:3" ht="12">
      <c r="A80" s="75" t="s">
        <v>207</v>
      </c>
      <c r="B80" s="10"/>
      <c r="C80" s="29"/>
    </row>
    <row r="81" spans="1:3" ht="12">
      <c r="A81" s="75"/>
      <c r="B81" s="10"/>
      <c r="C81" s="29"/>
    </row>
    <row r="82" spans="1:3" ht="10.5" customHeight="1">
      <c r="A82" s="34"/>
      <c r="B82" s="10"/>
      <c r="C82" s="37"/>
    </row>
    <row r="83" spans="1:3" ht="12">
      <c r="A83" s="34" t="s">
        <v>28</v>
      </c>
      <c r="B83" s="10"/>
      <c r="C83" s="37"/>
    </row>
    <row r="84" spans="1:3" ht="12">
      <c r="A84" s="75" t="s">
        <v>143</v>
      </c>
      <c r="B84" s="10"/>
      <c r="C84" s="37"/>
    </row>
    <row r="85" spans="1:3" ht="12">
      <c r="A85" s="75" t="s">
        <v>144</v>
      </c>
      <c r="B85" s="10"/>
      <c r="C85" s="37"/>
    </row>
    <row r="86" spans="1:3" ht="12">
      <c r="A86" s="75" t="s">
        <v>145</v>
      </c>
      <c r="B86" s="10"/>
      <c r="C86" s="37"/>
    </row>
    <row r="87" spans="1:3" ht="12">
      <c r="A87" s="75" t="s">
        <v>146</v>
      </c>
      <c r="B87" s="10"/>
      <c r="C87" s="71">
        <v>2473</v>
      </c>
    </row>
    <row r="88" spans="1:3" ht="12">
      <c r="A88" s="75" t="s">
        <v>69</v>
      </c>
      <c r="B88" s="10"/>
      <c r="C88" s="37"/>
    </row>
    <row r="89" spans="1:3" ht="10.5" customHeight="1">
      <c r="A89" s="75"/>
      <c r="B89" s="10"/>
      <c r="C89" s="37"/>
    </row>
    <row r="90" spans="1:3" ht="12">
      <c r="A90" s="34" t="s">
        <v>27</v>
      </c>
      <c r="B90" s="10"/>
      <c r="C90" s="37"/>
    </row>
    <row r="91" spans="1:3" ht="12">
      <c r="A91" s="75" t="s">
        <v>103</v>
      </c>
      <c r="B91" s="10"/>
      <c r="C91" s="81">
        <v>79300</v>
      </c>
    </row>
    <row r="92" spans="1:3" ht="12">
      <c r="A92" s="75" t="s">
        <v>208</v>
      </c>
      <c r="B92" s="10"/>
      <c r="C92" s="29"/>
    </row>
    <row r="93" spans="1:3" ht="12">
      <c r="A93" s="75"/>
      <c r="B93" s="10"/>
      <c r="C93" s="29"/>
    </row>
    <row r="94" spans="1:3" ht="12">
      <c r="A94" s="35"/>
      <c r="B94" s="10"/>
      <c r="C94" s="29"/>
    </row>
    <row r="95" spans="1:3" ht="17.25">
      <c r="A95" s="59" t="s">
        <v>59</v>
      </c>
      <c r="B95" s="58"/>
      <c r="C95" s="60"/>
    </row>
    <row r="96" spans="1:3" ht="12">
      <c r="A96" s="34" t="s">
        <v>29</v>
      </c>
      <c r="B96" s="10"/>
      <c r="C96" s="29"/>
    </row>
    <row r="97" spans="1:3" ht="12">
      <c r="A97" s="75" t="s">
        <v>147</v>
      </c>
      <c r="B97" s="10"/>
      <c r="C97" s="29"/>
    </row>
    <row r="98" spans="1:3" ht="12">
      <c r="A98" s="75" t="s">
        <v>148</v>
      </c>
      <c r="B98" s="10"/>
      <c r="C98" s="29">
        <v>2824</v>
      </c>
    </row>
    <row r="99" spans="1:3" ht="12">
      <c r="A99" s="75" t="s">
        <v>149</v>
      </c>
      <c r="B99" s="10"/>
      <c r="C99" s="29"/>
    </row>
    <row r="100" spans="1:3" ht="15">
      <c r="A100" s="43" t="s">
        <v>53</v>
      </c>
      <c r="B100" s="44"/>
      <c r="C100" s="45">
        <f>SUM(C40:C99)</f>
        <v>110991</v>
      </c>
    </row>
    <row r="101" spans="1:3" ht="15">
      <c r="A101" s="36"/>
      <c r="B101" s="10"/>
      <c r="C101" s="29"/>
    </row>
    <row r="102" spans="1:3" ht="17.25">
      <c r="A102" s="59" t="s">
        <v>63</v>
      </c>
      <c r="B102" s="66"/>
      <c r="C102" s="67"/>
    </row>
    <row r="103" spans="1:3" ht="12">
      <c r="A103" s="31" t="s">
        <v>189</v>
      </c>
      <c r="B103" s="10"/>
      <c r="C103" s="29"/>
    </row>
    <row r="104" spans="1:3" ht="12">
      <c r="A104" s="75" t="s">
        <v>190</v>
      </c>
      <c r="B104" s="10"/>
      <c r="C104" s="29"/>
    </row>
    <row r="105" spans="1:3" ht="12">
      <c r="A105" s="75" t="s">
        <v>104</v>
      </c>
      <c r="B105" s="10"/>
      <c r="C105" s="29"/>
    </row>
    <row r="106" spans="1:3" ht="12">
      <c r="A106" s="75" t="s">
        <v>105</v>
      </c>
      <c r="B106" s="10"/>
      <c r="C106" s="29"/>
    </row>
    <row r="107" spans="1:3" ht="12">
      <c r="A107" s="75" t="s">
        <v>106</v>
      </c>
      <c r="B107" s="10"/>
      <c r="C107" s="29"/>
    </row>
    <row r="108" spans="1:3" ht="12">
      <c r="A108" s="35" t="s">
        <v>69</v>
      </c>
      <c r="B108" s="10"/>
      <c r="C108" s="81">
        <v>14625</v>
      </c>
    </row>
    <row r="109" spans="1:3" ht="12">
      <c r="A109" s="31" t="s">
        <v>76</v>
      </c>
      <c r="B109" s="10"/>
      <c r="C109" s="29"/>
    </row>
    <row r="110" spans="1:3" ht="12">
      <c r="A110" s="75" t="s">
        <v>150</v>
      </c>
      <c r="B110" s="10"/>
      <c r="C110" s="29"/>
    </row>
    <row r="111" spans="1:3" ht="12">
      <c r="A111" s="75" t="s">
        <v>95</v>
      </c>
      <c r="B111" s="10"/>
      <c r="C111" s="29"/>
    </row>
    <row r="112" spans="1:3" ht="12">
      <c r="A112" s="75" t="s">
        <v>151</v>
      </c>
      <c r="B112" s="10"/>
      <c r="C112" s="29"/>
    </row>
    <row r="113" spans="1:3" ht="12">
      <c r="A113" s="75" t="s">
        <v>152</v>
      </c>
      <c r="B113" s="10"/>
      <c r="C113" s="81">
        <v>3000</v>
      </c>
    </row>
    <row r="114" spans="1:3" ht="12">
      <c r="A114" s="83" t="s">
        <v>209</v>
      </c>
      <c r="B114" s="10"/>
      <c r="C114" s="29"/>
    </row>
    <row r="115" spans="1:3" ht="12">
      <c r="A115" s="77" t="s">
        <v>69</v>
      </c>
      <c r="C115" s="38"/>
    </row>
    <row r="116" ht="12">
      <c r="A116" s="31" t="s">
        <v>75</v>
      </c>
    </row>
    <row r="117" spans="1:3" ht="12">
      <c r="A117" s="75" t="s">
        <v>153</v>
      </c>
      <c r="C117" s="81">
        <v>1000</v>
      </c>
    </row>
    <row r="118" spans="1:3" ht="12">
      <c r="A118" s="76" t="s">
        <v>154</v>
      </c>
      <c r="C118" s="38"/>
    </row>
    <row r="119" spans="1:3" ht="12">
      <c r="A119" s="75"/>
      <c r="C119" s="38"/>
    </row>
    <row r="120" ht="12">
      <c r="C120" s="38"/>
    </row>
    <row r="121" ht="13.5" customHeight="1">
      <c r="A121" s="34" t="s">
        <v>77</v>
      </c>
    </row>
    <row r="122" spans="1:3" ht="12">
      <c r="A122" s="75" t="s">
        <v>155</v>
      </c>
      <c r="C122" s="38">
        <v>2000</v>
      </c>
    </row>
    <row r="123" spans="1:3" ht="12">
      <c r="A123" s="75" t="s">
        <v>107</v>
      </c>
      <c r="C123" s="38"/>
    </row>
    <row r="124" spans="1:3" ht="12">
      <c r="A124" s="75" t="s">
        <v>156</v>
      </c>
      <c r="C124" s="38"/>
    </row>
    <row r="125" spans="1:3" ht="12">
      <c r="A125" s="35"/>
      <c r="C125" s="38"/>
    </row>
    <row r="126" spans="1:3" ht="12">
      <c r="A126" s="34" t="s">
        <v>78</v>
      </c>
      <c r="C126" s="38"/>
    </row>
    <row r="127" spans="1:3" ht="12">
      <c r="A127" s="75" t="s">
        <v>157</v>
      </c>
      <c r="C127" s="82">
        <v>11500</v>
      </c>
    </row>
    <row r="128" spans="1:3" ht="12">
      <c r="A128" s="75" t="s">
        <v>158</v>
      </c>
      <c r="C128" s="38"/>
    </row>
    <row r="129" spans="1:3" ht="12">
      <c r="A129" s="75" t="s">
        <v>159</v>
      </c>
      <c r="C129" s="38"/>
    </row>
    <row r="130" spans="1:3" ht="12">
      <c r="A130" s="35"/>
      <c r="C130" s="38"/>
    </row>
    <row r="131" spans="1:3" ht="12">
      <c r="A131" s="34" t="s">
        <v>79</v>
      </c>
      <c r="C131" s="38"/>
    </row>
    <row r="132" spans="1:3" ht="12">
      <c r="A132" s="75" t="s">
        <v>160</v>
      </c>
      <c r="C132" s="38"/>
    </row>
    <row r="133" spans="1:3" ht="12">
      <c r="A133" s="75" t="s">
        <v>161</v>
      </c>
      <c r="C133" s="38">
        <v>300</v>
      </c>
    </row>
    <row r="134" spans="1:3" ht="15" customHeight="1">
      <c r="A134" s="75" t="s">
        <v>69</v>
      </c>
      <c r="C134" s="38">
        <v>0</v>
      </c>
    </row>
    <row r="135" ht="12">
      <c r="A135" s="34" t="s">
        <v>80</v>
      </c>
    </row>
    <row r="136" spans="1:3" ht="12">
      <c r="A136" s="75" t="s">
        <v>162</v>
      </c>
      <c r="C136" s="38"/>
    </row>
    <row r="137" spans="1:9" ht="12">
      <c r="A137" s="75" t="s">
        <v>163</v>
      </c>
      <c r="C137" s="82">
        <v>4000</v>
      </c>
      <c r="D137" s="88" t="s">
        <v>69</v>
      </c>
      <c r="E137" s="88"/>
      <c r="F137" s="88"/>
      <c r="G137" s="88"/>
      <c r="H137" s="88"/>
      <c r="I137" s="88"/>
    </row>
    <row r="138" spans="1:9" ht="12">
      <c r="A138" s="75" t="s">
        <v>108</v>
      </c>
      <c r="C138" s="93"/>
      <c r="D138" s="88"/>
      <c r="E138" s="88"/>
      <c r="F138" s="88"/>
      <c r="G138" s="88"/>
      <c r="H138" s="88"/>
      <c r="I138" s="88"/>
    </row>
    <row r="139" spans="1:3" ht="12">
      <c r="A139" s="75" t="s">
        <v>202</v>
      </c>
      <c r="C139" s="38"/>
    </row>
    <row r="140" spans="1:3" ht="12">
      <c r="A140" s="75" t="s">
        <v>69</v>
      </c>
      <c r="C140" s="38"/>
    </row>
    <row r="141" spans="1:3" ht="12">
      <c r="A141" s="75" t="s">
        <v>69</v>
      </c>
      <c r="C141" s="38"/>
    </row>
    <row r="142" spans="1:3" ht="12">
      <c r="A142" s="75"/>
      <c r="C142" s="38"/>
    </row>
    <row r="143" spans="1:3" ht="17.25">
      <c r="A143" s="59" t="s">
        <v>63</v>
      </c>
      <c r="B143" s="66"/>
      <c r="C143" s="67"/>
    </row>
    <row r="144" spans="1:3" ht="12">
      <c r="A144" s="34" t="s">
        <v>89</v>
      </c>
      <c r="C144" s="38"/>
    </row>
    <row r="145" spans="1:3" ht="12">
      <c r="A145" s="75" t="s">
        <v>96</v>
      </c>
      <c r="C145" s="38"/>
    </row>
    <row r="146" spans="1:3" ht="12">
      <c r="A146" s="75" t="s">
        <v>92</v>
      </c>
      <c r="C146" s="38"/>
    </row>
    <row r="147" spans="1:3" ht="12">
      <c r="A147" s="75" t="s">
        <v>109</v>
      </c>
      <c r="C147" s="82">
        <v>500</v>
      </c>
    </row>
    <row r="148" spans="1:3" ht="12">
      <c r="A148" s="75" t="s">
        <v>210</v>
      </c>
      <c r="C148" s="38"/>
    </row>
    <row r="149" spans="1:3" ht="12">
      <c r="A149" s="34"/>
      <c r="C149" s="38"/>
    </row>
    <row r="150" spans="1:3" ht="12">
      <c r="A150" s="34" t="s">
        <v>82</v>
      </c>
      <c r="C150" s="38"/>
    </row>
    <row r="151" spans="1:3" ht="12">
      <c r="A151" s="75" t="s">
        <v>166</v>
      </c>
      <c r="C151" s="38"/>
    </row>
    <row r="152" spans="1:3" ht="12">
      <c r="A152" s="75" t="s">
        <v>110</v>
      </c>
      <c r="C152" s="82">
        <v>3000</v>
      </c>
    </row>
    <row r="153" spans="1:3" ht="12">
      <c r="A153" s="75" t="s">
        <v>167</v>
      </c>
      <c r="C153" s="38"/>
    </row>
    <row r="154" spans="1:3" ht="12">
      <c r="A154" s="75" t="s">
        <v>168</v>
      </c>
      <c r="C154" s="38"/>
    </row>
    <row r="155" spans="1:3" ht="12">
      <c r="A155" s="75"/>
      <c r="C155" s="38"/>
    </row>
    <row r="156" spans="1:3" ht="12">
      <c r="A156" s="34" t="s">
        <v>81</v>
      </c>
      <c r="C156" s="82">
        <v>6500</v>
      </c>
    </row>
    <row r="157" spans="1:3" ht="12">
      <c r="A157" s="75" t="s">
        <v>211</v>
      </c>
      <c r="C157" s="38"/>
    </row>
    <row r="158" spans="1:3" ht="12">
      <c r="A158" s="75" t="s">
        <v>213</v>
      </c>
      <c r="C158" s="38"/>
    </row>
    <row r="159" spans="1:3" ht="12">
      <c r="A159" s="75" t="s">
        <v>212</v>
      </c>
      <c r="C159" s="38"/>
    </row>
    <row r="160" spans="1:3" ht="12">
      <c r="A160" s="75"/>
      <c r="C160" s="38"/>
    </row>
    <row r="161" spans="1:3" s="88" customFormat="1" ht="13.5">
      <c r="A161" s="92" t="s">
        <v>169</v>
      </c>
      <c r="C161" s="81">
        <v>5000</v>
      </c>
    </row>
    <row r="162" spans="1:3" s="88" customFormat="1" ht="14.25" customHeight="1">
      <c r="A162" s="92" t="s">
        <v>214</v>
      </c>
      <c r="C162" s="87"/>
    </row>
    <row r="163" spans="1:3" s="88" customFormat="1" ht="13.5">
      <c r="A163" s="92" t="s">
        <v>69</v>
      </c>
      <c r="C163" s="87"/>
    </row>
    <row r="164" spans="1:3" s="88" customFormat="1" ht="13.5">
      <c r="A164" s="92"/>
      <c r="C164" s="87"/>
    </row>
    <row r="165" spans="1:3" ht="15">
      <c r="A165" s="43" t="s">
        <v>54</v>
      </c>
      <c r="B165" s="44"/>
      <c r="C165" s="45">
        <f>SUM(C108:C162)</f>
        <v>51425</v>
      </c>
    </row>
    <row r="166" spans="1:3" ht="15">
      <c r="A166" s="36"/>
      <c r="C166" s="38"/>
    </row>
    <row r="167" spans="1:3" ht="17.25">
      <c r="A167" s="59" t="s">
        <v>39</v>
      </c>
      <c r="B167" s="66"/>
      <c r="C167" s="67"/>
    </row>
    <row r="168" spans="1:3" ht="12">
      <c r="A168" s="31" t="s">
        <v>83</v>
      </c>
      <c r="C168" s="28"/>
    </row>
    <row r="169" spans="1:3" ht="12">
      <c r="A169" s="75" t="s">
        <v>216</v>
      </c>
      <c r="C169" s="38"/>
    </row>
    <row r="170" spans="1:3" ht="12">
      <c r="A170" s="75" t="s">
        <v>111</v>
      </c>
      <c r="C170" s="38"/>
    </row>
    <row r="171" spans="1:3" ht="12">
      <c r="A171" s="75" t="s">
        <v>112</v>
      </c>
      <c r="C171" s="82">
        <v>78600</v>
      </c>
    </row>
    <row r="172" spans="1:3" ht="12">
      <c r="A172" s="75" t="s">
        <v>164</v>
      </c>
      <c r="C172" s="82"/>
    </row>
    <row r="173" spans="1:3" ht="12">
      <c r="A173" s="75" t="s">
        <v>165</v>
      </c>
      <c r="C173" s="82"/>
    </row>
    <row r="174" spans="1:3" ht="12">
      <c r="A174" s="75" t="s">
        <v>222</v>
      </c>
      <c r="C174" s="82"/>
    </row>
    <row r="175" spans="1:3" ht="12">
      <c r="A175" s="75"/>
      <c r="C175" s="82"/>
    </row>
    <row r="176" spans="1:3" ht="12">
      <c r="A176" s="75" t="s">
        <v>69</v>
      </c>
      <c r="C176" s="82"/>
    </row>
    <row r="177" spans="1:3" ht="12">
      <c r="A177" s="31" t="s">
        <v>84</v>
      </c>
      <c r="C177" s="38"/>
    </row>
    <row r="178" spans="1:3" ht="12">
      <c r="A178" s="75" t="s">
        <v>97</v>
      </c>
      <c r="C178" s="38"/>
    </row>
    <row r="179" spans="1:3" ht="12">
      <c r="A179" s="75" t="s">
        <v>113</v>
      </c>
      <c r="C179" s="38"/>
    </row>
    <row r="180" spans="1:3" ht="12">
      <c r="A180" s="75" t="s">
        <v>114</v>
      </c>
      <c r="C180" s="38"/>
    </row>
    <row r="181" spans="1:3" ht="12">
      <c r="A181" s="75" t="s">
        <v>170</v>
      </c>
      <c r="C181" s="38"/>
    </row>
    <row r="182" ht="12">
      <c r="C182" s="82">
        <v>5900</v>
      </c>
    </row>
    <row r="183" spans="1:3" ht="12">
      <c r="A183" s="31" t="s">
        <v>90</v>
      </c>
      <c r="C183" s="28"/>
    </row>
    <row r="184" spans="1:3" ht="12">
      <c r="A184" s="75" t="s">
        <v>215</v>
      </c>
      <c r="C184" s="38"/>
    </row>
    <row r="185" spans="1:3" ht="12">
      <c r="A185" s="75" t="s">
        <v>93</v>
      </c>
      <c r="C185" s="82">
        <v>40444</v>
      </c>
    </row>
    <row r="186" spans="1:3" ht="12">
      <c r="A186" s="75"/>
      <c r="C186" s="82"/>
    </row>
    <row r="187" spans="1:3" ht="15">
      <c r="A187" s="43" t="s">
        <v>65</v>
      </c>
      <c r="B187" s="44"/>
      <c r="C187" s="45">
        <f>SUM(C169:C185)</f>
        <v>124944</v>
      </c>
    </row>
    <row r="188" ht="12">
      <c r="B188" s="30"/>
    </row>
    <row r="189" spans="1:3" ht="17.25">
      <c r="A189" s="59" t="s">
        <v>44</v>
      </c>
      <c r="B189" s="68"/>
      <c r="C189" s="69"/>
    </row>
    <row r="190" spans="1:3" ht="12">
      <c r="A190" s="34" t="s">
        <v>85</v>
      </c>
      <c r="C190" s="38"/>
    </row>
    <row r="191" spans="1:3" ht="12">
      <c r="A191" s="75" t="s">
        <v>171</v>
      </c>
      <c r="C191" s="38"/>
    </row>
    <row r="192" spans="1:3" ht="12">
      <c r="A192" s="75" t="s">
        <v>172</v>
      </c>
      <c r="C192" s="38">
        <v>48637</v>
      </c>
    </row>
    <row r="193" spans="1:3" ht="12">
      <c r="A193" s="75" t="s">
        <v>217</v>
      </c>
      <c r="C193" s="38"/>
    </row>
    <row r="194" spans="1:3" ht="12">
      <c r="A194" s="75"/>
      <c r="C194" s="38"/>
    </row>
    <row r="195" spans="1:3" ht="12">
      <c r="A195" s="35"/>
      <c r="C195" s="38"/>
    </row>
    <row r="196" spans="1:3" ht="12">
      <c r="A196" s="34" t="s">
        <v>47</v>
      </c>
      <c r="C196" s="38"/>
    </row>
    <row r="197" spans="1:3" ht="12">
      <c r="A197" s="75" t="s">
        <v>173</v>
      </c>
      <c r="C197" s="38">
        <v>170352</v>
      </c>
    </row>
    <row r="198" spans="1:3" ht="12">
      <c r="A198" s="75" t="s">
        <v>218</v>
      </c>
      <c r="C198" s="38"/>
    </row>
    <row r="199" spans="1:3" ht="12">
      <c r="A199" s="35"/>
      <c r="C199" s="38"/>
    </row>
    <row r="200" spans="1:3" ht="12">
      <c r="A200" s="34" t="s">
        <v>174</v>
      </c>
      <c r="C200" s="38"/>
    </row>
    <row r="201" spans="1:3" ht="12">
      <c r="A201" s="75" t="s">
        <v>115</v>
      </c>
      <c r="C201" s="38">
        <v>1000</v>
      </c>
    </row>
    <row r="202" spans="1:3" ht="12">
      <c r="A202" s="75" t="s">
        <v>175</v>
      </c>
      <c r="C202" s="38"/>
    </row>
    <row r="203" spans="1:3" ht="15">
      <c r="A203" s="43" t="s">
        <v>49</v>
      </c>
      <c r="B203" s="44"/>
      <c r="C203" s="45">
        <f>SUM(C191:C202)</f>
        <v>219989</v>
      </c>
    </row>
    <row r="204" ht="12">
      <c r="B204" s="30"/>
    </row>
    <row r="205" spans="1:3" ht="17.25">
      <c r="A205" s="59" t="s">
        <v>66</v>
      </c>
      <c r="B205" s="68"/>
      <c r="C205" s="70">
        <f>SUM(C100,C165,C187,C203)</f>
        <v>507349</v>
      </c>
    </row>
    <row r="207" ht="15">
      <c r="A207" s="52" t="s">
        <v>70</v>
      </c>
    </row>
    <row r="208" ht="12">
      <c r="A208" s="76" t="s">
        <v>74</v>
      </c>
    </row>
    <row r="209" ht="12">
      <c r="A209" s="76" t="s">
        <v>180</v>
      </c>
    </row>
    <row r="210" ht="12">
      <c r="A210" s="76" t="s">
        <v>181</v>
      </c>
    </row>
    <row r="211" ht="12">
      <c r="A211" s="76" t="s">
        <v>182</v>
      </c>
    </row>
    <row r="212" ht="12">
      <c r="A212" s="76" t="s">
        <v>183</v>
      </c>
    </row>
    <row r="213" spans="1:3" ht="12">
      <c r="A213" s="76" t="s">
        <v>184</v>
      </c>
      <c r="C213" s="103">
        <v>35473</v>
      </c>
    </row>
    <row r="214" spans="1:3" ht="12">
      <c r="A214" s="76"/>
      <c r="C214" s="103"/>
    </row>
    <row r="215" ht="12">
      <c r="A215" s="76" t="s">
        <v>185</v>
      </c>
    </row>
    <row r="216" ht="12">
      <c r="A216" s="76" t="s">
        <v>186</v>
      </c>
    </row>
    <row r="217" ht="12">
      <c r="A217" s="76" t="s">
        <v>187</v>
      </c>
    </row>
    <row r="218" ht="12">
      <c r="A218" s="76" t="s">
        <v>188</v>
      </c>
    </row>
    <row r="219" spans="1:3" ht="12">
      <c r="A219" s="76" t="s">
        <v>196</v>
      </c>
      <c r="C219" s="103">
        <v>33696</v>
      </c>
    </row>
    <row r="220" spans="1:3" ht="12">
      <c r="A220" s="76" t="s">
        <v>198</v>
      </c>
      <c r="C220" s="103"/>
    </row>
    <row r="221" s="88" customFormat="1" ht="12">
      <c r="A221" s="76" t="s">
        <v>69</v>
      </c>
    </row>
    <row r="222" spans="1:3" s="89" customFormat="1" ht="14.25" customHeight="1">
      <c r="A222" s="76" t="s">
        <v>192</v>
      </c>
      <c r="B222" s="88"/>
      <c r="C222" s="88"/>
    </row>
    <row r="223" spans="1:3" s="39" customFormat="1" ht="12" customHeight="1">
      <c r="A223" s="76" t="s">
        <v>191</v>
      </c>
      <c r="B223"/>
      <c r="C223"/>
    </row>
    <row r="224" spans="1:3" ht="12">
      <c r="A224" s="76" t="s">
        <v>193</v>
      </c>
      <c r="C224" s="103">
        <v>5908</v>
      </c>
    </row>
    <row r="225" ht="12">
      <c r="A225" s="76" t="s">
        <v>194</v>
      </c>
    </row>
    <row r="227" ht="12">
      <c r="A227" s="76" t="s">
        <v>201</v>
      </c>
    </row>
    <row r="228" spans="1:3" ht="12">
      <c r="A228" s="76" t="s">
        <v>200</v>
      </c>
      <c r="C228" s="103">
        <v>4223</v>
      </c>
    </row>
    <row r="229" spans="1:3" ht="12">
      <c r="A229" s="76"/>
      <c r="C229" s="103"/>
    </row>
    <row r="230" spans="1:3" ht="12">
      <c r="A230" s="76" t="s">
        <v>197</v>
      </c>
      <c r="C230" s="103">
        <f>SUM(C213:C228)</f>
        <v>79300</v>
      </c>
    </row>
    <row r="232" ht="12">
      <c r="A232" s="76" t="s">
        <v>195</v>
      </c>
    </row>
    <row r="233" ht="12">
      <c r="A233" s="76" t="s">
        <v>199</v>
      </c>
    </row>
    <row r="234" ht="12">
      <c r="A234" s="76" t="s">
        <v>219</v>
      </c>
    </row>
    <row r="235" ht="12">
      <c r="A235" s="76" t="s">
        <v>220</v>
      </c>
    </row>
    <row r="236" ht="12">
      <c r="A236" s="76" t="s">
        <v>221</v>
      </c>
    </row>
    <row r="237" ht="12">
      <c r="A237" s="76" t="s">
        <v>223</v>
      </c>
    </row>
  </sheetData>
  <sheetProtection/>
  <mergeCells count="3">
    <mergeCell ref="A1:C1"/>
    <mergeCell ref="A2:C2"/>
    <mergeCell ref="A3:C3"/>
  </mergeCells>
  <printOptions/>
  <pageMargins left="0.75" right="0.75" top="0.5" bottom="0.5" header="0.5" footer="0.5"/>
  <pageSetup firstPageNumber="3" useFirstPageNumber="1" horizontalDpi="600" verticalDpi="600" orientation="portrait" r:id="rId1"/>
  <headerFooter alignWithMargins="0">
    <oddFooter>&amp;L&amp;"Arial,Bold"EPI Management Confidential&amp;C&amp;D&amp;RPage &amp;P</oddFooter>
  </headerFooter>
  <rowBreaks count="3" manualBreakCount="3">
    <brk id="43" max="255" man="1"/>
    <brk id="100" max="255" man="1"/>
    <brk id="1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 Trail Budget</dc:title>
  <dc:subject/>
  <dc:creator>EPI</dc:creator>
  <cp:keywords/>
  <dc:description/>
  <cp:lastModifiedBy>Steve E</cp:lastModifiedBy>
  <cp:lastPrinted>2019-08-28T15:29:51Z</cp:lastPrinted>
  <dcterms:created xsi:type="dcterms:W3CDTF">1997-11-07T14:49:27Z</dcterms:created>
  <dcterms:modified xsi:type="dcterms:W3CDTF">2019-11-01T00:14:08Z</dcterms:modified>
  <cp:category/>
  <cp:version/>
  <cp:contentType/>
  <cp:contentStatus/>
</cp:coreProperties>
</file>