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/>
  <mc:AlternateContent xmlns:mc="http://schemas.openxmlformats.org/markup-compatibility/2006">
    <mc:Choice Requires="x15">
      <x15ac:absPath xmlns:x15ac="http://schemas.microsoft.com/office/spreadsheetml/2010/11/ac" url="/Users/infosean/Downloads/"/>
    </mc:Choice>
  </mc:AlternateContent>
  <xr:revisionPtr revIDLastSave="1" documentId="13_ncr:1_{AE35488D-4A55-064A-99BE-A8863EFEF50C}" xr6:coauthVersionLast="47" xr6:coauthVersionMax="47" xr10:uidLastSave="{5C01A13C-EAB9-46BA-8856-81F310EC12C2}"/>
  <bookViews>
    <workbookView xWindow="0" yWindow="50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D46" i="1"/>
  <c r="C46" i="1"/>
  <c r="B46" i="1"/>
  <c r="E45" i="1"/>
  <c r="D45" i="1"/>
  <c r="C45" i="1"/>
  <c r="B45" i="1"/>
  <c r="F56" i="1" l="1"/>
  <c r="E47" i="1"/>
  <c r="D47" i="1"/>
  <c r="E44" i="1"/>
  <c r="D44" i="1"/>
  <c r="E43" i="1"/>
  <c r="D43" i="1"/>
  <c r="G56" i="1"/>
  <c r="G53" i="1"/>
  <c r="G54" i="1" s="1"/>
  <c r="G55" i="1" s="1"/>
  <c r="F53" i="1"/>
  <c r="F54" i="1" s="1"/>
  <c r="F55" i="1" s="1"/>
  <c r="F57" i="1" s="1"/>
  <c r="C53" i="1"/>
  <c r="C54" i="1" s="1"/>
  <c r="C55" i="1" s="1"/>
  <c r="B53" i="1"/>
  <c r="B54" i="1" s="1"/>
  <c r="B55" i="1" s="1"/>
  <c r="C44" i="1"/>
  <c r="B44" i="1"/>
  <c r="C43" i="1"/>
  <c r="B43" i="1"/>
  <c r="E36" i="1"/>
  <c r="E37" i="1" s="1"/>
  <c r="E38" i="1" s="1"/>
  <c r="D36" i="1"/>
  <c r="D37" i="1" s="1"/>
  <c r="D38" i="1" s="1"/>
  <c r="C36" i="1"/>
  <c r="C37" i="1" s="1"/>
  <c r="C38" i="1" s="1"/>
  <c r="B36" i="1"/>
  <c r="B37" i="1" s="1"/>
  <c r="B38" i="1" s="1"/>
  <c r="G25" i="1"/>
  <c r="C25" i="1"/>
  <c r="G57" i="1" l="1"/>
  <c r="G26" i="1" s="1"/>
  <c r="E48" i="1"/>
  <c r="E49" i="1"/>
  <c r="D48" i="1"/>
  <c r="D49" i="1"/>
  <c r="C26" i="1"/>
  <c r="E39" i="1"/>
  <c r="G22" i="1" s="1"/>
  <c r="B39" i="1"/>
  <c r="B22" i="1" s="1"/>
  <c r="B56" i="1"/>
  <c r="C24" i="1" s="1"/>
  <c r="C39" i="1"/>
  <c r="F22" i="1" s="1"/>
  <c r="C56" i="1"/>
  <c r="G24" i="1" s="1"/>
  <c r="D39" i="1"/>
  <c r="C22" i="1" s="1"/>
  <c r="C48" i="1"/>
  <c r="C49" i="1"/>
  <c r="B30" i="1" l="1"/>
  <c r="F30" i="1"/>
  <c r="B48" i="1"/>
  <c r="B49" i="1"/>
  <c r="C50" i="1"/>
  <c r="F23" i="1" s="1"/>
  <c r="F28" i="1" s="1"/>
  <c r="E50" i="1"/>
  <c r="G23" i="1" s="1"/>
  <c r="F29" i="1" s="1"/>
  <c r="D50" i="1" l="1"/>
  <c r="C23" i="1" s="1"/>
  <c r="B29" i="1" s="1"/>
  <c r="B50" i="1"/>
  <c r="B23" i="1" s="1"/>
  <c r="B28" i="1" s="1"/>
  <c r="F31" i="1"/>
  <c r="F18" i="1" s="1"/>
  <c r="B31" i="1" l="1"/>
  <c r="B18" i="1" s="1"/>
</calcChain>
</file>

<file path=xl/sharedStrings.xml><?xml version="1.0" encoding="utf-8"?>
<sst xmlns="http://schemas.openxmlformats.org/spreadsheetml/2006/main" count="98" uniqueCount="53">
  <si>
    <t>Security awareness training ROI calculator</t>
  </si>
  <si>
    <t>The security awareness training (SAT) ROI calculator is pre-filled with industry average data collected by Osterman Research.</t>
  </si>
  <si>
    <t>Adjust the numbers in the "Input your data" section to match your organization's costs and view the results below.</t>
  </si>
  <si>
    <t>Input your data</t>
  </si>
  <si>
    <t>Costs before security awareness training</t>
  </si>
  <si>
    <t>Small orgs</t>
  </si>
  <si>
    <t>Large orgs</t>
  </si>
  <si>
    <t>Costs after security awareness training</t>
  </si>
  <si>
    <t>Mean monthly IT/security person-hours spent disinfecting workstations, networks</t>
  </si>
  <si>
    <t>IT/security hours to remediate one major malware or ransomware attack per 1,000 email users</t>
  </si>
  <si>
    <t>Hours that 1,000 employees would be down</t>
  </si>
  <si>
    <t>Chance of an attack</t>
  </si>
  <si>
    <t>Employee costs &amp; productivity</t>
  </si>
  <si>
    <t>Mean monthly IT/security hours devoted to SAT per 1,000 employees</t>
  </si>
  <si>
    <t>IT employee annual fully burdened salary</t>
  </si>
  <si>
    <t>Cost of security awareness training in 2019</t>
  </si>
  <si>
    <t>Hours worked per year</t>
  </si>
  <si>
    <t>Employee minutes per month spent in SAT</t>
  </si>
  <si>
    <t>General employee annual fully burdened salary</t>
  </si>
  <si>
    <t>Reduction in productivity from SAT</t>
  </si>
  <si>
    <t>Productivity loss during downtime</t>
  </si>
  <si>
    <t>View the results</t>
  </si>
  <si>
    <t>Small organizations (50-99 employees)</t>
  </si>
  <si>
    <t>Large organizations (1,000+ employees)</t>
  </si>
  <si>
    <t>*Unhide the rows below to view additional calculations</t>
  </si>
  <si>
    <t>See the calculations</t>
  </si>
  <si>
    <t>Before SAT</t>
  </si>
  <si>
    <t>After SAT</t>
  </si>
  <si>
    <t>Disinfecting workstations</t>
  </si>
  <si>
    <t>Remediating malware/ransomware</t>
  </si>
  <si>
    <t>Labor cost of SAT</t>
  </si>
  <si>
    <t>Cost of SAT</t>
  </si>
  <si>
    <t>Employee time spent on SAT</t>
  </si>
  <si>
    <t>Cost before training</t>
  </si>
  <si>
    <t>Cost after training</t>
  </si>
  <si>
    <t>Cost of training</t>
  </si>
  <si>
    <t>ROI of Security Awareness Training</t>
  </si>
  <si>
    <t>Cost of disinfecting workstations</t>
  </si>
  <si>
    <t>Small Orgs</t>
  </si>
  <si>
    <t>Large Orgs</t>
  </si>
  <si>
    <t>Mean annual IT/security person-hours spent disinfecting workstations, networks</t>
  </si>
  <si>
    <t>Annual cost</t>
  </si>
  <si>
    <t>Cost per employee</t>
  </si>
  <si>
    <t>Cost of remediating malware/ransomware</t>
  </si>
  <si>
    <t>Annual IT/security costs</t>
  </si>
  <si>
    <t>Annual employee costs</t>
  </si>
  <si>
    <t>-</t>
  </si>
  <si>
    <t>Annual IT/security costs, per employee</t>
  </si>
  <si>
    <t>Annual employee costs, per employee</t>
  </si>
  <si>
    <t>Mean annual IT/security hours devoted to SAT per 1,000 employees</t>
  </si>
  <si>
    <t>Employee minutes per year spent in SAT</t>
  </si>
  <si>
    <t>Employee hours per year spent in SAT</t>
  </si>
  <si>
    <t>Actual reduction in productivity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</si>
</sst>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"/>
    <numFmt numFmtId="165" formatCode="&quot;$&quot;#,##0"/>
    <numFmt numFmtId="166" formatCode="0.0"/>
  </numFmts>
  <fonts count="26">
    <font>
      <sz val="10"/>
      <color rgb="FF000000"/>
      <name val="Arial"/>
    </font>
    <font>
      <sz val="10"/>
      <name val="Arial"/>
    </font>
    <font>
      <sz val="10"/>
      <color theme="1"/>
      <name val="Arial"/>
    </font>
    <font>
      <b/>
      <sz val="12"/>
      <color rgb="FFFFFFFF"/>
      <name val="Arial"/>
    </font>
    <font>
      <b/>
      <sz val="14"/>
      <color rgb="FFBB29BB"/>
      <name val="Arial"/>
    </font>
    <font>
      <b/>
      <sz val="10"/>
      <color theme="1"/>
      <name val="Arial"/>
    </font>
    <font>
      <b/>
      <sz val="12"/>
      <color rgb="FFFFFFFF"/>
      <name val="Calibri"/>
    </font>
    <font>
      <sz val="12"/>
      <color rgb="FF000000"/>
      <name val="Calibri"/>
    </font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b/>
      <sz val="12"/>
      <name val="Arial"/>
    </font>
    <font>
      <b/>
      <sz val="12"/>
      <color theme="1"/>
      <name val="Arial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FFFF"/>
      <name val="Calibri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6"/>
      <color rgb="FFFFFFFF"/>
      <name val="Arial"/>
      <family val="2"/>
    </font>
    <font>
      <sz val="16"/>
      <name val="Arial"/>
      <family val="2"/>
    </font>
    <font>
      <b/>
      <sz val="25"/>
      <color rgb="FFBB29BB"/>
      <name val="Arial"/>
      <family val="2"/>
    </font>
    <font>
      <sz val="25"/>
      <name val="Arial"/>
      <family val="2"/>
    </font>
    <font>
      <b/>
      <sz val="10"/>
      <color theme="1" tint="0.34998626667073579"/>
      <name val="Arial"/>
      <family val="2"/>
    </font>
    <font>
      <b/>
      <sz val="18"/>
      <color rgb="FFFFFFFF"/>
      <name val="Arial"/>
      <family val="2"/>
    </font>
    <font>
      <sz val="18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5A7C"/>
        <bgColor rgb="FF005A7C"/>
      </patternFill>
    </fill>
    <fill>
      <patternFill patternType="solid">
        <fgColor rgb="FFBB29BB"/>
        <bgColor rgb="FFBB29BB"/>
      </patternFill>
    </fill>
    <fill>
      <patternFill patternType="solid">
        <fgColor rgb="FFBB29BB"/>
        <bgColor rgb="FF005A7C"/>
      </patternFill>
    </fill>
    <fill>
      <patternFill patternType="solid">
        <fgColor rgb="FFBB29BB"/>
        <bgColor indexed="64"/>
      </patternFill>
    </fill>
    <fill>
      <patternFill patternType="solid">
        <fgColor theme="2" tint="-0.14999847407452621"/>
        <bgColor rgb="FFD9D9D9"/>
      </patternFill>
    </fill>
    <fill>
      <patternFill patternType="solid">
        <fgColor theme="2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60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2" fillId="0" borderId="9" xfId="0" applyFont="1" applyBorder="1"/>
    <xf numFmtId="0" fontId="11" fillId="0" borderId="4" xfId="0" applyFont="1" applyBorder="1" applyAlignment="1">
      <alignment wrapText="1"/>
    </xf>
    <xf numFmtId="0" fontId="10" fillId="0" borderId="6" xfId="0" applyFont="1" applyBorder="1"/>
    <xf numFmtId="0" fontId="10" fillId="0" borderId="8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/>
    <xf numFmtId="0" fontId="10" fillId="0" borderId="12" xfId="0" applyFont="1" applyBorder="1"/>
    <xf numFmtId="0" fontId="1" fillId="0" borderId="4" xfId="0" applyFont="1" applyBorder="1" applyAlignment="1">
      <alignment wrapText="1"/>
    </xf>
    <xf numFmtId="1" fontId="2" fillId="0" borderId="5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8" xfId="0" applyFont="1" applyBorder="1" applyAlignment="1">
      <alignment wrapText="1"/>
    </xf>
    <xf numFmtId="1" fontId="2" fillId="0" borderId="0" xfId="0" applyNumberFormat="1" applyFont="1"/>
    <xf numFmtId="0" fontId="2" fillId="0" borderId="0" xfId="0" applyFont="1"/>
    <xf numFmtId="0" fontId="1" fillId="0" borderId="10" xfId="0" applyFont="1" applyBorder="1" applyAlignment="1">
      <alignment wrapText="1"/>
    </xf>
    <xf numFmtId="165" fontId="2" fillId="0" borderId="11" xfId="0" applyNumberFormat="1" applyFont="1" applyBorder="1"/>
    <xf numFmtId="164" fontId="2" fillId="0" borderId="11" xfId="0" applyNumberFormat="1" applyFont="1" applyBorder="1"/>
    <xf numFmtId="164" fontId="2" fillId="0" borderId="12" xfId="0" applyNumberFormat="1" applyFont="1" applyBorder="1"/>
    <xf numFmtId="0" fontId="10" fillId="0" borderId="1" xfId="0" applyFont="1" applyBorder="1" applyAlignment="1">
      <alignment wrapText="1"/>
    </xf>
    <xf numFmtId="165" fontId="5" fillId="0" borderId="2" xfId="0" applyNumberFormat="1" applyFont="1" applyBorder="1"/>
    <xf numFmtId="164" fontId="5" fillId="0" borderId="2" xfId="0" applyNumberFormat="1" applyFont="1" applyBorder="1"/>
    <xf numFmtId="164" fontId="5" fillId="0" borderId="3" xfId="0" applyNumberFormat="1" applyFont="1" applyBorder="1"/>
    <xf numFmtId="1" fontId="2" fillId="0" borderId="6" xfId="0" applyNumberFormat="1" applyFont="1" applyBorder="1"/>
    <xf numFmtId="1" fontId="2" fillId="0" borderId="9" xfId="0" applyNumberFormat="1" applyFont="1" applyBorder="1"/>
    <xf numFmtId="166" fontId="1" fillId="0" borderId="0" xfId="0" applyNumberFormat="1" applyFont="1"/>
    <xf numFmtId="165" fontId="2" fillId="0" borderId="0" xfId="0" applyNumberFormat="1" applyFont="1"/>
    <xf numFmtId="165" fontId="2" fillId="0" borderId="9" xfId="0" applyNumberFormat="1" applyFont="1" applyBorder="1"/>
    <xf numFmtId="0" fontId="1" fillId="0" borderId="8" xfId="0" applyFont="1" applyBorder="1"/>
    <xf numFmtId="9" fontId="1" fillId="0" borderId="0" xfId="0" applyNumberFormat="1" applyFont="1"/>
    <xf numFmtId="9" fontId="1" fillId="0" borderId="9" xfId="0" applyNumberFormat="1" applyFont="1" applyBorder="1"/>
    <xf numFmtId="165" fontId="5" fillId="0" borderId="0" xfId="0" applyNumberFormat="1" applyFont="1"/>
    <xf numFmtId="165" fontId="5" fillId="0" borderId="11" xfId="0" applyNumberFormat="1" applyFont="1" applyBorder="1"/>
    <xf numFmtId="165" fontId="2" fillId="0" borderId="12" xfId="0" applyNumberFormat="1" applyFont="1" applyBorder="1"/>
    <xf numFmtId="165" fontId="1" fillId="0" borderId="0" xfId="0" applyNumberFormat="1" applyFont="1"/>
    <xf numFmtId="0" fontId="10" fillId="0" borderId="1" xfId="0" applyFont="1" applyBorder="1"/>
    <xf numFmtId="165" fontId="5" fillId="0" borderId="3" xfId="0" applyNumberFormat="1" applyFont="1" applyBorder="1"/>
    <xf numFmtId="0" fontId="10" fillId="0" borderId="5" xfId="0" applyFont="1" applyBorder="1"/>
    <xf numFmtId="166" fontId="2" fillId="0" borderId="0" xfId="0" applyNumberFormat="1" applyFont="1"/>
    <xf numFmtId="166" fontId="2" fillId="0" borderId="9" xfId="0" applyNumberFormat="1" applyFont="1" applyBorder="1"/>
    <xf numFmtId="165" fontId="5" fillId="0" borderId="12" xfId="0" applyNumberFormat="1" applyFont="1" applyBorder="1"/>
    <xf numFmtId="9" fontId="2" fillId="0" borderId="0" xfId="0" applyNumberFormat="1" applyFont="1"/>
    <xf numFmtId="9" fontId="2" fillId="0" borderId="9" xfId="0" applyNumberFormat="1" applyFont="1" applyBorder="1"/>
    <xf numFmtId="3" fontId="1" fillId="0" borderId="0" xfId="0" applyNumberFormat="1" applyFont="1"/>
    <xf numFmtId="164" fontId="1" fillId="0" borderId="0" xfId="0" applyNumberFormat="1" applyFont="1"/>
    <xf numFmtId="164" fontId="2" fillId="0" borderId="0" xfId="0" applyNumberFormat="1" applyFont="1"/>
    <xf numFmtId="0" fontId="3" fillId="3" borderId="1" xfId="0" applyFont="1" applyFill="1" applyBorder="1" applyAlignment="1">
      <alignment vertical="center"/>
    </xf>
    <xf numFmtId="1" fontId="22" fillId="6" borderId="25" xfId="0" applyNumberFormat="1" applyFont="1" applyFill="1" applyBorder="1" applyAlignment="1">
      <alignment horizontal="center" vertical="center" wrapText="1"/>
    </xf>
    <xf numFmtId="1" fontId="22" fillId="6" borderId="26" xfId="0" applyNumberFormat="1" applyFont="1" applyFill="1" applyBorder="1" applyAlignment="1">
      <alignment horizontal="center" vertical="center"/>
    </xf>
    <xf numFmtId="1" fontId="22" fillId="6" borderId="21" xfId="0" applyNumberFormat="1" applyFont="1" applyFill="1" applyBorder="1" applyAlignment="1">
      <alignment horizontal="center" vertical="center" wrapText="1"/>
    </xf>
    <xf numFmtId="1" fontId="22" fillId="6" borderId="22" xfId="0" applyNumberFormat="1" applyFont="1" applyFill="1" applyBorder="1" applyAlignment="1">
      <alignment horizontal="center" vertical="center"/>
    </xf>
    <xf numFmtId="165" fontId="22" fillId="6" borderId="26" xfId="0" applyNumberFormat="1" applyFont="1" applyFill="1" applyBorder="1" applyAlignment="1">
      <alignment horizontal="center" vertical="center"/>
    </xf>
    <xf numFmtId="3" fontId="22" fillId="6" borderId="22" xfId="0" applyNumberFormat="1" applyFont="1" applyFill="1" applyBorder="1" applyAlignment="1">
      <alignment horizontal="center" vertical="center"/>
    </xf>
    <xf numFmtId="165" fontId="22" fillId="6" borderId="22" xfId="0" applyNumberFormat="1" applyFont="1" applyFill="1" applyBorder="1" applyAlignment="1">
      <alignment horizontal="center" vertical="center"/>
    </xf>
    <xf numFmtId="9" fontId="22" fillId="6" borderId="24" xfId="0" applyNumberFormat="1" applyFont="1" applyFill="1" applyBorder="1" applyAlignment="1">
      <alignment horizontal="center" vertical="center"/>
    </xf>
    <xf numFmtId="0" fontId="22" fillId="6" borderId="26" xfId="0" applyFont="1" applyFill="1" applyBorder="1" applyAlignment="1">
      <alignment horizontal="center" vertical="center"/>
    </xf>
    <xf numFmtId="9" fontId="22" fillId="6" borderId="21" xfId="0" applyNumberFormat="1" applyFont="1" applyFill="1" applyBorder="1" applyAlignment="1">
      <alignment horizontal="center" vertical="center"/>
    </xf>
    <xf numFmtId="9" fontId="22" fillId="6" borderId="22" xfId="0" applyNumberFormat="1" applyFont="1" applyFill="1" applyBorder="1" applyAlignment="1">
      <alignment horizontal="center" vertical="center"/>
    </xf>
    <xf numFmtId="165" fontId="22" fillId="6" borderId="21" xfId="0" applyNumberFormat="1" applyFont="1" applyFill="1" applyBorder="1" applyAlignment="1">
      <alignment horizontal="center" vertical="center" wrapText="1"/>
    </xf>
    <xf numFmtId="9" fontId="22" fillId="6" borderId="23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8" fillId="0" borderId="13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3" fillId="5" borderId="13" xfId="0" applyFont="1" applyFill="1" applyBorder="1" applyAlignment="1">
      <alignment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1" fontId="22" fillId="6" borderId="25" xfId="0" applyNumberFormat="1" applyFont="1" applyFill="1" applyBorder="1" applyAlignment="1">
      <alignment horizontal="center" vertical="center"/>
    </xf>
    <xf numFmtId="1" fontId="22" fillId="6" borderId="24" xfId="1" applyNumberFormat="1" applyFont="1" applyFill="1" applyBorder="1" applyAlignment="1">
      <alignment horizontal="center" vertical="center"/>
    </xf>
    <xf numFmtId="1" fontId="22" fillId="6" borderId="23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5" fontId="0" fillId="0" borderId="14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8" fillId="0" borderId="19" xfId="0" applyNumberFormat="1" applyFon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10" fillId="0" borderId="16" xfId="0" applyFont="1" applyBorder="1" applyAlignment="1">
      <alignment wrapText="1"/>
    </xf>
    <xf numFmtId="0" fontId="0" fillId="0" borderId="0" xfId="0" applyAlignment="1">
      <alignment horizontal="center"/>
    </xf>
    <xf numFmtId="0" fontId="3" fillId="3" borderId="29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6" fillId="4" borderId="28" xfId="0" applyFont="1" applyFill="1" applyBorder="1" applyAlignment="1">
      <alignment horizontal="center" vertical="center"/>
    </xf>
    <xf numFmtId="0" fontId="7" fillId="0" borderId="0" xfId="0" applyFont="1"/>
    <xf numFmtId="0" fontId="9" fillId="0" borderId="2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23" fillId="2" borderId="13" xfId="0" applyFont="1" applyFill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9" fontId="4" fillId="0" borderId="36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0" fillId="0" borderId="0" xfId="0" applyAlignment="1">
      <alignment vertical="center"/>
    </xf>
    <xf numFmtId="165" fontId="1" fillId="0" borderId="34" xfId="0" applyNumberFormat="1" applyFont="1" applyBorder="1" applyAlignment="1">
      <alignment vertical="center"/>
    </xf>
    <xf numFmtId="165" fontId="1" fillId="0" borderId="17" xfId="0" applyNumberFormat="1" applyFont="1" applyBorder="1" applyAlignment="1">
      <alignment vertical="center"/>
    </xf>
    <xf numFmtId="0" fontId="17" fillId="6" borderId="18" xfId="0" applyFont="1" applyFill="1" applyBorder="1" applyAlignment="1">
      <alignment wrapText="1"/>
    </xf>
    <xf numFmtId="9" fontId="20" fillId="0" borderId="2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165" fontId="1" fillId="0" borderId="6" xfId="0" applyNumberFormat="1" applyFont="1" applyBorder="1" applyAlignment="1">
      <alignment vertical="center"/>
    </xf>
    <xf numFmtId="165" fontId="1" fillId="0" borderId="9" xfId="0" applyNumberFormat="1" applyFont="1" applyBorder="1" applyAlignment="1">
      <alignment vertical="center"/>
    </xf>
    <xf numFmtId="165" fontId="5" fillId="0" borderId="11" xfId="0" applyNumberFormat="1" applyFont="1" applyBorder="1" applyAlignment="1">
      <alignment horizontal="center" vertical="center"/>
    </xf>
    <xf numFmtId="165" fontId="1" fillId="0" borderId="12" xfId="0" applyNumberFormat="1" applyFont="1" applyBorder="1" applyAlignment="1">
      <alignment vertical="center"/>
    </xf>
    <xf numFmtId="165" fontId="1" fillId="0" borderId="28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5" fillId="0" borderId="16" xfId="0" applyFont="1" applyBorder="1" applyAlignment="1">
      <alignment wrapText="1"/>
    </xf>
    <xf numFmtId="0" fontId="5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18" fillId="2" borderId="29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0" fontId="19" fillId="0" borderId="30" xfId="0" applyFont="1" applyBorder="1" applyAlignment="1">
      <alignment vertical="center"/>
    </xf>
    <xf numFmtId="0" fontId="12" fillId="0" borderId="4" xfId="0" applyFont="1" applyBorder="1" applyAlignment="1">
      <alignment wrapText="1"/>
    </xf>
    <xf numFmtId="0" fontId="18" fillId="2" borderId="3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left" wrapText="1"/>
    </xf>
    <xf numFmtId="0" fontId="17" fillId="6" borderId="14" xfId="0" applyFont="1" applyFill="1" applyBorder="1" applyAlignment="1">
      <alignment horizontal="left" wrapText="1"/>
    </xf>
    <xf numFmtId="0" fontId="25" fillId="7" borderId="14" xfId="2" applyFill="1" applyBorder="1" applyAlignment="1">
      <alignment horizontal="right"/>
    </xf>
    <xf numFmtId="0" fontId="25" fillId="7" borderId="15" xfId="2" applyFill="1" applyBorder="1" applyAlignment="1">
      <alignment horizontal="right"/>
    </xf>
    <xf numFmtId="0" fontId="17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18" fillId="2" borderId="27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1" fillId="7" borderId="19" xfId="0" applyFont="1" applyFill="1" applyBorder="1" applyAlignment="1"/>
    <xf numFmtId="0" fontId="1" fillId="7" borderId="20" xfId="0" applyFont="1" applyFill="1" applyBorder="1" applyAlignment="1"/>
    <xf numFmtId="0" fontId="0" fillId="0" borderId="0" xfId="0" applyAlignment="1"/>
    <xf numFmtId="165" fontId="9" fillId="0" borderId="5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2" fillId="0" borderId="5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10" xfId="0" applyFont="1" applyBorder="1" applyAlignme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BB2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66679</xdr:colOff>
      <xdr:row>0</xdr:row>
      <xdr:rowOff>19053</xdr:rowOff>
    </xdr:from>
    <xdr:ext cx="2428858" cy="404813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B6EB3809-7724-4BA5-A1C1-950B19DE97B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9" y="19053"/>
          <a:ext cx="2428858" cy="40481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997"/>
  <sheetViews>
    <sheetView tabSelected="1" zoomScale="85" zoomScaleNormal="85" workbookViewId="0">
      <selection activeCell="B8" sqref="B8"/>
    </sheetView>
  </sheetViews>
  <sheetFormatPr defaultColWidth="14.42578125" defaultRowHeight="15.75" customHeight="1"/>
  <cols>
    <col min="1" max="1" width="50.7109375" customWidth="1"/>
    <col min="4" max="4" width="3.7109375" customWidth="1"/>
    <col min="5" max="5" width="50.7109375" customWidth="1"/>
    <col min="6" max="6" width="15.140625" customWidth="1"/>
  </cols>
  <sheetData>
    <row r="1" spans="1:7" ht="36" customHeight="1" thickBot="1">
      <c r="A1" s="107" t="s">
        <v>0</v>
      </c>
      <c r="B1" s="108"/>
      <c r="C1" s="108"/>
      <c r="D1" s="108"/>
      <c r="E1" s="108"/>
      <c r="F1" s="108"/>
      <c r="G1" s="109"/>
    </row>
    <row r="2" spans="1:7" ht="20.100000000000001" customHeight="1">
      <c r="A2" s="141" t="s">
        <v>1</v>
      </c>
      <c r="B2" s="142"/>
      <c r="C2" s="142"/>
      <c r="D2" s="142"/>
      <c r="E2" s="142"/>
      <c r="F2" s="143"/>
      <c r="G2" s="144"/>
    </row>
    <row r="3" spans="1:7" ht="20.100000000000001" customHeight="1" thickBot="1">
      <c r="A3" s="117" t="s">
        <v>2</v>
      </c>
      <c r="B3" s="150"/>
      <c r="C3" s="150"/>
      <c r="D3" s="150"/>
      <c r="E3" s="150"/>
      <c r="F3" s="150"/>
      <c r="G3" s="151"/>
    </row>
    <row r="4" spans="1:7" ht="14.1" thickBot="1">
      <c r="A4" s="92"/>
      <c r="G4" s="93"/>
    </row>
    <row r="5" spans="1:7" ht="36" customHeight="1" thickBot="1">
      <c r="A5" s="147" t="s">
        <v>3</v>
      </c>
      <c r="B5" s="148"/>
      <c r="C5" s="148"/>
      <c r="D5" s="132"/>
      <c r="E5" s="148"/>
      <c r="F5" s="148"/>
      <c r="G5" s="149"/>
    </row>
    <row r="6" spans="1:7" ht="25.5" customHeight="1" thickBot="1">
      <c r="A6" s="74" t="s">
        <v>4</v>
      </c>
      <c r="B6" s="75" t="s">
        <v>5</v>
      </c>
      <c r="C6" s="76" t="s">
        <v>6</v>
      </c>
      <c r="D6" s="84"/>
      <c r="E6" s="74" t="s">
        <v>7</v>
      </c>
      <c r="F6" s="75" t="s">
        <v>5</v>
      </c>
      <c r="G6" s="76" t="s">
        <v>6</v>
      </c>
    </row>
    <row r="7" spans="1:7" ht="25.5" customHeight="1">
      <c r="A7" s="66" t="s">
        <v>8</v>
      </c>
      <c r="B7" s="49">
        <v>20</v>
      </c>
      <c r="C7" s="50">
        <v>11.440387299999999</v>
      </c>
      <c r="E7" s="62" t="s">
        <v>8</v>
      </c>
      <c r="F7" s="81">
        <v>47.1</v>
      </c>
      <c r="G7" s="57">
        <v>10</v>
      </c>
    </row>
    <row r="8" spans="1:7" ht="25.5" customHeight="1">
      <c r="A8" s="67" t="s">
        <v>9</v>
      </c>
      <c r="B8" s="51">
        <v>195.2475</v>
      </c>
      <c r="C8" s="52">
        <v>730.88741000000005</v>
      </c>
      <c r="E8" s="63" t="s">
        <v>9</v>
      </c>
      <c r="F8" s="51">
        <v>195.2475</v>
      </c>
      <c r="G8" s="52">
        <v>730.88741000000005</v>
      </c>
    </row>
    <row r="9" spans="1:7" ht="25.5" customHeight="1" thickBot="1">
      <c r="A9" s="68" t="s">
        <v>10</v>
      </c>
      <c r="B9" s="83">
        <v>9880.7339400000001</v>
      </c>
      <c r="C9" s="82">
        <v>18042.73504</v>
      </c>
      <c r="E9" s="63" t="s">
        <v>10</v>
      </c>
      <c r="F9" s="51">
        <v>9880.7339400000001</v>
      </c>
      <c r="G9" s="52">
        <v>18042.73504</v>
      </c>
    </row>
    <row r="10" spans="1:7" ht="25.5" customHeight="1" thickBot="1">
      <c r="A10" s="94"/>
      <c r="B10" s="95"/>
      <c r="C10" s="95"/>
      <c r="E10" s="64" t="s">
        <v>11</v>
      </c>
      <c r="F10" s="58">
        <v>0.1</v>
      </c>
      <c r="G10" s="59">
        <v>0.1</v>
      </c>
    </row>
    <row r="11" spans="1:7" ht="25.5" customHeight="1" thickBot="1">
      <c r="A11" s="138" t="s">
        <v>12</v>
      </c>
      <c r="B11" s="139"/>
      <c r="C11" s="140"/>
      <c r="D11" s="16"/>
      <c r="E11" s="63" t="s">
        <v>13</v>
      </c>
      <c r="F11" s="51">
        <v>96.7</v>
      </c>
      <c r="G11" s="52">
        <v>25.8</v>
      </c>
    </row>
    <row r="12" spans="1:7" ht="25.5" customHeight="1">
      <c r="A12" s="145" t="s">
        <v>14</v>
      </c>
      <c r="B12" s="146"/>
      <c r="C12" s="53">
        <v>80000</v>
      </c>
      <c r="E12" s="63" t="s">
        <v>15</v>
      </c>
      <c r="F12" s="60">
        <v>23</v>
      </c>
      <c r="G12" s="55">
        <v>17.5</v>
      </c>
    </row>
    <row r="13" spans="1:7" ht="25.5" customHeight="1">
      <c r="A13" s="113" t="s">
        <v>16</v>
      </c>
      <c r="B13" s="114"/>
      <c r="C13" s="54">
        <v>2080</v>
      </c>
      <c r="E13" s="63" t="s">
        <v>17</v>
      </c>
      <c r="F13" s="51">
        <v>19.5</v>
      </c>
      <c r="G13" s="52">
        <v>25.7</v>
      </c>
    </row>
    <row r="14" spans="1:7" ht="25.5" customHeight="1" thickBot="1">
      <c r="A14" s="126" t="s">
        <v>18</v>
      </c>
      <c r="B14" s="114"/>
      <c r="C14" s="55">
        <v>75000</v>
      </c>
      <c r="E14" s="65" t="s">
        <v>19</v>
      </c>
      <c r="F14" s="61">
        <v>0.15</v>
      </c>
      <c r="G14" s="56">
        <v>0.15</v>
      </c>
    </row>
    <row r="15" spans="1:7" ht="25.5" customHeight="1" thickBot="1">
      <c r="A15" s="128" t="s">
        <v>20</v>
      </c>
      <c r="B15" s="129"/>
      <c r="C15" s="56">
        <v>0.7</v>
      </c>
      <c r="G15" s="93"/>
    </row>
    <row r="16" spans="1:7" ht="13.5" customHeight="1" thickBot="1">
      <c r="A16" s="127"/>
      <c r="B16" s="152"/>
      <c r="E16" s="1"/>
      <c r="F16" s="1"/>
      <c r="G16" s="93"/>
    </row>
    <row r="17" spans="1:7" ht="36" customHeight="1" thickBot="1">
      <c r="A17" s="131" t="s">
        <v>21</v>
      </c>
      <c r="B17" s="132"/>
      <c r="C17" s="132"/>
      <c r="D17" s="132"/>
      <c r="E17" s="132"/>
      <c r="F17" s="132"/>
      <c r="G17" s="133"/>
    </row>
    <row r="18" spans="1:7" ht="40.5" customHeight="1" thickBot="1">
      <c r="A18" s="96" t="s">
        <v>22</v>
      </c>
      <c r="B18" s="118">
        <f>B31</f>
        <v>0.46498994112610853</v>
      </c>
      <c r="C18" s="119"/>
      <c r="D18" s="2"/>
      <c r="E18" s="48" t="s">
        <v>23</v>
      </c>
      <c r="F18" s="118">
        <f>F31</f>
        <v>5.6183128080475324</v>
      </c>
      <c r="G18" s="120"/>
    </row>
    <row r="19" spans="1:7" ht="15" customHeight="1">
      <c r="A19" s="130" t="s">
        <v>24</v>
      </c>
      <c r="B19" s="130"/>
      <c r="C19" s="130"/>
      <c r="D19" s="130"/>
      <c r="E19" s="130"/>
      <c r="F19" s="130"/>
      <c r="G19" s="130"/>
    </row>
    <row r="20" spans="1:7" ht="36" hidden="1" customHeight="1" thickBot="1">
      <c r="A20" s="135" t="s">
        <v>25</v>
      </c>
      <c r="B20" s="136"/>
      <c r="C20" s="136"/>
      <c r="D20" s="136"/>
      <c r="E20" s="136"/>
      <c r="F20" s="136"/>
      <c r="G20" s="137"/>
    </row>
    <row r="21" spans="1:7" ht="25.5" hidden="1" customHeight="1" thickBot="1">
      <c r="A21" s="97" t="s">
        <v>22</v>
      </c>
      <c r="B21" s="77" t="s">
        <v>26</v>
      </c>
      <c r="C21" s="78" t="s">
        <v>27</v>
      </c>
      <c r="E21" s="80" t="s">
        <v>23</v>
      </c>
      <c r="F21" s="79" t="s">
        <v>26</v>
      </c>
      <c r="G21" s="98" t="s">
        <v>27</v>
      </c>
    </row>
    <row r="22" spans="1:7" ht="25.5" hidden="1" customHeight="1">
      <c r="A22" s="69" t="s">
        <v>28</v>
      </c>
      <c r="B22" s="85">
        <f>B39</f>
        <v>9.2307692307692299</v>
      </c>
      <c r="C22" s="86">
        <f>D39</f>
        <v>21.738461538461539</v>
      </c>
      <c r="E22" s="69" t="s">
        <v>28</v>
      </c>
      <c r="F22" s="85">
        <f>C39</f>
        <v>5.2801787538461538</v>
      </c>
      <c r="G22" s="86">
        <f>E39</f>
        <v>4.615384615384615</v>
      </c>
    </row>
    <row r="23" spans="1:7" ht="25.5" hidden="1" customHeight="1">
      <c r="A23" s="70" t="s">
        <v>29</v>
      </c>
      <c r="B23" s="87">
        <f>B50</f>
        <v>256.90304415865381</v>
      </c>
      <c r="C23" s="88">
        <f>D50</f>
        <v>25.690304415865381</v>
      </c>
      <c r="D23" s="99"/>
      <c r="E23" s="70" t="s">
        <v>29</v>
      </c>
      <c r="F23" s="87">
        <f>C50</f>
        <v>483.51662615384618</v>
      </c>
      <c r="G23" s="88">
        <f>E50</f>
        <v>48.351662615384619</v>
      </c>
    </row>
    <row r="24" spans="1:7" ht="25.5" hidden="1" customHeight="1">
      <c r="A24" s="70" t="s">
        <v>30</v>
      </c>
      <c r="B24" s="89">
        <v>0</v>
      </c>
      <c r="C24" s="88">
        <f>B56</f>
        <v>44.630769230769232</v>
      </c>
      <c r="D24" s="99"/>
      <c r="E24" s="70" t="s">
        <v>30</v>
      </c>
      <c r="F24" s="89">
        <v>0</v>
      </c>
      <c r="G24" s="88">
        <f>C56</f>
        <v>11.907692307692308</v>
      </c>
    </row>
    <row r="25" spans="1:7" ht="25.5" hidden="1" customHeight="1">
      <c r="A25" s="70" t="s">
        <v>31</v>
      </c>
      <c r="B25" s="89">
        <v>0</v>
      </c>
      <c r="C25" s="88">
        <f>F12</f>
        <v>23</v>
      </c>
      <c r="D25" s="99"/>
      <c r="E25" s="70" t="s">
        <v>31</v>
      </c>
      <c r="F25" s="89">
        <v>0</v>
      </c>
      <c r="G25" s="88">
        <f>G12</f>
        <v>17.5</v>
      </c>
    </row>
    <row r="26" spans="1:7" ht="25.5" hidden="1" customHeight="1" thickBot="1">
      <c r="A26" s="71" t="s">
        <v>32</v>
      </c>
      <c r="B26" s="90">
        <v>0</v>
      </c>
      <c r="C26" s="91">
        <f>F57</f>
        <v>21.09375</v>
      </c>
      <c r="D26" s="99"/>
      <c r="E26" s="71" t="s">
        <v>32</v>
      </c>
      <c r="F26" s="90">
        <v>0</v>
      </c>
      <c r="G26" s="91">
        <f>G57</f>
        <v>27.800480769230766</v>
      </c>
    </row>
    <row r="27" spans="1:7" ht="13.5" hidden="1" customHeight="1" thickBot="1">
      <c r="A27" s="92"/>
      <c r="D27" s="99"/>
      <c r="G27" s="93"/>
    </row>
    <row r="28" spans="1:7" ht="25.5" hidden="1" customHeight="1">
      <c r="A28" s="100" t="s">
        <v>33</v>
      </c>
      <c r="B28" s="153">
        <f>SUM(B22:B26)</f>
        <v>266.13381338942304</v>
      </c>
      <c r="C28" s="121"/>
      <c r="D28" s="101"/>
      <c r="E28" s="72" t="s">
        <v>33</v>
      </c>
      <c r="F28" s="153">
        <f>SUM(F22:F26)</f>
        <v>488.79680490769232</v>
      </c>
      <c r="G28" s="125"/>
    </row>
    <row r="29" spans="1:7" ht="25.5" hidden="1" customHeight="1">
      <c r="A29" s="102" t="s">
        <v>34</v>
      </c>
      <c r="B29" s="154">
        <f>SUM(C22:C26)</f>
        <v>136.15328518509614</v>
      </c>
      <c r="C29" s="122"/>
      <c r="D29" s="101"/>
      <c r="E29" s="73" t="s">
        <v>34</v>
      </c>
      <c r="F29" s="154">
        <f>SUM(G22:G26)</f>
        <v>110.17522030769231</v>
      </c>
      <c r="G29" s="116"/>
    </row>
    <row r="30" spans="1:7" ht="25.5" hidden="1" customHeight="1" thickBot="1">
      <c r="A30" s="103" t="s">
        <v>35</v>
      </c>
      <c r="B30" s="123">
        <f>SUM(C24:C26)</f>
        <v>88.724519230769232</v>
      </c>
      <c r="C30" s="124"/>
      <c r="D30" s="101"/>
      <c r="E30" s="155" t="s">
        <v>35</v>
      </c>
      <c r="F30" s="123">
        <f>SUM(G24:G26)</f>
        <v>57.208173076923075</v>
      </c>
      <c r="G30" s="115"/>
    </row>
    <row r="31" spans="1:7" ht="25.5" hidden="1" customHeight="1" thickBot="1">
      <c r="A31" s="104" t="s">
        <v>36</v>
      </c>
      <c r="B31" s="110">
        <f>((B28-B29)-B30)/B30</f>
        <v>0.46498994112610853</v>
      </c>
      <c r="C31" s="112"/>
      <c r="D31" s="105"/>
      <c r="E31" s="106" t="s">
        <v>36</v>
      </c>
      <c r="F31" s="110">
        <f>((F28-F29)-F30)/F30</f>
        <v>5.6183128080475324</v>
      </c>
      <c r="G31" s="111"/>
    </row>
    <row r="32" spans="1:7" ht="13.5" customHeight="1"/>
    <row r="33" spans="1:6" ht="13.5" customHeight="1"/>
    <row r="34" spans="1:6" ht="12.95" hidden="1">
      <c r="A34" s="134" t="s">
        <v>37</v>
      </c>
      <c r="B34" s="156" t="s">
        <v>26</v>
      </c>
      <c r="C34" s="157"/>
      <c r="D34" s="156" t="s">
        <v>27</v>
      </c>
      <c r="E34" s="158"/>
    </row>
    <row r="35" spans="1:6" ht="14.1" hidden="1" thickBot="1">
      <c r="A35" s="159"/>
      <c r="B35" s="8" t="s">
        <v>38</v>
      </c>
      <c r="C35" s="8" t="s">
        <v>39</v>
      </c>
      <c r="D35" s="8" t="s">
        <v>38</v>
      </c>
      <c r="E35" s="9" t="s">
        <v>39</v>
      </c>
      <c r="F35" s="1"/>
    </row>
    <row r="36" spans="1:6" ht="20.100000000000001" hidden="1" customHeight="1">
      <c r="A36" s="10" t="s">
        <v>8</v>
      </c>
      <c r="B36" s="11">
        <f>B7</f>
        <v>20</v>
      </c>
      <c r="C36" s="11">
        <f>C7</f>
        <v>11.440387299999999</v>
      </c>
      <c r="D36" s="12">
        <f>F7</f>
        <v>47.1</v>
      </c>
      <c r="E36" s="13">
        <f>G7</f>
        <v>10</v>
      </c>
    </row>
    <row r="37" spans="1:6" ht="27.95" hidden="1">
      <c r="A37" s="14" t="s">
        <v>40</v>
      </c>
      <c r="B37" s="15">
        <f t="shared" ref="B37:E37" si="0">B36*12</f>
        <v>240</v>
      </c>
      <c r="C37" s="15">
        <f t="shared" si="0"/>
        <v>137.2846476</v>
      </c>
      <c r="D37" s="16">
        <f t="shared" si="0"/>
        <v>565.20000000000005</v>
      </c>
      <c r="E37" s="3">
        <f t="shared" si="0"/>
        <v>120</v>
      </c>
    </row>
    <row r="38" spans="1:6" ht="15" hidden="1" thickBot="1">
      <c r="A38" s="17" t="s">
        <v>41</v>
      </c>
      <c r="B38" s="18">
        <f>B37*(C12/C13)</f>
        <v>9230.7692307692305</v>
      </c>
      <c r="C38" s="18">
        <f>C37*(C12/C13)</f>
        <v>5280.178753846154</v>
      </c>
      <c r="D38" s="19">
        <f>D37*(C12/C13)</f>
        <v>21738.461538461539</v>
      </c>
      <c r="E38" s="20">
        <f>E37*(C12/C13)</f>
        <v>4615.3846153846152</v>
      </c>
    </row>
    <row r="39" spans="1:6" ht="15" hidden="1" thickBot="1">
      <c r="A39" s="21" t="s">
        <v>42</v>
      </c>
      <c r="B39" s="22">
        <f t="shared" ref="B39:E39" si="1">B38/1000</f>
        <v>9.2307692307692299</v>
      </c>
      <c r="C39" s="22">
        <f t="shared" si="1"/>
        <v>5.2801787538461538</v>
      </c>
      <c r="D39" s="23">
        <f t="shared" si="1"/>
        <v>21.738461538461539</v>
      </c>
      <c r="E39" s="24">
        <f t="shared" si="1"/>
        <v>4.615384615384615</v>
      </c>
    </row>
    <row r="40" spans="1:6" ht="12.95" hidden="1"/>
    <row r="41" spans="1:6" ht="12.95" hidden="1">
      <c r="A41" s="134" t="s">
        <v>43</v>
      </c>
      <c r="B41" s="156" t="s">
        <v>26</v>
      </c>
      <c r="C41" s="157"/>
      <c r="D41" s="156" t="s">
        <v>27</v>
      </c>
      <c r="E41" s="158"/>
    </row>
    <row r="42" spans="1:6" ht="14.1" hidden="1" thickBot="1">
      <c r="A42" s="159"/>
      <c r="B42" s="8" t="s">
        <v>38</v>
      </c>
      <c r="C42" s="8" t="s">
        <v>39</v>
      </c>
      <c r="D42" s="8" t="s">
        <v>38</v>
      </c>
      <c r="E42" s="9" t="s">
        <v>39</v>
      </c>
    </row>
    <row r="43" spans="1:6" ht="27.95" hidden="1">
      <c r="A43" s="10" t="s">
        <v>9</v>
      </c>
      <c r="B43" s="11">
        <f>B8</f>
        <v>195.2475</v>
      </c>
      <c r="C43" s="11">
        <f>C8</f>
        <v>730.88741000000005</v>
      </c>
      <c r="D43" s="11">
        <f>F8</f>
        <v>195.2475</v>
      </c>
      <c r="E43" s="25">
        <f>G8</f>
        <v>730.88741000000005</v>
      </c>
    </row>
    <row r="44" spans="1:6" ht="14.1" hidden="1">
      <c r="A44" s="14" t="s">
        <v>10</v>
      </c>
      <c r="B44" s="15">
        <f>B9</f>
        <v>9880.7339400000001</v>
      </c>
      <c r="C44" s="15">
        <f>C9</f>
        <v>18042.73504</v>
      </c>
      <c r="D44" s="15">
        <f>F9</f>
        <v>9880.7339400000001</v>
      </c>
      <c r="E44" s="26">
        <f>G9</f>
        <v>18042.73504</v>
      </c>
    </row>
    <row r="45" spans="1:6" ht="14.1" hidden="1">
      <c r="A45" s="14" t="s">
        <v>44</v>
      </c>
      <c r="B45" s="28">
        <f>B8*(C12/C13)</f>
        <v>7509.5192307692305</v>
      </c>
      <c r="C45" s="28">
        <f>C8*(C12/C13)</f>
        <v>28111.05423076923</v>
      </c>
      <c r="D45" s="28">
        <f>F8*(C12/C13)</f>
        <v>7509.5192307692305</v>
      </c>
      <c r="E45" s="29">
        <f>G8*(C12/C13)</f>
        <v>28111.05423076923</v>
      </c>
    </row>
    <row r="46" spans="1:6" ht="14.1" hidden="1">
      <c r="A46" s="14" t="s">
        <v>45</v>
      </c>
      <c r="B46" s="28">
        <f>B9*(C14/C13)*C15</f>
        <v>249393.52492788457</v>
      </c>
      <c r="C46" s="28">
        <f>C9*(C14/C13)*C15</f>
        <v>455405.57192307693</v>
      </c>
      <c r="D46" s="28">
        <f>F9*(C14/C13)*C15</f>
        <v>249393.52492788457</v>
      </c>
      <c r="E46" s="29">
        <f>G9*(C14/C13)*C15</f>
        <v>455405.57192307693</v>
      </c>
    </row>
    <row r="47" spans="1:6" ht="12.95" hidden="1">
      <c r="A47" s="30" t="s">
        <v>11</v>
      </c>
      <c r="B47" s="2" t="s">
        <v>46</v>
      </c>
      <c r="C47" s="2" t="s">
        <v>46</v>
      </c>
      <c r="D47" s="31">
        <f>F10</f>
        <v>0.1</v>
      </c>
      <c r="E47" s="32">
        <f>G10</f>
        <v>0.1</v>
      </c>
      <c r="F47" s="2"/>
    </row>
    <row r="48" spans="1:6" ht="14.1" hidden="1">
      <c r="A48" s="6" t="s">
        <v>47</v>
      </c>
      <c r="B48" s="33">
        <f t="shared" ref="B48:C48" si="2">B45/1000</f>
        <v>7.5095192307692304</v>
      </c>
      <c r="C48" s="33">
        <f t="shared" si="2"/>
        <v>28.111054230769231</v>
      </c>
      <c r="D48" s="28">
        <f>(D45/1000)*D47</f>
        <v>0.75095192307692304</v>
      </c>
      <c r="E48" s="29">
        <f>(E45/1000)*E47</f>
        <v>2.8111054230769232</v>
      </c>
      <c r="F48" s="27"/>
    </row>
    <row r="49" spans="1:7" ht="15" hidden="1" thickBot="1">
      <c r="A49" s="7" t="s">
        <v>48</v>
      </c>
      <c r="B49" s="34">
        <f t="shared" ref="B49:C49" si="3">B46/1000</f>
        <v>249.39352492788458</v>
      </c>
      <c r="C49" s="34">
        <f t="shared" si="3"/>
        <v>455.40557192307693</v>
      </c>
      <c r="D49" s="18">
        <f>(D46/1000)*D47</f>
        <v>24.939352492788458</v>
      </c>
      <c r="E49" s="35">
        <f>(E46/1000)*E47</f>
        <v>45.540557192307695</v>
      </c>
    </row>
    <row r="50" spans="1:7" ht="14.1" hidden="1" thickBot="1">
      <c r="A50" s="37" t="s">
        <v>42</v>
      </c>
      <c r="B50" s="22">
        <f t="shared" ref="B50:E50" si="4">B48+B49</f>
        <v>256.90304415865381</v>
      </c>
      <c r="C50" s="22">
        <f t="shared" si="4"/>
        <v>483.51662615384618</v>
      </c>
      <c r="D50" s="22">
        <f t="shared" si="4"/>
        <v>25.690304415865381</v>
      </c>
      <c r="E50" s="38">
        <f t="shared" si="4"/>
        <v>48.351662615384619</v>
      </c>
    </row>
    <row r="51" spans="1:7" ht="12.95" hidden="1"/>
    <row r="52" spans="1:7" ht="17.100000000000001" hidden="1">
      <c r="A52" s="4" t="s">
        <v>30</v>
      </c>
      <c r="B52" s="39" t="s">
        <v>38</v>
      </c>
      <c r="C52" s="5" t="s">
        <v>39</v>
      </c>
      <c r="E52" s="4" t="s">
        <v>32</v>
      </c>
      <c r="F52" s="39" t="s">
        <v>38</v>
      </c>
      <c r="G52" s="5" t="s">
        <v>39</v>
      </c>
    </row>
    <row r="53" spans="1:7" ht="27.95" hidden="1">
      <c r="A53" s="10" t="s">
        <v>13</v>
      </c>
      <c r="B53" s="11">
        <f>F11</f>
        <v>96.7</v>
      </c>
      <c r="C53" s="25">
        <f>G11</f>
        <v>25.8</v>
      </c>
      <c r="E53" s="10" t="s">
        <v>17</v>
      </c>
      <c r="F53" s="11">
        <f>F13</f>
        <v>19.5</v>
      </c>
      <c r="G53" s="25">
        <f>G13</f>
        <v>25.7</v>
      </c>
    </row>
    <row r="54" spans="1:7" ht="27.95" hidden="1">
      <c r="A54" s="14" t="s">
        <v>49</v>
      </c>
      <c r="B54" s="15">
        <f t="shared" ref="B54:C54" si="5">B53*12</f>
        <v>1160.4000000000001</v>
      </c>
      <c r="C54" s="26">
        <f t="shared" si="5"/>
        <v>309.60000000000002</v>
      </c>
      <c r="E54" s="14" t="s">
        <v>50</v>
      </c>
      <c r="F54" s="16">
        <f t="shared" ref="F54:G54" si="6">F53*12</f>
        <v>234</v>
      </c>
      <c r="G54" s="3">
        <f t="shared" si="6"/>
        <v>308.39999999999998</v>
      </c>
    </row>
    <row r="55" spans="1:7" ht="15" hidden="1" thickBot="1">
      <c r="A55" s="17" t="s">
        <v>41</v>
      </c>
      <c r="B55" s="18">
        <f>B54*(C12/C13)</f>
        <v>44630.769230769234</v>
      </c>
      <c r="C55" s="35">
        <f>C54*(C12/C13)</f>
        <v>11907.692307692309</v>
      </c>
      <c r="E55" s="14" t="s">
        <v>51</v>
      </c>
      <c r="F55" s="40">
        <f t="shared" ref="F55:G55" si="7">F54/60</f>
        <v>3.9</v>
      </c>
      <c r="G55" s="41">
        <f t="shared" si="7"/>
        <v>5.14</v>
      </c>
    </row>
    <row r="56" spans="1:7" ht="15" hidden="1" thickBot="1">
      <c r="A56" s="7" t="s">
        <v>42</v>
      </c>
      <c r="B56" s="34">
        <f t="shared" ref="B56:C56" si="8">B55/1000</f>
        <v>44.630769230769232</v>
      </c>
      <c r="C56" s="42">
        <f t="shared" si="8"/>
        <v>11.907692307692308</v>
      </c>
      <c r="E56" s="14" t="s">
        <v>52</v>
      </c>
      <c r="F56" s="43">
        <f>F14</f>
        <v>0.15</v>
      </c>
      <c r="G56" s="44">
        <f>G14</f>
        <v>0.15</v>
      </c>
    </row>
    <row r="57" spans="1:7" ht="15" hidden="1" thickBot="1">
      <c r="E57" s="7" t="s">
        <v>42</v>
      </c>
      <c r="F57" s="34">
        <f>F55*(C14/C13)*F56</f>
        <v>21.09375</v>
      </c>
      <c r="G57" s="42">
        <f>G55*(C14/C13)*G56</f>
        <v>27.800480769230766</v>
      </c>
    </row>
    <row r="58" spans="1:7" ht="12.95"/>
    <row r="59" spans="1:7" ht="12.95"/>
    <row r="60" spans="1:7" ht="12.95"/>
    <row r="61" spans="1:7" ht="12.95"/>
    <row r="62" spans="1:7" ht="12.95"/>
    <row r="63" spans="1:7" ht="12.95">
      <c r="E63" s="2"/>
    </row>
    <row r="64" spans="1:7" ht="12.95"/>
    <row r="65" spans="1:6" ht="12.95"/>
    <row r="66" spans="1:6" ht="12.95">
      <c r="E66" s="40"/>
    </row>
    <row r="67" spans="1:6" ht="12.95">
      <c r="F67" s="45"/>
    </row>
    <row r="68" spans="1:6" ht="12.95">
      <c r="F68" s="46"/>
    </row>
    <row r="69" spans="1:6" ht="12.95">
      <c r="F69" s="46"/>
    </row>
    <row r="70" spans="1:6" ht="12.95">
      <c r="E70" s="36"/>
      <c r="F70" s="46"/>
    </row>
    <row r="71" spans="1:6" ht="12.95">
      <c r="E71" s="36"/>
      <c r="F71" s="46"/>
    </row>
    <row r="72" spans="1:6" ht="12.95">
      <c r="F72" s="46"/>
    </row>
    <row r="73" spans="1:6" ht="12.95">
      <c r="A73" s="16"/>
      <c r="B73" s="16"/>
      <c r="C73" s="16"/>
      <c r="D73" s="16"/>
      <c r="E73" s="47"/>
    </row>
    <row r="74" spans="1:6" ht="12.95"/>
    <row r="75" spans="1:6" ht="12.95"/>
    <row r="76" spans="1:6" ht="12.95"/>
    <row r="77" spans="1:6" ht="12.95"/>
    <row r="78" spans="1:6" ht="12.95"/>
    <row r="79" spans="1:6" ht="12.95"/>
    <row r="80" spans="1:6" ht="12.95"/>
    <row r="81" ht="12.95"/>
    <row r="82" ht="12.95"/>
    <row r="83" ht="12.95"/>
    <row r="84" ht="12.95"/>
    <row r="85" ht="12.95"/>
    <row r="86" ht="12.95"/>
    <row r="87" ht="12.95"/>
    <row r="88" ht="12.95"/>
    <row r="89" ht="12.95"/>
    <row r="90" ht="12.95"/>
    <row r="91" ht="12.95"/>
    <row r="92" ht="12.95"/>
    <row r="93" ht="12.95"/>
    <row r="94" ht="12.95"/>
    <row r="95" ht="12.95"/>
    <row r="96" ht="12.95"/>
    <row r="97" ht="12.95"/>
    <row r="98" ht="12.95"/>
    <row r="99" ht="12.95"/>
    <row r="100" ht="12.95"/>
    <row r="101" ht="12.95"/>
    <row r="102" ht="12.95"/>
    <row r="103" ht="12.95"/>
    <row r="104" ht="12.95"/>
    <row r="105" ht="12.95"/>
    <row r="106" ht="12.95"/>
    <row r="107" ht="12.95"/>
    <row r="108" ht="12.95"/>
    <row r="109" ht="12.95"/>
    <row r="110" ht="12.95"/>
    <row r="111" ht="12.95"/>
    <row r="112" ht="12.95"/>
    <row r="113" ht="12.95"/>
    <row r="114" ht="12.95"/>
    <row r="115" ht="12.95"/>
    <row r="116" ht="12.95"/>
    <row r="117" ht="12.95"/>
    <row r="118" ht="12.95"/>
    <row r="119" ht="12.95"/>
    <row r="120" ht="12.95"/>
    <row r="121" ht="12.95"/>
    <row r="122" ht="12.95"/>
    <row r="123" ht="12.95"/>
    <row r="124" ht="12.95"/>
    <row r="125" ht="12.95"/>
    <row r="126" ht="12.95"/>
    <row r="127" ht="12.95"/>
    <row r="128" ht="12.95"/>
    <row r="129" ht="12.95"/>
    <row r="130" ht="12.95"/>
    <row r="131" ht="12.95"/>
    <row r="132" ht="12.95"/>
    <row r="133" ht="12.95"/>
    <row r="134" ht="12.95"/>
    <row r="135" ht="12.95"/>
    <row r="136" ht="12.95"/>
    <row r="137" ht="12.95"/>
    <row r="138" ht="12.95"/>
    <row r="139" ht="12.95"/>
    <row r="140" ht="12.95"/>
    <row r="141" ht="12.95"/>
    <row r="142" ht="12.95"/>
    <row r="143" ht="12.95"/>
    <row r="144" ht="12.95"/>
    <row r="145" ht="12.95"/>
    <row r="146" ht="12.95"/>
    <row r="147" ht="12.95"/>
    <row r="148" ht="12.95"/>
    <row r="149" ht="12.95"/>
    <row r="150" ht="12.95"/>
    <row r="151" ht="12.95"/>
    <row r="152" ht="12.95"/>
    <row r="153" ht="12.95"/>
    <row r="154" ht="12.95"/>
    <row r="155" ht="12.95"/>
    <row r="156" ht="12.95"/>
    <row r="157" ht="12.95"/>
    <row r="158" ht="12.95"/>
    <row r="159" ht="12.95"/>
    <row r="160" ht="12.95"/>
    <row r="161" ht="12.95"/>
    <row r="162" ht="12.95"/>
    <row r="163" ht="12.95"/>
    <row r="164" ht="12.95"/>
    <row r="165" ht="12.95"/>
    <row r="166" ht="12.95"/>
    <row r="167" ht="12.95"/>
    <row r="168" ht="12.95"/>
    <row r="169" ht="12.95"/>
    <row r="170" ht="12.95"/>
    <row r="171" ht="12.95"/>
    <row r="172" ht="12.95"/>
    <row r="173" ht="12.95"/>
    <row r="174" ht="12.95"/>
    <row r="175" ht="12.95"/>
    <row r="176" ht="12.95"/>
    <row r="177" ht="12.95"/>
    <row r="178" ht="12.95"/>
    <row r="179" ht="12.95"/>
    <row r="180" ht="12.95"/>
    <row r="181" ht="12.95"/>
    <row r="182" ht="12.95"/>
    <row r="183" ht="12.95"/>
    <row r="184" ht="12.95"/>
    <row r="185" ht="12.95"/>
    <row r="186" ht="12.95"/>
    <row r="187" ht="12.95"/>
    <row r="188" ht="12.95"/>
    <row r="189" ht="12.95"/>
    <row r="190" ht="12.95"/>
    <row r="191" ht="12.95"/>
    <row r="192" ht="12.95"/>
    <row r="193" ht="12.95"/>
    <row r="194" ht="12.95"/>
    <row r="195" ht="12.95"/>
    <row r="196" ht="12.95"/>
    <row r="197" ht="12.95"/>
    <row r="198" ht="12.95"/>
    <row r="199" ht="12.95"/>
    <row r="200" ht="12.95"/>
    <row r="201" ht="12.95"/>
    <row r="202" ht="12.95"/>
    <row r="203" ht="12.95"/>
    <row r="204" ht="12.95"/>
    <row r="205" ht="12.95"/>
    <row r="206" ht="12.95"/>
    <row r="207" ht="12.95"/>
    <row r="208" ht="12.95"/>
    <row r="209" ht="12.95"/>
    <row r="210" ht="12.95"/>
    <row r="211" ht="12.95"/>
    <row r="212" ht="12.95"/>
    <row r="213" ht="12.95"/>
    <row r="214" ht="12.95"/>
    <row r="215" ht="12.95"/>
    <row r="216" ht="12.95"/>
    <row r="217" ht="12.95"/>
    <row r="218" ht="12.95"/>
    <row r="219" ht="12.95"/>
    <row r="220" ht="12.95"/>
    <row r="221" ht="12.95"/>
    <row r="222" ht="12.95"/>
    <row r="223" ht="12.95"/>
    <row r="224" ht="12.95"/>
    <row r="225" ht="12.95"/>
    <row r="226" ht="12.95"/>
    <row r="227" ht="12.95"/>
    <row r="228" ht="12.95"/>
    <row r="229" ht="12.95"/>
    <row r="230" ht="12.95"/>
    <row r="231" ht="12.95"/>
    <row r="232" ht="12.95"/>
    <row r="233" ht="12.95"/>
    <row r="234" ht="12.95"/>
    <row r="235" ht="12.95"/>
    <row r="236" ht="12.95"/>
    <row r="237" ht="12.95"/>
    <row r="238" ht="12.95"/>
    <row r="239" ht="12.95"/>
    <row r="240" ht="12.95"/>
    <row r="241" ht="12.95"/>
    <row r="242" ht="12.95"/>
    <row r="243" ht="12.95"/>
    <row r="244" ht="12.95"/>
    <row r="245" ht="12.95"/>
    <row r="246" ht="12.95"/>
    <row r="247" ht="12.95"/>
    <row r="248" ht="12.95"/>
    <row r="249" ht="12.95"/>
    <row r="250" ht="12.95"/>
    <row r="251" ht="12.95"/>
    <row r="252" ht="12.95"/>
    <row r="253" ht="12.95"/>
    <row r="254" ht="12.95"/>
    <row r="255" ht="12.95"/>
    <row r="256" ht="12.95"/>
    <row r="257" ht="12.95"/>
    <row r="258" ht="12.95"/>
    <row r="259" ht="12.95"/>
    <row r="260" ht="12.95"/>
    <row r="261" ht="12.95"/>
    <row r="262" ht="12.95"/>
    <row r="263" ht="12.95"/>
    <row r="264" ht="12.95"/>
    <row r="265" ht="12.95"/>
    <row r="266" ht="12.95"/>
    <row r="267" ht="12.95"/>
    <row r="268" ht="12.95"/>
    <row r="269" ht="12.95"/>
    <row r="270" ht="12.95"/>
    <row r="271" ht="12.95"/>
    <row r="272" ht="12.95"/>
    <row r="273" ht="12.95"/>
    <row r="274" ht="12.95"/>
    <row r="275" ht="12.95"/>
    <row r="276" ht="12.95"/>
    <row r="277" ht="12.95"/>
    <row r="278" ht="12.95"/>
    <row r="279" ht="12.95"/>
    <row r="280" ht="12.95"/>
    <row r="281" ht="12.95"/>
    <row r="282" ht="12.95"/>
    <row r="283" ht="12.95"/>
    <row r="284" ht="12.95"/>
    <row r="285" ht="12.95"/>
    <row r="286" ht="12.95"/>
    <row r="287" ht="12.95"/>
    <row r="288" ht="12.95"/>
    <row r="289" ht="12.95"/>
    <row r="290" ht="12.95"/>
    <row r="291" ht="12.95"/>
    <row r="292" ht="12.95"/>
    <row r="293" ht="12.95"/>
    <row r="294" ht="12.95"/>
    <row r="295" ht="12.95"/>
    <row r="296" ht="12.95"/>
    <row r="297" ht="12.95"/>
    <row r="298" ht="12.95"/>
    <row r="299" ht="12.95"/>
    <row r="300" ht="12.95"/>
    <row r="301" ht="12.95"/>
    <row r="302" ht="12.95"/>
    <row r="303" ht="12.95"/>
    <row r="304" ht="12.95"/>
    <row r="305" ht="12.95"/>
    <row r="306" ht="12.95"/>
    <row r="307" ht="12.95"/>
    <row r="308" ht="12.95"/>
    <row r="309" ht="12.95"/>
    <row r="310" ht="12.95"/>
    <row r="311" ht="12.95"/>
    <row r="312" ht="12.95"/>
    <row r="313" ht="12.95"/>
    <row r="314" ht="12.95"/>
    <row r="315" ht="12.95"/>
    <row r="316" ht="12.95"/>
    <row r="317" ht="12.95"/>
    <row r="318" ht="12.95"/>
    <row r="319" ht="12.95"/>
    <row r="320" ht="12.95"/>
    <row r="321" ht="12.95"/>
    <row r="322" ht="12.95"/>
    <row r="323" ht="12.95"/>
    <row r="324" ht="12.95"/>
    <row r="325" ht="12.95"/>
    <row r="326" ht="12.95"/>
    <row r="327" ht="12.95"/>
    <row r="328" ht="12.95"/>
    <row r="329" ht="12.95"/>
    <row r="330" ht="12.95"/>
    <row r="331" ht="12.95"/>
    <row r="332" ht="12.95"/>
    <row r="333" ht="12.95"/>
    <row r="334" ht="12.95"/>
    <row r="335" ht="12.95"/>
    <row r="336" ht="12.95"/>
    <row r="337" ht="12.95"/>
    <row r="338" ht="12.95"/>
    <row r="339" ht="12.95"/>
    <row r="340" ht="12.95"/>
    <row r="341" ht="12.95"/>
    <row r="342" ht="12.95"/>
    <row r="343" ht="12.95"/>
    <row r="344" ht="12.95"/>
    <row r="345" ht="12.95"/>
    <row r="346" ht="12.95"/>
    <row r="347" ht="12.95"/>
    <row r="348" ht="12.95"/>
    <row r="349" ht="12.95"/>
    <row r="350" ht="12.95"/>
    <row r="351" ht="12.95"/>
    <row r="352" ht="12.95"/>
    <row r="353" ht="12.95"/>
    <row r="354" ht="12.95"/>
    <row r="355" ht="12.95"/>
    <row r="356" ht="12.95"/>
    <row r="357" ht="12.95"/>
    <row r="358" ht="12.95"/>
    <row r="359" ht="12.95"/>
    <row r="360" ht="12.95"/>
    <row r="361" ht="12.95"/>
    <row r="362" ht="12.95"/>
    <row r="363" ht="12.95"/>
    <row r="364" ht="12.95"/>
    <row r="365" ht="12.95"/>
    <row r="366" ht="12.95"/>
    <row r="367" ht="12.95"/>
    <row r="368" ht="12.95"/>
    <row r="369" ht="12.95"/>
    <row r="370" ht="12.95"/>
    <row r="371" ht="12.95"/>
    <row r="372" ht="12.95"/>
    <row r="373" ht="12.95"/>
    <row r="374" ht="12.95"/>
    <row r="375" ht="12.95"/>
    <row r="376" ht="12.95"/>
    <row r="377" ht="12.95"/>
    <row r="378" ht="12.95"/>
    <row r="379" ht="12.95"/>
    <row r="380" ht="12.95"/>
    <row r="381" ht="12.95"/>
    <row r="382" ht="12.95"/>
    <row r="383" ht="12.95"/>
    <row r="384" ht="12.95"/>
    <row r="385" ht="12.95"/>
    <row r="386" ht="12.95"/>
    <row r="387" ht="12.95"/>
    <row r="388" ht="12.95"/>
    <row r="389" ht="12.95"/>
    <row r="390" ht="12.95"/>
    <row r="391" ht="12.95"/>
    <row r="392" ht="12.95"/>
    <row r="393" ht="12.95"/>
    <row r="394" ht="12.95"/>
    <row r="395" ht="12.95"/>
    <row r="396" ht="12.95"/>
    <row r="397" ht="12.95"/>
    <row r="398" ht="12.95"/>
    <row r="399" ht="12.95"/>
    <row r="400" ht="12.95"/>
    <row r="401" ht="12.95"/>
    <row r="402" ht="12.95"/>
    <row r="403" ht="12.95"/>
    <row r="404" ht="12.95"/>
    <row r="405" ht="12.95"/>
    <row r="406" ht="12.95"/>
    <row r="407" ht="12.95"/>
    <row r="408" ht="12.95"/>
    <row r="409" ht="12.95"/>
    <row r="410" ht="12.95"/>
    <row r="411" ht="12.95"/>
    <row r="412" ht="12.95"/>
    <row r="413" ht="12.95"/>
    <row r="414" ht="12.95"/>
    <row r="415" ht="12.95"/>
    <row r="416" ht="12.95"/>
    <row r="417" ht="12.95"/>
    <row r="418" ht="12.95"/>
    <row r="419" ht="12.95"/>
    <row r="420" ht="12.95"/>
    <row r="421" ht="12.95"/>
    <row r="422" ht="12.95"/>
    <row r="423" ht="12.95"/>
    <row r="424" ht="12.95"/>
    <row r="425" ht="12.95"/>
    <row r="426" ht="12.95"/>
    <row r="427" ht="12.95"/>
    <row r="428" ht="12.95"/>
    <row r="429" ht="12.95"/>
    <row r="430" ht="12.95"/>
    <row r="431" ht="12.95"/>
    <row r="432" ht="12.95"/>
    <row r="433" ht="12.95"/>
    <row r="434" ht="12.95"/>
    <row r="435" ht="12.95"/>
    <row r="436" ht="12.95"/>
    <row r="437" ht="12.95"/>
    <row r="438" ht="12.95"/>
    <row r="439" ht="12.95"/>
    <row r="440" ht="12.95"/>
    <row r="441" ht="12.95"/>
    <row r="442" ht="12.95"/>
    <row r="443" ht="12.95"/>
    <row r="444" ht="12.95"/>
    <row r="445" ht="12.95"/>
    <row r="446" ht="12.95"/>
    <row r="447" ht="12.95"/>
    <row r="448" ht="12.95"/>
    <row r="449" ht="12.95"/>
    <row r="450" ht="12.95"/>
    <row r="451" ht="12.95"/>
    <row r="452" ht="12.95"/>
    <row r="453" ht="12.95"/>
    <row r="454" ht="12.95"/>
    <row r="455" ht="12.95"/>
    <row r="456" ht="12.95"/>
    <row r="457" ht="12.95"/>
    <row r="458" ht="12.95"/>
    <row r="459" ht="12.95"/>
    <row r="460" ht="12.95"/>
    <row r="461" ht="12.95"/>
    <row r="462" ht="12.95"/>
    <row r="463" ht="12.95"/>
    <row r="464" ht="12.95"/>
    <row r="465" ht="12.95"/>
    <row r="466" ht="12.95"/>
    <row r="467" ht="12.95"/>
    <row r="468" ht="12.95"/>
    <row r="469" ht="12.95"/>
    <row r="470" ht="12.95"/>
    <row r="471" ht="12.95"/>
    <row r="472" ht="12.95"/>
    <row r="473" ht="12.95"/>
    <row r="474" ht="12.95"/>
    <row r="475" ht="12.95"/>
    <row r="476" ht="12.95"/>
    <row r="477" ht="12.95"/>
    <row r="478" ht="12.95"/>
    <row r="479" ht="12.95"/>
    <row r="480" ht="12.95"/>
    <row r="481" ht="12.95"/>
    <row r="482" ht="12.95"/>
    <row r="483" ht="12.95"/>
    <row r="484" ht="12.95"/>
    <row r="485" ht="12.95"/>
    <row r="486" ht="12.95"/>
    <row r="487" ht="12.95"/>
    <row r="488" ht="12.95"/>
    <row r="489" ht="12.95"/>
    <row r="490" ht="12.95"/>
    <row r="491" ht="12.95"/>
    <row r="492" ht="12.95"/>
    <row r="493" ht="12.95"/>
    <row r="494" ht="12.95"/>
    <row r="495" ht="12.95"/>
    <row r="496" ht="12.95"/>
    <row r="497" ht="12.95"/>
    <row r="498" ht="12.95"/>
    <row r="499" ht="12.95"/>
    <row r="500" ht="12.95"/>
    <row r="501" ht="12.95"/>
    <row r="502" ht="12.95"/>
    <row r="503" ht="12.95"/>
    <row r="504" ht="12.95"/>
    <row r="505" ht="12.95"/>
    <row r="506" ht="12.95"/>
    <row r="507" ht="12.95"/>
    <row r="508" ht="12.95"/>
    <row r="509" ht="12.95"/>
    <row r="510" ht="12.95"/>
    <row r="511" ht="12.95"/>
    <row r="512" ht="12.95"/>
    <row r="513" ht="12.95"/>
    <row r="514" ht="12.95"/>
    <row r="515" ht="12.95"/>
    <row r="516" ht="12.95"/>
    <row r="517" ht="12.95"/>
    <row r="518" ht="12.95"/>
    <row r="519" ht="12.95"/>
    <row r="520" ht="12.95"/>
    <row r="521" ht="12.95"/>
    <row r="522" ht="12.95"/>
    <row r="523" ht="12.95"/>
    <row r="524" ht="12.95"/>
    <row r="525" ht="12.95"/>
    <row r="526" ht="12.95"/>
    <row r="527" ht="12.95"/>
    <row r="528" ht="12.95"/>
    <row r="529" ht="12.95"/>
    <row r="530" ht="12.95"/>
    <row r="531" ht="12.95"/>
    <row r="532" ht="12.95"/>
    <row r="533" ht="12.95"/>
    <row r="534" ht="12.95"/>
    <row r="535" ht="12.95"/>
    <row r="536" ht="12.95"/>
    <row r="537" ht="12.95"/>
    <row r="538" ht="12.95"/>
    <row r="539" ht="12.95"/>
    <row r="540" ht="12.95"/>
    <row r="541" ht="12.95"/>
    <row r="542" ht="12.95"/>
    <row r="543" ht="12.95"/>
    <row r="544" ht="12.95"/>
    <row r="545" ht="12.95"/>
    <row r="546" ht="12.95"/>
    <row r="547" ht="12.95"/>
    <row r="548" ht="12.95"/>
    <row r="549" ht="12.95"/>
    <row r="550" ht="12.95"/>
    <row r="551" ht="12.95"/>
    <row r="552" ht="12.95"/>
    <row r="553" ht="12.95"/>
    <row r="554" ht="12.95"/>
    <row r="555" ht="12.95"/>
    <row r="556" ht="12.95"/>
    <row r="557" ht="12.95"/>
    <row r="558" ht="12.95"/>
    <row r="559" ht="12.95"/>
    <row r="560" ht="12.95"/>
    <row r="561" ht="12.95"/>
    <row r="562" ht="12.95"/>
    <row r="563" ht="12.95"/>
    <row r="564" ht="12.95"/>
    <row r="565" ht="12.95"/>
    <row r="566" ht="12.95"/>
    <row r="567" ht="12.95"/>
    <row r="568" ht="12.95"/>
    <row r="569" ht="12.95"/>
    <row r="570" ht="12.95"/>
    <row r="571" ht="12.95"/>
    <row r="572" ht="12.95"/>
    <row r="573" ht="12.95"/>
    <row r="574" ht="12.95"/>
    <row r="575" ht="12.95"/>
    <row r="576" ht="12.95"/>
    <row r="577" ht="12.95"/>
    <row r="578" ht="12.95"/>
    <row r="579" ht="12.95"/>
    <row r="580" ht="12.95"/>
    <row r="581" ht="12.95"/>
    <row r="582" ht="12.95"/>
    <row r="583" ht="12.95"/>
    <row r="584" ht="12.95"/>
    <row r="585" ht="12.95"/>
    <row r="586" ht="12.95"/>
    <row r="587" ht="12.95"/>
    <row r="588" ht="12.95"/>
    <row r="589" ht="12.95"/>
    <row r="590" ht="12.95"/>
    <row r="591" ht="12.95"/>
    <row r="592" ht="12.95"/>
    <row r="593" ht="12.95"/>
    <row r="594" ht="12.95"/>
    <row r="595" ht="12.95"/>
    <row r="596" ht="12.95"/>
    <row r="597" ht="12.95"/>
    <row r="598" ht="12.95"/>
    <row r="599" ht="12.95"/>
    <row r="600" ht="12.95"/>
    <row r="601" ht="12.95"/>
    <row r="602" ht="12.95"/>
    <row r="603" ht="12.95"/>
    <row r="604" ht="12.95"/>
    <row r="605" ht="12.95"/>
    <row r="606" ht="12.95"/>
    <row r="607" ht="12.95"/>
    <row r="608" ht="12.95"/>
    <row r="609" ht="12.95"/>
    <row r="610" ht="12.95"/>
    <row r="611" ht="12.95"/>
    <row r="612" ht="12.95"/>
    <row r="613" ht="12.95"/>
    <row r="614" ht="12.95"/>
    <row r="615" ht="12.95"/>
    <row r="616" ht="12.95"/>
    <row r="617" ht="12.95"/>
    <row r="618" ht="12.95"/>
    <row r="619" ht="12.95"/>
    <row r="620" ht="12.95"/>
    <row r="621" ht="12.95"/>
    <row r="622" ht="12.95"/>
    <row r="623" ht="12.95"/>
    <row r="624" ht="12.95"/>
    <row r="625" ht="12.95"/>
    <row r="626" ht="12.95"/>
    <row r="627" ht="12.95"/>
    <row r="628" ht="12.95"/>
    <row r="629" ht="12.95"/>
    <row r="630" ht="12.95"/>
    <row r="631" ht="12.95"/>
    <row r="632" ht="12.95"/>
    <row r="633" ht="12.95"/>
    <row r="634" ht="12.95"/>
    <row r="635" ht="12.95"/>
    <row r="636" ht="12.95"/>
    <row r="637" ht="12.95"/>
    <row r="638" ht="12.95"/>
    <row r="639" ht="12.95"/>
    <row r="640" ht="12.95"/>
    <row r="641" ht="12.95"/>
    <row r="642" ht="12.95"/>
    <row r="643" ht="12.95"/>
    <row r="644" ht="12.95"/>
    <row r="645" ht="12.95"/>
    <row r="646" ht="12.95"/>
    <row r="647" ht="12.95"/>
    <row r="648" ht="12.95"/>
    <row r="649" ht="12.95"/>
    <row r="650" ht="12.95"/>
    <row r="651" ht="12.95"/>
    <row r="652" ht="12.95"/>
    <row r="653" ht="12.95"/>
    <row r="654" ht="12.95"/>
    <row r="655" ht="12.95"/>
    <row r="656" ht="12.95"/>
    <row r="657" ht="12.95"/>
    <row r="658" ht="12.95"/>
    <row r="659" ht="12.95"/>
    <row r="660" ht="12.95"/>
    <row r="661" ht="12.95"/>
    <row r="662" ht="12.95"/>
    <row r="663" ht="12.95"/>
    <row r="664" ht="12.95"/>
    <row r="665" ht="12.95"/>
    <row r="666" ht="12.95"/>
    <row r="667" ht="12.95"/>
    <row r="668" ht="12.95"/>
    <row r="669" ht="12.95"/>
    <row r="670" ht="12.95"/>
    <row r="671" ht="12.95"/>
    <row r="672" ht="12.95"/>
    <row r="673" ht="12.95"/>
    <row r="674" ht="12.95"/>
    <row r="675" ht="12.95"/>
    <row r="676" ht="12.95"/>
    <row r="677" ht="12.95"/>
    <row r="678" ht="12.95"/>
    <row r="679" ht="12.95"/>
    <row r="680" ht="12.95"/>
    <row r="681" ht="12.95"/>
    <row r="682" ht="12.95"/>
    <row r="683" ht="12.95"/>
    <row r="684" ht="12.95"/>
    <row r="685" ht="12.95"/>
    <row r="686" ht="12.95"/>
    <row r="687" ht="12.95"/>
    <row r="688" ht="12.95"/>
    <row r="689" ht="12.95"/>
    <row r="690" ht="12.95"/>
    <row r="691" ht="12.95"/>
    <row r="692" ht="12.95"/>
    <row r="693" ht="12.95"/>
    <row r="694" ht="12.95"/>
    <row r="695" ht="12.95"/>
    <row r="696" ht="12.95"/>
    <row r="697" ht="12.95"/>
    <row r="698" ht="12.95"/>
    <row r="699" ht="12.95"/>
    <row r="700" ht="12.95"/>
    <row r="701" ht="12.95"/>
    <row r="702" ht="12.95"/>
    <row r="703" ht="12.95"/>
    <row r="704" ht="12.95"/>
    <row r="705" ht="12.95"/>
    <row r="706" ht="12.95"/>
    <row r="707" ht="12.95"/>
    <row r="708" ht="12.95"/>
    <row r="709" ht="12.95"/>
    <row r="710" ht="12.95"/>
    <row r="711" ht="12.95"/>
    <row r="712" ht="12.95"/>
    <row r="713" ht="12.95"/>
    <row r="714" ht="12.95"/>
    <row r="715" ht="12.95"/>
    <row r="716" ht="12.95"/>
    <row r="717" ht="12.95"/>
    <row r="718" ht="12.95"/>
    <row r="719" ht="12.95"/>
    <row r="720" ht="12.95"/>
    <row r="721" ht="12.95"/>
    <row r="722" ht="12.95"/>
    <row r="723" ht="12.95"/>
    <row r="724" ht="12.95"/>
    <row r="725" ht="12.95"/>
    <row r="726" ht="12.95"/>
    <row r="727" ht="12.95"/>
    <row r="728" ht="12.95"/>
    <row r="729" ht="12.95"/>
    <row r="730" ht="12.95"/>
    <row r="731" ht="12.95"/>
    <row r="732" ht="12.95"/>
    <row r="733" ht="12.95"/>
    <row r="734" ht="12.95"/>
    <row r="735" ht="12.95"/>
    <row r="736" ht="12.95"/>
    <row r="737" ht="12.95"/>
    <row r="738" ht="12.95"/>
    <row r="739" ht="12.95"/>
    <row r="740" ht="12.95"/>
    <row r="741" ht="12.95"/>
    <row r="742" ht="12.95"/>
    <row r="743" ht="12.95"/>
    <row r="744" ht="12.95"/>
    <row r="745" ht="12.95"/>
    <row r="746" ht="12.95"/>
    <row r="747" ht="12.95"/>
    <row r="748" ht="12.95"/>
    <row r="749" ht="12.95"/>
    <row r="750" ht="12.95"/>
    <row r="751" ht="12.95"/>
    <row r="752" ht="12.95"/>
    <row r="753" ht="12.95"/>
    <row r="754" ht="12.95"/>
    <row r="755" ht="12.95"/>
    <row r="756" ht="12.95"/>
    <row r="757" ht="12.95"/>
    <row r="758" ht="12.95"/>
    <row r="759" ht="12.95"/>
    <row r="760" ht="12.95"/>
    <row r="761" ht="12.95"/>
    <row r="762" ht="12.95"/>
    <row r="763" ht="12.95"/>
    <row r="764" ht="12.95"/>
    <row r="765" ht="12.95"/>
    <row r="766" ht="12.95"/>
    <row r="767" ht="12.95"/>
    <row r="768" ht="12.95"/>
    <row r="769" ht="12.95"/>
    <row r="770" ht="12.95"/>
    <row r="771" ht="12.95"/>
    <row r="772" ht="12.95"/>
    <row r="773" ht="12.95"/>
    <row r="774" ht="12.95"/>
    <row r="775" ht="12.95"/>
    <row r="776" ht="12.95"/>
    <row r="777" ht="12.95"/>
    <row r="778" ht="12.95"/>
    <row r="779" ht="12.95"/>
    <row r="780" ht="12.95"/>
    <row r="781" ht="12.95"/>
    <row r="782" ht="12.95"/>
    <row r="783" ht="12.95"/>
    <row r="784" ht="12.95"/>
    <row r="785" ht="12.95"/>
    <row r="786" ht="12.95"/>
    <row r="787" ht="12.95"/>
    <row r="788" ht="12.95"/>
    <row r="789" ht="12.95"/>
    <row r="790" ht="12.95"/>
    <row r="791" ht="12.95"/>
    <row r="792" ht="12.95"/>
    <row r="793" ht="12.95"/>
    <row r="794" ht="12.95"/>
    <row r="795" ht="12.95"/>
    <row r="796" ht="12.95"/>
    <row r="797" ht="12.95"/>
    <row r="798" ht="12.95"/>
    <row r="799" ht="12.95"/>
    <row r="800" ht="12.95"/>
    <row r="801" ht="12.95"/>
    <row r="802" ht="12.95"/>
    <row r="803" ht="12.95"/>
    <row r="804" ht="12.95"/>
    <row r="805" ht="12.95"/>
    <row r="806" ht="12.95"/>
    <row r="807" ht="12.95"/>
    <row r="808" ht="12.95"/>
    <row r="809" ht="12.95"/>
    <row r="810" ht="12.95"/>
    <row r="811" ht="12.95"/>
    <row r="812" ht="12.95"/>
    <row r="813" ht="12.95"/>
    <row r="814" ht="12.95"/>
    <row r="815" ht="12.95"/>
    <row r="816" ht="12.95"/>
    <row r="817" ht="12.95"/>
    <row r="818" ht="12.95"/>
    <row r="819" ht="12.95"/>
    <row r="820" ht="12.95"/>
    <row r="821" ht="12.95"/>
    <row r="822" ht="12.95"/>
    <row r="823" ht="12.95"/>
    <row r="824" ht="12.95"/>
    <row r="825" ht="12.95"/>
    <row r="826" ht="12.95"/>
    <row r="827" ht="12.95"/>
    <row r="828" ht="12.95"/>
    <row r="829" ht="12.95"/>
    <row r="830" ht="12.95"/>
    <row r="831" ht="12.95"/>
    <row r="832" ht="12.95"/>
    <row r="833" ht="12.95"/>
    <row r="834" ht="12.95"/>
    <row r="835" ht="12.95"/>
    <row r="836" ht="12.95"/>
    <row r="837" ht="12.95"/>
    <row r="838" ht="12.95"/>
    <row r="839" ht="12.95"/>
    <row r="840" ht="12.95"/>
    <row r="841" ht="12.95"/>
    <row r="842" ht="12.95"/>
    <row r="843" ht="12.95"/>
    <row r="844" ht="12.95"/>
    <row r="845" ht="12.95"/>
    <row r="846" ht="12.95"/>
    <row r="847" ht="12.95"/>
    <row r="848" ht="12.95"/>
    <row r="849" ht="12.95"/>
    <row r="850" ht="12.95"/>
    <row r="851" ht="12.95"/>
    <row r="852" ht="12.95"/>
    <row r="853" ht="12.95"/>
    <row r="854" ht="12.95"/>
    <row r="855" ht="12.95"/>
    <row r="856" ht="12.95"/>
    <row r="857" ht="12.95"/>
    <row r="858" ht="12.95"/>
    <row r="859" ht="12.95"/>
    <row r="860" ht="12.95"/>
    <row r="861" ht="12.95"/>
    <row r="862" ht="12.95"/>
    <row r="863" ht="12.95"/>
    <row r="864" ht="12.95"/>
    <row r="865" ht="12.95"/>
    <row r="866" ht="12.95"/>
    <row r="867" ht="12.95"/>
    <row r="868" ht="12.95"/>
    <row r="869" ht="12.95"/>
    <row r="870" ht="12.95"/>
    <row r="871" ht="12.95"/>
    <row r="872" ht="12.95"/>
    <row r="873" ht="12.95"/>
    <row r="874" ht="12.95"/>
    <row r="875" ht="12.95"/>
    <row r="876" ht="12.95"/>
    <row r="877" ht="12.95"/>
    <row r="878" ht="12.95"/>
    <row r="879" ht="12.95"/>
    <row r="880" ht="12.95"/>
    <row r="881" ht="12.95"/>
    <row r="882" ht="12.95"/>
    <row r="883" ht="12.95"/>
    <row r="884" ht="12.95"/>
    <row r="885" ht="12.95"/>
    <row r="886" ht="12.95"/>
    <row r="887" ht="12.95"/>
    <row r="888" ht="12.95"/>
    <row r="889" ht="12.95"/>
    <row r="890" ht="12.95"/>
    <row r="891" ht="12.95"/>
    <row r="892" ht="12.95"/>
    <row r="893" ht="12.95"/>
    <row r="894" ht="12.95"/>
    <row r="895" ht="12.95"/>
    <row r="896" ht="12.95"/>
    <row r="897" ht="12.95"/>
    <row r="898" ht="12.95"/>
    <row r="899" ht="12.95"/>
    <row r="900" ht="12.95"/>
    <row r="901" ht="12.95"/>
    <row r="902" ht="12.95"/>
    <row r="903" ht="12.95"/>
    <row r="904" ht="12.95"/>
    <row r="905" ht="12.95"/>
    <row r="906" ht="12.95"/>
    <row r="907" ht="12.95"/>
    <row r="908" ht="12.95"/>
    <row r="909" ht="12.95"/>
    <row r="910" ht="12.95"/>
    <row r="911" ht="12.95"/>
    <row r="912" ht="12.95"/>
    <row r="913" ht="12.95"/>
    <row r="914" ht="12.95"/>
    <row r="915" ht="12.95"/>
    <row r="916" ht="12.95"/>
    <row r="917" ht="12.95"/>
    <row r="918" ht="12.95"/>
    <row r="919" ht="12.95"/>
    <row r="920" ht="12.95"/>
    <row r="921" ht="12.95"/>
    <row r="922" ht="12.95"/>
    <row r="923" ht="12.95"/>
    <row r="924" ht="12.95"/>
    <row r="925" ht="12.95"/>
    <row r="926" ht="12.95"/>
    <row r="927" ht="12.95"/>
    <row r="928" ht="12.95"/>
    <row r="929" ht="12.95"/>
    <row r="930" ht="12.95"/>
    <row r="931" ht="12.95"/>
    <row r="932" ht="12.95"/>
    <row r="933" ht="12.95"/>
    <row r="934" ht="12.95"/>
    <row r="935" ht="12.95"/>
    <row r="936" ht="12.95"/>
    <row r="937" ht="12.95"/>
    <row r="938" ht="12.95"/>
    <row r="939" ht="12.95"/>
    <row r="940" ht="12.95"/>
    <row r="941" ht="12.95"/>
    <row r="942" ht="12.95"/>
    <row r="943" ht="12.95"/>
    <row r="944" ht="12.95"/>
    <row r="945" ht="12.95"/>
    <row r="946" ht="12.95"/>
    <row r="947" ht="12.95"/>
    <row r="948" ht="12.95"/>
    <row r="949" ht="12.95"/>
    <row r="950" ht="12.95"/>
    <row r="951" ht="12.95"/>
    <row r="952" ht="12.95"/>
    <row r="953" ht="12.95"/>
    <row r="954" ht="12.95"/>
    <row r="955" ht="12.95"/>
    <row r="956" ht="12.95"/>
    <row r="957" ht="12.95"/>
    <row r="958" ht="12.95"/>
    <row r="959" ht="12.95"/>
    <row r="960" ht="12.95"/>
    <row r="961" ht="12.95"/>
    <row r="962" ht="12.95"/>
    <row r="963" ht="12.95"/>
    <row r="964" ht="12.95"/>
    <row r="965" ht="12.95"/>
    <row r="966" ht="12.95"/>
    <row r="967" ht="12.95"/>
    <row r="968" ht="12.95"/>
    <row r="969" ht="12.95"/>
    <row r="970" ht="12.95"/>
    <row r="971" ht="12.95"/>
    <row r="972" ht="12.95"/>
    <row r="973" ht="12.95"/>
    <row r="974" ht="12.95"/>
    <row r="975" ht="12.95"/>
    <row r="976" ht="12.95"/>
    <row r="977" ht="12.95"/>
    <row r="978" ht="12.95"/>
    <row r="979" ht="12.95"/>
    <row r="980" ht="12.95"/>
    <row r="981" ht="12.95"/>
    <row r="982" ht="12.95"/>
    <row r="983" ht="12.95"/>
    <row r="984" ht="12.95"/>
    <row r="985" ht="12.95"/>
    <row r="986" ht="12.95"/>
    <row r="987" ht="12.95"/>
    <row r="988" ht="12.95"/>
    <row r="989" ht="12.95"/>
    <row r="990" ht="12.95"/>
    <row r="991" ht="12.95"/>
    <row r="992" ht="12.95"/>
    <row r="993" ht="12.95"/>
    <row r="994" ht="12.95"/>
    <row r="995" ht="12.95"/>
    <row r="996" ht="12.95"/>
    <row r="997" ht="12.95"/>
  </sheetData>
  <mergeCells count="30">
    <mergeCell ref="A11:C11"/>
    <mergeCell ref="A2:E2"/>
    <mergeCell ref="F2:G2"/>
    <mergeCell ref="A12:B12"/>
    <mergeCell ref="A5:G5"/>
    <mergeCell ref="A19:G19"/>
    <mergeCell ref="A17:G17"/>
    <mergeCell ref="A41:A42"/>
    <mergeCell ref="B41:C41"/>
    <mergeCell ref="D41:E41"/>
    <mergeCell ref="B34:C34"/>
    <mergeCell ref="A20:G20"/>
    <mergeCell ref="D34:E34"/>
    <mergeCell ref="A34:A35"/>
    <mergeCell ref="A1:G1"/>
    <mergeCell ref="F31:G31"/>
    <mergeCell ref="B31:C31"/>
    <mergeCell ref="A13:B13"/>
    <mergeCell ref="F30:G30"/>
    <mergeCell ref="F29:G29"/>
    <mergeCell ref="A3:G3"/>
    <mergeCell ref="B18:C18"/>
    <mergeCell ref="F18:G18"/>
    <mergeCell ref="B28:C28"/>
    <mergeCell ref="B29:C29"/>
    <mergeCell ref="B30:C30"/>
    <mergeCell ref="F28:G28"/>
    <mergeCell ref="A14:B14"/>
    <mergeCell ref="A16:B16"/>
    <mergeCell ref="A15:B1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66C00065DA9748A5CAEF68B492ACE1" ma:contentTypeVersion="12" ma:contentTypeDescription="Create a new document." ma:contentTypeScope="" ma:versionID="0e9b676abb4931cebfd6fa3a265153fa">
  <xsd:schema xmlns:xsd="http://www.w3.org/2001/XMLSchema" xmlns:xs="http://www.w3.org/2001/XMLSchema" xmlns:p="http://schemas.microsoft.com/office/2006/metadata/properties" xmlns:ns2="94dc64cd-e57f-4f06-86fe-171b97466b34" xmlns:ns3="64db8d00-b8e2-4bba-b797-e90b859cfb20" targetNamespace="http://schemas.microsoft.com/office/2006/metadata/properties" ma:root="true" ma:fieldsID="18419565de29e49dbdfdd8e4fe8b13ff" ns2:_="" ns3:_="">
    <xsd:import namespace="94dc64cd-e57f-4f06-86fe-171b97466b34"/>
    <xsd:import namespace="64db8d00-b8e2-4bba-b797-e90b859cfb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c64cd-e57f-4f06-86fe-171b97466b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4d60d4b-a699-4133-9f7f-f45096f107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Details" ma:index="19" nillable="true" ma:displayName="Details" ma:format="Dropdown" ma:internalName="Detai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b8d00-b8e2-4bba-b797-e90b859cfb2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431bc08-5a38-45b6-926f-aef8d60c6996}" ma:internalName="TaxCatchAll" ma:showField="CatchAllData" ma:web="64db8d00-b8e2-4bba-b797-e90b859cfb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db8d00-b8e2-4bba-b797-e90b859cfb20" xsi:nil="true"/>
    <lcf76f155ced4ddcb4097134ff3c332f xmlns="94dc64cd-e57f-4f06-86fe-171b97466b34">
      <Terms xmlns="http://schemas.microsoft.com/office/infopath/2007/PartnerControls"/>
    </lcf76f155ced4ddcb4097134ff3c332f>
    <Details xmlns="94dc64cd-e57f-4f06-86fe-171b97466b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311C44-E547-4FE9-AE68-3C27DDF40504}"/>
</file>

<file path=customXml/itemProps2.xml><?xml version="1.0" encoding="utf-8"?>
<ds:datastoreItem xmlns:ds="http://schemas.openxmlformats.org/officeDocument/2006/customXml" ds:itemID="{94467954-D19B-4D0F-8720-788EE41C6671}"/>
</file>

<file path=customXml/itemProps3.xml><?xml version="1.0" encoding="utf-8"?>
<ds:datastoreItem xmlns:ds="http://schemas.openxmlformats.org/officeDocument/2006/customXml" ds:itemID="{F29F588D-0C07-45CC-914A-A7C2F3F544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Mike Meli</cp:lastModifiedBy>
  <cp:revision/>
  <dcterms:created xsi:type="dcterms:W3CDTF">2019-09-04T16:03:37Z</dcterms:created>
  <dcterms:modified xsi:type="dcterms:W3CDTF">2025-02-25T21:38:26Z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0x0101009466C00065DA9748A5CAEF68B492ACE1</vt:lpwstr>
  </property>
  <property fmtid="{D5CDD505-2E9C-101B-9397-08002B2CF9AE}" pid="3" name="MediaServiceImageTags">
    <vt:lpwstr/>
  </property>
</Properties>
</file>