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mthomas.PENTA_WORLD.000\Downloads\"/>
    </mc:Choice>
  </mc:AlternateContent>
  <xr:revisionPtr revIDLastSave="0" documentId="8_{EC593C1D-6AD2-46A1-B194-0ADCECBA0126}" xr6:coauthVersionLast="47" xr6:coauthVersionMax="47" xr10:uidLastSave="{00000000-0000-0000-0000-000000000000}"/>
  <bookViews>
    <workbookView xWindow="2820" yWindow="1590" windowWidth="29100" windowHeight="14595" xr2:uid="{00000000-000D-0000-FFFF-FFFF00000000}"/>
  </bookViews>
  <sheets>
    <sheet name="Deal Analyzer" sheetId="1" r:id="rId1"/>
    <sheet name="Formula Map" sheetId="2" r:id="rId2"/>
    <sheet name="Column Guide" sheetId="3" r:id="rId3"/>
    <sheet name="30-Second Check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Q25" i="1"/>
  <c r="J25" i="1"/>
  <c r="I25" i="1"/>
  <c r="K25" i="1" s="1"/>
  <c r="D25" i="1"/>
  <c r="R24" i="1"/>
  <c r="Q24" i="1"/>
  <c r="M24" i="1"/>
  <c r="K24" i="1"/>
  <c r="S24" i="1" s="1"/>
  <c r="T24" i="1" s="1"/>
  <c r="J24" i="1"/>
  <c r="I24" i="1"/>
  <c r="D24" i="1"/>
  <c r="R23" i="1"/>
  <c r="Q23" i="1"/>
  <c r="J23" i="1"/>
  <c r="I23" i="1"/>
  <c r="K23" i="1" s="1"/>
  <c r="D23" i="1"/>
  <c r="R22" i="1"/>
  <c r="Q22" i="1"/>
  <c r="M22" i="1"/>
  <c r="K22" i="1"/>
  <c r="S22" i="1" s="1"/>
  <c r="T22" i="1" s="1"/>
  <c r="J22" i="1"/>
  <c r="I22" i="1"/>
  <c r="D22" i="1"/>
  <c r="R21" i="1"/>
  <c r="Q21" i="1"/>
  <c r="J21" i="1"/>
  <c r="I21" i="1"/>
  <c r="K21" i="1" s="1"/>
  <c r="D21" i="1"/>
  <c r="R20" i="1"/>
  <c r="Q20" i="1"/>
  <c r="M20" i="1"/>
  <c r="K20" i="1"/>
  <c r="S20" i="1" s="1"/>
  <c r="T20" i="1" s="1"/>
  <c r="J20" i="1"/>
  <c r="I20" i="1"/>
  <c r="D20" i="1"/>
  <c r="R19" i="1"/>
  <c r="Q19" i="1"/>
  <c r="J19" i="1"/>
  <c r="I19" i="1"/>
  <c r="K19" i="1" s="1"/>
  <c r="D19" i="1"/>
  <c r="R18" i="1"/>
  <c r="Q18" i="1"/>
  <c r="M18" i="1"/>
  <c r="K18" i="1"/>
  <c r="S18" i="1" s="1"/>
  <c r="T18" i="1" s="1"/>
  <c r="J18" i="1"/>
  <c r="I18" i="1"/>
  <c r="D18" i="1"/>
  <c r="R17" i="1"/>
  <c r="Q17" i="1"/>
  <c r="J17" i="1"/>
  <c r="I17" i="1"/>
  <c r="K17" i="1" s="1"/>
  <c r="D17" i="1"/>
  <c r="R16" i="1"/>
  <c r="Q16" i="1"/>
  <c r="M16" i="1"/>
  <c r="K16" i="1"/>
  <c r="S16" i="1" s="1"/>
  <c r="T16" i="1" s="1"/>
  <c r="J16" i="1"/>
  <c r="I16" i="1"/>
  <c r="D16" i="1"/>
  <c r="R15" i="1"/>
  <c r="Q15" i="1"/>
  <c r="J15" i="1"/>
  <c r="I15" i="1"/>
  <c r="K15" i="1" s="1"/>
  <c r="D15" i="1"/>
  <c r="R14" i="1"/>
  <c r="Q14" i="1"/>
  <c r="M14" i="1"/>
  <c r="K14" i="1"/>
  <c r="S14" i="1" s="1"/>
  <c r="T14" i="1" s="1"/>
  <c r="J14" i="1"/>
  <c r="I14" i="1"/>
  <c r="D14" i="1"/>
  <c r="R13" i="1"/>
  <c r="Q13" i="1"/>
  <c r="J13" i="1"/>
  <c r="I13" i="1"/>
  <c r="K13" i="1" s="1"/>
  <c r="D13" i="1"/>
  <c r="R12" i="1"/>
  <c r="Q12" i="1"/>
  <c r="M12" i="1"/>
  <c r="K12" i="1"/>
  <c r="S12" i="1" s="1"/>
  <c r="T12" i="1" s="1"/>
  <c r="J12" i="1"/>
  <c r="I12" i="1"/>
  <c r="D12" i="1"/>
  <c r="R11" i="1"/>
  <c r="Q11" i="1"/>
  <c r="J11" i="1"/>
  <c r="I11" i="1"/>
  <c r="K11" i="1" s="1"/>
  <c r="D11" i="1"/>
  <c r="R10" i="1"/>
  <c r="Q10" i="1"/>
  <c r="M10" i="1"/>
  <c r="K10" i="1"/>
  <c r="S10" i="1" s="1"/>
  <c r="T10" i="1" s="1"/>
  <c r="J10" i="1"/>
  <c r="I10" i="1"/>
  <c r="D10" i="1"/>
  <c r="R9" i="1"/>
  <c r="Q9" i="1"/>
  <c r="J9" i="1"/>
  <c r="I9" i="1"/>
  <c r="K9" i="1" s="1"/>
  <c r="D9" i="1"/>
  <c r="R8" i="1"/>
  <c r="Q8" i="1"/>
  <c r="M8" i="1"/>
  <c r="K8" i="1"/>
  <c r="S8" i="1" s="1"/>
  <c r="T8" i="1" s="1"/>
  <c r="J8" i="1"/>
  <c r="I8" i="1"/>
  <c r="D8" i="1"/>
  <c r="R7" i="1"/>
  <c r="Q7" i="1"/>
  <c r="J7" i="1"/>
  <c r="I7" i="1"/>
  <c r="K7" i="1" s="1"/>
  <c r="D7" i="1"/>
  <c r="R6" i="1"/>
  <c r="Q6" i="1"/>
  <c r="M6" i="1"/>
  <c r="K6" i="1"/>
  <c r="S6" i="1" s="1"/>
  <c r="T6" i="1" s="1"/>
  <c r="J6" i="1"/>
  <c r="I6" i="1"/>
  <c r="D6" i="1"/>
  <c r="Q5" i="1"/>
  <c r="R5" i="1" s="1"/>
  <c r="I5" i="1"/>
  <c r="J5" i="1" s="1"/>
  <c r="D5" i="1"/>
  <c r="U25" i="1" l="1"/>
  <c r="M25" i="1"/>
  <c r="S25" i="1"/>
  <c r="T25" i="1" s="1"/>
  <c r="U9" i="1"/>
  <c r="M9" i="1"/>
  <c r="S9" i="1"/>
  <c r="T9" i="1" s="1"/>
  <c r="U13" i="1"/>
  <c r="M13" i="1"/>
  <c r="S13" i="1"/>
  <c r="T13" i="1" s="1"/>
  <c r="U15" i="1"/>
  <c r="M15" i="1"/>
  <c r="S15" i="1"/>
  <c r="T15" i="1" s="1"/>
  <c r="U19" i="1"/>
  <c r="M19" i="1"/>
  <c r="S19" i="1"/>
  <c r="T19" i="1" s="1"/>
  <c r="U23" i="1"/>
  <c r="M23" i="1"/>
  <c r="S23" i="1"/>
  <c r="T23" i="1" s="1"/>
  <c r="U7" i="1"/>
  <c r="M7" i="1"/>
  <c r="S7" i="1"/>
  <c r="T7" i="1" s="1"/>
  <c r="U11" i="1"/>
  <c r="M11" i="1"/>
  <c r="S11" i="1"/>
  <c r="T11" i="1" s="1"/>
  <c r="U17" i="1"/>
  <c r="M17" i="1"/>
  <c r="S17" i="1"/>
  <c r="T17" i="1" s="1"/>
  <c r="U21" i="1"/>
  <c r="M21" i="1"/>
  <c r="S21" i="1"/>
  <c r="T21" i="1" s="1"/>
  <c r="K5" i="1"/>
  <c r="U6" i="1"/>
  <c r="U8" i="1"/>
  <c r="U10" i="1"/>
  <c r="U12" i="1"/>
  <c r="U14" i="1"/>
  <c r="U16" i="1"/>
  <c r="U18" i="1"/>
  <c r="U20" i="1"/>
  <c r="U22" i="1"/>
  <c r="U24" i="1"/>
  <c r="U5" i="1" l="1"/>
  <c r="M5" i="1"/>
  <c r="S5" i="1"/>
  <c r="T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C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E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F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G5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H5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L5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N5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O5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  <comment ref="P5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Sample placeholder input for demonstration. Replace with your deal-specific number.</t>
        </r>
      </text>
    </comment>
  </commentList>
</comments>
</file>

<file path=xl/sharedStrings.xml><?xml version="1.0" encoding="utf-8"?>
<sst xmlns="http://schemas.openxmlformats.org/spreadsheetml/2006/main" count="199" uniqueCount="161">
  <si>
    <t>Real Estate Deal Analyzer</t>
  </si>
  <si>
    <t>Blue font = inputs you change. Black font = formulas. Row 5 is a sample deal. Rows 6-25 are blank templates.</t>
  </si>
  <si>
    <t>Property (Address / Name)</t>
  </si>
  <si>
    <t>Purchase Price ($)</t>
  </si>
  <si>
    <t>Rehab Cost ($)</t>
  </si>
  <si>
    <t>Total Investment ($)</t>
  </si>
  <si>
    <t>Monthly Rent ($)</t>
  </si>
  <si>
    <t>Other Income ($)</t>
  </si>
  <si>
    <t>Vacancy % (0-1)</t>
  </si>
  <si>
    <t>Operating Expenses ($/yr)</t>
  </si>
  <si>
    <t>Annual Gross Rent ($)</t>
  </si>
  <si>
    <t>Vacancy Loss ($)</t>
  </si>
  <si>
    <t>Net Operating Income (NOI $)</t>
  </si>
  <si>
    <t>Est. Market Value ($)</t>
  </si>
  <si>
    <t>Cap Rate (%)</t>
  </si>
  <si>
    <t>Loan Amount ($)</t>
  </si>
  <si>
    <t>Interest Rate (%)</t>
  </si>
  <si>
    <t>Amortization (Years)</t>
  </si>
  <si>
    <t>Monthly Mortgage Pmt ($)</t>
  </si>
  <si>
    <t>Annual Debt Service ($)</t>
  </si>
  <si>
    <t>Annual Cash Flow ($)</t>
  </si>
  <si>
    <t>Cash-on-Cash Return (%)</t>
  </si>
  <si>
    <t>DSCR</t>
  </si>
  <si>
    <t>123 Main St - Duplex</t>
  </si>
  <si>
    <t>Exact Excel Formulas Used in the Analyzer</t>
  </si>
  <si>
    <t>Column / Metric</t>
  </si>
  <si>
    <t>Excel Formula (row 5 example)</t>
  </si>
  <si>
    <t>Plain-English Meaning</t>
  </si>
  <si>
    <t>What it tells you</t>
  </si>
  <si>
    <t>D Total Investment</t>
  </si>
  <si>
    <t>'=IF(COUNTA(B5:C5)=0,"",SUM(B5:C5))</t>
  </si>
  <si>
    <t>Purchase price + rehab</t>
  </si>
  <si>
    <t>All-in cost before financing</t>
  </si>
  <si>
    <t>I Annual Gross Rent</t>
  </si>
  <si>
    <t>'=IF(E5="","",E5*12)</t>
  </si>
  <si>
    <t>Monthly rent x 12</t>
  </si>
  <si>
    <t>Base annual rental income</t>
  </si>
  <si>
    <t>J Vacancy Loss</t>
  </si>
  <si>
    <t>'=IF(OR(I5="",G5=""),"",I5*G5)</t>
  </si>
  <si>
    <t>Annual gross rent x vacancy %</t>
  </si>
  <si>
    <t>Expected lost rent</t>
  </si>
  <si>
    <t>K NOI</t>
  </si>
  <si>
    <t>'=IF(I5="","",I5+F5*12-J5-H5)</t>
  </si>
  <si>
    <t>Gross rent + other income - vacancy - op ex</t>
  </si>
  <si>
    <t>Profit before mortgage</t>
  </si>
  <si>
    <t>M Cap Rate</t>
  </si>
  <si>
    <t>'=IF(OR(K5="",L5=""),"",K5/L5)</t>
  </si>
  <si>
    <t>NOI / market value</t>
  </si>
  <si>
    <t>Unlevered return</t>
  </si>
  <si>
    <t>Q Monthly Mortgage</t>
  </si>
  <si>
    <t>'=IF(OR(N5="",O5="",P5=""),"",N5*(O5/12)/(1-(1+O5/12)^(-P5*12)))</t>
  </si>
  <si>
    <t>Loan payment from amount, rate, amortization</t>
  </si>
  <si>
    <t>Monthly debt payment</t>
  </si>
  <si>
    <t>R Annual Debt Service</t>
  </si>
  <si>
    <t>'=IF(Q5="","",Q5*12)</t>
  </si>
  <si>
    <t>Monthly mortgage x 12</t>
  </si>
  <si>
    <t>Yearly principal + interest</t>
  </si>
  <si>
    <t>S Annual Cash Flow</t>
  </si>
  <si>
    <t>'=IF(OR(K5="",R5=""),"",K5-R5)</t>
  </si>
  <si>
    <t>NOI - annual debt service</t>
  </si>
  <si>
    <t>Money left after mortgage</t>
  </si>
  <si>
    <t>T Cash-on-Cash Return</t>
  </si>
  <si>
    <t>'=IF(OR(S5="",D5="",N5="",D5-N5&lt;=0),"",S5/(D5-N5))</t>
  </si>
  <si>
    <t>Annual cash flow / cash invested</t>
  </si>
  <si>
    <t>Return on your actual cash in the deal</t>
  </si>
  <si>
    <t>U DSCR</t>
  </si>
  <si>
    <t>'=IF(OR(K5="",R5="",R5&lt;=0),"",K5/R5)</t>
  </si>
  <si>
    <t>NOI / annual debt service</t>
  </si>
  <si>
    <t>Can the property cover the loan?</t>
  </si>
  <si>
    <t>What Each Deal Analyzer Item Means</t>
  </si>
  <si>
    <t>Item</t>
  </si>
  <si>
    <t>Definition</t>
  </si>
  <si>
    <t>Simple Formula / Source</t>
  </si>
  <si>
    <t>Why it matters</t>
  </si>
  <si>
    <t>Quick rule of thumb</t>
  </si>
  <si>
    <t>Label used to identify the deal.</t>
  </si>
  <si>
    <t>Manual entry</t>
  </si>
  <si>
    <t>Lets you track multiple opportunities.</t>
  </si>
  <si>
    <t>Use the full address or a clear nickname.</t>
  </si>
  <si>
    <t>Price paid to acquire the property.</t>
  </si>
  <si>
    <t>Starts the basis for your total cost.</t>
  </si>
  <si>
    <t>Aim to buy below market when possible.</t>
  </si>
  <si>
    <t>Repair and renovation budget.</t>
  </si>
  <si>
    <t>Bad rehab estimates kill deals.</t>
  </si>
  <si>
    <t>Pad your budget by 10% to 15%.</t>
  </si>
  <si>
    <t>All-in cost before financing.</t>
  </si>
  <si>
    <t>Purchase + rehab</t>
  </si>
  <si>
    <t>Shows what the project really costs.</t>
  </si>
  <si>
    <t>Add closing/holding costs manually if needed.</t>
  </si>
  <si>
    <t>Expected monthly rental income.</t>
  </si>
  <si>
    <t>Drives top-line income.</t>
  </si>
  <si>
    <t>Use actual comps, not hopeful rents.</t>
  </si>
  <si>
    <t>Laundry, parking, pet fees, storage, etc.</t>
  </si>
  <si>
    <t>Can improve NOI and cash flow.</t>
  </si>
  <si>
    <t>Only use recurring income you can support.</t>
  </si>
  <si>
    <t>Expected lost income from vacancies or non-payment.</t>
  </si>
  <si>
    <t>Manual entry as decimal</t>
  </si>
  <si>
    <t>Keeps your model realistic.</t>
  </si>
  <si>
    <t>5% is common for stabilized rentals.</t>
  </si>
  <si>
    <t>Taxes, insurance, maintenance, management, HOA, utilities paid by owner.</t>
  </si>
  <si>
    <t>NOI is only as good as the expense estimate.</t>
  </si>
  <si>
    <t>Never include mortgage here.</t>
  </si>
  <si>
    <t>Annual rent before vacancy.</t>
  </si>
  <si>
    <t>Base rental income figure.</t>
  </si>
  <si>
    <t>Review against your rent roll.</t>
  </si>
  <si>
    <t>Income lost from expected vacancy.</t>
  </si>
  <si>
    <t>Reduces overly optimistic income.</t>
  </si>
  <si>
    <t>Raise it for rougher markets or older assets.</t>
  </si>
  <si>
    <t>Income after vacancy and operating expenses, before debt.</t>
  </si>
  <si>
    <t>Key operating profit metric.</t>
  </si>
  <si>
    <t>Higher NOI generally supports higher value and loan coverage.</t>
  </si>
  <si>
    <t>Current estimated value or after-repair value.</t>
  </si>
  <si>
    <t>Used for cap rate and equity context.</t>
  </si>
  <si>
    <t>Support with comps or appraisal.</t>
  </si>
  <si>
    <t>Unlevered return based on property value.</t>
  </si>
  <si>
    <t>Helps compare properties independent of financing.</t>
  </si>
  <si>
    <t>Many investors want 7%+ depending on market.</t>
  </si>
  <si>
    <t>Amount borrowed from lender.</t>
  </si>
  <si>
    <t>Determines leverage and debt burden.</t>
  </si>
  <si>
    <t>More leverage can boost returns and risk.</t>
  </si>
  <si>
    <t>Loan interest rate.</t>
  </si>
  <si>
    <t>Affects payment and cash flow.</t>
  </si>
  <si>
    <t>Even a small rate change matters.</t>
  </si>
  <si>
    <t>Payback period used for the loan.</t>
  </si>
  <si>
    <t>Longer amortization lowers payment.</t>
  </si>
  <si>
    <t>30 years common for residential.</t>
  </si>
  <si>
    <t>Monthly principal and interest payment.</t>
  </si>
  <si>
    <t>Loan math formula</t>
  </si>
  <si>
    <t>Main financing cost each month.</t>
  </si>
  <si>
    <t>Stress test higher rates too.</t>
  </si>
  <si>
    <t>Mortgage paid each year.</t>
  </si>
  <si>
    <t>Needed for DSCR and cash flow.</t>
  </si>
  <si>
    <t>Lenders compare this to NOI.</t>
  </si>
  <si>
    <t>Money left after operating expenses and debt service.</t>
  </si>
  <si>
    <t>Shows whether the deal actually pays you.</t>
  </si>
  <si>
    <t>Many investors target positive monthly cash flow immediately.</t>
  </si>
  <si>
    <t>Return on the cash you personally invest.</t>
  </si>
  <si>
    <t>Annual cash flow / (total investment - loan amount)</t>
  </si>
  <si>
    <t>Great way to compare leveraged deals.</t>
  </si>
  <si>
    <t>10%+ is a common target.</t>
  </si>
  <si>
    <t>Debt Service Coverage Ratio.</t>
  </si>
  <si>
    <t>Shows how safely the property covers the loan.</t>
  </si>
  <si>
    <t>1.25x+ is a common lender minimum.</t>
  </si>
  <si>
    <t>3 Numbers Many Investors Check in 30 Seconds</t>
  </si>
  <si>
    <t>Metric</t>
  </si>
  <si>
    <t>Why it matters fast</t>
  </si>
  <si>
    <t>Common target</t>
  </si>
  <si>
    <t>What a weak result may mean</t>
  </si>
  <si>
    <t>Cap Rate</t>
  </si>
  <si>
    <t>Quick snapshot of property-level return before financing.</t>
  </si>
  <si>
    <t>Often 7%+ depending on market</t>
  </si>
  <si>
    <t>Price too high, rents too low, or expenses underestimated.</t>
  </si>
  <si>
    <t>Cash-on-Cash Return</t>
  </si>
  <si>
    <t>Shows whether your invested cash is working hard enough.</t>
  </si>
  <si>
    <t>Often 10%+</t>
  </si>
  <si>
    <t>Too much cash tied up, weak NOI, or expensive debt.</t>
  </si>
  <si>
    <t>Shows whether NOI safely covers the loan payment.</t>
  </si>
  <si>
    <t>1.25x+</t>
  </si>
  <si>
    <t>Tight loan coverage and higher risk with the lender.</t>
  </si>
  <si>
    <t>Bonus note:</t>
  </si>
  <si>
    <t>Before you buy, also verify rent comps, repair scope, insurance, taxes, and actual utility responsibility.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</si>
</sst>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[Red]\(\$#,##0\);\-"/>
    <numFmt numFmtId="165" formatCode="0.0%;[Red]\(0.0%\);\-"/>
    <numFmt numFmtId="166" formatCode="#,##0;[Red]\(#,##0\);\-"/>
    <numFmt numFmtId="167" formatCode="0.00\x;[Red]\(0.00\x\);\-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9"/>
      <color rgb="FF666666"/>
      <name val="Calibri"/>
    </font>
    <font>
      <b/>
      <sz val="10"/>
      <color rgb="FFFFFFFF"/>
      <name val="Calibri"/>
    </font>
    <font>
      <sz val="10"/>
      <color rgb="FF0000FF"/>
      <name val="Calibri"/>
    </font>
    <font>
      <sz val="10"/>
      <color rgb="FF000000"/>
      <name val="Calibri"/>
    </font>
    <font>
      <b/>
      <sz val="10"/>
      <color rgb="FF1F4E7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A"/>
      </patternFill>
    </fill>
    <fill>
      <patternFill patternType="solid">
        <fgColor rgb="FFFFFFFF"/>
      </patternFill>
    </fill>
    <fill>
      <patternFill patternType="solid">
        <fgColor rgb="FFFFF2CC"/>
      </patternFill>
    </fill>
  </fills>
  <borders count="3">
    <border>
      <left/>
      <right/>
      <top/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/>
      <bottom style="thin">
        <color rgb="FFB7B7B7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5" fontId="4" fillId="5" borderId="2" xfId="0" applyNumberFormat="1" applyFont="1" applyFill="1" applyBorder="1" applyAlignment="1">
      <alignment horizontal="right" vertical="center"/>
    </xf>
    <xf numFmtId="164" fontId="4" fillId="5" borderId="2" xfId="0" applyNumberFormat="1" applyFont="1" applyFill="1" applyBorder="1" applyAlignment="1">
      <alignment horizontal="right" vertical="center"/>
    </xf>
    <xf numFmtId="165" fontId="5" fillId="4" borderId="2" xfId="0" applyNumberFormat="1" applyFont="1" applyFill="1" applyBorder="1" applyAlignment="1">
      <alignment horizontal="right" vertical="center"/>
    </xf>
    <xf numFmtId="166" fontId="4" fillId="5" borderId="2" xfId="0" applyNumberFormat="1" applyFont="1" applyFill="1" applyBorder="1" applyAlignment="1">
      <alignment horizontal="right" vertical="center"/>
    </xf>
    <xf numFmtId="167" fontId="5" fillId="4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E2F0D9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723900</xdr:colOff>
      <xdr:row>41</xdr:row>
      <xdr:rowOff>104775</xdr:rowOff>
    </xdr:to>
    <xdr:sp macro="" textlink="">
      <xdr:nvSpPr>
        <xdr:cNvPr id="1035" name="Text Box 11" hidden="1">
          <a:extLst>
            <a:ext uri="{FF2B5EF4-FFF2-40B4-BE49-F238E27FC236}">
              <a16:creationId xmlns:a16="http://schemas.microsoft.com/office/drawing/2014/main" id="{E1559FB6-DF47-8047-3C87-F70BA3870F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alAnalyzerTable" displayName="DealAnalyzerTable" ref="A4:U25">
  <autoFilter ref="A4:U25" xr:uid="{00000000-0009-0000-0100-000001000000}"/>
  <tableColumns count="21">
    <tableColumn id="1" xr3:uid="{00000000-0010-0000-0000-000001000000}" name="Property (Address / Name)"/>
    <tableColumn id="2" xr3:uid="{00000000-0010-0000-0000-000002000000}" name="Purchase Price ($)"/>
    <tableColumn id="3" xr3:uid="{00000000-0010-0000-0000-000003000000}" name="Rehab Cost ($)"/>
    <tableColumn id="4" xr3:uid="{00000000-0010-0000-0000-000004000000}" name="Total Investment ($)"/>
    <tableColumn id="5" xr3:uid="{00000000-0010-0000-0000-000005000000}" name="Monthly Rent ($)"/>
    <tableColumn id="6" xr3:uid="{00000000-0010-0000-0000-000006000000}" name="Other Income ($)"/>
    <tableColumn id="7" xr3:uid="{00000000-0010-0000-0000-000007000000}" name="Vacancy % (0-1)"/>
    <tableColumn id="8" xr3:uid="{00000000-0010-0000-0000-000008000000}" name="Operating Expenses ($/yr)"/>
    <tableColumn id="9" xr3:uid="{00000000-0010-0000-0000-000009000000}" name="Annual Gross Rent ($)"/>
    <tableColumn id="10" xr3:uid="{00000000-0010-0000-0000-00000A000000}" name="Vacancy Loss ($)"/>
    <tableColumn id="11" xr3:uid="{00000000-0010-0000-0000-00000B000000}" name="Net Operating Income (NOI $)"/>
    <tableColumn id="12" xr3:uid="{00000000-0010-0000-0000-00000C000000}" name="Est. Market Value ($)"/>
    <tableColumn id="13" xr3:uid="{00000000-0010-0000-0000-00000D000000}" name="Cap Rate (%)"/>
    <tableColumn id="14" xr3:uid="{00000000-0010-0000-0000-00000E000000}" name="Loan Amount ($)"/>
    <tableColumn id="15" xr3:uid="{00000000-0010-0000-0000-00000F000000}" name="Interest Rate (%)"/>
    <tableColumn id="16" xr3:uid="{00000000-0010-0000-0000-000010000000}" name="Amortization (Years)"/>
    <tableColumn id="17" xr3:uid="{00000000-0010-0000-0000-000011000000}" name="Monthly Mortgage Pmt ($)"/>
    <tableColumn id="18" xr3:uid="{00000000-0010-0000-0000-000012000000}" name="Annual Debt Service ($)"/>
    <tableColumn id="19" xr3:uid="{00000000-0010-0000-0000-000013000000}" name="Annual Cash Flow ($)"/>
    <tableColumn id="20" xr3:uid="{00000000-0010-0000-0000-000014000000}" name="Cash-on-Cash Return (%)"/>
    <tableColumn id="21" xr3:uid="{00000000-0010-0000-0000-000015000000}" name="DSC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showGridLines="0" tabSelected="1" workbookViewId="0">
      <selection sqref="A1:U1"/>
    </sheetView>
  </sheetViews>
  <sheetFormatPr defaultRowHeight="15" x14ac:dyDescent="0.25"/>
  <cols>
    <col min="1" max="1" width="24" customWidth="1"/>
    <col min="2" max="2" width="14" customWidth="1"/>
    <col min="3" max="3" width="12" customWidth="1"/>
    <col min="4" max="4" width="15" customWidth="1"/>
    <col min="5" max="5" width="13" customWidth="1"/>
    <col min="6" max="6" width="12" customWidth="1"/>
    <col min="7" max="7" width="11" customWidth="1"/>
    <col min="8" max="8" width="16" customWidth="1"/>
    <col min="9" max="9" width="15" customWidth="1"/>
    <col min="10" max="10" width="13" customWidth="1"/>
    <col min="11" max="11" width="18" customWidth="1"/>
    <col min="12" max="12" width="16" customWidth="1"/>
    <col min="13" max="13" width="10" customWidth="1"/>
    <col min="14" max="14" width="14" customWidth="1"/>
    <col min="15" max="15" width="11" customWidth="1"/>
    <col min="16" max="16" width="14" customWidth="1"/>
    <col min="17" max="17" width="18" customWidth="1"/>
    <col min="18" max="18" width="16" customWidth="1"/>
    <col min="19" max="19" width="15" customWidth="1"/>
    <col min="20" max="20" width="18" customWidth="1"/>
    <col min="21" max="21" width="8" customWidth="1"/>
  </cols>
  <sheetData>
    <row r="1" spans="1:21" ht="24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1.95" customHeight="1" x14ac:dyDescent="0.25">
      <c r="A2" s="15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4" spans="1:21" ht="32.1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</row>
    <row r="5" spans="1:21" ht="20.100000000000001" customHeight="1" x14ac:dyDescent="0.25">
      <c r="A5" s="2" t="s">
        <v>23</v>
      </c>
      <c r="B5" s="3">
        <v>200000</v>
      </c>
      <c r="C5" s="3">
        <v>30000</v>
      </c>
      <c r="D5" s="4">
        <f t="shared" ref="D5:D25" si="0">IF(COUNTA(B5:C5)=0,"",SUM(B5:C5))</f>
        <v>230000</v>
      </c>
      <c r="E5" s="3">
        <v>2500</v>
      </c>
      <c r="F5" s="3">
        <v>200</v>
      </c>
      <c r="G5" s="5">
        <v>0.05</v>
      </c>
      <c r="H5" s="3">
        <v>9000</v>
      </c>
      <c r="I5" s="4">
        <f t="shared" ref="I5:I25" si="1">IF(E5="","",E5*12)</f>
        <v>30000</v>
      </c>
      <c r="J5" s="4">
        <f t="shared" ref="J5:J25" si="2">IF(OR(I5="",G5=""),"",I5*G5)</f>
        <v>1500</v>
      </c>
      <c r="K5" s="4">
        <f t="shared" ref="K5:K25" si="3">IF(I5="","",I5+F5*12-J5-H5)</f>
        <v>21900</v>
      </c>
      <c r="L5" s="6">
        <v>275000</v>
      </c>
      <c r="M5" s="7">
        <f t="shared" ref="M5:M25" si="4">IF(OR(K5="",L5=""),"",K5/L5)</f>
        <v>7.963636363636363E-2</v>
      </c>
      <c r="N5" s="6">
        <v>160000</v>
      </c>
      <c r="O5" s="5">
        <v>6.5000000000000002E-2</v>
      </c>
      <c r="P5" s="8">
        <v>30</v>
      </c>
      <c r="Q5" s="4">
        <f t="shared" ref="Q5:Q25" si="5">IF(OR(N5="",O5="",P5=""),"",N5*(O5/12)/(1-(1+O5/12)^(-P5*12)))</f>
        <v>1011.3088375887457</v>
      </c>
      <c r="R5" s="4">
        <f t="shared" ref="R5:R25" si="6">IF(Q5="","",Q5*12)</f>
        <v>12135.70605106495</v>
      </c>
      <c r="S5" s="4">
        <f t="shared" ref="S5:S25" si="7">IF(OR(K5="",R5=""),"",K5-R5)</f>
        <v>9764.2939489350501</v>
      </c>
      <c r="T5" s="7">
        <f t="shared" ref="T5:T25" si="8">IF(OR(S5="",D5="",N5="",D5-N5&lt;=0),"",S5/(D5-N5))</f>
        <v>0.13948991355621501</v>
      </c>
      <c r="U5" s="9">
        <f t="shared" ref="U5:U25" si="9">IF(OR(K5="",R5="",R5&lt;=0),"",K5/R5)</f>
        <v>1.8045921603447375</v>
      </c>
    </row>
    <row r="6" spans="1:21" ht="20.100000000000001" customHeight="1" x14ac:dyDescent="0.25">
      <c r="A6" s="2"/>
      <c r="B6" s="3"/>
      <c r="C6" s="3"/>
      <c r="D6" s="4" t="str">
        <f t="shared" si="0"/>
        <v/>
      </c>
      <c r="E6" s="3"/>
      <c r="F6" s="3"/>
      <c r="G6" s="5"/>
      <c r="H6" s="3"/>
      <c r="I6" s="4" t="str">
        <f t="shared" si="1"/>
        <v/>
      </c>
      <c r="J6" s="4" t="str">
        <f t="shared" si="2"/>
        <v/>
      </c>
      <c r="K6" s="4" t="str">
        <f t="shared" si="3"/>
        <v/>
      </c>
      <c r="L6" s="6"/>
      <c r="M6" s="7" t="str">
        <f t="shared" si="4"/>
        <v/>
      </c>
      <c r="N6" s="6"/>
      <c r="O6" s="5"/>
      <c r="P6" s="8"/>
      <c r="Q6" s="4" t="str">
        <f t="shared" si="5"/>
        <v/>
      </c>
      <c r="R6" s="4" t="str">
        <f t="shared" si="6"/>
        <v/>
      </c>
      <c r="S6" s="4" t="str">
        <f t="shared" si="7"/>
        <v/>
      </c>
      <c r="T6" s="7" t="e">
        <f t="shared" si="8"/>
        <v>#VALUE!</v>
      </c>
      <c r="U6" s="9" t="str">
        <f t="shared" si="9"/>
        <v/>
      </c>
    </row>
    <row r="7" spans="1:21" ht="20.100000000000001" customHeight="1" x14ac:dyDescent="0.25">
      <c r="A7" s="2"/>
      <c r="B7" s="3"/>
      <c r="C7" s="3"/>
      <c r="D7" s="4" t="str">
        <f t="shared" si="0"/>
        <v/>
      </c>
      <c r="E7" s="3"/>
      <c r="F7" s="3"/>
      <c r="G7" s="5"/>
      <c r="H7" s="3"/>
      <c r="I7" s="4" t="str">
        <f t="shared" si="1"/>
        <v/>
      </c>
      <c r="J7" s="4" t="str">
        <f t="shared" si="2"/>
        <v/>
      </c>
      <c r="K7" s="4" t="str">
        <f t="shared" si="3"/>
        <v/>
      </c>
      <c r="L7" s="6"/>
      <c r="M7" s="7" t="str">
        <f t="shared" si="4"/>
        <v/>
      </c>
      <c r="N7" s="6"/>
      <c r="O7" s="5"/>
      <c r="P7" s="8"/>
      <c r="Q7" s="4" t="str">
        <f t="shared" si="5"/>
        <v/>
      </c>
      <c r="R7" s="4" t="str">
        <f t="shared" si="6"/>
        <v/>
      </c>
      <c r="S7" s="4" t="str">
        <f t="shared" si="7"/>
        <v/>
      </c>
      <c r="T7" s="7" t="e">
        <f t="shared" si="8"/>
        <v>#VALUE!</v>
      </c>
      <c r="U7" s="9" t="str">
        <f t="shared" si="9"/>
        <v/>
      </c>
    </row>
    <row r="8" spans="1:21" ht="20.100000000000001" customHeight="1" x14ac:dyDescent="0.25">
      <c r="A8" s="2"/>
      <c r="B8" s="3"/>
      <c r="C8" s="3"/>
      <c r="D8" s="4" t="str">
        <f t="shared" si="0"/>
        <v/>
      </c>
      <c r="E8" s="3"/>
      <c r="F8" s="3"/>
      <c r="G8" s="5"/>
      <c r="H8" s="3"/>
      <c r="I8" s="4" t="str">
        <f t="shared" si="1"/>
        <v/>
      </c>
      <c r="J8" s="4" t="str">
        <f t="shared" si="2"/>
        <v/>
      </c>
      <c r="K8" s="4" t="str">
        <f t="shared" si="3"/>
        <v/>
      </c>
      <c r="L8" s="6"/>
      <c r="M8" s="7" t="str">
        <f t="shared" si="4"/>
        <v/>
      </c>
      <c r="N8" s="6"/>
      <c r="O8" s="5"/>
      <c r="P8" s="8"/>
      <c r="Q8" s="4" t="str">
        <f t="shared" si="5"/>
        <v/>
      </c>
      <c r="R8" s="4" t="str">
        <f t="shared" si="6"/>
        <v/>
      </c>
      <c r="S8" s="4" t="str">
        <f t="shared" si="7"/>
        <v/>
      </c>
      <c r="T8" s="7" t="e">
        <f t="shared" si="8"/>
        <v>#VALUE!</v>
      </c>
      <c r="U8" s="9" t="str">
        <f t="shared" si="9"/>
        <v/>
      </c>
    </row>
    <row r="9" spans="1:21" ht="20.100000000000001" customHeight="1" x14ac:dyDescent="0.25">
      <c r="A9" s="2"/>
      <c r="B9" s="3"/>
      <c r="C9" s="3"/>
      <c r="D9" s="4" t="str">
        <f t="shared" si="0"/>
        <v/>
      </c>
      <c r="E9" s="3"/>
      <c r="F9" s="3"/>
      <c r="G9" s="5"/>
      <c r="H9" s="3"/>
      <c r="I9" s="4" t="str">
        <f t="shared" si="1"/>
        <v/>
      </c>
      <c r="J9" s="4" t="str">
        <f t="shared" si="2"/>
        <v/>
      </c>
      <c r="K9" s="4" t="str">
        <f t="shared" si="3"/>
        <v/>
      </c>
      <c r="L9" s="6"/>
      <c r="M9" s="7" t="str">
        <f t="shared" si="4"/>
        <v/>
      </c>
      <c r="N9" s="6"/>
      <c r="O9" s="5"/>
      <c r="P9" s="8"/>
      <c r="Q9" s="4" t="str">
        <f t="shared" si="5"/>
        <v/>
      </c>
      <c r="R9" s="4" t="str">
        <f t="shared" si="6"/>
        <v/>
      </c>
      <c r="S9" s="4" t="str">
        <f t="shared" si="7"/>
        <v/>
      </c>
      <c r="T9" s="7" t="e">
        <f t="shared" si="8"/>
        <v>#VALUE!</v>
      </c>
      <c r="U9" s="9" t="str">
        <f t="shared" si="9"/>
        <v/>
      </c>
    </row>
    <row r="10" spans="1:21" ht="20.100000000000001" customHeight="1" x14ac:dyDescent="0.25">
      <c r="A10" s="2"/>
      <c r="B10" s="3"/>
      <c r="C10" s="3"/>
      <c r="D10" s="4" t="str">
        <f t="shared" si="0"/>
        <v/>
      </c>
      <c r="E10" s="3"/>
      <c r="F10" s="3"/>
      <c r="G10" s="5"/>
      <c r="H10" s="3"/>
      <c r="I10" s="4" t="str">
        <f t="shared" si="1"/>
        <v/>
      </c>
      <c r="J10" s="4" t="str">
        <f t="shared" si="2"/>
        <v/>
      </c>
      <c r="K10" s="4" t="str">
        <f t="shared" si="3"/>
        <v/>
      </c>
      <c r="L10" s="6"/>
      <c r="M10" s="7" t="str">
        <f t="shared" si="4"/>
        <v/>
      </c>
      <c r="N10" s="6"/>
      <c r="O10" s="5"/>
      <c r="P10" s="8"/>
      <c r="Q10" s="4" t="str">
        <f t="shared" si="5"/>
        <v/>
      </c>
      <c r="R10" s="4" t="str">
        <f t="shared" si="6"/>
        <v/>
      </c>
      <c r="S10" s="4" t="str">
        <f t="shared" si="7"/>
        <v/>
      </c>
      <c r="T10" s="7" t="e">
        <f t="shared" si="8"/>
        <v>#VALUE!</v>
      </c>
      <c r="U10" s="9" t="str">
        <f t="shared" si="9"/>
        <v/>
      </c>
    </row>
    <row r="11" spans="1:21" ht="20.100000000000001" customHeight="1" x14ac:dyDescent="0.25">
      <c r="A11" s="2"/>
      <c r="B11" s="3"/>
      <c r="C11" s="3"/>
      <c r="D11" s="4" t="str">
        <f t="shared" si="0"/>
        <v/>
      </c>
      <c r="E11" s="3"/>
      <c r="F11" s="3"/>
      <c r="G11" s="5"/>
      <c r="H11" s="3"/>
      <c r="I11" s="4" t="str">
        <f t="shared" si="1"/>
        <v/>
      </c>
      <c r="J11" s="4" t="str">
        <f t="shared" si="2"/>
        <v/>
      </c>
      <c r="K11" s="4" t="str">
        <f t="shared" si="3"/>
        <v/>
      </c>
      <c r="L11" s="6"/>
      <c r="M11" s="7" t="str">
        <f t="shared" si="4"/>
        <v/>
      </c>
      <c r="N11" s="6"/>
      <c r="O11" s="5"/>
      <c r="P11" s="8"/>
      <c r="Q11" s="4" t="str">
        <f t="shared" si="5"/>
        <v/>
      </c>
      <c r="R11" s="4" t="str">
        <f t="shared" si="6"/>
        <v/>
      </c>
      <c r="S11" s="4" t="str">
        <f t="shared" si="7"/>
        <v/>
      </c>
      <c r="T11" s="7" t="e">
        <f t="shared" si="8"/>
        <v>#VALUE!</v>
      </c>
      <c r="U11" s="9" t="str">
        <f t="shared" si="9"/>
        <v/>
      </c>
    </row>
    <row r="12" spans="1:21" ht="20.100000000000001" customHeight="1" x14ac:dyDescent="0.25">
      <c r="A12" s="2"/>
      <c r="B12" s="3"/>
      <c r="C12" s="3"/>
      <c r="D12" s="4" t="str">
        <f t="shared" si="0"/>
        <v/>
      </c>
      <c r="E12" s="3"/>
      <c r="F12" s="3"/>
      <c r="G12" s="5"/>
      <c r="H12" s="3"/>
      <c r="I12" s="4" t="str">
        <f t="shared" si="1"/>
        <v/>
      </c>
      <c r="J12" s="4" t="str">
        <f t="shared" si="2"/>
        <v/>
      </c>
      <c r="K12" s="4" t="str">
        <f t="shared" si="3"/>
        <v/>
      </c>
      <c r="L12" s="6"/>
      <c r="M12" s="7" t="str">
        <f t="shared" si="4"/>
        <v/>
      </c>
      <c r="N12" s="6"/>
      <c r="O12" s="5"/>
      <c r="P12" s="8"/>
      <c r="Q12" s="4" t="str">
        <f t="shared" si="5"/>
        <v/>
      </c>
      <c r="R12" s="4" t="str">
        <f t="shared" si="6"/>
        <v/>
      </c>
      <c r="S12" s="4" t="str">
        <f t="shared" si="7"/>
        <v/>
      </c>
      <c r="T12" s="7" t="e">
        <f t="shared" si="8"/>
        <v>#VALUE!</v>
      </c>
      <c r="U12" s="9" t="str">
        <f t="shared" si="9"/>
        <v/>
      </c>
    </row>
    <row r="13" spans="1:21" ht="20.100000000000001" customHeight="1" x14ac:dyDescent="0.25">
      <c r="A13" s="2"/>
      <c r="B13" s="3"/>
      <c r="C13" s="3"/>
      <c r="D13" s="4" t="str">
        <f t="shared" si="0"/>
        <v/>
      </c>
      <c r="E13" s="3"/>
      <c r="F13" s="3"/>
      <c r="G13" s="5"/>
      <c r="H13" s="3"/>
      <c r="I13" s="4" t="str">
        <f t="shared" si="1"/>
        <v/>
      </c>
      <c r="J13" s="4" t="str">
        <f t="shared" si="2"/>
        <v/>
      </c>
      <c r="K13" s="4" t="str">
        <f t="shared" si="3"/>
        <v/>
      </c>
      <c r="L13" s="6"/>
      <c r="M13" s="7" t="str">
        <f t="shared" si="4"/>
        <v/>
      </c>
      <c r="N13" s="6"/>
      <c r="O13" s="5"/>
      <c r="P13" s="8"/>
      <c r="Q13" s="4" t="str">
        <f t="shared" si="5"/>
        <v/>
      </c>
      <c r="R13" s="4" t="str">
        <f t="shared" si="6"/>
        <v/>
      </c>
      <c r="S13" s="4" t="str">
        <f t="shared" si="7"/>
        <v/>
      </c>
      <c r="T13" s="7" t="e">
        <f t="shared" si="8"/>
        <v>#VALUE!</v>
      </c>
      <c r="U13" s="9" t="str">
        <f t="shared" si="9"/>
        <v/>
      </c>
    </row>
    <row r="14" spans="1:21" ht="20.100000000000001" customHeight="1" x14ac:dyDescent="0.25">
      <c r="A14" s="2"/>
      <c r="B14" s="3"/>
      <c r="C14" s="3"/>
      <c r="D14" s="4" t="str">
        <f t="shared" si="0"/>
        <v/>
      </c>
      <c r="E14" s="3"/>
      <c r="F14" s="3"/>
      <c r="G14" s="5"/>
      <c r="H14" s="3"/>
      <c r="I14" s="4" t="str">
        <f t="shared" si="1"/>
        <v/>
      </c>
      <c r="J14" s="4" t="str">
        <f t="shared" si="2"/>
        <v/>
      </c>
      <c r="K14" s="4" t="str">
        <f t="shared" si="3"/>
        <v/>
      </c>
      <c r="L14" s="6"/>
      <c r="M14" s="7" t="str">
        <f t="shared" si="4"/>
        <v/>
      </c>
      <c r="N14" s="6"/>
      <c r="O14" s="5"/>
      <c r="P14" s="8"/>
      <c r="Q14" s="4" t="str">
        <f t="shared" si="5"/>
        <v/>
      </c>
      <c r="R14" s="4" t="str">
        <f t="shared" si="6"/>
        <v/>
      </c>
      <c r="S14" s="4" t="str">
        <f t="shared" si="7"/>
        <v/>
      </c>
      <c r="T14" s="7" t="e">
        <f t="shared" si="8"/>
        <v>#VALUE!</v>
      </c>
      <c r="U14" s="9" t="str">
        <f t="shared" si="9"/>
        <v/>
      </c>
    </row>
    <row r="15" spans="1:21" ht="20.100000000000001" customHeight="1" x14ac:dyDescent="0.25">
      <c r="A15" s="2"/>
      <c r="B15" s="3"/>
      <c r="C15" s="3"/>
      <c r="D15" s="4" t="str">
        <f t="shared" si="0"/>
        <v/>
      </c>
      <c r="E15" s="3"/>
      <c r="F15" s="3"/>
      <c r="G15" s="5"/>
      <c r="H15" s="3"/>
      <c r="I15" s="4" t="str">
        <f t="shared" si="1"/>
        <v/>
      </c>
      <c r="J15" s="4" t="str">
        <f t="shared" si="2"/>
        <v/>
      </c>
      <c r="K15" s="4" t="str">
        <f t="shared" si="3"/>
        <v/>
      </c>
      <c r="L15" s="6"/>
      <c r="M15" s="7" t="str">
        <f t="shared" si="4"/>
        <v/>
      </c>
      <c r="N15" s="6"/>
      <c r="O15" s="5"/>
      <c r="P15" s="8"/>
      <c r="Q15" s="4" t="str">
        <f t="shared" si="5"/>
        <v/>
      </c>
      <c r="R15" s="4" t="str">
        <f t="shared" si="6"/>
        <v/>
      </c>
      <c r="S15" s="4" t="str">
        <f t="shared" si="7"/>
        <v/>
      </c>
      <c r="T15" s="7" t="e">
        <f t="shared" si="8"/>
        <v>#VALUE!</v>
      </c>
      <c r="U15" s="9" t="str">
        <f t="shared" si="9"/>
        <v/>
      </c>
    </row>
    <row r="16" spans="1:21" ht="20.100000000000001" customHeight="1" x14ac:dyDescent="0.25">
      <c r="A16" s="2"/>
      <c r="B16" s="3"/>
      <c r="C16" s="3"/>
      <c r="D16" s="4" t="str">
        <f t="shared" si="0"/>
        <v/>
      </c>
      <c r="E16" s="3"/>
      <c r="F16" s="3"/>
      <c r="G16" s="5"/>
      <c r="H16" s="3"/>
      <c r="I16" s="4" t="str">
        <f t="shared" si="1"/>
        <v/>
      </c>
      <c r="J16" s="4" t="str">
        <f t="shared" si="2"/>
        <v/>
      </c>
      <c r="K16" s="4" t="str">
        <f t="shared" si="3"/>
        <v/>
      </c>
      <c r="L16" s="6"/>
      <c r="M16" s="7" t="str">
        <f t="shared" si="4"/>
        <v/>
      </c>
      <c r="N16" s="6"/>
      <c r="O16" s="5"/>
      <c r="P16" s="8"/>
      <c r="Q16" s="4" t="str">
        <f t="shared" si="5"/>
        <v/>
      </c>
      <c r="R16" s="4" t="str">
        <f t="shared" si="6"/>
        <v/>
      </c>
      <c r="S16" s="4" t="str">
        <f t="shared" si="7"/>
        <v/>
      </c>
      <c r="T16" s="7" t="e">
        <f t="shared" si="8"/>
        <v>#VALUE!</v>
      </c>
      <c r="U16" s="9" t="str">
        <f t="shared" si="9"/>
        <v/>
      </c>
    </row>
    <row r="17" spans="1:21" ht="20.100000000000001" customHeight="1" x14ac:dyDescent="0.25">
      <c r="A17" s="2"/>
      <c r="B17" s="3"/>
      <c r="C17" s="3"/>
      <c r="D17" s="4" t="str">
        <f t="shared" si="0"/>
        <v/>
      </c>
      <c r="E17" s="3"/>
      <c r="F17" s="3"/>
      <c r="G17" s="5"/>
      <c r="H17" s="3"/>
      <c r="I17" s="4" t="str">
        <f t="shared" si="1"/>
        <v/>
      </c>
      <c r="J17" s="4" t="str">
        <f t="shared" si="2"/>
        <v/>
      </c>
      <c r="K17" s="4" t="str">
        <f t="shared" si="3"/>
        <v/>
      </c>
      <c r="L17" s="6"/>
      <c r="M17" s="7" t="str">
        <f t="shared" si="4"/>
        <v/>
      </c>
      <c r="N17" s="6"/>
      <c r="O17" s="5"/>
      <c r="P17" s="8"/>
      <c r="Q17" s="4" t="str">
        <f t="shared" si="5"/>
        <v/>
      </c>
      <c r="R17" s="4" t="str">
        <f t="shared" si="6"/>
        <v/>
      </c>
      <c r="S17" s="4" t="str">
        <f t="shared" si="7"/>
        <v/>
      </c>
      <c r="T17" s="7" t="e">
        <f t="shared" si="8"/>
        <v>#VALUE!</v>
      </c>
      <c r="U17" s="9" t="str">
        <f t="shared" si="9"/>
        <v/>
      </c>
    </row>
    <row r="18" spans="1:21" ht="20.100000000000001" customHeight="1" x14ac:dyDescent="0.25">
      <c r="A18" s="2"/>
      <c r="B18" s="3"/>
      <c r="C18" s="3"/>
      <c r="D18" s="4" t="str">
        <f t="shared" si="0"/>
        <v/>
      </c>
      <c r="E18" s="3"/>
      <c r="F18" s="3"/>
      <c r="G18" s="5"/>
      <c r="H18" s="3"/>
      <c r="I18" s="4" t="str">
        <f t="shared" si="1"/>
        <v/>
      </c>
      <c r="J18" s="4" t="str">
        <f t="shared" si="2"/>
        <v/>
      </c>
      <c r="K18" s="4" t="str">
        <f t="shared" si="3"/>
        <v/>
      </c>
      <c r="L18" s="6"/>
      <c r="M18" s="7" t="str">
        <f t="shared" si="4"/>
        <v/>
      </c>
      <c r="N18" s="6"/>
      <c r="O18" s="5"/>
      <c r="P18" s="8"/>
      <c r="Q18" s="4" t="str">
        <f t="shared" si="5"/>
        <v/>
      </c>
      <c r="R18" s="4" t="str">
        <f t="shared" si="6"/>
        <v/>
      </c>
      <c r="S18" s="4" t="str">
        <f t="shared" si="7"/>
        <v/>
      </c>
      <c r="T18" s="7" t="e">
        <f t="shared" si="8"/>
        <v>#VALUE!</v>
      </c>
      <c r="U18" s="9" t="str">
        <f t="shared" si="9"/>
        <v/>
      </c>
    </row>
    <row r="19" spans="1:21" ht="20.100000000000001" customHeight="1" x14ac:dyDescent="0.25">
      <c r="A19" s="2"/>
      <c r="B19" s="3"/>
      <c r="C19" s="3"/>
      <c r="D19" s="4" t="str">
        <f t="shared" si="0"/>
        <v/>
      </c>
      <c r="E19" s="3"/>
      <c r="F19" s="3"/>
      <c r="G19" s="5"/>
      <c r="H19" s="3"/>
      <c r="I19" s="4" t="str">
        <f t="shared" si="1"/>
        <v/>
      </c>
      <c r="J19" s="4" t="str">
        <f t="shared" si="2"/>
        <v/>
      </c>
      <c r="K19" s="4" t="str">
        <f t="shared" si="3"/>
        <v/>
      </c>
      <c r="L19" s="6"/>
      <c r="M19" s="7" t="str">
        <f t="shared" si="4"/>
        <v/>
      </c>
      <c r="N19" s="6"/>
      <c r="O19" s="5"/>
      <c r="P19" s="8"/>
      <c r="Q19" s="4" t="str">
        <f t="shared" si="5"/>
        <v/>
      </c>
      <c r="R19" s="4" t="str">
        <f t="shared" si="6"/>
        <v/>
      </c>
      <c r="S19" s="4" t="str">
        <f t="shared" si="7"/>
        <v/>
      </c>
      <c r="T19" s="7" t="e">
        <f t="shared" si="8"/>
        <v>#VALUE!</v>
      </c>
      <c r="U19" s="9" t="str">
        <f t="shared" si="9"/>
        <v/>
      </c>
    </row>
    <row r="20" spans="1:21" ht="20.100000000000001" customHeight="1" x14ac:dyDescent="0.25">
      <c r="A20" s="2"/>
      <c r="B20" s="3"/>
      <c r="C20" s="3"/>
      <c r="D20" s="4" t="str">
        <f t="shared" si="0"/>
        <v/>
      </c>
      <c r="E20" s="3"/>
      <c r="F20" s="3"/>
      <c r="G20" s="5"/>
      <c r="H20" s="3"/>
      <c r="I20" s="4" t="str">
        <f t="shared" si="1"/>
        <v/>
      </c>
      <c r="J20" s="4" t="str">
        <f t="shared" si="2"/>
        <v/>
      </c>
      <c r="K20" s="4" t="str">
        <f t="shared" si="3"/>
        <v/>
      </c>
      <c r="L20" s="6"/>
      <c r="M20" s="7" t="str">
        <f t="shared" si="4"/>
        <v/>
      </c>
      <c r="N20" s="6"/>
      <c r="O20" s="5"/>
      <c r="P20" s="8"/>
      <c r="Q20" s="4" t="str">
        <f t="shared" si="5"/>
        <v/>
      </c>
      <c r="R20" s="4" t="str">
        <f t="shared" si="6"/>
        <v/>
      </c>
      <c r="S20" s="4" t="str">
        <f t="shared" si="7"/>
        <v/>
      </c>
      <c r="T20" s="7" t="e">
        <f t="shared" si="8"/>
        <v>#VALUE!</v>
      </c>
      <c r="U20" s="9" t="str">
        <f t="shared" si="9"/>
        <v/>
      </c>
    </row>
    <row r="21" spans="1:21" ht="20.100000000000001" customHeight="1" x14ac:dyDescent="0.25">
      <c r="A21" s="2"/>
      <c r="B21" s="3"/>
      <c r="C21" s="3"/>
      <c r="D21" s="4" t="str">
        <f t="shared" si="0"/>
        <v/>
      </c>
      <c r="E21" s="3"/>
      <c r="F21" s="3"/>
      <c r="G21" s="5"/>
      <c r="H21" s="3"/>
      <c r="I21" s="4" t="str">
        <f t="shared" si="1"/>
        <v/>
      </c>
      <c r="J21" s="4" t="str">
        <f t="shared" si="2"/>
        <v/>
      </c>
      <c r="K21" s="4" t="str">
        <f t="shared" si="3"/>
        <v/>
      </c>
      <c r="L21" s="6"/>
      <c r="M21" s="7" t="str">
        <f t="shared" si="4"/>
        <v/>
      </c>
      <c r="N21" s="6"/>
      <c r="O21" s="5"/>
      <c r="P21" s="8"/>
      <c r="Q21" s="4" t="str">
        <f t="shared" si="5"/>
        <v/>
      </c>
      <c r="R21" s="4" t="str">
        <f t="shared" si="6"/>
        <v/>
      </c>
      <c r="S21" s="4" t="str">
        <f t="shared" si="7"/>
        <v/>
      </c>
      <c r="T21" s="7" t="e">
        <f t="shared" si="8"/>
        <v>#VALUE!</v>
      </c>
      <c r="U21" s="9" t="str">
        <f t="shared" si="9"/>
        <v/>
      </c>
    </row>
    <row r="22" spans="1:21" ht="20.100000000000001" customHeight="1" x14ac:dyDescent="0.25">
      <c r="A22" s="2"/>
      <c r="B22" s="3"/>
      <c r="C22" s="3"/>
      <c r="D22" s="4" t="str">
        <f t="shared" si="0"/>
        <v/>
      </c>
      <c r="E22" s="3"/>
      <c r="F22" s="3"/>
      <c r="G22" s="5"/>
      <c r="H22" s="3"/>
      <c r="I22" s="4" t="str">
        <f t="shared" si="1"/>
        <v/>
      </c>
      <c r="J22" s="4" t="str">
        <f t="shared" si="2"/>
        <v/>
      </c>
      <c r="K22" s="4" t="str">
        <f t="shared" si="3"/>
        <v/>
      </c>
      <c r="L22" s="6"/>
      <c r="M22" s="7" t="str">
        <f t="shared" si="4"/>
        <v/>
      </c>
      <c r="N22" s="6"/>
      <c r="O22" s="5"/>
      <c r="P22" s="8"/>
      <c r="Q22" s="4" t="str">
        <f t="shared" si="5"/>
        <v/>
      </c>
      <c r="R22" s="4" t="str">
        <f t="shared" si="6"/>
        <v/>
      </c>
      <c r="S22" s="4" t="str">
        <f t="shared" si="7"/>
        <v/>
      </c>
      <c r="T22" s="7" t="e">
        <f t="shared" si="8"/>
        <v>#VALUE!</v>
      </c>
      <c r="U22" s="9" t="str">
        <f t="shared" si="9"/>
        <v/>
      </c>
    </row>
    <row r="23" spans="1:21" ht="20.100000000000001" customHeight="1" x14ac:dyDescent="0.25">
      <c r="A23" s="2"/>
      <c r="B23" s="3"/>
      <c r="C23" s="3"/>
      <c r="D23" s="4" t="str">
        <f t="shared" si="0"/>
        <v/>
      </c>
      <c r="E23" s="3"/>
      <c r="F23" s="3"/>
      <c r="G23" s="5"/>
      <c r="H23" s="3"/>
      <c r="I23" s="4" t="str">
        <f t="shared" si="1"/>
        <v/>
      </c>
      <c r="J23" s="4" t="str">
        <f t="shared" si="2"/>
        <v/>
      </c>
      <c r="K23" s="4" t="str">
        <f t="shared" si="3"/>
        <v/>
      </c>
      <c r="L23" s="6"/>
      <c r="M23" s="7" t="str">
        <f t="shared" si="4"/>
        <v/>
      </c>
      <c r="N23" s="6"/>
      <c r="O23" s="5"/>
      <c r="P23" s="8"/>
      <c r="Q23" s="4" t="str">
        <f t="shared" si="5"/>
        <v/>
      </c>
      <c r="R23" s="4" t="str">
        <f t="shared" si="6"/>
        <v/>
      </c>
      <c r="S23" s="4" t="str">
        <f t="shared" si="7"/>
        <v/>
      </c>
      <c r="T23" s="7" t="e">
        <f t="shared" si="8"/>
        <v>#VALUE!</v>
      </c>
      <c r="U23" s="9" t="str">
        <f t="shared" si="9"/>
        <v/>
      </c>
    </row>
    <row r="24" spans="1:21" ht="20.100000000000001" customHeight="1" x14ac:dyDescent="0.25">
      <c r="A24" s="2"/>
      <c r="B24" s="3"/>
      <c r="C24" s="3"/>
      <c r="D24" s="4" t="str">
        <f t="shared" si="0"/>
        <v/>
      </c>
      <c r="E24" s="3"/>
      <c r="F24" s="3"/>
      <c r="G24" s="5"/>
      <c r="H24" s="3"/>
      <c r="I24" s="4" t="str">
        <f t="shared" si="1"/>
        <v/>
      </c>
      <c r="J24" s="4" t="str">
        <f t="shared" si="2"/>
        <v/>
      </c>
      <c r="K24" s="4" t="str">
        <f t="shared" si="3"/>
        <v/>
      </c>
      <c r="L24" s="6"/>
      <c r="M24" s="7" t="str">
        <f t="shared" si="4"/>
        <v/>
      </c>
      <c r="N24" s="6"/>
      <c r="O24" s="5"/>
      <c r="P24" s="8"/>
      <c r="Q24" s="4" t="str">
        <f t="shared" si="5"/>
        <v/>
      </c>
      <c r="R24" s="4" t="str">
        <f t="shared" si="6"/>
        <v/>
      </c>
      <c r="S24" s="4" t="str">
        <f t="shared" si="7"/>
        <v/>
      </c>
      <c r="T24" s="7" t="e">
        <f t="shared" si="8"/>
        <v>#VALUE!</v>
      </c>
      <c r="U24" s="9" t="str">
        <f t="shared" si="9"/>
        <v/>
      </c>
    </row>
    <row r="25" spans="1:21" ht="20.100000000000001" customHeight="1" x14ac:dyDescent="0.25">
      <c r="A25" s="2"/>
      <c r="B25" s="3"/>
      <c r="C25" s="3"/>
      <c r="D25" s="4" t="str">
        <f t="shared" si="0"/>
        <v/>
      </c>
      <c r="E25" s="3"/>
      <c r="F25" s="3"/>
      <c r="G25" s="5"/>
      <c r="H25" s="3"/>
      <c r="I25" s="4" t="str">
        <f t="shared" si="1"/>
        <v/>
      </c>
      <c r="J25" s="4" t="str">
        <f t="shared" si="2"/>
        <v/>
      </c>
      <c r="K25" s="4" t="str">
        <f t="shared" si="3"/>
        <v/>
      </c>
      <c r="L25" s="6"/>
      <c r="M25" s="7" t="str">
        <f t="shared" si="4"/>
        <v/>
      </c>
      <c r="N25" s="6"/>
      <c r="O25" s="5"/>
      <c r="P25" s="8"/>
      <c r="Q25" s="4" t="str">
        <f t="shared" si="5"/>
        <v/>
      </c>
      <c r="R25" s="4" t="str">
        <f t="shared" si="6"/>
        <v/>
      </c>
      <c r="S25" s="4" t="str">
        <f t="shared" si="7"/>
        <v/>
      </c>
      <c r="T25" s="7" t="e">
        <f t="shared" si="8"/>
        <v>#VALUE!</v>
      </c>
      <c r="U25" s="9" t="str">
        <f t="shared" si="9"/>
        <v/>
      </c>
    </row>
  </sheetData>
  <mergeCells count="2">
    <mergeCell ref="A1:U1"/>
    <mergeCell ref="A2:U2"/>
  </mergeCells>
  <conditionalFormatting sqref="M5:M25">
    <cfRule type="cellIs" dxfId="5" priority="1" operator="lessThan">
      <formula>0.07</formula>
    </cfRule>
    <cfRule type="cellIs" dxfId="4" priority="2" operator="greaterThanOrEqual">
      <formula>0.07</formula>
    </cfRule>
  </conditionalFormatting>
  <conditionalFormatting sqref="T5:T25">
    <cfRule type="cellIs" dxfId="3" priority="3" operator="lessThan">
      <formula>0.1</formula>
    </cfRule>
    <cfRule type="cellIs" dxfId="2" priority="4" operator="greaterThanOrEqual">
      <formula>0.1</formula>
    </cfRule>
  </conditionalFormatting>
  <conditionalFormatting sqref="U5:U25">
    <cfRule type="cellIs" dxfId="1" priority="5" operator="lessThan">
      <formula>1.25</formula>
    </cfRule>
    <cfRule type="cellIs" dxfId="0" priority="6" operator="greaterThanOrEqual">
      <formula>1.25</formula>
    </cfRule>
  </conditionalFormatting>
  <dataValidations count="2">
    <dataValidation type="decimal" allowBlank="1" prompt="Enter vacancy as a decimal between 0 and 1 (example: 0.05 for 5%)." sqref="G5:G25" xr:uid="{00000000-0002-0000-0000-000000000000}">
      <formula1>0</formula1>
      <formula2>1</formula2>
    </dataValidation>
    <dataValidation type="decimal" operator="greaterThanOrEqual" allowBlank="1" sqref="B5:F25 H5:H25 L5:P25" xr:uid="{00000000-0002-0000-0000-000001000000}">
      <formula1>0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showGridLines="0" workbookViewId="0"/>
  </sheetViews>
  <sheetFormatPr defaultRowHeight="15" x14ac:dyDescent="0.25"/>
  <cols>
    <col min="1" max="1" width="22" customWidth="1"/>
    <col min="2" max="2" width="70" customWidth="1"/>
    <col min="3" max="3" width="38" customWidth="1"/>
    <col min="4" max="4" width="30" customWidth="1"/>
  </cols>
  <sheetData>
    <row r="1" spans="1:4" x14ac:dyDescent="0.25">
      <c r="A1" s="13" t="s">
        <v>24</v>
      </c>
      <c r="B1" s="14"/>
      <c r="C1" s="14"/>
      <c r="D1" s="14"/>
    </row>
    <row r="3" spans="1:4" x14ac:dyDescent="0.25">
      <c r="A3" s="10" t="s">
        <v>25</v>
      </c>
      <c r="B3" s="10" t="s">
        <v>26</v>
      </c>
      <c r="C3" s="10" t="s">
        <v>27</v>
      </c>
      <c r="D3" s="10" t="s">
        <v>28</v>
      </c>
    </row>
    <row r="4" spans="1:4" ht="27.95" customHeight="1" x14ac:dyDescent="0.25">
      <c r="A4" s="11" t="s">
        <v>29</v>
      </c>
      <c r="B4" s="11" t="s">
        <v>30</v>
      </c>
      <c r="C4" s="11" t="s">
        <v>31</v>
      </c>
      <c r="D4" s="11" t="s">
        <v>32</v>
      </c>
    </row>
    <row r="5" spans="1:4" ht="27.95" customHeight="1" x14ac:dyDescent="0.25">
      <c r="A5" s="11" t="s">
        <v>33</v>
      </c>
      <c r="B5" s="11" t="s">
        <v>34</v>
      </c>
      <c r="C5" s="11" t="s">
        <v>35</v>
      </c>
      <c r="D5" s="11" t="s">
        <v>36</v>
      </c>
    </row>
    <row r="6" spans="1:4" ht="27.95" customHeight="1" x14ac:dyDescent="0.25">
      <c r="A6" s="11" t="s">
        <v>37</v>
      </c>
      <c r="B6" s="11" t="s">
        <v>38</v>
      </c>
      <c r="C6" s="11" t="s">
        <v>39</v>
      </c>
      <c r="D6" s="11" t="s">
        <v>40</v>
      </c>
    </row>
    <row r="7" spans="1:4" ht="27.95" customHeight="1" x14ac:dyDescent="0.25">
      <c r="A7" s="11" t="s">
        <v>41</v>
      </c>
      <c r="B7" s="11" t="s">
        <v>42</v>
      </c>
      <c r="C7" s="11" t="s">
        <v>43</v>
      </c>
      <c r="D7" s="11" t="s">
        <v>44</v>
      </c>
    </row>
    <row r="8" spans="1:4" ht="27.95" customHeight="1" x14ac:dyDescent="0.25">
      <c r="A8" s="11" t="s">
        <v>45</v>
      </c>
      <c r="B8" s="11" t="s">
        <v>46</v>
      </c>
      <c r="C8" s="11" t="s">
        <v>47</v>
      </c>
      <c r="D8" s="11" t="s">
        <v>48</v>
      </c>
    </row>
    <row r="9" spans="1:4" ht="27.95" customHeight="1" x14ac:dyDescent="0.25">
      <c r="A9" s="11" t="s">
        <v>49</v>
      </c>
      <c r="B9" s="11" t="s">
        <v>50</v>
      </c>
      <c r="C9" s="11" t="s">
        <v>51</v>
      </c>
      <c r="D9" s="11" t="s">
        <v>52</v>
      </c>
    </row>
    <row r="10" spans="1:4" ht="27.95" customHeight="1" x14ac:dyDescent="0.25">
      <c r="A10" s="11" t="s">
        <v>53</v>
      </c>
      <c r="B10" s="11" t="s">
        <v>54</v>
      </c>
      <c r="C10" s="11" t="s">
        <v>55</v>
      </c>
      <c r="D10" s="11" t="s">
        <v>56</v>
      </c>
    </row>
    <row r="11" spans="1:4" ht="27.95" customHeight="1" x14ac:dyDescent="0.25">
      <c r="A11" s="11" t="s">
        <v>57</v>
      </c>
      <c r="B11" s="11" t="s">
        <v>58</v>
      </c>
      <c r="C11" s="11" t="s">
        <v>59</v>
      </c>
      <c r="D11" s="11" t="s">
        <v>60</v>
      </c>
    </row>
    <row r="12" spans="1:4" ht="27.95" customHeight="1" x14ac:dyDescent="0.25">
      <c r="A12" s="11" t="s">
        <v>61</v>
      </c>
      <c r="B12" s="11" t="s">
        <v>62</v>
      </c>
      <c r="C12" s="11" t="s">
        <v>63</v>
      </c>
      <c r="D12" s="11" t="s">
        <v>64</v>
      </c>
    </row>
    <row r="13" spans="1:4" ht="27.95" customHeight="1" x14ac:dyDescent="0.25">
      <c r="A13" s="11" t="s">
        <v>65</v>
      </c>
      <c r="B13" s="11" t="s">
        <v>66</v>
      </c>
      <c r="C13" s="11" t="s">
        <v>67</v>
      </c>
      <c r="D13" s="11" t="s">
        <v>68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showGridLines="0" workbookViewId="0"/>
  </sheetViews>
  <sheetFormatPr defaultRowHeight="15" x14ac:dyDescent="0.25"/>
  <cols>
    <col min="1" max="1" width="24" customWidth="1"/>
    <col min="2" max="2" width="32" customWidth="1"/>
    <col min="3" max="4" width="28" customWidth="1"/>
    <col min="5" max="5" width="26" customWidth="1"/>
  </cols>
  <sheetData>
    <row r="1" spans="1:5" x14ac:dyDescent="0.25">
      <c r="A1" s="13" t="s">
        <v>69</v>
      </c>
      <c r="B1" s="14"/>
      <c r="C1" s="14"/>
      <c r="D1" s="14"/>
      <c r="E1" s="14"/>
    </row>
    <row r="3" spans="1:5" x14ac:dyDescent="0.25">
      <c r="A3" s="10" t="s">
        <v>70</v>
      </c>
      <c r="B3" s="10" t="s">
        <v>71</v>
      </c>
      <c r="C3" s="10" t="s">
        <v>72</v>
      </c>
      <c r="D3" s="10" t="s">
        <v>73</v>
      </c>
      <c r="E3" s="10" t="s">
        <v>74</v>
      </c>
    </row>
    <row r="4" spans="1:5" ht="38.1" customHeight="1" x14ac:dyDescent="0.25">
      <c r="A4" s="11" t="s">
        <v>2</v>
      </c>
      <c r="B4" s="11" t="s">
        <v>75</v>
      </c>
      <c r="C4" s="11" t="s">
        <v>76</v>
      </c>
      <c r="D4" s="11" t="s">
        <v>77</v>
      </c>
      <c r="E4" s="11" t="s">
        <v>78</v>
      </c>
    </row>
    <row r="5" spans="1:5" ht="38.1" customHeight="1" x14ac:dyDescent="0.25">
      <c r="A5" s="11" t="s">
        <v>3</v>
      </c>
      <c r="B5" s="11" t="s">
        <v>79</v>
      </c>
      <c r="C5" s="11" t="s">
        <v>76</v>
      </c>
      <c r="D5" s="11" t="s">
        <v>80</v>
      </c>
      <c r="E5" s="11" t="s">
        <v>81</v>
      </c>
    </row>
    <row r="6" spans="1:5" ht="38.1" customHeight="1" x14ac:dyDescent="0.25">
      <c r="A6" s="11" t="s">
        <v>4</v>
      </c>
      <c r="B6" s="11" t="s">
        <v>82</v>
      </c>
      <c r="C6" s="11" t="s">
        <v>76</v>
      </c>
      <c r="D6" s="11" t="s">
        <v>83</v>
      </c>
      <c r="E6" s="11" t="s">
        <v>84</v>
      </c>
    </row>
    <row r="7" spans="1:5" ht="38.1" customHeight="1" x14ac:dyDescent="0.25">
      <c r="A7" s="11" t="s">
        <v>5</v>
      </c>
      <c r="B7" s="11" t="s">
        <v>85</v>
      </c>
      <c r="C7" s="11" t="s">
        <v>86</v>
      </c>
      <c r="D7" s="11" t="s">
        <v>87</v>
      </c>
      <c r="E7" s="11" t="s">
        <v>88</v>
      </c>
    </row>
    <row r="8" spans="1:5" ht="38.1" customHeight="1" x14ac:dyDescent="0.25">
      <c r="A8" s="11" t="s">
        <v>6</v>
      </c>
      <c r="B8" s="11" t="s">
        <v>89</v>
      </c>
      <c r="C8" s="11" t="s">
        <v>76</v>
      </c>
      <c r="D8" s="11" t="s">
        <v>90</v>
      </c>
      <c r="E8" s="11" t="s">
        <v>91</v>
      </c>
    </row>
    <row r="9" spans="1:5" ht="38.1" customHeight="1" x14ac:dyDescent="0.25">
      <c r="A9" s="11" t="s">
        <v>7</v>
      </c>
      <c r="B9" s="11" t="s">
        <v>92</v>
      </c>
      <c r="C9" s="11" t="s">
        <v>76</v>
      </c>
      <c r="D9" s="11" t="s">
        <v>93</v>
      </c>
      <c r="E9" s="11" t="s">
        <v>94</v>
      </c>
    </row>
    <row r="10" spans="1:5" ht="38.1" customHeight="1" x14ac:dyDescent="0.25">
      <c r="A10" s="11" t="s">
        <v>8</v>
      </c>
      <c r="B10" s="11" t="s">
        <v>95</v>
      </c>
      <c r="C10" s="11" t="s">
        <v>96</v>
      </c>
      <c r="D10" s="11" t="s">
        <v>97</v>
      </c>
      <c r="E10" s="11" t="s">
        <v>98</v>
      </c>
    </row>
    <row r="11" spans="1:5" ht="38.1" customHeight="1" x14ac:dyDescent="0.25">
      <c r="A11" s="11" t="s">
        <v>9</v>
      </c>
      <c r="B11" s="11" t="s">
        <v>99</v>
      </c>
      <c r="C11" s="11" t="s">
        <v>76</v>
      </c>
      <c r="D11" s="11" t="s">
        <v>100</v>
      </c>
      <c r="E11" s="11" t="s">
        <v>101</v>
      </c>
    </row>
    <row r="12" spans="1:5" ht="38.1" customHeight="1" x14ac:dyDescent="0.25">
      <c r="A12" s="11" t="s">
        <v>10</v>
      </c>
      <c r="B12" s="11" t="s">
        <v>102</v>
      </c>
      <c r="C12" s="11" t="s">
        <v>35</v>
      </c>
      <c r="D12" s="11" t="s">
        <v>103</v>
      </c>
      <c r="E12" s="11" t="s">
        <v>104</v>
      </c>
    </row>
    <row r="13" spans="1:5" ht="38.1" customHeight="1" x14ac:dyDescent="0.25">
      <c r="A13" s="11" t="s">
        <v>11</v>
      </c>
      <c r="B13" s="11" t="s">
        <v>105</v>
      </c>
      <c r="C13" s="11" t="s">
        <v>39</v>
      </c>
      <c r="D13" s="11" t="s">
        <v>106</v>
      </c>
      <c r="E13" s="11" t="s">
        <v>107</v>
      </c>
    </row>
    <row r="14" spans="1:5" ht="38.1" customHeight="1" x14ac:dyDescent="0.25">
      <c r="A14" s="11" t="s">
        <v>12</v>
      </c>
      <c r="B14" s="11" t="s">
        <v>108</v>
      </c>
      <c r="C14" s="11" t="s">
        <v>43</v>
      </c>
      <c r="D14" s="11" t="s">
        <v>109</v>
      </c>
      <c r="E14" s="11" t="s">
        <v>110</v>
      </c>
    </row>
    <row r="15" spans="1:5" ht="38.1" customHeight="1" x14ac:dyDescent="0.25">
      <c r="A15" s="11" t="s">
        <v>13</v>
      </c>
      <c r="B15" s="11" t="s">
        <v>111</v>
      </c>
      <c r="C15" s="11" t="s">
        <v>76</v>
      </c>
      <c r="D15" s="11" t="s">
        <v>112</v>
      </c>
      <c r="E15" s="11" t="s">
        <v>113</v>
      </c>
    </row>
    <row r="16" spans="1:5" ht="38.1" customHeight="1" x14ac:dyDescent="0.25">
      <c r="A16" s="11" t="s">
        <v>14</v>
      </c>
      <c r="B16" s="11" t="s">
        <v>114</v>
      </c>
      <c r="C16" s="11" t="s">
        <v>47</v>
      </c>
      <c r="D16" s="11" t="s">
        <v>115</v>
      </c>
      <c r="E16" s="11" t="s">
        <v>116</v>
      </c>
    </row>
    <row r="17" spans="1:5" ht="38.1" customHeight="1" x14ac:dyDescent="0.25">
      <c r="A17" s="11" t="s">
        <v>15</v>
      </c>
      <c r="B17" s="11" t="s">
        <v>117</v>
      </c>
      <c r="C17" s="11" t="s">
        <v>76</v>
      </c>
      <c r="D17" s="11" t="s">
        <v>118</v>
      </c>
      <c r="E17" s="11" t="s">
        <v>119</v>
      </c>
    </row>
    <row r="18" spans="1:5" ht="38.1" customHeight="1" x14ac:dyDescent="0.25">
      <c r="A18" s="11" t="s">
        <v>16</v>
      </c>
      <c r="B18" s="11" t="s">
        <v>120</v>
      </c>
      <c r="C18" s="11" t="s">
        <v>96</v>
      </c>
      <c r="D18" s="11" t="s">
        <v>121</v>
      </c>
      <c r="E18" s="11" t="s">
        <v>122</v>
      </c>
    </row>
    <row r="19" spans="1:5" ht="38.1" customHeight="1" x14ac:dyDescent="0.25">
      <c r="A19" s="11" t="s">
        <v>17</v>
      </c>
      <c r="B19" s="11" t="s">
        <v>123</v>
      </c>
      <c r="C19" s="11" t="s">
        <v>76</v>
      </c>
      <c r="D19" s="11" t="s">
        <v>124</v>
      </c>
      <c r="E19" s="11" t="s">
        <v>125</v>
      </c>
    </row>
    <row r="20" spans="1:5" ht="38.1" customHeight="1" x14ac:dyDescent="0.25">
      <c r="A20" s="11" t="s">
        <v>18</v>
      </c>
      <c r="B20" s="11" t="s">
        <v>126</v>
      </c>
      <c r="C20" s="11" t="s">
        <v>127</v>
      </c>
      <c r="D20" s="11" t="s">
        <v>128</v>
      </c>
      <c r="E20" s="11" t="s">
        <v>129</v>
      </c>
    </row>
    <row r="21" spans="1:5" ht="38.1" customHeight="1" x14ac:dyDescent="0.25">
      <c r="A21" s="11" t="s">
        <v>19</v>
      </c>
      <c r="B21" s="11" t="s">
        <v>130</v>
      </c>
      <c r="C21" s="11" t="s">
        <v>55</v>
      </c>
      <c r="D21" s="11" t="s">
        <v>131</v>
      </c>
      <c r="E21" s="11" t="s">
        <v>132</v>
      </c>
    </row>
    <row r="22" spans="1:5" ht="38.1" customHeight="1" x14ac:dyDescent="0.25">
      <c r="A22" s="11" t="s">
        <v>20</v>
      </c>
      <c r="B22" s="11" t="s">
        <v>133</v>
      </c>
      <c r="C22" s="11" t="s">
        <v>59</v>
      </c>
      <c r="D22" s="11" t="s">
        <v>134</v>
      </c>
      <c r="E22" s="11" t="s">
        <v>135</v>
      </c>
    </row>
    <row r="23" spans="1:5" ht="38.1" customHeight="1" x14ac:dyDescent="0.25">
      <c r="A23" s="11" t="s">
        <v>21</v>
      </c>
      <c r="B23" s="11" t="s">
        <v>136</v>
      </c>
      <c r="C23" s="11" t="s">
        <v>137</v>
      </c>
      <c r="D23" s="11" t="s">
        <v>138</v>
      </c>
      <c r="E23" s="11" t="s">
        <v>139</v>
      </c>
    </row>
    <row r="24" spans="1:5" ht="38.1" customHeight="1" x14ac:dyDescent="0.25">
      <c r="A24" s="11" t="s">
        <v>22</v>
      </c>
      <c r="B24" s="11" t="s">
        <v>140</v>
      </c>
      <c r="C24" s="11" t="s">
        <v>67</v>
      </c>
      <c r="D24" s="11" t="s">
        <v>141</v>
      </c>
      <c r="E24" s="11" t="s">
        <v>142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showGridLines="0" workbookViewId="0"/>
  </sheetViews>
  <sheetFormatPr defaultRowHeight="15" x14ac:dyDescent="0.25"/>
  <cols>
    <col min="1" max="1" width="20" customWidth="1"/>
    <col min="2" max="2" width="38" customWidth="1"/>
    <col min="3" max="3" width="22" customWidth="1"/>
    <col min="4" max="4" width="32" customWidth="1"/>
  </cols>
  <sheetData>
    <row r="1" spans="1:4" x14ac:dyDescent="0.25">
      <c r="A1" s="13" t="s">
        <v>143</v>
      </c>
      <c r="B1" s="14"/>
      <c r="C1" s="14"/>
      <c r="D1" s="14"/>
    </row>
    <row r="3" spans="1:4" x14ac:dyDescent="0.25">
      <c r="A3" s="10" t="s">
        <v>144</v>
      </c>
      <c r="B3" s="10" t="s">
        <v>145</v>
      </c>
      <c r="C3" s="10" t="s">
        <v>146</v>
      </c>
      <c r="D3" s="10" t="s">
        <v>147</v>
      </c>
    </row>
    <row r="4" spans="1:4" ht="33.950000000000003" customHeight="1" x14ac:dyDescent="0.25">
      <c r="A4" s="11" t="s">
        <v>148</v>
      </c>
      <c r="B4" s="11" t="s">
        <v>149</v>
      </c>
      <c r="C4" s="11" t="s">
        <v>150</v>
      </c>
      <c r="D4" s="11" t="s">
        <v>151</v>
      </c>
    </row>
    <row r="5" spans="1:4" ht="33.950000000000003" customHeight="1" x14ac:dyDescent="0.25">
      <c r="A5" s="11" t="s">
        <v>152</v>
      </c>
      <c r="B5" s="11" t="s">
        <v>153</v>
      </c>
      <c r="C5" s="11" t="s">
        <v>154</v>
      </c>
      <c r="D5" s="11" t="s">
        <v>155</v>
      </c>
    </row>
    <row r="6" spans="1:4" ht="33.950000000000003" customHeight="1" x14ac:dyDescent="0.25">
      <c r="A6" s="11" t="s">
        <v>22</v>
      </c>
      <c r="B6" s="11" t="s">
        <v>156</v>
      </c>
      <c r="C6" s="11" t="s">
        <v>157</v>
      </c>
      <c r="D6" s="11" t="s">
        <v>158</v>
      </c>
    </row>
    <row r="8" spans="1:4" x14ac:dyDescent="0.25">
      <c r="A8" s="12" t="s">
        <v>159</v>
      </c>
      <c r="B8" s="16" t="s">
        <v>160</v>
      </c>
      <c r="C8" s="14"/>
      <c r="D8" s="14"/>
    </row>
  </sheetData>
  <mergeCells count="2">
    <mergeCell ref="A1:D1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Deal Analyzer</vt:lpstr>
      <vt:lpstr>Formula Map</vt:lpstr>
      <vt:lpstr>Column Guide</vt:lpstr>
      <vt:lpstr>30-Second 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Donna Thomas</cp:lastModifiedBy>
  <dcterms:created xsi:type="dcterms:W3CDTF">2026-03-16T18:27:16Z</dcterms:created>
  <dcterms:modified xsi:type="dcterms:W3CDTF">2026-03-16T18:27:19Z</dcterms:modified>
</cp:coreProperties>
</file>