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ris\Downloads\"/>
    </mc:Choice>
  </mc:AlternateContent>
  <xr:revisionPtr revIDLastSave="0" documentId="13_ncr:1_{60255D9C-B2AC-47E9-B192-96841895BCB3}" xr6:coauthVersionLast="47" xr6:coauthVersionMax="47" xr10:uidLastSave="{00000000-0000-0000-0000-000000000000}"/>
  <bookViews>
    <workbookView xWindow="14820" yWindow="-1641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1" i="1"/>
  <c r="C19" i="1"/>
  <c r="C8" i="1"/>
  <c r="C13" i="1" s="1"/>
  <c r="C3" i="1"/>
  <c r="C7" i="1" l="1"/>
  <c r="C31" i="1" s="1"/>
  <c r="C30" i="1" l="1"/>
  <c r="C32" i="1" s="1"/>
</calcChain>
</file>

<file path=xl/sharedStrings.xml><?xml version="1.0" encoding="utf-8"?>
<sst xmlns="http://schemas.openxmlformats.org/spreadsheetml/2006/main" count="27" uniqueCount="27">
  <si>
    <r>
      <rPr>
        <b/>
        <sz val="11"/>
        <color theme="1"/>
        <rFont val="Calibri"/>
      </rPr>
      <t>Subgrantee Costs</t>
    </r>
    <r>
      <rPr>
        <i/>
        <sz val="11"/>
        <color theme="1"/>
        <rFont val="Calibri"/>
      </rPr>
      <t xml:space="preserve"> (if applicable)</t>
    </r>
  </si>
  <si>
    <t>Category</t>
  </si>
  <si>
    <t>Description</t>
  </si>
  <si>
    <t>Budget</t>
  </si>
  <si>
    <r>
      <rPr>
        <b/>
        <sz val="11"/>
        <color theme="1"/>
        <rFont val="Calibri"/>
      </rPr>
      <t>Adult Personnel</t>
    </r>
    <r>
      <rPr>
        <sz val="11"/>
        <color theme="1"/>
        <rFont val="Calibri"/>
      </rPr>
      <t xml:space="preserve">
</t>
    </r>
    <r>
      <rPr>
        <i/>
        <sz val="11"/>
        <color rgb="FF44546A"/>
        <rFont val="Calibri"/>
      </rPr>
      <t>Adult staff with direct connection to grant administration and implementation, typically program administrators and crew leaders. In the description use the model:  (# hours per week * # of weeks= total hours) * $/hr * # of staff. Use one line for each hourly wage.</t>
    </r>
  </si>
  <si>
    <t>Home hardening crew lead</t>
  </si>
  <si>
    <t>40 hours * 8 weeks * $30/hr</t>
  </si>
  <si>
    <t>Adult Fringe</t>
  </si>
  <si>
    <t>fringe = 40%</t>
  </si>
  <si>
    <r>
      <rPr>
        <b/>
        <sz val="11"/>
        <color theme="1"/>
        <rFont val="Calibri"/>
      </rPr>
      <t>Youth Personnel/Corpsmembers</t>
    </r>
    <r>
      <rPr>
        <sz val="11"/>
        <color theme="1"/>
        <rFont val="Calibri"/>
      </rPr>
      <t xml:space="preserve">
</t>
    </r>
    <r>
      <rPr>
        <i/>
        <sz val="11"/>
        <color rgb="FF44546A"/>
        <rFont val="Calibri"/>
      </rPr>
      <t>In the description use the model:  (# hours per week * # of weeks= total hours) * $/hr * # of staff. Use one line for each hourly wage.</t>
    </r>
  </si>
  <si>
    <t>(40 hours * 6 weeks) * $18.00/hr * 10 participants</t>
  </si>
  <si>
    <t>Youth Fringe</t>
  </si>
  <si>
    <t>Workers comp, payroll averaged at 9% of wages</t>
  </si>
  <si>
    <r>
      <rPr>
        <b/>
        <sz val="11"/>
        <color theme="1"/>
        <rFont val="Calibri"/>
      </rPr>
      <t xml:space="preserve">Training
</t>
    </r>
    <r>
      <rPr>
        <i/>
        <sz val="11"/>
        <color rgb="FF44546A"/>
        <rFont val="Calibri"/>
      </rPr>
      <t>May include all costs related to training needs.</t>
    </r>
  </si>
  <si>
    <r>
      <rPr>
        <b/>
        <sz val="11"/>
        <color theme="1"/>
        <rFont val="Calibri"/>
      </rPr>
      <t xml:space="preserve">Professional Services
</t>
    </r>
    <r>
      <rPr>
        <i/>
        <sz val="11"/>
        <color rgb="FF44546A"/>
        <rFont val="Calibri"/>
      </rPr>
      <t>Costs specific to professional contracted services outside of your agency.</t>
    </r>
  </si>
  <si>
    <r>
      <rPr>
        <b/>
        <sz val="11"/>
        <color theme="1"/>
        <rFont val="Calibri"/>
      </rPr>
      <t>Equipment</t>
    </r>
    <r>
      <rPr>
        <sz val="11"/>
        <color theme="1"/>
        <rFont val="Calibri"/>
      </rPr>
      <t xml:space="preserve">
</t>
    </r>
    <r>
      <rPr>
        <i/>
        <sz val="11"/>
        <color rgb="FF44546A"/>
        <rFont val="Calibri"/>
      </rPr>
      <t xml:space="preserve">Defined as tangible property with a useful life of more than one year </t>
    </r>
    <r>
      <rPr>
        <i/>
        <u/>
        <sz val="11"/>
        <color rgb="FF44546A"/>
        <rFont val="Calibri"/>
      </rPr>
      <t>and</t>
    </r>
    <r>
      <rPr>
        <i/>
        <sz val="11"/>
        <color rgb="FF44546A"/>
        <rFont val="Calibri"/>
      </rPr>
      <t xml:space="preserve"> a per-unit cost equal or greater than $5,000.</t>
    </r>
  </si>
  <si>
    <r>
      <rPr>
        <b/>
        <sz val="11"/>
        <color theme="1"/>
        <rFont val="Calibri"/>
      </rPr>
      <t xml:space="preserve">PPE
</t>
    </r>
    <r>
      <rPr>
        <i/>
        <sz val="11"/>
        <color rgb="FF44546A"/>
        <rFont val="Calibri"/>
      </rPr>
      <t>Defined as supplies specific for safety use, may include personal items like boots or jackets down to ear protection and everything in between used as PPE</t>
    </r>
  </si>
  <si>
    <t>Steel toed boots, long sleeve shirts, eye and ear protection, gloves, etc. = $250/person *12 people</t>
  </si>
  <si>
    <r>
      <rPr>
        <b/>
        <sz val="11"/>
        <color theme="1"/>
        <rFont val="Calibri"/>
      </rPr>
      <t xml:space="preserve">Tools
</t>
    </r>
    <r>
      <rPr>
        <i/>
        <sz val="11"/>
        <color rgb="FF44546A"/>
        <rFont val="Calibri"/>
      </rPr>
      <t>Defined as tangible property with a useful life of more than one year and a per-unit cost of less than $5,000.</t>
    </r>
  </si>
  <si>
    <t>Supplemental tool kit for each home hardening crew (hammers, circular saws, speed squares, nail guns, impact drivers, packouts for tools, etc)</t>
  </si>
  <si>
    <r>
      <rPr>
        <b/>
        <sz val="11"/>
        <color theme="1"/>
        <rFont val="Calibri"/>
      </rPr>
      <t xml:space="preserve">Supplies
</t>
    </r>
    <r>
      <rPr>
        <i/>
        <sz val="11"/>
        <color rgb="FF44546A"/>
        <rFont val="Calibri"/>
      </rPr>
      <t xml:space="preserve">All tangible property other than those described in the definition of equipment or tools. A computing device is a supply if the acquisition cost is less than $5,000, regardless of the length of its useful life. </t>
    </r>
  </si>
  <si>
    <r>
      <rPr>
        <b/>
        <sz val="11"/>
        <color theme="1"/>
        <rFont val="Calibri"/>
      </rPr>
      <t xml:space="preserve">Transportation
</t>
    </r>
    <r>
      <rPr>
        <i/>
        <sz val="11"/>
        <color rgb="FF44546A"/>
        <rFont val="Calibri"/>
      </rPr>
      <t>Generally gas reimbursements or other travel reimbursements. This would include maintainance for existing fleet vehicles. Transportation does not include the cost of a vehicle - vehicles would be classified as Equipment.</t>
    </r>
  </si>
  <si>
    <t>Gas reimbursement</t>
  </si>
  <si>
    <t xml:space="preserve">vehicle rental/reimbursement= $4,000 for 6 weeks </t>
  </si>
  <si>
    <t>Subtotal by Organization</t>
  </si>
  <si>
    <r>
      <rPr>
        <b/>
        <sz val="11"/>
        <color theme="1"/>
        <rFont val="Calibri"/>
      </rPr>
      <t xml:space="preserve">Administrative
</t>
    </r>
    <r>
      <rPr>
        <i/>
        <sz val="11"/>
        <color rgb="FF44546A"/>
        <rFont val="Calibri"/>
      </rPr>
      <t>Administrative staff and organizational supports. Generally should not exceed 10% of the overall cost of the grant.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</si>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</sst>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i/>
      <sz val="11"/>
      <color theme="1"/>
      <name val="Calibri"/>
    </font>
    <font>
      <i/>
      <sz val="11"/>
      <color rgb="FF44546A"/>
      <name val="Calibri"/>
    </font>
    <font>
      <i/>
      <u/>
      <sz val="11"/>
      <color rgb="FF44546A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wrapText="1"/>
    </xf>
    <xf numFmtId="44" fontId="1" fillId="4" borderId="6" xfId="0" applyNumberFormat="1" applyFont="1" applyFill="1" applyBorder="1" applyAlignment="1">
      <alignment horizontal="right"/>
    </xf>
    <xf numFmtId="0" fontId="1" fillId="4" borderId="8" xfId="0" applyFont="1" applyFill="1" applyBorder="1" applyAlignment="1">
      <alignment wrapText="1"/>
    </xf>
    <xf numFmtId="44" fontId="1" fillId="4" borderId="9" xfId="0" applyNumberFormat="1" applyFont="1" applyFill="1" applyBorder="1"/>
    <xf numFmtId="0" fontId="1" fillId="4" borderId="10" xfId="0" applyFont="1" applyFill="1" applyBorder="1"/>
    <xf numFmtId="44" fontId="1" fillId="4" borderId="11" xfId="0" applyNumberFormat="1" applyFont="1" applyFill="1" applyBorder="1"/>
    <xf numFmtId="0" fontId="2" fillId="3" borderId="13" xfId="0" applyFont="1" applyFill="1" applyBorder="1"/>
    <xf numFmtId="0" fontId="1" fillId="4" borderId="14" xfId="0" applyFont="1" applyFill="1" applyBorder="1" applyAlignment="1">
      <alignment wrapText="1"/>
    </xf>
    <xf numFmtId="44" fontId="1" fillId="4" borderId="15" xfId="0" applyNumberFormat="1" applyFont="1" applyFill="1" applyBorder="1" applyAlignment="1">
      <alignment horizontal="right"/>
    </xf>
    <xf numFmtId="164" fontId="1" fillId="4" borderId="8" xfId="0" applyNumberFormat="1" applyFont="1" applyFill="1" applyBorder="1" applyAlignment="1">
      <alignment wrapText="1"/>
    </xf>
    <xf numFmtId="164" fontId="1" fillId="4" borderId="9" xfId="0" applyNumberFormat="1" applyFont="1" applyFill="1" applyBorder="1" applyAlignment="1">
      <alignment wrapText="1"/>
    </xf>
    <xf numFmtId="0" fontId="1" fillId="4" borderId="8" xfId="0" applyFont="1" applyFill="1" applyBorder="1"/>
    <xf numFmtId="0" fontId="2" fillId="3" borderId="16" xfId="0" applyFont="1" applyFill="1" applyBorder="1" applyAlignment="1">
      <alignment wrapText="1"/>
    </xf>
    <xf numFmtId="0" fontId="1" fillId="4" borderId="5" xfId="0" applyFont="1" applyFill="1" applyBorder="1"/>
    <xf numFmtId="44" fontId="1" fillId="4" borderId="6" xfId="0" applyNumberFormat="1" applyFont="1" applyFill="1" applyBorder="1"/>
    <xf numFmtId="0" fontId="2" fillId="3" borderId="17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44" fontId="1" fillId="4" borderId="11" xfId="0" applyNumberFormat="1" applyFont="1" applyFill="1" applyBorder="1" applyAlignment="1">
      <alignment horizontal="right"/>
    </xf>
    <xf numFmtId="0" fontId="1" fillId="4" borderId="19" xfId="0" applyFont="1" applyFill="1" applyBorder="1" applyAlignment="1">
      <alignment wrapText="1"/>
    </xf>
    <xf numFmtId="44" fontId="1" fillId="4" borderId="20" xfId="0" applyNumberFormat="1" applyFont="1" applyFill="1" applyBorder="1" applyAlignment="1">
      <alignment horizontal="right"/>
    </xf>
    <xf numFmtId="0" fontId="2" fillId="3" borderId="22" xfId="0" applyFont="1" applyFill="1" applyBorder="1" applyAlignment="1">
      <alignment horizontal="center" wrapText="1"/>
    </xf>
    <xf numFmtId="0" fontId="1" fillId="3" borderId="23" xfId="0" applyFont="1" applyFill="1" applyBorder="1"/>
    <xf numFmtId="44" fontId="2" fillId="0" borderId="24" xfId="0" applyNumberFormat="1" applyFont="1" applyBorder="1" applyAlignment="1">
      <alignment horizontal="right"/>
    </xf>
    <xf numFmtId="0" fontId="2" fillId="3" borderId="25" xfId="0" applyFont="1" applyFill="1" applyBorder="1" applyAlignment="1">
      <alignment wrapText="1"/>
    </xf>
    <xf numFmtId="0" fontId="1" fillId="4" borderId="23" xfId="0" applyFont="1" applyFill="1" applyBorder="1"/>
    <xf numFmtId="44" fontId="1" fillId="0" borderId="26" xfId="0" applyNumberFormat="1" applyFont="1" applyBorder="1" applyAlignment="1">
      <alignment horizontal="right"/>
    </xf>
    <xf numFmtId="0" fontId="2" fillId="3" borderId="27" xfId="0" applyFont="1" applyFill="1" applyBorder="1" applyAlignment="1">
      <alignment horizontal="center" wrapText="1"/>
    </xf>
    <xf numFmtId="44" fontId="1" fillId="0" borderId="24" xfId="0" applyNumberFormat="1" applyFont="1" applyBorder="1" applyAlignment="1">
      <alignment horizontal="right"/>
    </xf>
    <xf numFmtId="0" fontId="1" fillId="3" borderId="4" xfId="0" applyFont="1" applyFill="1" applyBorder="1" applyAlignment="1">
      <alignment wrapText="1"/>
    </xf>
    <xf numFmtId="0" fontId="3" fillId="0" borderId="7" xfId="0" applyFont="1" applyBorder="1"/>
    <xf numFmtId="0" fontId="3" fillId="0" borderId="12" xfId="0" applyFont="1" applyBorder="1"/>
    <xf numFmtId="0" fontId="1" fillId="3" borderId="18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3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2"/>
  <sheetViews>
    <sheetView tabSelected="1" topLeftCell="A14" workbookViewId="0">
      <selection activeCell="F29" sqref="F29"/>
    </sheetView>
  </sheetViews>
  <sheetFormatPr defaultColWidth="12.6328125" defaultRowHeight="15.75" customHeight="1" x14ac:dyDescent="0.25"/>
  <cols>
    <col min="1" max="1" width="34.453125" customWidth="1"/>
    <col min="2" max="2" width="24.6328125" customWidth="1"/>
    <col min="3" max="3" width="14.26953125" customWidth="1"/>
  </cols>
  <sheetData>
    <row r="1" spans="1:3" ht="14.5" x14ac:dyDescent="0.35">
      <c r="A1" s="1"/>
      <c r="B1" s="2" t="s">
        <v>0</v>
      </c>
      <c r="C1" s="3"/>
    </row>
    <row r="2" spans="1:3" ht="14.5" x14ac:dyDescent="0.35">
      <c r="A2" s="4" t="s">
        <v>1</v>
      </c>
      <c r="B2" s="2" t="s">
        <v>2</v>
      </c>
      <c r="C2" s="3" t="s">
        <v>3</v>
      </c>
    </row>
    <row r="3" spans="1:3" ht="33.5" customHeight="1" x14ac:dyDescent="0.35">
      <c r="A3" s="33" t="s">
        <v>4</v>
      </c>
      <c r="B3" s="5" t="s">
        <v>5</v>
      </c>
      <c r="C3" s="6">
        <f>40*8*30</f>
        <v>9600</v>
      </c>
    </row>
    <row r="4" spans="1:3" ht="33.5" customHeight="1" x14ac:dyDescent="0.35">
      <c r="A4" s="34"/>
      <c r="B4" s="7" t="s">
        <v>6</v>
      </c>
      <c r="C4" s="8"/>
    </row>
    <row r="5" spans="1:3" ht="33.5" customHeight="1" x14ac:dyDescent="0.35">
      <c r="A5" s="34"/>
      <c r="B5" s="9"/>
      <c r="C5" s="10"/>
    </row>
    <row r="6" spans="1:3" ht="33.5" customHeight="1" x14ac:dyDescent="0.35">
      <c r="A6" s="35"/>
      <c r="B6" s="9"/>
      <c r="C6" s="10"/>
    </row>
    <row r="7" spans="1:3" ht="14.5" x14ac:dyDescent="0.35">
      <c r="A7" s="11" t="s">
        <v>7</v>
      </c>
      <c r="B7" s="12" t="s">
        <v>8</v>
      </c>
      <c r="C7" s="13">
        <f>0.4*C3</f>
        <v>3840</v>
      </c>
    </row>
    <row r="8" spans="1:3" ht="29" x14ac:dyDescent="0.35">
      <c r="A8" s="33" t="s">
        <v>9</v>
      </c>
      <c r="B8" s="14" t="s">
        <v>10</v>
      </c>
      <c r="C8" s="15">
        <f>40*6*15*5</f>
        <v>18000</v>
      </c>
    </row>
    <row r="9" spans="1:3" ht="14.5" x14ac:dyDescent="0.35">
      <c r="A9" s="34"/>
      <c r="B9" s="16"/>
      <c r="C9" s="8"/>
    </row>
    <row r="10" spans="1:3" ht="14.5" x14ac:dyDescent="0.35">
      <c r="A10" s="34"/>
      <c r="B10" s="9"/>
      <c r="C10" s="10"/>
    </row>
    <row r="11" spans="1:3" ht="14.5" x14ac:dyDescent="0.35">
      <c r="A11" s="34"/>
      <c r="B11" s="9"/>
      <c r="C11" s="10"/>
    </row>
    <row r="12" spans="1:3" ht="14.5" x14ac:dyDescent="0.35">
      <c r="A12" s="35"/>
      <c r="B12" s="9"/>
      <c r="C12" s="10"/>
    </row>
    <row r="13" spans="1:3" ht="29" x14ac:dyDescent="0.35">
      <c r="A13" s="11" t="s">
        <v>11</v>
      </c>
      <c r="B13" s="12" t="s">
        <v>12</v>
      </c>
      <c r="C13" s="13">
        <f>0.09*C8</f>
        <v>1620</v>
      </c>
    </row>
    <row r="14" spans="1:3" ht="43.5" x14ac:dyDescent="0.35">
      <c r="A14" s="17" t="s">
        <v>13</v>
      </c>
      <c r="B14" s="18"/>
      <c r="C14" s="19"/>
    </row>
    <row r="15" spans="1:3" ht="43.5" x14ac:dyDescent="0.35">
      <c r="A15" s="20" t="s">
        <v>14</v>
      </c>
      <c r="B15" s="9"/>
      <c r="C15" s="10"/>
    </row>
    <row r="16" spans="1:3" ht="19.5" customHeight="1" x14ac:dyDescent="0.35">
      <c r="A16" s="36" t="s">
        <v>15</v>
      </c>
      <c r="B16" s="9"/>
      <c r="C16" s="10"/>
    </row>
    <row r="17" spans="1:3" ht="19.5" customHeight="1" x14ac:dyDescent="0.35">
      <c r="A17" s="34"/>
      <c r="B17" s="9"/>
      <c r="C17" s="10"/>
    </row>
    <row r="18" spans="1:3" ht="19.5" customHeight="1" x14ac:dyDescent="0.35">
      <c r="A18" s="35"/>
      <c r="B18" s="9"/>
      <c r="C18" s="10"/>
    </row>
    <row r="19" spans="1:3" ht="58" x14ac:dyDescent="0.35">
      <c r="A19" s="37" t="s">
        <v>16</v>
      </c>
      <c r="B19" s="5" t="s">
        <v>17</v>
      </c>
      <c r="C19" s="6">
        <f>250*6</f>
        <v>1500</v>
      </c>
    </row>
    <row r="20" spans="1:3" ht="14.5" x14ac:dyDescent="0.35">
      <c r="A20" s="35"/>
      <c r="B20" s="9"/>
      <c r="C20" s="10"/>
    </row>
    <row r="21" spans="1:3" ht="87" x14ac:dyDescent="0.35">
      <c r="A21" s="37" t="s">
        <v>18</v>
      </c>
      <c r="B21" s="21" t="s">
        <v>19</v>
      </c>
      <c r="C21" s="22">
        <f>2000*1</f>
        <v>2000</v>
      </c>
    </row>
    <row r="22" spans="1:3" ht="14.5" x14ac:dyDescent="0.35">
      <c r="A22" s="34"/>
      <c r="B22" s="9"/>
      <c r="C22" s="10"/>
    </row>
    <row r="23" spans="1:3" ht="14.5" x14ac:dyDescent="0.35">
      <c r="A23" s="35"/>
      <c r="B23" s="9"/>
      <c r="C23" s="10"/>
    </row>
    <row r="24" spans="1:3" ht="21.75" customHeight="1" x14ac:dyDescent="0.35">
      <c r="A24" s="37" t="s">
        <v>20</v>
      </c>
      <c r="B24" s="9"/>
      <c r="C24" s="10"/>
    </row>
    <row r="25" spans="1:3" ht="21.75" customHeight="1" x14ac:dyDescent="0.35">
      <c r="A25" s="34"/>
      <c r="B25" s="9"/>
      <c r="C25" s="10"/>
    </row>
    <row r="26" spans="1:3" ht="21.75" customHeight="1" x14ac:dyDescent="0.35">
      <c r="A26" s="34"/>
      <c r="B26" s="9"/>
      <c r="C26" s="10"/>
    </row>
    <row r="27" spans="1:3" ht="21.75" customHeight="1" x14ac:dyDescent="0.35">
      <c r="A27" s="35"/>
      <c r="B27" s="9"/>
      <c r="C27" s="10"/>
    </row>
    <row r="28" spans="1:3" ht="14.5" x14ac:dyDescent="0.35">
      <c r="A28" s="37" t="s">
        <v>21</v>
      </c>
      <c r="B28" s="23" t="s">
        <v>22</v>
      </c>
      <c r="C28" s="24">
        <f>0.7*250*8*1</f>
        <v>1400</v>
      </c>
    </row>
    <row r="29" spans="1:3" ht="94.5" customHeight="1" x14ac:dyDescent="0.35">
      <c r="A29" s="38"/>
      <c r="B29" s="12" t="s">
        <v>23</v>
      </c>
      <c r="C29" s="13">
        <f>4000*1</f>
        <v>4000</v>
      </c>
    </row>
    <row r="30" spans="1:3" ht="14.5" x14ac:dyDescent="0.35">
      <c r="A30" s="25" t="s">
        <v>24</v>
      </c>
      <c r="B30" s="26"/>
      <c r="C30" s="27">
        <f>SUM(C3:C29)</f>
        <v>41960</v>
      </c>
    </row>
    <row r="31" spans="1:3" ht="58" x14ac:dyDescent="0.35">
      <c r="A31" s="28" t="s">
        <v>25</v>
      </c>
      <c r="B31" s="29"/>
      <c r="C31" s="30">
        <f>SUM(C3:C29)*0.1</f>
        <v>4196</v>
      </c>
    </row>
    <row r="32" spans="1:3" ht="14.5" x14ac:dyDescent="0.35">
      <c r="A32" s="31" t="s">
        <v>26</v>
      </c>
      <c r="B32" s="26"/>
      <c r="C32" s="32">
        <f>C30+C31</f>
        <v>46156</v>
      </c>
    </row>
  </sheetData>
  <mergeCells count="7">
    <mergeCell ref="A24:A27"/>
    <mergeCell ref="A28:A29"/>
    <mergeCell ref="A3:A6"/>
    <mergeCell ref="A8:A12"/>
    <mergeCell ref="A16:A18"/>
    <mergeCell ref="A19:A20"/>
    <mergeCell ref="A21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Thornton</cp:lastModifiedBy>
  <dcterms:modified xsi:type="dcterms:W3CDTF">2025-08-21T20:33:51Z</dcterms:modified>
</cp:coreProperties>
</file>