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PAYMENTS-WAY\ENTREGABLES\2. MERCADO OBJETIVO Y BUYER PERSONA - ok\"/>
    </mc:Choice>
  </mc:AlternateContent>
  <xr:revisionPtr revIDLastSave="0" documentId="13_ncr:1_{92CC6264-4361-466D-8C4E-22C5C1FC3795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2020" sheetId="3" r:id="rId1"/>
    <sheet name="202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1" l="1"/>
  <c r="S7" i="1"/>
  <c r="S6" i="1"/>
  <c r="N11" i="3"/>
  <c r="M11" i="3"/>
  <c r="L11" i="3"/>
  <c r="K11" i="3"/>
  <c r="J11" i="3"/>
  <c r="I11" i="3"/>
  <c r="H11" i="3"/>
  <c r="G11" i="3"/>
  <c r="F11" i="3"/>
  <c r="E11" i="3"/>
  <c r="D11" i="3"/>
  <c r="C11" i="3"/>
  <c r="O9" i="3"/>
  <c r="S8" i="3" s="1"/>
  <c r="O8" i="3"/>
  <c r="S6" i="3" s="1"/>
  <c r="O6" i="3"/>
  <c r="S7" i="3" s="1"/>
  <c r="N11" i="1"/>
  <c r="M11" i="1"/>
  <c r="L11" i="1"/>
  <c r="K11" i="1"/>
  <c r="J11" i="1"/>
  <c r="I11" i="1"/>
  <c r="H11" i="1"/>
  <c r="G11" i="1"/>
  <c r="F11" i="1"/>
  <c r="O10" i="1"/>
  <c r="O9" i="1"/>
  <c r="O8" i="1"/>
  <c r="O7" i="1"/>
  <c r="O6" i="1"/>
  <c r="E11" i="1"/>
  <c r="D11" i="1"/>
  <c r="C11" i="1"/>
  <c r="I14" i="3" l="1"/>
  <c r="L14" i="3"/>
  <c r="F14" i="3"/>
  <c r="L14" i="1"/>
  <c r="I14" i="1"/>
  <c r="F14" i="1"/>
  <c r="C14" i="3"/>
  <c r="O11" i="3"/>
  <c r="C14" i="1"/>
  <c r="O11" i="1"/>
  <c r="I17" i="3" l="1"/>
  <c r="I17" i="1"/>
  <c r="C17" i="3"/>
  <c r="O14" i="3"/>
  <c r="E13" i="3" s="1"/>
  <c r="C17" i="1"/>
  <c r="O14" i="1"/>
  <c r="H13" i="3" l="1"/>
  <c r="K13" i="3"/>
  <c r="N13" i="3"/>
  <c r="O17" i="3"/>
  <c r="N16" i="3" s="1"/>
  <c r="H13" i="1"/>
  <c r="K13" i="1"/>
  <c r="N13" i="1"/>
  <c r="E13" i="1"/>
  <c r="O17" i="1"/>
  <c r="H16" i="3" l="1"/>
  <c r="N16" i="1"/>
  <c r="H16" i="1"/>
</calcChain>
</file>

<file path=xl/sharedStrings.xml><?xml version="1.0" encoding="utf-8"?>
<sst xmlns="http://schemas.openxmlformats.org/spreadsheetml/2006/main" count="69" uniqueCount="33">
  <si>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</si>
  <si>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</si>
  <si>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</si>
  <si>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</si>
  <si>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</si>
  <si>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</si>
  <si>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</si>
  <si>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</si>
  <si>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</si>
  <si>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</si>
  <si>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</si>
  <si>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</si>
  <si>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Trimestres </t>
  </si>
  <si>
    <t>Q1</t>
  </si>
  <si>
    <t>T. Mes</t>
  </si>
  <si>
    <t>T. Productos</t>
  </si>
  <si>
    <t>M1</t>
  </si>
  <si>
    <t>M2</t>
  </si>
  <si>
    <t>ASESORIA BRANDING, MARKETING Y COMUNICACIÓN</t>
  </si>
  <si>
    <t>Tarjeta Crédito</t>
  </si>
  <si>
    <t>PSE</t>
  </si>
  <si>
    <t>Efectivo</t>
  </si>
  <si>
    <t>PSE/Efectivo</t>
  </si>
  <si>
    <t xml:space="preserve">PSE  </t>
  </si>
  <si>
    <t>HISTÓRICO VENTAS POR AÑO (Por Formas de Pago)</t>
  </si>
  <si>
    <t>Semestre</t>
  </si>
  <si>
    <t>Totales. M</t>
  </si>
  <si>
    <t>Totales. Q</t>
  </si>
  <si>
    <t>CRÉDITO</t>
  </si>
  <si>
    <t>EFECTIVO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</si>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</sst>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\ * #,##0.0_-;\-&quot;$&quot;\ * #,##0.0_-;_-&quot;$&quot;\ * &quot;-&quot;??_-;_-@_-"/>
    <numFmt numFmtId="166" formatCode="_-&quot;$&quot;\ * #,##0.0_-;\-&quot;$&quot;\ * #,##0.0_-;_-&quot;$&quot;\ 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6"/>
      <color theme="0"/>
      <name val="Montserrat"/>
      <family val="3"/>
    </font>
    <font>
      <sz val="12"/>
      <color theme="0"/>
      <name val="Montserrat"/>
      <family val="3"/>
    </font>
    <font>
      <b/>
      <sz val="11"/>
      <color theme="1"/>
      <name val="Montserrat"/>
      <family val="3"/>
    </font>
    <font>
      <sz val="11"/>
      <color theme="0"/>
      <name val="Montserrat"/>
      <family val="3"/>
    </font>
    <font>
      <b/>
      <sz val="11"/>
      <color theme="0"/>
      <name val="Montserrat"/>
      <family val="3"/>
    </font>
    <font>
      <sz val="18"/>
      <color rgb="FFFE0036"/>
      <name val="Bjorn Regular"/>
    </font>
    <font>
      <b/>
      <sz val="14"/>
      <color theme="1"/>
      <name val="Montserrat"/>
      <family val="3"/>
    </font>
    <font>
      <b/>
      <sz val="11"/>
      <color theme="1" tint="0.249977111117893"/>
      <name val="Montserrat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00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2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9" fontId="7" fillId="5" borderId="5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165" fontId="7" fillId="7" borderId="1" xfId="1" applyNumberFormat="1" applyFont="1" applyFill="1" applyBorder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164" fontId="7" fillId="7" borderId="1" xfId="1" applyNumberFormat="1" applyFont="1" applyFill="1" applyBorder="1" applyAlignment="1">
      <alignment vertical="center"/>
    </xf>
    <xf numFmtId="164" fontId="7" fillId="8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E0036"/>
      <color rgb="FFC00029"/>
      <color rgb="FFFC6472"/>
      <color rgb="FFFB3B4D"/>
      <color rgb="FFFF37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'2020'!$B$6</c:f>
              <c:strCache>
                <c:ptCount val="1"/>
                <c:pt idx="0">
                  <c:v>Tarjeta Crédito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val>
            <c:numRef>
              <c:f>'2020'!$C$6:$N$6</c:f>
              <c:numCache>
                <c:formatCode>_-"$"\ * #,##0.0_-;\-"$"\ * #,##0.0_-;_-"$"\ * "-"??_-;_-@_-</c:formatCode>
                <c:ptCount val="12"/>
                <c:pt idx="0">
                  <c:v>183.1</c:v>
                </c:pt>
                <c:pt idx="1">
                  <c:v>127.7</c:v>
                </c:pt>
                <c:pt idx="2">
                  <c:v>175.3</c:v>
                </c:pt>
                <c:pt idx="3">
                  <c:v>253.4</c:v>
                </c:pt>
                <c:pt idx="4">
                  <c:v>824.4</c:v>
                </c:pt>
                <c:pt idx="5">
                  <c:v>145</c:v>
                </c:pt>
                <c:pt idx="6">
                  <c:v>150.5</c:v>
                </c:pt>
                <c:pt idx="7">
                  <c:v>159.19999999999999</c:v>
                </c:pt>
                <c:pt idx="8">
                  <c:v>133.6</c:v>
                </c:pt>
                <c:pt idx="9">
                  <c:v>118.3</c:v>
                </c:pt>
                <c:pt idx="10">
                  <c:v>280.2</c:v>
                </c:pt>
                <c:pt idx="11">
                  <c:v>382.6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8-432D-9783-DB6E52D4E9CD}"/>
            </c:ext>
          </c:extLst>
        </c:ser>
        <c:ser>
          <c:idx val="1"/>
          <c:order val="1"/>
          <c:tx>
            <c:strRef>
              <c:f>'2020'!$B$7</c:f>
              <c:strCache>
                <c:ptCount val="1"/>
                <c:pt idx="0">
                  <c:v>PSE/Efectivo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'2020'!$C$7:$N$7</c:f>
              <c:numCache>
                <c:formatCode>_-"$"\ * #,##0.0_-;\-"$"\ * #,##0.0_-;_-"$"\ 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458-432D-9783-DB6E52D4E9CD}"/>
            </c:ext>
          </c:extLst>
        </c:ser>
        <c:ser>
          <c:idx val="2"/>
          <c:order val="2"/>
          <c:tx>
            <c:strRef>
              <c:f>'2020'!$B$8</c:f>
              <c:strCache>
                <c:ptCount val="1"/>
                <c:pt idx="0">
                  <c:v>PSE  </c:v>
                </c:pt>
              </c:strCache>
            </c:strRef>
          </c:tx>
          <c:spPr>
            <a:solidFill>
              <a:srgbClr val="FE0036"/>
            </a:solidFill>
            <a:ln>
              <a:noFill/>
            </a:ln>
            <a:effectLst/>
          </c:spPr>
          <c:val>
            <c:numRef>
              <c:f>'2020'!$C$8:$N$8</c:f>
              <c:numCache>
                <c:formatCode>_-"$"\ * #,##0.0_-;\-"$"\ * #,##0.0_-;_-"$"\ * "-"??_-;_-@_-</c:formatCode>
                <c:ptCount val="12"/>
                <c:pt idx="0">
                  <c:v>81.5</c:v>
                </c:pt>
                <c:pt idx="1">
                  <c:v>94.7</c:v>
                </c:pt>
                <c:pt idx="2">
                  <c:v>178</c:v>
                </c:pt>
                <c:pt idx="3">
                  <c:v>262.5</c:v>
                </c:pt>
                <c:pt idx="4">
                  <c:v>1083.9000000000001</c:v>
                </c:pt>
                <c:pt idx="5">
                  <c:v>252.7</c:v>
                </c:pt>
                <c:pt idx="6">
                  <c:v>1387.9</c:v>
                </c:pt>
                <c:pt idx="7">
                  <c:v>1451.4</c:v>
                </c:pt>
                <c:pt idx="8">
                  <c:v>1211.2</c:v>
                </c:pt>
                <c:pt idx="9">
                  <c:v>1722.2</c:v>
                </c:pt>
                <c:pt idx="10">
                  <c:v>2020</c:v>
                </c:pt>
                <c:pt idx="11">
                  <c:v>3502.4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32D-9783-DB6E52D4E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396288"/>
        <c:axId val="424401208"/>
      </c:areaChart>
      <c:barChart>
        <c:barDir val="col"/>
        <c:grouping val="clustered"/>
        <c:varyColors val="0"/>
        <c:ser>
          <c:idx val="3"/>
          <c:order val="3"/>
          <c:tx>
            <c:strRef>
              <c:f>'2020'!$B$9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'2020'!$C$9:$N$9</c:f>
              <c:numCache>
                <c:formatCode>_-"$"\ * #,##0_-;\-"$"\ * #,##0_-;_-"$"\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&quot;$&quot;\ * #,##0.0_-;\-&quot;$&quot;\ * #,##0.0_-;_-&quot;$&quot;\ * &quot;-&quot;??_-;_-@_-">
                  <c:v>11.1</c:v>
                </c:pt>
                <c:pt idx="4" formatCode="_-&quot;$&quot;\ * #,##0.0_-;\-&quot;$&quot;\ * #,##0.0_-;_-&quot;$&quot;\ * &quot;-&quot;??_-;_-@_-">
                  <c:v>19.2</c:v>
                </c:pt>
                <c:pt idx="5" formatCode="_-&quot;$&quot;\ * #,##0.0_-;\-&quot;$&quot;\ * #,##0.0_-;_-&quot;$&quot;\ * &quot;-&quot;??_-;_-@_-">
                  <c:v>20.100000000000001</c:v>
                </c:pt>
                <c:pt idx="6" formatCode="_-&quot;$&quot;\ * #,##0.0_-;\-&quot;$&quot;\ * #,##0.0_-;_-&quot;$&quot;\ * &quot;-&quot;??_-;_-@_-">
                  <c:v>12.6</c:v>
                </c:pt>
                <c:pt idx="7" formatCode="_-&quot;$&quot;\ * #,##0.0_-;\-&quot;$&quot;\ * #,##0.0_-;_-&quot;$&quot;\ * &quot;-&quot;??_-;_-@_-">
                  <c:v>4</c:v>
                </c:pt>
                <c:pt idx="8" formatCode="_-&quot;$&quot;\ * #,##0.0_-;\-&quot;$&quot;\ * #,##0.0_-;_-&quot;$&quot;\ * &quot;-&quot;??_-;_-@_-">
                  <c:v>7</c:v>
                </c:pt>
                <c:pt idx="9" formatCode="_-&quot;$&quot;\ * #,##0.0_-;\-&quot;$&quot;\ * #,##0.0_-;_-&quot;$&quot;\ * &quot;-&quot;??_-;_-@_-">
                  <c:v>10.7</c:v>
                </c:pt>
                <c:pt idx="10" formatCode="_-&quot;$&quot;\ * #,##0.0_-;\-&quot;$&quot;\ * #,##0.0_-;_-&quot;$&quot;\ * &quot;-&quot;??_-;_-@_-">
                  <c:v>31.9</c:v>
                </c:pt>
                <c:pt idx="11" formatCode="_-&quot;$&quot;\ * #,##0.0_-;\-&quot;$&quot;\ * #,##0.0_-;_-&quot;$&quot;\ * &quot;-&quot;??_-;_-@_-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8-432D-9783-DB6E52D4E9CD}"/>
            </c:ext>
          </c:extLst>
        </c:ser>
        <c:ser>
          <c:idx val="4"/>
          <c:order val="4"/>
          <c:tx>
            <c:strRef>
              <c:f>'2020'!$B$10</c:f>
              <c:strCache>
                <c:ptCount val="1"/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val>
            <c:numRef>
              <c:f>'2020'!$C$10:$N$10</c:f>
              <c:numCache>
                <c:formatCode>_-"$"\ * #,##0_-;\-"$"\ * #,##0_-;_-"$"\ 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458-432D-9783-DB6E52D4E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4396288"/>
        <c:axId val="424401208"/>
      </c:barChart>
      <c:catAx>
        <c:axId val="424396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401208"/>
        <c:crosses val="autoZero"/>
        <c:auto val="1"/>
        <c:lblAlgn val="ctr"/>
        <c:lblOffset val="100"/>
        <c:noMultiLvlLbl val="0"/>
      </c:catAx>
      <c:valAx>
        <c:axId val="42440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.0_-;\-&quot;$&quot;\ * #,##0.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39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E003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8C-4405-AF52-0AF67DAF297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8C-4405-AF52-0AF67DAF297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68C-4405-AF52-0AF67DAF2970}"/>
              </c:ext>
            </c:extLst>
          </c:dPt>
          <c:dLbls>
            <c:dLbl>
              <c:idx val="0"/>
              <c:layout>
                <c:manualLayout>
                  <c:x val="0.19031049159490276"/>
                  <c:y val="0.118893988856773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81,0%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8C-4405-AF52-0AF67DAF2970}"/>
                </c:ext>
              </c:extLst>
            </c:dLbl>
            <c:dLbl>
              <c:idx val="1"/>
              <c:layout>
                <c:manualLayout>
                  <c:x val="-0.1742458093308093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8C-4405-AF52-0AF67DAF2970}"/>
                </c:ext>
              </c:extLst>
            </c:dLbl>
            <c:dLbl>
              <c:idx val="2"/>
              <c:layout>
                <c:manualLayout>
                  <c:x val="-0.18998918602676623"/>
                  <c:y val="-0.177495220074467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8C-4405-AF52-0AF67DAF29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'2020'!$S$6:$S$8</c:f>
              <c:numCache>
                <c:formatCode>_-"$"\ * #,##0_-;\-"$"\ * #,##0_-;_-"$"\ * "-"??_-;_-@_-</c:formatCode>
                <c:ptCount val="3"/>
                <c:pt idx="0">
                  <c:v>13248.4</c:v>
                </c:pt>
                <c:pt idx="1">
                  <c:v>2933.3</c:v>
                </c:pt>
                <c:pt idx="2">
                  <c:v>159.80000000000001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8C-4405-AF52-0AF67DAF29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'2021'!$B$7</c:f>
              <c:strCache>
                <c:ptCount val="1"/>
                <c:pt idx="0">
                  <c:v>PSE</c:v>
                </c:pt>
              </c:strCache>
            </c:strRef>
          </c:tx>
          <c:spPr>
            <a:solidFill>
              <a:srgbClr val="FE0036"/>
            </a:solidFill>
            <a:ln>
              <a:noFill/>
            </a:ln>
            <a:effectLst/>
          </c:spPr>
          <c:val>
            <c:numRef>
              <c:f>'2021'!$C$7:$N$7</c:f>
              <c:numCache>
                <c:formatCode>_-"$"\ * #,##0.0_-;\-"$"\ * #,##0.0_-;_-"$"\ * "-"??_-;_-@_-</c:formatCode>
                <c:ptCount val="12"/>
                <c:pt idx="0">
                  <c:v>2955.4</c:v>
                </c:pt>
                <c:pt idx="1">
                  <c:v>2325.1</c:v>
                </c:pt>
                <c:pt idx="2">
                  <c:v>2719.7</c:v>
                </c:pt>
                <c:pt idx="3">
                  <c:v>2810.7</c:v>
                </c:pt>
                <c:pt idx="4">
                  <c:v>2903.2</c:v>
                </c:pt>
                <c:pt idx="5">
                  <c:v>4086</c:v>
                </c:pt>
                <c:pt idx="6">
                  <c:v>3088.4</c:v>
                </c:pt>
                <c:pt idx="7">
                  <c:v>3323</c:v>
                </c:pt>
                <c:pt idx="8">
                  <c:v>3815</c:v>
                </c:pt>
                <c:pt idx="9">
                  <c:v>3893</c:v>
                </c:pt>
                <c:pt idx="10">
                  <c:v>3939.8</c:v>
                </c:pt>
                <c:pt idx="11">
                  <c:v>4685.8999999999996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1-4D13-B7D3-C3553939F873}"/>
            </c:ext>
          </c:extLst>
        </c:ser>
        <c:ser>
          <c:idx val="3"/>
          <c:order val="3"/>
          <c:tx>
            <c:strRef>
              <c:f>'2021'!$B$9</c:f>
              <c:strCache>
                <c:ptCount val="1"/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val>
            <c:numRef>
              <c:f>'2021'!$C$9:$N$9</c:f>
              <c:numCache>
                <c:formatCode>_-"$"\ * #,##0.0_-;\-"$"\ * #,##0.0_-;_-"$"\ 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B1C1-4D13-B7D3-C3553939F873}"/>
            </c:ext>
          </c:extLst>
        </c:ser>
        <c:ser>
          <c:idx val="4"/>
          <c:order val="4"/>
          <c:tx>
            <c:strRef>
              <c:f>'2021'!$B$10</c:f>
              <c:strCache>
                <c:ptCount val="1"/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val>
            <c:numRef>
              <c:f>'2021'!$C$10:$N$10</c:f>
              <c:numCache>
                <c:formatCode>_-"$"\ * #,##0.0_-;\-"$"\ * #,##0.0_-;_-"$"\ 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B1C1-4D13-B7D3-C3553939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396288"/>
        <c:axId val="424401208"/>
      </c:areaChart>
      <c:areaChart>
        <c:grouping val="standar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Tarjeta Crédito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val>
            <c:numRef>
              <c:f>'2021'!$C$6:$N$6</c:f>
              <c:numCache>
                <c:formatCode>_-"$"\ * #,##0.0_-;\-"$"\ * #,##0.0_-;_-"$"\ * "-"??_-;_-@_-</c:formatCode>
                <c:ptCount val="12"/>
                <c:pt idx="0">
                  <c:v>247.4</c:v>
                </c:pt>
                <c:pt idx="1">
                  <c:v>416</c:v>
                </c:pt>
                <c:pt idx="2">
                  <c:v>358.7</c:v>
                </c:pt>
                <c:pt idx="3">
                  <c:v>313.10000000000002</c:v>
                </c:pt>
                <c:pt idx="4">
                  <c:v>223.5</c:v>
                </c:pt>
                <c:pt idx="5">
                  <c:v>282.2</c:v>
                </c:pt>
                <c:pt idx="6">
                  <c:v>357.2</c:v>
                </c:pt>
                <c:pt idx="7">
                  <c:v>374.3</c:v>
                </c:pt>
                <c:pt idx="8">
                  <c:v>346.9</c:v>
                </c:pt>
                <c:pt idx="9">
                  <c:v>421.4</c:v>
                </c:pt>
                <c:pt idx="10">
                  <c:v>707.7</c:v>
                </c:pt>
                <c:pt idx="11">
                  <c:v>5182.3999999999996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1-4D13-B7D3-C3553939F873}"/>
            </c:ext>
          </c:extLst>
        </c:ser>
        <c:ser>
          <c:idx val="2"/>
          <c:order val="2"/>
          <c:tx>
            <c:strRef>
              <c:f>'2021'!$B$8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val>
            <c:numRef>
              <c:f>'2021'!$C$8:$N$8</c:f>
              <c:numCache>
                <c:formatCode>_-"$"\ * #,##0.0_-;\-"$"\ * #,##0.0_-;_-"$"\ * "-"??_-;_-@_-</c:formatCode>
                <c:ptCount val="12"/>
                <c:pt idx="0">
                  <c:v>61</c:v>
                </c:pt>
                <c:pt idx="1">
                  <c:v>69.099999999999994</c:v>
                </c:pt>
                <c:pt idx="2">
                  <c:v>93</c:v>
                </c:pt>
                <c:pt idx="3">
                  <c:v>115.3</c:v>
                </c:pt>
                <c:pt idx="4">
                  <c:v>124.8</c:v>
                </c:pt>
                <c:pt idx="5">
                  <c:v>152.1</c:v>
                </c:pt>
                <c:pt idx="6">
                  <c:v>194.9</c:v>
                </c:pt>
                <c:pt idx="7">
                  <c:v>188.3</c:v>
                </c:pt>
                <c:pt idx="8">
                  <c:v>181.1</c:v>
                </c:pt>
                <c:pt idx="9">
                  <c:v>210.8</c:v>
                </c:pt>
                <c:pt idx="10">
                  <c:v>150.69999999999999</c:v>
                </c:pt>
                <c:pt idx="11">
                  <c:v>221.9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1-4D13-B7D3-C3553939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70520"/>
        <c:axId val="444171832"/>
      </c:areaChart>
      <c:catAx>
        <c:axId val="424396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401208"/>
        <c:crosses val="autoZero"/>
        <c:auto val="1"/>
        <c:lblAlgn val="ctr"/>
        <c:lblOffset val="100"/>
        <c:noMultiLvlLbl val="0"/>
      </c:catAx>
      <c:valAx>
        <c:axId val="42440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.0_-;\-&quot;$&quot;\ * #,##0.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396288"/>
        <c:crosses val="autoZero"/>
        <c:crossBetween val="midCat"/>
      </c:valAx>
      <c:valAx>
        <c:axId val="444171832"/>
        <c:scaling>
          <c:orientation val="minMax"/>
        </c:scaling>
        <c:delete val="1"/>
        <c:axPos val="r"/>
        <c:numFmt formatCode="_-&quot;$&quot;\ * #,##0.0_-;\-&quot;$&quot;\ * #,##0.0_-;_-&quot;$&quot;\ * &quot;-&quot;??_-;_-@_-" sourceLinked="1"/>
        <c:majorTickMark val="out"/>
        <c:minorTickMark val="none"/>
        <c:tickLblPos val="nextTo"/>
        <c:crossAx val="444170520"/>
        <c:crosses val="max"/>
        <c:crossBetween val="midCat"/>
      </c:valAx>
      <c:catAx>
        <c:axId val="444170520"/>
        <c:scaling>
          <c:orientation val="minMax"/>
        </c:scaling>
        <c:delete val="1"/>
        <c:axPos val="b"/>
        <c:majorTickMark val="out"/>
        <c:minorTickMark val="none"/>
        <c:tickLblPos val="nextTo"/>
        <c:crossAx val="444171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E003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07-457F-BC11-7F23A93A1E9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07-457F-BC11-7F23A93A1E9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607-457F-BC11-7F23A93A1E9A}"/>
              </c:ext>
            </c:extLst>
          </c:dPt>
          <c:dLbls>
            <c:dLbl>
              <c:idx val="0"/>
              <c:layout>
                <c:manualLayout>
                  <c:x val="0.18366450172706927"/>
                  <c:y val="9.25925925925924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7-457F-BC11-7F23A93A1E9A}"/>
                </c:ext>
              </c:extLst>
            </c:dLbl>
            <c:dLbl>
              <c:idx val="1"/>
              <c:layout>
                <c:manualLayout>
                  <c:x val="-0.1742458093308093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07-457F-BC11-7F23A93A1E9A}"/>
                </c:ext>
              </c:extLst>
            </c:dLbl>
            <c:dLbl>
              <c:idx val="2"/>
              <c:layout>
                <c:manualLayout>
                  <c:x val="7.2523775614325589E-2"/>
                  <c:y val="-0.165805722908679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07-457F-BC11-7F23A93A1E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'2021'!$S$6:$S$8</c:f>
              <c:numCache>
                <c:formatCode>_-"$"\ * #,##0_-;\-"$"\ * #,##0_-;_-"$"\ * "-"??_-;_-@_-</c:formatCode>
                <c:ptCount val="3"/>
                <c:pt idx="0">
                  <c:v>40545.200000000004</c:v>
                </c:pt>
                <c:pt idx="1">
                  <c:v>9230.7999999999993</c:v>
                </c:pt>
                <c:pt idx="2">
                  <c:v>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7-457F-BC11-7F23A93A1E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202407</xdr:colOff>
      <xdr:row>18</xdr:row>
      <xdr:rowOff>242093</xdr:rowOff>
    </xdr:from>
    <xdr:to>
      <xdr:col>9</xdr:col>
      <xdr:colOff>869157</xdr:colOff>
      <xdr:row>18</xdr:row>
      <xdr:rowOff>4496593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8449EB-55FA-41BE-B252-4FE393CD5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149679</xdr:colOff>
      <xdr:row>1</xdr:row>
      <xdr:rowOff>95250</xdr:rowOff>
    </xdr:from>
    <xdr:to>
      <xdr:col>2</xdr:col>
      <xdr:colOff>798286</xdr:colOff>
      <xdr:row>2</xdr:row>
      <xdr:rowOff>236907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9E61EF-3619-4F59-8D69-62FCE5877E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077"/>
        <a:stretch/>
      </xdr:blipFill>
      <xdr:spPr>
        <a:xfrm>
          <a:off x="326572" y="326571"/>
          <a:ext cx="1778000" cy="658729"/>
        </a:xfrm>
        <a:prstGeom prst="rect">
          <a:avLst/>
        </a:prstGeom>
      </xdr:spPr>
    </xdr:pic>
    <xdr:clientData/>
  </xdr:twoCellAnchor>
  <xdr:twoCellAnchor>
    <xdr:from>
      <xdr:col>16</xdr:col>
      <xdr:colOff>154779</xdr:colOff>
      <xdr:row>8</xdr:row>
      <xdr:rowOff>71437</xdr:rowOff>
    </xdr:from>
    <xdr:to>
      <xdr:col>20</xdr:col>
      <xdr:colOff>214311</xdr:colOff>
      <xdr:row>18</xdr:row>
      <xdr:rowOff>1559716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59CF2A6-2E34-4F66-8333-0BCC782DC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195037</xdr:colOff>
      <xdr:row>1</xdr:row>
      <xdr:rowOff>132103</xdr:rowOff>
    </xdr:from>
    <xdr:to>
      <xdr:col>2</xdr:col>
      <xdr:colOff>843644</xdr:colOff>
      <xdr:row>2</xdr:row>
      <xdr:rowOff>273760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DB4D0C-546E-491B-96F5-323F048E84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077"/>
        <a:stretch/>
      </xdr:blipFill>
      <xdr:spPr>
        <a:xfrm>
          <a:off x="371930" y="363424"/>
          <a:ext cx="1778000" cy="658729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18</xdr:row>
      <xdr:rowOff>206375</xdr:rowOff>
    </xdr:from>
    <xdr:to>
      <xdr:col>9</xdr:col>
      <xdr:colOff>809625</xdr:colOff>
      <xdr:row>18</xdr:row>
      <xdr:rowOff>4460875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46A828-F562-62A3-D64E-BCC9771B1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154779</xdr:colOff>
      <xdr:row>8</xdr:row>
      <xdr:rowOff>71437</xdr:rowOff>
    </xdr:from>
    <xdr:to>
      <xdr:col>20</xdr:col>
      <xdr:colOff>214311</xdr:colOff>
      <xdr:row>18</xdr:row>
      <xdr:rowOff>1559716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8E3D79-52B6-2C85-5B5A-56C92CD26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tabSelected="1" zoomScale="80" zoomScaleNormal="80" workbookViewId="0">
      <selection activeCell="G11" sqref="G11"/>
    </sheetView>
  </sheetViews>
  <sheetFormatPr baseColWidth="10" defaultRowHeight="18" x14ac:dyDescent="0.25"/>
  <cols>
    <col min="1" max="1" width="2.5703125" style="3" customWidth="1"/>
    <col min="2" max="2" width="17" style="3" customWidth="1"/>
    <col min="3" max="13" width="15.28515625" style="2" customWidth="1"/>
    <col min="14" max="14" width="17.7109375" style="2" customWidth="1"/>
    <col min="15" max="15" width="24.5703125" style="3" customWidth="1"/>
    <col min="16" max="16" width="3.5703125" style="3" customWidth="1"/>
    <col min="17" max="17" width="11.42578125" style="3"/>
    <col min="18" max="18" width="17.140625" style="3" customWidth="1"/>
    <col min="19" max="19" width="16.42578125" style="3" customWidth="1"/>
    <col min="20" max="16384" width="11.42578125" style="3"/>
  </cols>
  <sheetData>
    <row r="1" spans="1:21" x14ac:dyDescent="0.25">
      <c r="A1" s="1"/>
      <c r="B1" s="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  <c r="R1" s="1"/>
      <c r="S1" s="1"/>
      <c r="T1" s="1"/>
      <c r="U1" s="1"/>
    </row>
    <row r="2" spans="1:21" ht="40.5" customHeight="1" x14ac:dyDescent="0.35">
      <c r="A2" s="1"/>
      <c r="B2" s="44"/>
      <c r="C2" s="45"/>
      <c r="D2" s="48" t="s">
        <v>18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1"/>
      <c r="Q2" s="1"/>
      <c r="R2" s="1"/>
      <c r="S2" s="1"/>
      <c r="T2" s="1"/>
      <c r="U2" s="1"/>
    </row>
    <row r="3" spans="1:21" ht="32.25" customHeight="1" x14ac:dyDescent="0.25">
      <c r="A3" s="1"/>
      <c r="B3" s="46"/>
      <c r="C3" s="47"/>
      <c r="D3" s="51" t="s">
        <v>24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1"/>
      <c r="Q3" s="1"/>
      <c r="R3" s="1"/>
      <c r="S3" s="1"/>
      <c r="T3" s="1"/>
      <c r="U3" s="1"/>
    </row>
    <row r="4" spans="1:21" x14ac:dyDescent="0.25">
      <c r="A4" s="1"/>
      <c r="B4" s="1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"/>
      <c r="Q4" s="1"/>
      <c r="R4" s="1"/>
      <c r="S4" s="1"/>
      <c r="T4" s="1"/>
      <c r="U4" s="1"/>
    </row>
    <row r="5" spans="1:21" ht="30" customHeight="1" x14ac:dyDescent="0.25">
      <c r="A5" s="1"/>
      <c r="B5" s="4">
        <v>2020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6" t="s">
        <v>15</v>
      </c>
      <c r="P5" s="1"/>
      <c r="Q5" s="1"/>
      <c r="R5" s="1"/>
      <c r="S5" s="1"/>
      <c r="T5" s="1"/>
      <c r="U5" s="1"/>
    </row>
    <row r="6" spans="1:21" ht="21.95" customHeight="1" x14ac:dyDescent="0.25">
      <c r="A6" s="1"/>
      <c r="B6" s="10" t="s">
        <v>19</v>
      </c>
      <c r="C6" s="16">
        <v>183.1</v>
      </c>
      <c r="D6" s="16">
        <v>127.7</v>
      </c>
      <c r="E6" s="16">
        <v>175.3</v>
      </c>
      <c r="F6" s="16">
        <v>253.4</v>
      </c>
      <c r="G6" s="16">
        <v>824.4</v>
      </c>
      <c r="H6" s="16">
        <v>145</v>
      </c>
      <c r="I6" s="16">
        <v>150.5</v>
      </c>
      <c r="J6" s="16">
        <v>159.19999999999999</v>
      </c>
      <c r="K6" s="16">
        <v>133.6</v>
      </c>
      <c r="L6" s="16">
        <v>118.3</v>
      </c>
      <c r="M6" s="16">
        <v>280.2</v>
      </c>
      <c r="N6" s="16">
        <v>382.6</v>
      </c>
      <c r="O6" s="21">
        <f t="shared" ref="O6:O11" si="0">SUM(C6:N6)</f>
        <v>2933.3</v>
      </c>
      <c r="P6" s="1"/>
      <c r="Q6" s="1"/>
      <c r="R6" s="28" t="s">
        <v>20</v>
      </c>
      <c r="S6" s="29">
        <f>O8</f>
        <v>13248.4</v>
      </c>
      <c r="T6" s="1"/>
      <c r="U6" s="1"/>
    </row>
    <row r="7" spans="1:21" ht="21.95" customHeight="1" x14ac:dyDescent="0.25">
      <c r="A7" s="1"/>
      <c r="B7" s="10" t="s">
        <v>22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27"/>
      <c r="P7" s="1"/>
      <c r="Q7" s="1"/>
      <c r="R7" s="28" t="s">
        <v>28</v>
      </c>
      <c r="S7" s="29">
        <f>O6</f>
        <v>2933.3</v>
      </c>
      <c r="T7" s="1"/>
      <c r="U7" s="1"/>
    </row>
    <row r="8" spans="1:21" ht="21.95" customHeight="1" x14ac:dyDescent="0.25">
      <c r="A8" s="1"/>
      <c r="B8" s="10" t="s">
        <v>23</v>
      </c>
      <c r="C8" s="16">
        <v>81.5</v>
      </c>
      <c r="D8" s="16">
        <v>94.7</v>
      </c>
      <c r="E8" s="16">
        <v>178</v>
      </c>
      <c r="F8" s="16">
        <v>262.5</v>
      </c>
      <c r="G8" s="16">
        <v>1083.9000000000001</v>
      </c>
      <c r="H8" s="16">
        <v>252.7</v>
      </c>
      <c r="I8" s="16">
        <v>1387.9</v>
      </c>
      <c r="J8" s="16">
        <v>1451.4</v>
      </c>
      <c r="K8" s="16">
        <v>1211.2</v>
      </c>
      <c r="L8" s="16">
        <v>1722.2</v>
      </c>
      <c r="M8" s="16">
        <v>2020</v>
      </c>
      <c r="N8" s="16">
        <v>3502.4</v>
      </c>
      <c r="O8" s="20">
        <f t="shared" si="0"/>
        <v>13248.4</v>
      </c>
      <c r="P8" s="1"/>
      <c r="Q8" s="1"/>
      <c r="R8" s="28" t="s">
        <v>29</v>
      </c>
      <c r="S8" s="29">
        <f>O9</f>
        <v>159.80000000000001</v>
      </c>
      <c r="T8" s="1"/>
      <c r="U8" s="1"/>
    </row>
    <row r="9" spans="1:21" ht="21.95" customHeight="1" x14ac:dyDescent="0.25">
      <c r="A9" s="1"/>
      <c r="B9" s="10" t="s">
        <v>21</v>
      </c>
      <c r="C9" s="11">
        <v>0</v>
      </c>
      <c r="D9" s="11">
        <v>0</v>
      </c>
      <c r="E9" s="11">
        <v>0</v>
      </c>
      <c r="F9" s="16">
        <v>11.1</v>
      </c>
      <c r="G9" s="16">
        <v>19.2</v>
      </c>
      <c r="H9" s="16">
        <v>20.100000000000001</v>
      </c>
      <c r="I9" s="16">
        <v>12.6</v>
      </c>
      <c r="J9" s="16">
        <v>4</v>
      </c>
      <c r="K9" s="16">
        <v>7</v>
      </c>
      <c r="L9" s="16">
        <v>10.7</v>
      </c>
      <c r="M9" s="16">
        <v>31.9</v>
      </c>
      <c r="N9" s="16">
        <v>43.2</v>
      </c>
      <c r="O9" s="22">
        <f t="shared" si="0"/>
        <v>159.80000000000001</v>
      </c>
      <c r="P9" s="1"/>
      <c r="Q9" s="1"/>
      <c r="R9" s="1"/>
      <c r="S9" s="1"/>
      <c r="T9" s="1"/>
      <c r="U9" s="1"/>
    </row>
    <row r="10" spans="1:21" ht="21.95" customHeight="1" x14ac:dyDescent="0.25">
      <c r="A10" s="1"/>
      <c r="B10" s="10"/>
      <c r="C10" s="11"/>
      <c r="D10" s="11"/>
      <c r="E10" s="11"/>
      <c r="F10" s="16"/>
      <c r="G10" s="16"/>
      <c r="H10" s="16"/>
      <c r="I10" s="11"/>
      <c r="J10" s="11"/>
      <c r="K10" s="11"/>
      <c r="L10" s="16"/>
      <c r="M10" s="16"/>
      <c r="N10" s="16"/>
      <c r="O10" s="18"/>
      <c r="P10" s="1"/>
      <c r="Q10" s="1"/>
      <c r="R10" s="1"/>
      <c r="S10" s="1"/>
      <c r="T10" s="1"/>
      <c r="U10" s="1"/>
    </row>
    <row r="11" spans="1:21" ht="30.75" customHeight="1" x14ac:dyDescent="0.25">
      <c r="A11" s="1"/>
      <c r="B11" s="13" t="s">
        <v>14</v>
      </c>
      <c r="C11" s="17">
        <f t="shared" ref="C11:N11" si="1">SUM(C6:C10)</f>
        <v>264.60000000000002</v>
      </c>
      <c r="D11" s="17">
        <f t="shared" si="1"/>
        <v>222.4</v>
      </c>
      <c r="E11" s="17">
        <f t="shared" si="1"/>
        <v>353.3</v>
      </c>
      <c r="F11" s="17">
        <f t="shared" si="1"/>
        <v>527</v>
      </c>
      <c r="G11" s="17">
        <f t="shared" si="1"/>
        <v>1927.5000000000002</v>
      </c>
      <c r="H11" s="17">
        <f t="shared" si="1"/>
        <v>417.8</v>
      </c>
      <c r="I11" s="17">
        <f t="shared" si="1"/>
        <v>1551</v>
      </c>
      <c r="J11" s="14">
        <f t="shared" si="1"/>
        <v>1614.6000000000001</v>
      </c>
      <c r="K11" s="17">
        <f t="shared" si="1"/>
        <v>1351.8</v>
      </c>
      <c r="L11" s="17">
        <f t="shared" si="1"/>
        <v>1851.2</v>
      </c>
      <c r="M11" s="17">
        <f t="shared" si="1"/>
        <v>2332.1</v>
      </c>
      <c r="N11" s="17">
        <f t="shared" si="1"/>
        <v>3928.2</v>
      </c>
      <c r="O11" s="19">
        <f t="shared" si="0"/>
        <v>16341.5</v>
      </c>
      <c r="P11" s="1"/>
      <c r="Q11" s="1"/>
      <c r="R11" s="1"/>
      <c r="S11" s="1"/>
      <c r="T11" s="1"/>
      <c r="U11" s="1"/>
    </row>
    <row r="12" spans="1:21" ht="21.95" customHeight="1" x14ac:dyDescent="0.25">
      <c r="A12" s="1"/>
      <c r="B12" s="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"/>
      <c r="P12" s="1"/>
      <c r="Q12" s="1"/>
      <c r="R12" s="1"/>
      <c r="S12" s="1"/>
      <c r="T12" s="1"/>
      <c r="U12" s="1"/>
    </row>
    <row r="13" spans="1:21" ht="21.95" customHeight="1" x14ac:dyDescent="0.25">
      <c r="A13" s="1"/>
      <c r="B13" s="7" t="s">
        <v>12</v>
      </c>
      <c r="C13" s="39" t="s">
        <v>13</v>
      </c>
      <c r="D13" s="40"/>
      <c r="E13" s="8">
        <f>C14/O14</f>
        <v>5.1421228161429487E-2</v>
      </c>
      <c r="F13" s="39" t="s">
        <v>30</v>
      </c>
      <c r="G13" s="40"/>
      <c r="H13" s="8">
        <f>F14/O14</f>
        <v>0.17576721843160054</v>
      </c>
      <c r="I13" s="39" t="s">
        <v>31</v>
      </c>
      <c r="J13" s="40"/>
      <c r="K13" s="8">
        <f>I14/O14</f>
        <v>0.27643729155830249</v>
      </c>
      <c r="L13" s="39" t="s">
        <v>32</v>
      </c>
      <c r="M13" s="40"/>
      <c r="N13" s="8">
        <f>L14/O14</f>
        <v>0.49637426184866751</v>
      </c>
      <c r="O13" s="6" t="s">
        <v>15</v>
      </c>
      <c r="P13" s="1"/>
      <c r="Q13" s="1"/>
      <c r="R13" s="1"/>
      <c r="S13" s="1"/>
      <c r="T13" s="1"/>
      <c r="U13" s="1"/>
    </row>
    <row r="14" spans="1:21" ht="21.95" customHeight="1" x14ac:dyDescent="0.25">
      <c r="A14" s="1"/>
      <c r="B14" s="10" t="s">
        <v>27</v>
      </c>
      <c r="C14" s="37">
        <f>C11+D11+E11</f>
        <v>840.3</v>
      </c>
      <c r="D14" s="37"/>
      <c r="E14" s="37"/>
      <c r="F14" s="38">
        <f>F11+G11+H11</f>
        <v>2872.3</v>
      </c>
      <c r="G14" s="38"/>
      <c r="H14" s="38"/>
      <c r="I14" s="38">
        <f>I11+J11+K11</f>
        <v>4517.4000000000005</v>
      </c>
      <c r="J14" s="38"/>
      <c r="K14" s="38"/>
      <c r="L14" s="38">
        <f>L11+M11+N11</f>
        <v>8111.5</v>
      </c>
      <c r="M14" s="38"/>
      <c r="N14" s="38"/>
      <c r="O14" s="23">
        <f>C14+F14+I14+L14</f>
        <v>16341.5</v>
      </c>
      <c r="P14" s="1"/>
      <c r="Q14" s="1"/>
      <c r="R14" s="1"/>
      <c r="S14" s="1"/>
      <c r="T14" s="1"/>
      <c r="U14" s="1"/>
    </row>
    <row r="15" spans="1:21" ht="21.95" customHeight="1" x14ac:dyDescent="0.25">
      <c r="A15" s="1"/>
      <c r="B15" s="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"/>
      <c r="P15" s="1"/>
      <c r="Q15" s="1"/>
      <c r="R15" s="1"/>
      <c r="S15" s="1"/>
      <c r="T15" s="1"/>
      <c r="U15" s="1"/>
    </row>
    <row r="16" spans="1:21" ht="21.95" customHeight="1" x14ac:dyDescent="0.25">
      <c r="A16" s="1"/>
      <c r="B16" s="9" t="s">
        <v>25</v>
      </c>
      <c r="C16" s="39" t="s">
        <v>16</v>
      </c>
      <c r="D16" s="40"/>
      <c r="E16" s="40"/>
      <c r="F16" s="40"/>
      <c r="G16" s="40"/>
      <c r="H16" s="8">
        <f>C17/O17</f>
        <v>0.22718844659303</v>
      </c>
      <c r="I16" s="39" t="s">
        <v>17</v>
      </c>
      <c r="J16" s="40"/>
      <c r="K16" s="40"/>
      <c r="L16" s="40"/>
      <c r="M16" s="40"/>
      <c r="N16" s="8">
        <f>I17/O17</f>
        <v>0.77281155340696994</v>
      </c>
      <c r="O16" s="6" t="s">
        <v>15</v>
      </c>
      <c r="P16" s="1"/>
      <c r="Q16" s="1"/>
      <c r="R16" s="1"/>
      <c r="S16" s="1"/>
      <c r="T16" s="1"/>
      <c r="U16" s="1"/>
    </row>
    <row r="17" spans="1:21" ht="21.95" customHeight="1" x14ac:dyDescent="0.25">
      <c r="A17" s="1"/>
      <c r="B17" s="10" t="s">
        <v>26</v>
      </c>
      <c r="C17" s="34">
        <f>C14+F14</f>
        <v>3712.6000000000004</v>
      </c>
      <c r="D17" s="35"/>
      <c r="E17" s="35"/>
      <c r="F17" s="35"/>
      <c r="G17" s="35"/>
      <c r="H17" s="36"/>
      <c r="I17" s="34">
        <f>I14+L14</f>
        <v>12628.900000000001</v>
      </c>
      <c r="J17" s="35"/>
      <c r="K17" s="35"/>
      <c r="L17" s="35"/>
      <c r="M17" s="35"/>
      <c r="N17" s="36"/>
      <c r="O17" s="23">
        <f>C17+F17+I17+L17</f>
        <v>16341.500000000002</v>
      </c>
      <c r="P17" s="1"/>
      <c r="Q17" s="1"/>
      <c r="R17" s="1"/>
      <c r="S17" s="1"/>
      <c r="T17" s="1"/>
      <c r="U17" s="1"/>
    </row>
    <row r="18" spans="1:21" ht="21.95" customHeight="1" x14ac:dyDescent="0.25">
      <c r="A18" s="1"/>
      <c r="B18" s="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"/>
      <c r="P18" s="1"/>
      <c r="Q18" s="1"/>
      <c r="R18" s="1"/>
      <c r="S18" s="1"/>
      <c r="T18" s="1"/>
      <c r="U18" s="1"/>
    </row>
    <row r="19" spans="1:21" ht="370.5" customHeight="1" x14ac:dyDescent="0.25">
      <c r="B19" s="41"/>
      <c r="C19" s="42"/>
      <c r="D19" s="42"/>
      <c r="E19" s="42"/>
      <c r="F19" s="42"/>
      <c r="G19" s="42"/>
      <c r="H19" s="42"/>
      <c r="I19" s="42"/>
      <c r="J19" s="43"/>
      <c r="K19" s="33"/>
      <c r="L19" s="33"/>
      <c r="M19" s="33"/>
      <c r="N19" s="33"/>
      <c r="O19" s="33"/>
      <c r="Q19" s="1"/>
      <c r="R19" s="1"/>
      <c r="S19" s="1"/>
      <c r="T19" s="1"/>
      <c r="U19" s="1"/>
    </row>
    <row r="20" spans="1:21" x14ac:dyDescent="0.25">
      <c r="A20" s="1"/>
      <c r="B20" s="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"/>
      <c r="P29" s="1"/>
      <c r="Q29" s="1"/>
      <c r="R29" s="1"/>
      <c r="S29" s="1"/>
      <c r="T29" s="1"/>
      <c r="U29" s="1"/>
    </row>
  </sheetData>
  <mergeCells count="16">
    <mergeCell ref="B19:J19"/>
    <mergeCell ref="B2:C3"/>
    <mergeCell ref="D2:O2"/>
    <mergeCell ref="D3:O3"/>
    <mergeCell ref="C13:D13"/>
    <mergeCell ref="F13:G13"/>
    <mergeCell ref="I13:J13"/>
    <mergeCell ref="L13:M13"/>
    <mergeCell ref="C17:H17"/>
    <mergeCell ref="I17:N17"/>
    <mergeCell ref="C14:E14"/>
    <mergeCell ref="F14:H14"/>
    <mergeCell ref="I14:K14"/>
    <mergeCell ref="L14:N14"/>
    <mergeCell ref="C16:G16"/>
    <mergeCell ref="I16:M16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zoomScale="80" zoomScaleNormal="80" workbookViewId="0">
      <selection activeCell="O11" sqref="O11"/>
    </sheetView>
  </sheetViews>
  <sheetFormatPr baseColWidth="10" defaultRowHeight="18" x14ac:dyDescent="0.25"/>
  <cols>
    <col min="1" max="1" width="2.5703125" style="3" customWidth="1"/>
    <col min="2" max="2" width="17" style="3" customWidth="1"/>
    <col min="3" max="13" width="15.28515625" style="2" customWidth="1"/>
    <col min="14" max="14" width="17.7109375" style="2" customWidth="1"/>
    <col min="15" max="15" width="24.5703125" style="3" customWidth="1"/>
    <col min="16" max="16" width="3.5703125" style="3" customWidth="1"/>
    <col min="17" max="17" width="11.42578125" style="3"/>
    <col min="18" max="18" width="17.140625" style="3" customWidth="1"/>
    <col min="19" max="19" width="16.42578125" style="3" customWidth="1"/>
    <col min="20" max="16384" width="11.42578125" style="3"/>
  </cols>
  <sheetData>
    <row r="1" spans="1:21" x14ac:dyDescent="0.25">
      <c r="A1" s="1"/>
      <c r="B1" s="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  <c r="R1" s="1"/>
      <c r="S1" s="1"/>
      <c r="T1" s="1"/>
      <c r="U1" s="1"/>
    </row>
    <row r="2" spans="1:21" ht="40.5" customHeight="1" x14ac:dyDescent="0.35">
      <c r="A2" s="1"/>
      <c r="B2" s="44"/>
      <c r="C2" s="45"/>
      <c r="D2" s="48" t="s">
        <v>18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1"/>
      <c r="Q2" s="1"/>
      <c r="R2" s="1"/>
      <c r="S2" s="1"/>
      <c r="T2" s="1"/>
      <c r="U2" s="1"/>
    </row>
    <row r="3" spans="1:21" ht="32.25" customHeight="1" x14ac:dyDescent="0.25">
      <c r="A3" s="1"/>
      <c r="B3" s="46"/>
      <c r="C3" s="47"/>
      <c r="D3" s="51" t="s">
        <v>24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1"/>
      <c r="Q3" s="1"/>
      <c r="R3" s="1"/>
      <c r="S3" s="1"/>
      <c r="T3" s="1"/>
      <c r="U3" s="1"/>
    </row>
    <row r="4" spans="1:21" x14ac:dyDescent="0.25">
      <c r="A4" s="1"/>
      <c r="B4" s="1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"/>
      <c r="Q4" s="1"/>
      <c r="R4" s="1"/>
      <c r="S4" s="1"/>
      <c r="T4" s="1"/>
      <c r="U4" s="1"/>
    </row>
    <row r="5" spans="1:21" ht="30" customHeight="1" x14ac:dyDescent="0.25">
      <c r="A5" s="1"/>
      <c r="B5" s="4">
        <v>2021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6" t="s">
        <v>15</v>
      </c>
      <c r="P5" s="1"/>
      <c r="Q5" s="1"/>
      <c r="R5" s="1"/>
      <c r="S5" s="1"/>
      <c r="T5" s="1"/>
      <c r="U5" s="1"/>
    </row>
    <row r="6" spans="1:21" ht="21.95" customHeight="1" x14ac:dyDescent="0.25">
      <c r="A6" s="1"/>
      <c r="B6" s="10" t="s">
        <v>19</v>
      </c>
      <c r="C6" s="16">
        <v>247.4</v>
      </c>
      <c r="D6" s="16">
        <v>416</v>
      </c>
      <c r="E6" s="16">
        <v>358.7</v>
      </c>
      <c r="F6" s="16">
        <v>313.10000000000002</v>
      </c>
      <c r="G6" s="16">
        <v>223.5</v>
      </c>
      <c r="H6" s="16">
        <v>282.2</v>
      </c>
      <c r="I6" s="16">
        <v>357.2</v>
      </c>
      <c r="J6" s="16">
        <v>374.3</v>
      </c>
      <c r="K6" s="16">
        <v>346.9</v>
      </c>
      <c r="L6" s="16">
        <v>421.4</v>
      </c>
      <c r="M6" s="16">
        <v>707.7</v>
      </c>
      <c r="N6" s="16">
        <v>5182.3999999999996</v>
      </c>
      <c r="O6" s="24">
        <f t="shared" ref="O6:O11" si="0">SUM(C6:N6)</f>
        <v>9230.7999999999993</v>
      </c>
      <c r="P6" s="1"/>
      <c r="Q6" s="1"/>
      <c r="R6" s="28" t="s">
        <v>20</v>
      </c>
      <c r="S6" s="29">
        <f>O7</f>
        <v>40545.200000000004</v>
      </c>
      <c r="T6" s="1"/>
      <c r="U6" s="1"/>
    </row>
    <row r="7" spans="1:21" ht="21.95" customHeight="1" x14ac:dyDescent="0.25">
      <c r="A7" s="1"/>
      <c r="B7" s="10" t="s">
        <v>20</v>
      </c>
      <c r="C7" s="16">
        <v>2955.4</v>
      </c>
      <c r="D7" s="16">
        <v>2325.1</v>
      </c>
      <c r="E7" s="16">
        <v>2719.7</v>
      </c>
      <c r="F7" s="16">
        <v>2810.7</v>
      </c>
      <c r="G7" s="16">
        <v>2903.2</v>
      </c>
      <c r="H7" s="16">
        <v>4086</v>
      </c>
      <c r="I7" s="16">
        <v>3088.4</v>
      </c>
      <c r="J7" s="16">
        <v>3323</v>
      </c>
      <c r="K7" s="16">
        <v>3815</v>
      </c>
      <c r="L7" s="16">
        <v>3893</v>
      </c>
      <c r="M7" s="16">
        <v>3939.8</v>
      </c>
      <c r="N7" s="16">
        <v>4685.8999999999996</v>
      </c>
      <c r="O7" s="26">
        <f t="shared" si="0"/>
        <v>40545.200000000004</v>
      </c>
      <c r="P7" s="1"/>
      <c r="Q7" s="1"/>
      <c r="R7" s="28" t="s">
        <v>28</v>
      </c>
      <c r="S7" s="29">
        <f>O6</f>
        <v>9230.7999999999993</v>
      </c>
      <c r="T7" s="1"/>
      <c r="U7" s="1"/>
    </row>
    <row r="8" spans="1:21" ht="21.95" customHeight="1" x14ac:dyDescent="0.25">
      <c r="A8" s="1"/>
      <c r="B8" s="10" t="s">
        <v>21</v>
      </c>
      <c r="C8" s="16">
        <v>61</v>
      </c>
      <c r="D8" s="16">
        <v>69.099999999999994</v>
      </c>
      <c r="E8" s="16">
        <v>93</v>
      </c>
      <c r="F8" s="16">
        <v>115.3</v>
      </c>
      <c r="G8" s="16">
        <v>124.8</v>
      </c>
      <c r="H8" s="16">
        <v>152.1</v>
      </c>
      <c r="I8" s="16">
        <v>194.9</v>
      </c>
      <c r="J8" s="16">
        <v>188.3</v>
      </c>
      <c r="K8" s="16">
        <v>181.1</v>
      </c>
      <c r="L8" s="16">
        <v>210.8</v>
      </c>
      <c r="M8" s="16">
        <v>150.69999999999999</v>
      </c>
      <c r="N8" s="16">
        <v>221.9</v>
      </c>
      <c r="O8" s="25">
        <f t="shared" si="0"/>
        <v>1763</v>
      </c>
      <c r="P8" s="1"/>
      <c r="Q8" s="1"/>
      <c r="R8" s="28" t="s">
        <v>29</v>
      </c>
      <c r="S8" s="29">
        <f>O8</f>
        <v>1763</v>
      </c>
      <c r="T8" s="1"/>
      <c r="U8" s="1"/>
    </row>
    <row r="9" spans="1:21" ht="21.95" customHeight="1" x14ac:dyDescent="0.25">
      <c r="A9" s="1"/>
      <c r="B9" s="1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2">
        <f t="shared" si="0"/>
        <v>0</v>
      </c>
      <c r="P9" s="1"/>
      <c r="Q9" s="1"/>
      <c r="R9" s="1"/>
      <c r="S9" s="1"/>
      <c r="T9" s="1"/>
      <c r="U9" s="1"/>
    </row>
    <row r="10" spans="1:21" ht="21.95" customHeight="1" x14ac:dyDescent="0.25">
      <c r="A10" s="1"/>
      <c r="B10" s="1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2">
        <f t="shared" si="0"/>
        <v>0</v>
      </c>
      <c r="P10" s="1"/>
      <c r="Q10" s="1"/>
      <c r="R10" s="1"/>
      <c r="S10" s="1"/>
      <c r="T10" s="1"/>
      <c r="U10" s="1"/>
    </row>
    <row r="11" spans="1:21" ht="30.75" customHeight="1" x14ac:dyDescent="0.25">
      <c r="A11" s="1"/>
      <c r="B11" s="13" t="s">
        <v>14</v>
      </c>
      <c r="C11" s="17">
        <f t="shared" ref="C11:N11" si="1">SUM(C6:C10)</f>
        <v>3263.8</v>
      </c>
      <c r="D11" s="17">
        <f t="shared" si="1"/>
        <v>2810.2</v>
      </c>
      <c r="E11" s="17">
        <f t="shared" si="1"/>
        <v>3171.3999999999996</v>
      </c>
      <c r="F11" s="17">
        <f t="shared" si="1"/>
        <v>3239.1</v>
      </c>
      <c r="G11" s="17">
        <f t="shared" si="1"/>
        <v>3251.5</v>
      </c>
      <c r="H11" s="17">
        <f t="shared" si="1"/>
        <v>4520.3</v>
      </c>
      <c r="I11" s="17">
        <f t="shared" si="1"/>
        <v>3640.5</v>
      </c>
      <c r="J11" s="17">
        <f t="shared" si="1"/>
        <v>3885.6000000000004</v>
      </c>
      <c r="K11" s="17">
        <f t="shared" si="1"/>
        <v>4343</v>
      </c>
      <c r="L11" s="17">
        <f t="shared" si="1"/>
        <v>4525.2</v>
      </c>
      <c r="M11" s="17">
        <f t="shared" si="1"/>
        <v>4798.2</v>
      </c>
      <c r="N11" s="17">
        <f t="shared" si="1"/>
        <v>10090.199999999999</v>
      </c>
      <c r="O11" s="19">
        <f t="shared" si="0"/>
        <v>51538.999999999993</v>
      </c>
      <c r="P11" s="1"/>
      <c r="Q11" s="1"/>
      <c r="R11" s="1"/>
      <c r="S11" s="1"/>
      <c r="T11" s="1"/>
      <c r="U11" s="1"/>
    </row>
    <row r="12" spans="1:21" ht="21.95" customHeight="1" x14ac:dyDescent="0.25">
      <c r="A12" s="1"/>
      <c r="B12" s="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"/>
      <c r="P12" s="1"/>
      <c r="Q12" s="1"/>
      <c r="R12" s="1"/>
      <c r="S12" s="1"/>
      <c r="T12" s="1"/>
      <c r="U12" s="1"/>
    </row>
    <row r="13" spans="1:21" ht="21.95" customHeight="1" x14ac:dyDescent="0.25">
      <c r="A13" s="1"/>
      <c r="B13" s="7" t="s">
        <v>12</v>
      </c>
      <c r="C13" s="39" t="s">
        <v>13</v>
      </c>
      <c r="D13" s="40"/>
      <c r="E13" s="8">
        <f>C14/O14</f>
        <v>0.17938648402180871</v>
      </c>
      <c r="F13" s="39" t="s">
        <v>30</v>
      </c>
      <c r="G13" s="40"/>
      <c r="H13" s="8">
        <f>F14/O14</f>
        <v>0.2136420962766061</v>
      </c>
      <c r="I13" s="39" t="s">
        <v>31</v>
      </c>
      <c r="J13" s="40"/>
      <c r="K13" s="8">
        <f>I14/O14</f>
        <v>0.23029356409709154</v>
      </c>
      <c r="L13" s="39" t="s">
        <v>32</v>
      </c>
      <c r="M13" s="40"/>
      <c r="N13" s="8">
        <f>L14/O14</f>
        <v>0.37667785560449368</v>
      </c>
      <c r="O13" s="6" t="s">
        <v>15</v>
      </c>
      <c r="P13" s="1"/>
      <c r="Q13" s="1"/>
      <c r="R13" s="1"/>
      <c r="S13" s="1"/>
      <c r="T13" s="1"/>
      <c r="U13" s="1"/>
    </row>
    <row r="14" spans="1:21" ht="21.95" customHeight="1" x14ac:dyDescent="0.25">
      <c r="A14" s="1"/>
      <c r="B14" s="10" t="s">
        <v>27</v>
      </c>
      <c r="C14" s="37">
        <f>C11+D11+E11</f>
        <v>9245.4</v>
      </c>
      <c r="D14" s="37"/>
      <c r="E14" s="37"/>
      <c r="F14" s="38">
        <f>F11+G11+H11</f>
        <v>11010.900000000001</v>
      </c>
      <c r="G14" s="38"/>
      <c r="H14" s="38"/>
      <c r="I14" s="38">
        <f>I11+J11+K11</f>
        <v>11869.1</v>
      </c>
      <c r="J14" s="38"/>
      <c r="K14" s="38"/>
      <c r="L14" s="38">
        <f>L11+M11+N11</f>
        <v>19413.599999999999</v>
      </c>
      <c r="M14" s="38"/>
      <c r="N14" s="38"/>
      <c r="O14" s="23">
        <f>C14+F14+I14+L14</f>
        <v>51539</v>
      </c>
      <c r="P14" s="1"/>
      <c r="Q14" s="1"/>
      <c r="R14" s="1"/>
      <c r="S14" s="1"/>
      <c r="T14" s="1"/>
      <c r="U14" s="1"/>
    </row>
    <row r="15" spans="1:21" ht="21.95" customHeight="1" x14ac:dyDescent="0.25">
      <c r="A15" s="1"/>
      <c r="B15" s="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"/>
      <c r="P15" s="1"/>
      <c r="Q15" s="1"/>
      <c r="R15" s="1"/>
      <c r="S15" s="1"/>
      <c r="T15" s="1"/>
      <c r="U15" s="1"/>
    </row>
    <row r="16" spans="1:21" ht="21.95" customHeight="1" x14ac:dyDescent="0.25">
      <c r="A16" s="1"/>
      <c r="B16" s="9" t="s">
        <v>25</v>
      </c>
      <c r="C16" s="39" t="s">
        <v>16</v>
      </c>
      <c r="D16" s="40"/>
      <c r="E16" s="40"/>
      <c r="F16" s="40"/>
      <c r="G16" s="40"/>
      <c r="H16" s="8">
        <f>C17/O17</f>
        <v>0.39302858029841486</v>
      </c>
      <c r="I16" s="39" t="s">
        <v>17</v>
      </c>
      <c r="J16" s="40"/>
      <c r="K16" s="40"/>
      <c r="L16" s="40"/>
      <c r="M16" s="40"/>
      <c r="N16" s="8">
        <f>I17/O17</f>
        <v>0.60697141970158519</v>
      </c>
      <c r="O16" s="6" t="s">
        <v>15</v>
      </c>
      <c r="P16" s="1"/>
      <c r="Q16" s="1"/>
      <c r="R16" s="1"/>
      <c r="S16" s="1"/>
      <c r="T16" s="1"/>
      <c r="U16" s="1"/>
    </row>
    <row r="17" spans="1:21" ht="21.95" customHeight="1" x14ac:dyDescent="0.25">
      <c r="A17" s="1"/>
      <c r="B17" s="10" t="s">
        <v>26</v>
      </c>
      <c r="C17" s="34">
        <f>C14+F14</f>
        <v>20256.300000000003</v>
      </c>
      <c r="D17" s="35"/>
      <c r="E17" s="35"/>
      <c r="F17" s="35"/>
      <c r="G17" s="35"/>
      <c r="H17" s="36"/>
      <c r="I17" s="34">
        <f>I14+L14</f>
        <v>31282.699999999997</v>
      </c>
      <c r="J17" s="35"/>
      <c r="K17" s="35"/>
      <c r="L17" s="35"/>
      <c r="M17" s="35"/>
      <c r="N17" s="36"/>
      <c r="O17" s="23">
        <f>C17+F17+I17+L17</f>
        <v>51539</v>
      </c>
      <c r="P17" s="1"/>
      <c r="Q17" s="1"/>
      <c r="R17" s="1"/>
      <c r="S17" s="1"/>
      <c r="T17" s="1"/>
      <c r="U17" s="1"/>
    </row>
    <row r="18" spans="1:21" ht="21.95" customHeight="1" x14ac:dyDescent="0.25">
      <c r="A18" s="1"/>
      <c r="B18" s="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"/>
      <c r="P18" s="1"/>
      <c r="Q18" s="1"/>
      <c r="R18" s="1"/>
      <c r="S18" s="1"/>
      <c r="T18" s="1"/>
      <c r="U18" s="1"/>
    </row>
    <row r="19" spans="1:21" ht="370.5" customHeight="1" x14ac:dyDescent="0.25">
      <c r="B19" s="30"/>
      <c r="C19" s="31"/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3"/>
      <c r="Q19" s="1"/>
      <c r="R19" s="1"/>
      <c r="S19" s="1"/>
      <c r="T19" s="1"/>
      <c r="U19" s="1"/>
    </row>
    <row r="20" spans="1:21" x14ac:dyDescent="0.25">
      <c r="A20" s="1"/>
      <c r="B20" s="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"/>
      <c r="P29" s="1"/>
      <c r="Q29" s="1"/>
      <c r="R29" s="1"/>
      <c r="S29" s="1"/>
      <c r="T29" s="1"/>
      <c r="U29" s="1"/>
    </row>
  </sheetData>
  <mergeCells count="15">
    <mergeCell ref="B2:C3"/>
    <mergeCell ref="D2:O2"/>
    <mergeCell ref="D3:O3"/>
    <mergeCell ref="C16:G16"/>
    <mergeCell ref="C17:H17"/>
    <mergeCell ref="I16:M16"/>
    <mergeCell ref="I17:N17"/>
    <mergeCell ref="C13:D13"/>
    <mergeCell ref="F13:G13"/>
    <mergeCell ref="I13:J13"/>
    <mergeCell ref="L13:M13"/>
    <mergeCell ref="C14:E14"/>
    <mergeCell ref="F14:H14"/>
    <mergeCell ref="I14:K14"/>
    <mergeCell ref="L14:N1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2022-05-03T14:03:17Z</dcterms:created>
  <dcterms:modified xsi:type="dcterms:W3CDTF">2022-05-20T22:31:19Z</dcterms:modified>
</cp:coreProperties>
</file>