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ublic Records\2025\Dawn Priest\"/>
    </mc:Choice>
  </mc:AlternateContent>
  <xr:revisionPtr revIDLastSave="0" documentId="8_{31831EAB-C575-43DB-90F2-617B0485A328}" xr6:coauthVersionLast="47" xr6:coauthVersionMax="47" xr10:uidLastSave="{00000000-0000-0000-0000-000000000000}"/>
  <bookViews>
    <workbookView xWindow="-120" yWindow="-120" windowWidth="29040" windowHeight="15840" xr2:uid="{3935865F-66A9-47EF-828E-5E456C33FA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  <c r="G36" i="1"/>
  <c r="F36" i="1"/>
  <c r="D36" i="1"/>
  <c r="K30" i="1"/>
  <c r="J30" i="1"/>
  <c r="J29" i="1"/>
  <c r="K29" i="1" s="1"/>
  <c r="J28" i="1"/>
  <c r="K28" i="1" s="1"/>
  <c r="J27" i="1"/>
  <c r="K27" i="1" s="1"/>
  <c r="K26" i="1"/>
  <c r="J26" i="1"/>
  <c r="J25" i="1"/>
  <c r="K25" i="1" s="1"/>
  <c r="J24" i="1"/>
  <c r="K24" i="1" s="1"/>
  <c r="J23" i="1"/>
  <c r="K23" i="1" s="1"/>
  <c r="K22" i="1"/>
  <c r="J22" i="1"/>
  <c r="J21" i="1"/>
  <c r="K21" i="1" s="1"/>
  <c r="J20" i="1"/>
  <c r="K20" i="1" s="1"/>
  <c r="I20" i="1"/>
  <c r="J19" i="1"/>
  <c r="K19" i="1" s="1"/>
  <c r="K18" i="1"/>
  <c r="J18" i="1"/>
  <c r="K17" i="1"/>
  <c r="J17" i="1"/>
  <c r="K16" i="1"/>
  <c r="J16" i="1"/>
  <c r="J15" i="1"/>
  <c r="K15" i="1" s="1"/>
  <c r="K14" i="1"/>
  <c r="J14" i="1"/>
  <c r="K13" i="1"/>
  <c r="J13" i="1"/>
  <c r="K12" i="1"/>
  <c r="J12" i="1"/>
  <c r="J11" i="1"/>
  <c r="K11" i="1" s="1"/>
  <c r="K10" i="1"/>
  <c r="J10" i="1"/>
  <c r="E9" i="1"/>
  <c r="J9" i="1" s="1"/>
  <c r="K9" i="1" s="1"/>
  <c r="J8" i="1"/>
  <c r="K8" i="1" s="1"/>
  <c r="K7" i="1"/>
  <c r="J7" i="1"/>
  <c r="J6" i="1"/>
  <c r="K6" i="1" s="1"/>
  <c r="J5" i="1"/>
  <c r="J36" i="1" s="1"/>
  <c r="E36" i="1" l="1"/>
  <c r="K5" i="1"/>
  <c r="K36" i="1" s="1"/>
</calcChain>
</file>

<file path=xl/sharedStrings.xml><?xml version="1.0" encoding="utf-8"?>
<sst xmlns="http://schemas.openxmlformats.org/spreadsheetml/2006/main" count="97" uniqueCount="96">
  <si>
    <t>DATE UPDATED:</t>
  </si>
  <si>
    <t>ARPA #</t>
  </si>
  <si>
    <t>Acct#'s</t>
  </si>
  <si>
    <t>Project Name</t>
  </si>
  <si>
    <t>Allocated</t>
  </si>
  <si>
    <t>FY22</t>
  </si>
  <si>
    <t>FY23</t>
  </si>
  <si>
    <t>FY24</t>
  </si>
  <si>
    <t>FY25</t>
  </si>
  <si>
    <t>Total expense</t>
  </si>
  <si>
    <t>Available</t>
  </si>
  <si>
    <t>FY26</t>
  </si>
  <si>
    <t>FY27</t>
  </si>
  <si>
    <t>ARPA 01</t>
  </si>
  <si>
    <t>200-02-291-5113-0000-096</t>
  </si>
  <si>
    <t>HR Manager Wages</t>
  </si>
  <si>
    <t>ARPA 02</t>
  </si>
  <si>
    <t>200-02-291-5119-0000-096</t>
  </si>
  <si>
    <t>Wellness Coordinator Wages</t>
  </si>
  <si>
    <t>ARPA 03</t>
  </si>
  <si>
    <t>200-02-291-5387-0000-096</t>
  </si>
  <si>
    <t>Wellness Programming</t>
  </si>
  <si>
    <t>ARPA 04</t>
  </si>
  <si>
    <t>200-02-291-5388-0000-096</t>
  </si>
  <si>
    <t>Online Permitting</t>
  </si>
  <si>
    <t>ARPA 05</t>
  </si>
  <si>
    <t>200-02-291-5389-0000-096</t>
  </si>
  <si>
    <t>ARPA Reporting</t>
  </si>
  <si>
    <t>ARPA 06</t>
  </si>
  <si>
    <t>200-02-291-5390-0000-096</t>
  </si>
  <si>
    <t>Affordable Housing Trust</t>
  </si>
  <si>
    <t>ARPA 07</t>
  </si>
  <si>
    <t>200-02-291-5822-0000-096</t>
  </si>
  <si>
    <t>Harbor Sidewalk/Bike Trail</t>
  </si>
  <si>
    <t>ARPA 08</t>
  </si>
  <si>
    <t>200-02-291-5823-0000-096</t>
  </si>
  <si>
    <t>Ecumenical Walk In Fridge</t>
  </si>
  <si>
    <t>ARPA 09</t>
  </si>
  <si>
    <t>200-02-291-5824-0000-096</t>
  </si>
  <si>
    <t>Broadband &amp; WIFI</t>
  </si>
  <si>
    <t>ARPA 10</t>
  </si>
  <si>
    <t>200-02-291-5271-0000-096</t>
  </si>
  <si>
    <t>Water Treatment Plant Eng</t>
  </si>
  <si>
    <t>ARPA 11</t>
  </si>
  <si>
    <t>200-02-291-5825-0000-096</t>
  </si>
  <si>
    <t>Generators @ Cross St</t>
  </si>
  <si>
    <t>ARPA 12</t>
  </si>
  <si>
    <t>200-02-291-5826-0000-096</t>
  </si>
  <si>
    <t>Stormwater Management</t>
  </si>
  <si>
    <t>ARPA 13</t>
  </si>
  <si>
    <t>200-02-291-5241-0000-096</t>
  </si>
  <si>
    <t>Election Expenses</t>
  </si>
  <si>
    <t>ARPA 14</t>
  </si>
  <si>
    <t>200-02-291-5898-0000-096</t>
  </si>
  <si>
    <t>Vinton Pond Comcast Buildout</t>
  </si>
  <si>
    <t>ARPA 15</t>
  </si>
  <si>
    <t>200-02-291-5783-0000-096</t>
  </si>
  <si>
    <t>Other COVID Related Expenses</t>
  </si>
  <si>
    <t>ARPA 16</t>
  </si>
  <si>
    <t>200-02-291-5391-0000-096</t>
  </si>
  <si>
    <t>Meals for Seniors</t>
  </si>
  <si>
    <t>ARPA 17</t>
  </si>
  <si>
    <t>200-02-291-5895-0000-096</t>
  </si>
  <si>
    <t>Greenville Rd Bridge Improv</t>
  </si>
  <si>
    <t>ARPA 18</t>
  </si>
  <si>
    <t>200-02-291-5580-0000-096</t>
  </si>
  <si>
    <t>PS Related Expenses</t>
  </si>
  <si>
    <t>ARPA 18-1</t>
  </si>
  <si>
    <t>200-02-291-5110-0000-096</t>
  </si>
  <si>
    <t>PD Wages</t>
  </si>
  <si>
    <t>ARPA 19</t>
  </si>
  <si>
    <t>200-02-291-5383-0000-096</t>
  </si>
  <si>
    <t xml:space="preserve">Cleaning/Disinfection </t>
  </si>
  <si>
    <t>ARPA 20</t>
  </si>
  <si>
    <t>200-02-291-5101-0000-096</t>
  </si>
  <si>
    <t>Conservation Agent Wages</t>
  </si>
  <si>
    <t>ARPA 21</t>
  </si>
  <si>
    <t>200-02-291-5122-0000-096</t>
  </si>
  <si>
    <t>COA Assistant Director Wages</t>
  </si>
  <si>
    <t>ARPA 22</t>
  </si>
  <si>
    <t>200-02-291-5827-0000-096</t>
  </si>
  <si>
    <t xml:space="preserve">*Gazebo Improvement </t>
  </si>
  <si>
    <t>ARPA 23</t>
  </si>
  <si>
    <t>200-02-291-5120-0000-096</t>
  </si>
  <si>
    <t>*Part Time Custodian</t>
  </si>
  <si>
    <t>ARPA 24</t>
  </si>
  <si>
    <t>200-02-291-5300-0000-096</t>
  </si>
  <si>
    <t>*Building Evaluation</t>
  </si>
  <si>
    <t>ARPA 25</t>
  </si>
  <si>
    <t>200-02-291-5850-0003-096</t>
  </si>
  <si>
    <t>*Used Fire Truck</t>
  </si>
  <si>
    <t>BOS Meeting Vote 12/12/24</t>
  </si>
  <si>
    <t>ARPA 26</t>
  </si>
  <si>
    <t>*General Fund 12/12/24 (New)</t>
  </si>
  <si>
    <t>200-02-291-5300-2022-096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</si>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</sst>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14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64" fontId="2" fillId="0" borderId="0" xfId="1" applyNumberFormat="1" applyFont="1" applyAlignment="1">
      <alignment horizontal="center"/>
    </xf>
    <xf numFmtId="164" fontId="1" fillId="0" borderId="0" xfId="1" applyNumberFormat="1" applyFont="1" applyAlignment="1">
      <alignment horizontal="center"/>
    </xf>
    <xf numFmtId="164" fontId="1" fillId="0" borderId="0" xfId="1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quotePrefix="1"/>
    <xf numFmtId="164" fontId="2" fillId="0" borderId="0" xfId="1" quotePrefix="1" applyNumberFormat="1" applyFont="1" applyAlignment="1">
      <alignment horizontal="center"/>
    </xf>
    <xf numFmtId="0" fontId="4" fillId="0" borderId="0" xfId="0" applyFont="1"/>
    <xf numFmtId="164" fontId="2" fillId="0" borderId="1" xfId="0" applyNumberFormat="1" applyFont="1" applyBorder="1" applyAlignment="1">
      <alignment horizontal="center"/>
    </xf>
    <xf numFmtId="44" fontId="1" fillId="0" borderId="0" xfId="1" applyFont="1" applyFill="1" applyAlignment="1">
      <alignment horizontal="center"/>
    </xf>
    <xf numFmtId="44" fontId="1" fillId="0" borderId="0" xfId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9EA58-3CED-4DEF-BC77-89B43F60B27B}">
  <sheetPr>
    <pageSetUpPr fitToPage="1"/>
  </sheetPr>
  <dimension ref="A1:N37"/>
  <sheetViews>
    <sheetView tabSelected="1" workbookViewId="0">
      <selection activeCell="J17" sqref="J17"/>
    </sheetView>
  </sheetViews>
  <sheetFormatPr defaultRowHeight="15" x14ac:dyDescent="0.25"/>
  <cols>
    <col min="2" max="2" width="21.42578125" customWidth="1"/>
    <col min="3" max="3" width="24.7109375" customWidth="1"/>
    <col min="4" max="4" width="11.5703125" bestFit="1" customWidth="1"/>
    <col min="5" max="5" width="11.5703125" customWidth="1"/>
    <col min="6" max="6" width="11.42578125" customWidth="1"/>
    <col min="7" max="7" width="12.28515625" customWidth="1"/>
    <col min="8" max="8" width="13" customWidth="1"/>
    <col min="9" max="9" width="13.28515625" customWidth="1"/>
    <col min="10" max="10" width="13.7109375" bestFit="1" customWidth="1"/>
  </cols>
  <sheetData>
    <row r="1" spans="1:14" ht="18.75" x14ac:dyDescent="0.3">
      <c r="D1" s="1"/>
      <c r="E1" s="2" t="s">
        <v>0</v>
      </c>
      <c r="F1" s="3">
        <v>45722</v>
      </c>
      <c r="G1" s="3"/>
      <c r="H1" s="3"/>
      <c r="I1" s="3"/>
      <c r="J1" s="1"/>
      <c r="K1" s="1"/>
      <c r="L1" s="1"/>
      <c r="M1" s="1"/>
      <c r="N1" s="1"/>
    </row>
    <row r="2" spans="1:14" x14ac:dyDescent="0.25"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4" t="s">
        <v>1</v>
      </c>
      <c r="B3" s="4" t="s">
        <v>2</v>
      </c>
      <c r="C3" s="4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6">
        <v>45638</v>
      </c>
      <c r="J3" s="5" t="s">
        <v>9</v>
      </c>
      <c r="K3" s="7" t="s">
        <v>10</v>
      </c>
      <c r="L3" s="5" t="s">
        <v>8</v>
      </c>
      <c r="M3" s="5" t="s">
        <v>11</v>
      </c>
      <c r="N3" s="5" t="s">
        <v>12</v>
      </c>
    </row>
    <row r="4" spans="1:14" x14ac:dyDescent="0.25">
      <c r="D4" s="1"/>
      <c r="E4" s="1"/>
      <c r="F4" s="1"/>
      <c r="G4" s="1"/>
      <c r="H4" s="1"/>
      <c r="I4" s="1"/>
      <c r="J4" s="1"/>
      <c r="K4" s="8"/>
      <c r="L4" s="1"/>
      <c r="M4" s="1"/>
      <c r="N4" s="1"/>
    </row>
    <row r="5" spans="1:14" x14ac:dyDescent="0.25">
      <c r="A5" t="s">
        <v>13</v>
      </c>
      <c r="B5" t="s">
        <v>14</v>
      </c>
      <c r="C5" t="s">
        <v>15</v>
      </c>
      <c r="D5" s="9">
        <v>336600</v>
      </c>
      <c r="E5" s="10">
        <v>0</v>
      </c>
      <c r="F5" s="11">
        <v>73133.2</v>
      </c>
      <c r="G5" s="10">
        <v>62978.7</v>
      </c>
      <c r="H5" s="10">
        <v>47418.02</v>
      </c>
      <c r="I5" s="10">
        <v>58128</v>
      </c>
      <c r="J5" s="12">
        <f t="shared" ref="J5:J24" si="0">E5+F5+G5+H5+I5</f>
        <v>241657.91999999998</v>
      </c>
      <c r="K5" s="13">
        <f t="shared" ref="K5:K30" si="1">D5-J5</f>
        <v>94942.080000000016</v>
      </c>
      <c r="L5" s="14"/>
      <c r="M5" s="14">
        <v>43352</v>
      </c>
      <c r="N5" s="14">
        <v>73267</v>
      </c>
    </row>
    <row r="6" spans="1:14" x14ac:dyDescent="0.25">
      <c r="A6" s="15" t="s">
        <v>16</v>
      </c>
      <c r="B6" t="s">
        <v>17</v>
      </c>
      <c r="C6" s="15" t="s">
        <v>18</v>
      </c>
      <c r="D6" s="16">
        <v>280000</v>
      </c>
      <c r="E6" s="10">
        <v>14902.16</v>
      </c>
      <c r="F6" s="11">
        <v>85300</v>
      </c>
      <c r="G6" s="10">
        <v>69428.88</v>
      </c>
      <c r="H6" s="10">
        <v>47460.09</v>
      </c>
      <c r="I6" s="10">
        <v>41234</v>
      </c>
      <c r="J6" s="12">
        <f t="shared" si="0"/>
        <v>258325.13</v>
      </c>
      <c r="K6" s="13">
        <f t="shared" si="1"/>
        <v>21674.869999999995</v>
      </c>
      <c r="L6" s="14"/>
      <c r="M6" s="14">
        <v>43352</v>
      </c>
      <c r="N6" s="14"/>
    </row>
    <row r="7" spans="1:14" x14ac:dyDescent="0.25">
      <c r="A7" t="s">
        <v>19</v>
      </c>
      <c r="B7" t="s">
        <v>20</v>
      </c>
      <c r="C7" t="s">
        <v>21</v>
      </c>
      <c r="D7" s="9">
        <v>462000</v>
      </c>
      <c r="E7" s="10">
        <v>4131.53</v>
      </c>
      <c r="F7" s="10">
        <v>104984.91</v>
      </c>
      <c r="G7" s="10">
        <v>184881.76</v>
      </c>
      <c r="H7" s="10">
        <v>102825.95</v>
      </c>
      <c r="I7" s="10">
        <v>65176</v>
      </c>
      <c r="J7" s="12">
        <f t="shared" si="0"/>
        <v>462000.15</v>
      </c>
      <c r="K7" s="13">
        <f t="shared" si="1"/>
        <v>-0.15000000002328306</v>
      </c>
      <c r="L7" s="14">
        <v>15000</v>
      </c>
      <c r="M7" s="14">
        <v>15000</v>
      </c>
      <c r="N7" s="14">
        <v>7500</v>
      </c>
    </row>
    <row r="8" spans="1:14" x14ac:dyDescent="0.25">
      <c r="A8" t="s">
        <v>22</v>
      </c>
      <c r="B8" t="s">
        <v>23</v>
      </c>
      <c r="C8" t="s">
        <v>24</v>
      </c>
      <c r="D8" s="12">
        <v>60000</v>
      </c>
      <c r="E8" s="11">
        <v>0</v>
      </c>
      <c r="F8" s="11">
        <v>1905</v>
      </c>
      <c r="G8" s="11">
        <v>45180.35</v>
      </c>
      <c r="H8" s="11">
        <v>8602.64</v>
      </c>
      <c r="I8" s="11">
        <v>4583</v>
      </c>
      <c r="J8" s="12">
        <f t="shared" si="0"/>
        <v>60270.99</v>
      </c>
      <c r="K8" s="13">
        <f t="shared" si="1"/>
        <v>-270.98999999999796</v>
      </c>
      <c r="L8" s="14"/>
      <c r="M8" s="14"/>
      <c r="N8" s="14"/>
    </row>
    <row r="9" spans="1:14" x14ac:dyDescent="0.25">
      <c r="A9" t="s">
        <v>25</v>
      </c>
      <c r="B9" t="s">
        <v>26</v>
      </c>
      <c r="C9" t="s">
        <v>27</v>
      </c>
      <c r="D9" s="12">
        <v>43400</v>
      </c>
      <c r="E9" s="11">
        <f>240+49.35+4400</f>
        <v>4689.3500000000004</v>
      </c>
      <c r="F9" s="11">
        <v>5080</v>
      </c>
      <c r="G9" s="11">
        <v>1560</v>
      </c>
      <c r="H9" s="11">
        <v>280</v>
      </c>
      <c r="I9" s="11">
        <v>31071</v>
      </c>
      <c r="J9" s="12">
        <f t="shared" si="0"/>
        <v>42680.35</v>
      </c>
      <c r="K9" s="13">
        <f t="shared" si="1"/>
        <v>719.65000000000146</v>
      </c>
      <c r="L9" s="14">
        <v>1000</v>
      </c>
      <c r="M9" s="14"/>
      <c r="N9" s="14"/>
    </row>
    <row r="10" spans="1:14" x14ac:dyDescent="0.25">
      <c r="A10" t="s">
        <v>28</v>
      </c>
      <c r="B10" s="17" t="s">
        <v>29</v>
      </c>
      <c r="C10" t="s">
        <v>30</v>
      </c>
      <c r="D10" s="9">
        <v>100000</v>
      </c>
      <c r="E10" s="10">
        <v>0</v>
      </c>
      <c r="F10" s="10">
        <v>0</v>
      </c>
      <c r="G10" s="10">
        <v>100000</v>
      </c>
      <c r="H10" s="10">
        <v>0</v>
      </c>
      <c r="I10" s="10"/>
      <c r="J10" s="12">
        <f t="shared" si="0"/>
        <v>100000</v>
      </c>
      <c r="K10" s="13">
        <f t="shared" si="1"/>
        <v>0</v>
      </c>
      <c r="L10" s="14"/>
      <c r="M10" s="14"/>
      <c r="N10" s="14"/>
    </row>
    <row r="11" spans="1:14" x14ac:dyDescent="0.25">
      <c r="A11" t="s">
        <v>31</v>
      </c>
      <c r="B11" t="s">
        <v>32</v>
      </c>
      <c r="C11" t="s">
        <v>33</v>
      </c>
      <c r="D11" s="9">
        <v>61000</v>
      </c>
      <c r="E11" s="10">
        <v>0</v>
      </c>
      <c r="F11" s="10">
        <v>0</v>
      </c>
      <c r="G11" s="10"/>
      <c r="H11" s="10"/>
      <c r="I11" s="10">
        <v>8000</v>
      </c>
      <c r="J11" s="12">
        <f t="shared" si="0"/>
        <v>8000</v>
      </c>
      <c r="K11" s="13">
        <f t="shared" si="1"/>
        <v>53000</v>
      </c>
      <c r="L11" s="14">
        <v>53000</v>
      </c>
      <c r="M11" s="14"/>
      <c r="N11" s="14"/>
    </row>
    <row r="12" spans="1:14" x14ac:dyDescent="0.25">
      <c r="A12" t="s">
        <v>34</v>
      </c>
      <c r="B12" t="s">
        <v>35</v>
      </c>
      <c r="C12" t="s">
        <v>36</v>
      </c>
      <c r="D12" s="9">
        <v>12000</v>
      </c>
      <c r="E12" s="10">
        <v>0</v>
      </c>
      <c r="F12" s="10">
        <v>0</v>
      </c>
      <c r="G12" s="10"/>
      <c r="H12" s="10"/>
      <c r="I12" s="10"/>
      <c r="J12" s="12">
        <f t="shared" si="0"/>
        <v>0</v>
      </c>
      <c r="K12" s="13">
        <f t="shared" si="1"/>
        <v>12000</v>
      </c>
      <c r="L12" s="14">
        <v>12000</v>
      </c>
      <c r="M12" s="14"/>
      <c r="N12" s="14"/>
    </row>
    <row r="13" spans="1:14" x14ac:dyDescent="0.25">
      <c r="A13" t="s">
        <v>37</v>
      </c>
      <c r="B13" t="s">
        <v>38</v>
      </c>
      <c r="C13" t="s">
        <v>39</v>
      </c>
      <c r="D13" s="12">
        <v>100000</v>
      </c>
      <c r="E13" s="11">
        <v>0</v>
      </c>
      <c r="F13" s="11">
        <v>45707</v>
      </c>
      <c r="G13" s="11">
        <v>43218.21</v>
      </c>
      <c r="H13" s="11">
        <v>33252</v>
      </c>
      <c r="I13" s="11">
        <v>-22177</v>
      </c>
      <c r="J13" s="12">
        <f t="shared" si="0"/>
        <v>100000.20999999999</v>
      </c>
      <c r="K13" s="13">
        <f t="shared" si="1"/>
        <v>-0.20999999999185093</v>
      </c>
      <c r="L13" s="14"/>
      <c r="M13" s="14"/>
      <c r="N13" s="14"/>
    </row>
    <row r="14" spans="1:14" x14ac:dyDescent="0.25">
      <c r="A14" t="s">
        <v>40</v>
      </c>
      <c r="B14" t="s">
        <v>41</v>
      </c>
      <c r="C14" t="s">
        <v>42</v>
      </c>
      <c r="D14" s="12">
        <v>130000</v>
      </c>
      <c r="E14" s="11">
        <v>17244</v>
      </c>
      <c r="F14" s="11">
        <v>122641.63</v>
      </c>
      <c r="G14" s="11">
        <v>-9886</v>
      </c>
      <c r="H14" s="11"/>
      <c r="I14" s="11"/>
      <c r="J14" s="12">
        <f t="shared" si="0"/>
        <v>129999.63</v>
      </c>
      <c r="K14" s="13">
        <f t="shared" si="1"/>
        <v>0.36999999999534339</v>
      </c>
      <c r="L14" s="14"/>
      <c r="M14" s="14"/>
      <c r="N14" s="14"/>
    </row>
    <row r="15" spans="1:14" x14ac:dyDescent="0.25">
      <c r="A15" t="s">
        <v>43</v>
      </c>
      <c r="B15" t="s">
        <v>44</v>
      </c>
      <c r="C15" t="s">
        <v>45</v>
      </c>
      <c r="D15" s="9">
        <v>220000</v>
      </c>
      <c r="E15" s="10">
        <v>12398.18</v>
      </c>
      <c r="F15" s="10">
        <v>25105.02</v>
      </c>
      <c r="G15" s="10">
        <v>47374</v>
      </c>
      <c r="H15" s="10">
        <v>116020</v>
      </c>
      <c r="I15" s="10">
        <v>19103</v>
      </c>
      <c r="J15" s="12">
        <f t="shared" si="0"/>
        <v>220000.2</v>
      </c>
      <c r="K15" s="13">
        <f t="shared" si="1"/>
        <v>-0.20000000001164153</v>
      </c>
      <c r="L15" s="14"/>
      <c r="M15" s="14"/>
      <c r="N15" s="14"/>
    </row>
    <row r="16" spans="1:14" x14ac:dyDescent="0.25">
      <c r="A16" t="s">
        <v>46</v>
      </c>
      <c r="B16" t="s">
        <v>47</v>
      </c>
      <c r="C16" t="s">
        <v>48</v>
      </c>
      <c r="D16" s="9">
        <v>41000</v>
      </c>
      <c r="E16" s="10">
        <v>0</v>
      </c>
      <c r="F16" s="10">
        <v>0</v>
      </c>
      <c r="G16" s="10">
        <v>18710.28</v>
      </c>
      <c r="H16" s="10">
        <v>31683.54</v>
      </c>
      <c r="I16" s="10">
        <v>-9394</v>
      </c>
      <c r="J16" s="12">
        <f t="shared" si="0"/>
        <v>40999.82</v>
      </c>
      <c r="K16" s="13">
        <f t="shared" si="1"/>
        <v>0.18000000000029104</v>
      </c>
      <c r="L16" s="14"/>
      <c r="M16" s="14"/>
      <c r="N16" s="14"/>
    </row>
    <row r="17" spans="1:14" x14ac:dyDescent="0.25">
      <c r="A17" t="s">
        <v>49</v>
      </c>
      <c r="B17" t="s">
        <v>50</v>
      </c>
      <c r="C17" t="s">
        <v>51</v>
      </c>
      <c r="D17" s="9">
        <v>18300</v>
      </c>
      <c r="E17" s="10">
        <v>6300</v>
      </c>
      <c r="F17" s="10">
        <v>0</v>
      </c>
      <c r="G17" s="10">
        <v>1650</v>
      </c>
      <c r="H17" s="10">
        <v>2950</v>
      </c>
      <c r="I17" s="10">
        <v>7400</v>
      </c>
      <c r="J17" s="12">
        <f t="shared" si="0"/>
        <v>18300</v>
      </c>
      <c r="K17" s="13">
        <f t="shared" si="1"/>
        <v>0</v>
      </c>
      <c r="L17" s="14"/>
      <c r="M17" s="14"/>
      <c r="N17" s="14"/>
    </row>
    <row r="18" spans="1:14" x14ac:dyDescent="0.25">
      <c r="A18" t="s">
        <v>52</v>
      </c>
      <c r="B18" t="s">
        <v>53</v>
      </c>
      <c r="C18" t="s">
        <v>54</v>
      </c>
      <c r="D18" s="12">
        <v>95000</v>
      </c>
      <c r="E18" s="11">
        <v>94014.99</v>
      </c>
      <c r="F18" s="11">
        <v>0</v>
      </c>
      <c r="G18" s="11">
        <v>1014</v>
      </c>
      <c r="H18" s="11"/>
      <c r="I18" s="11">
        <v>-29</v>
      </c>
      <c r="J18" s="12">
        <f t="shared" si="0"/>
        <v>94999.99</v>
      </c>
      <c r="K18" s="13">
        <f t="shared" si="1"/>
        <v>9.9999999947613105E-3</v>
      </c>
      <c r="L18" s="14"/>
      <c r="M18" s="14"/>
      <c r="N18" s="14"/>
    </row>
    <row r="19" spans="1:14" x14ac:dyDescent="0.25">
      <c r="A19" t="s">
        <v>55</v>
      </c>
      <c r="B19" t="s">
        <v>56</v>
      </c>
      <c r="C19" t="s">
        <v>57</v>
      </c>
      <c r="D19" s="12">
        <v>5000</v>
      </c>
      <c r="E19" s="11">
        <v>0</v>
      </c>
      <c r="F19" s="11">
        <v>0</v>
      </c>
      <c r="G19" s="11">
        <v>5000</v>
      </c>
      <c r="H19" s="11"/>
      <c r="I19" s="11"/>
      <c r="J19" s="12">
        <f t="shared" si="0"/>
        <v>5000</v>
      </c>
      <c r="K19" s="13">
        <f t="shared" si="1"/>
        <v>0</v>
      </c>
      <c r="L19" s="14"/>
      <c r="M19" s="14"/>
      <c r="N19" s="14"/>
    </row>
    <row r="20" spans="1:14" x14ac:dyDescent="0.25">
      <c r="A20" t="s">
        <v>58</v>
      </c>
      <c r="B20" t="s">
        <v>59</v>
      </c>
      <c r="C20" t="s">
        <v>60</v>
      </c>
      <c r="D20" s="12">
        <v>120014</v>
      </c>
      <c r="E20" s="11">
        <v>0</v>
      </c>
      <c r="F20" s="11">
        <v>17239.14</v>
      </c>
      <c r="G20" s="11">
        <v>15632.93</v>
      </c>
      <c r="H20" s="11">
        <v>23066.85</v>
      </c>
      <c r="I20" s="11">
        <f>3892+29+43937</f>
        <v>47858</v>
      </c>
      <c r="J20" s="12">
        <f t="shared" si="0"/>
        <v>103796.92</v>
      </c>
      <c r="K20" s="13">
        <f t="shared" si="1"/>
        <v>16217.080000000002</v>
      </c>
      <c r="L20" s="18"/>
      <c r="M20" s="14"/>
      <c r="N20" s="14"/>
    </row>
    <row r="21" spans="1:14" x14ac:dyDescent="0.25">
      <c r="A21" t="s">
        <v>61</v>
      </c>
      <c r="B21" t="s">
        <v>62</v>
      </c>
      <c r="C21" t="s">
        <v>63</v>
      </c>
      <c r="D21" s="9">
        <v>300000</v>
      </c>
      <c r="E21" s="10">
        <v>0</v>
      </c>
      <c r="F21" s="10">
        <v>0</v>
      </c>
      <c r="G21" s="10">
        <v>292073</v>
      </c>
      <c r="H21" s="10">
        <v>1175.5999999999999</v>
      </c>
      <c r="I21" s="10"/>
      <c r="J21" s="12">
        <f t="shared" si="0"/>
        <v>293248.59999999998</v>
      </c>
      <c r="K21" s="13">
        <f t="shared" si="1"/>
        <v>6751.4000000000233</v>
      </c>
      <c r="L21" s="14">
        <v>7927</v>
      </c>
      <c r="M21" s="14"/>
      <c r="N21" s="14"/>
    </row>
    <row r="22" spans="1:14" x14ac:dyDescent="0.25">
      <c r="A22" t="s">
        <v>64</v>
      </c>
      <c r="B22" t="s">
        <v>65</v>
      </c>
      <c r="C22" t="s">
        <v>66</v>
      </c>
      <c r="D22" s="12">
        <v>220000</v>
      </c>
      <c r="E22" s="11">
        <v>0</v>
      </c>
      <c r="F22" s="11">
        <v>98183.679999999993</v>
      </c>
      <c r="G22" s="11">
        <v>121816</v>
      </c>
      <c r="H22" s="11"/>
      <c r="I22" s="11"/>
      <c r="J22" s="12">
        <f t="shared" si="0"/>
        <v>219999.68</v>
      </c>
      <c r="K22" s="13">
        <f t="shared" si="1"/>
        <v>0.32000000000698492</v>
      </c>
      <c r="L22" s="14"/>
      <c r="M22" s="14"/>
      <c r="N22" s="14"/>
    </row>
    <row r="23" spans="1:14" x14ac:dyDescent="0.25">
      <c r="A23" t="s">
        <v>67</v>
      </c>
      <c r="B23" t="s">
        <v>68</v>
      </c>
      <c r="C23" t="s">
        <v>69</v>
      </c>
      <c r="D23" s="9">
        <v>80000</v>
      </c>
      <c r="E23" s="10">
        <v>0</v>
      </c>
      <c r="F23" s="10">
        <v>0</v>
      </c>
      <c r="G23" s="10">
        <v>77502.600000000006</v>
      </c>
      <c r="H23" s="10">
        <v>2082.2399999999998</v>
      </c>
      <c r="I23" s="10">
        <v>415</v>
      </c>
      <c r="J23" s="12">
        <f t="shared" si="0"/>
        <v>79999.840000000011</v>
      </c>
      <c r="K23" s="13">
        <f t="shared" si="1"/>
        <v>0.15999999998894054</v>
      </c>
      <c r="L23" s="14"/>
      <c r="M23" s="14"/>
      <c r="N23" s="14"/>
    </row>
    <row r="24" spans="1:14" x14ac:dyDescent="0.25">
      <c r="A24" t="s">
        <v>70</v>
      </c>
      <c r="B24" t="s">
        <v>71</v>
      </c>
      <c r="C24" t="s">
        <v>72</v>
      </c>
      <c r="D24" s="9">
        <v>10000</v>
      </c>
      <c r="E24" s="10">
        <v>0</v>
      </c>
      <c r="F24" s="10">
        <v>9330.3700000000008</v>
      </c>
      <c r="G24" s="11">
        <v>2270</v>
      </c>
      <c r="H24" s="11">
        <v>-1600</v>
      </c>
      <c r="I24" s="11"/>
      <c r="J24" s="12">
        <f t="shared" si="0"/>
        <v>10000.370000000001</v>
      </c>
      <c r="K24" s="13">
        <f t="shared" si="1"/>
        <v>-0.37000000000080036</v>
      </c>
      <c r="L24" s="14"/>
      <c r="M24" s="14"/>
      <c r="N24" s="14"/>
    </row>
    <row r="25" spans="1:14" x14ac:dyDescent="0.25">
      <c r="A25" t="s">
        <v>73</v>
      </c>
      <c r="B25" t="s">
        <v>74</v>
      </c>
      <c r="C25" t="s">
        <v>75</v>
      </c>
      <c r="D25" s="9">
        <v>26000</v>
      </c>
      <c r="E25" s="10">
        <v>0</v>
      </c>
      <c r="F25" s="10">
        <v>3121.97</v>
      </c>
      <c r="G25" s="10">
        <v>4725.51</v>
      </c>
      <c r="H25" s="10">
        <v>211.11</v>
      </c>
      <c r="I25" s="10">
        <v>17941</v>
      </c>
      <c r="J25" s="12">
        <f>E25+F25+G25+H25+I25</f>
        <v>25999.59</v>
      </c>
      <c r="K25" s="13">
        <f t="shared" si="1"/>
        <v>0.40999999999985448</v>
      </c>
      <c r="L25" s="14"/>
      <c r="M25" s="14"/>
      <c r="N25" s="14"/>
    </row>
    <row r="26" spans="1:14" x14ac:dyDescent="0.25">
      <c r="A26" t="s">
        <v>76</v>
      </c>
      <c r="B26" t="s">
        <v>77</v>
      </c>
      <c r="C26" t="s">
        <v>78</v>
      </c>
      <c r="D26" s="9">
        <v>19000</v>
      </c>
      <c r="E26" s="10">
        <v>0</v>
      </c>
      <c r="F26" s="10">
        <v>0</v>
      </c>
      <c r="G26" s="10">
        <v>10905.92</v>
      </c>
      <c r="H26" s="10">
        <v>8104.82</v>
      </c>
      <c r="I26" s="10"/>
      <c r="J26" s="12">
        <f t="shared" ref="J26:J30" si="2">E26+F26+G26+H26+I26</f>
        <v>19010.739999999998</v>
      </c>
      <c r="K26" s="13">
        <f t="shared" si="1"/>
        <v>-10.739999999997963</v>
      </c>
      <c r="L26" s="14"/>
      <c r="M26" s="14"/>
      <c r="N26" s="14"/>
    </row>
    <row r="27" spans="1:14" x14ac:dyDescent="0.25">
      <c r="A27" t="s">
        <v>79</v>
      </c>
      <c r="B27" t="s">
        <v>80</v>
      </c>
      <c r="C27" t="s">
        <v>81</v>
      </c>
      <c r="D27" s="12">
        <v>10000</v>
      </c>
      <c r="E27" s="19">
        <v>0</v>
      </c>
      <c r="F27" s="11">
        <v>10028.81</v>
      </c>
      <c r="G27" s="11">
        <v>-29</v>
      </c>
      <c r="H27" s="11">
        <v>0</v>
      </c>
      <c r="I27" s="11"/>
      <c r="J27" s="12">
        <f t="shared" si="2"/>
        <v>9999.81</v>
      </c>
      <c r="K27" s="13">
        <f>D27-J27</f>
        <v>0.19000000000050932</v>
      </c>
      <c r="L27" s="14"/>
      <c r="M27" s="14"/>
      <c r="N27" s="14"/>
    </row>
    <row r="28" spans="1:14" x14ac:dyDescent="0.25">
      <c r="A28" t="s">
        <v>82</v>
      </c>
      <c r="B28" t="s">
        <v>83</v>
      </c>
      <c r="C28" t="s">
        <v>84</v>
      </c>
      <c r="D28" s="9">
        <v>15000</v>
      </c>
      <c r="E28" s="10"/>
      <c r="F28" s="10"/>
      <c r="G28" s="11">
        <v>1999.99</v>
      </c>
      <c r="H28" s="11">
        <v>7600</v>
      </c>
      <c r="I28" s="11">
        <v>200</v>
      </c>
      <c r="J28" s="12">
        <f t="shared" si="2"/>
        <v>9799.99</v>
      </c>
      <c r="K28" s="13">
        <f t="shared" si="1"/>
        <v>5200.01</v>
      </c>
      <c r="L28" s="14"/>
      <c r="M28" s="14"/>
      <c r="N28" s="14"/>
    </row>
    <row r="29" spans="1:14" x14ac:dyDescent="0.25">
      <c r="A29" t="s">
        <v>85</v>
      </c>
      <c r="B29" t="s">
        <v>86</v>
      </c>
      <c r="C29" t="s">
        <v>87</v>
      </c>
      <c r="D29" s="9">
        <v>40000</v>
      </c>
      <c r="E29" s="10"/>
      <c r="F29" s="10"/>
      <c r="G29" s="10">
        <v>15438.38</v>
      </c>
      <c r="H29" s="10">
        <v>15438.39</v>
      </c>
      <c r="I29" s="10">
        <v>9123</v>
      </c>
      <c r="J29" s="12">
        <f t="shared" si="2"/>
        <v>39999.769999999997</v>
      </c>
      <c r="K29" s="13">
        <f t="shared" si="1"/>
        <v>0.23000000000320142</v>
      </c>
      <c r="L29" s="14"/>
      <c r="M29" s="14"/>
      <c r="N29" s="14"/>
    </row>
    <row r="30" spans="1:14" x14ac:dyDescent="0.25">
      <c r="A30" t="s">
        <v>88</v>
      </c>
      <c r="B30" t="s">
        <v>89</v>
      </c>
      <c r="C30" t="s">
        <v>90</v>
      </c>
      <c r="D30" s="12">
        <v>30000</v>
      </c>
      <c r="E30" s="10"/>
      <c r="F30" s="10"/>
      <c r="G30" s="10">
        <v>30000</v>
      </c>
      <c r="H30" s="10">
        <v>0</v>
      </c>
      <c r="I30" s="10"/>
      <c r="J30" s="12">
        <f t="shared" si="2"/>
        <v>30000</v>
      </c>
      <c r="K30" s="13">
        <f t="shared" si="1"/>
        <v>0</v>
      </c>
      <c r="L30" s="14"/>
      <c r="M30" s="14"/>
      <c r="N30" s="14"/>
    </row>
    <row r="31" spans="1:14" x14ac:dyDescent="0.25">
      <c r="C31" t="s">
        <v>91</v>
      </c>
      <c r="D31" s="12">
        <v>-278632</v>
      </c>
      <c r="E31" s="10"/>
      <c r="F31" s="10"/>
      <c r="G31" s="10"/>
      <c r="H31" s="10"/>
      <c r="I31" s="10"/>
      <c r="J31" s="12"/>
      <c r="K31" s="13"/>
      <c r="L31" s="14"/>
      <c r="M31" s="14"/>
      <c r="N31" s="14"/>
    </row>
    <row r="32" spans="1:14" x14ac:dyDescent="0.25">
      <c r="A32" t="s">
        <v>92</v>
      </c>
      <c r="C32" t="s">
        <v>93</v>
      </c>
      <c r="D32" s="12">
        <v>278632</v>
      </c>
      <c r="E32" s="10"/>
      <c r="F32" s="10"/>
      <c r="G32" s="10"/>
      <c r="H32" s="10"/>
      <c r="I32" s="10"/>
      <c r="J32" s="12"/>
      <c r="K32" s="13"/>
      <c r="L32" s="14"/>
      <c r="M32" s="14"/>
      <c r="N32" s="14"/>
    </row>
    <row r="33" spans="1:14" x14ac:dyDescent="0.25">
      <c r="D33" s="12"/>
      <c r="E33" s="10"/>
      <c r="F33" s="10"/>
      <c r="G33" s="10"/>
      <c r="H33" s="10"/>
      <c r="I33" s="10"/>
      <c r="J33" s="9"/>
      <c r="K33" s="14"/>
      <c r="L33" s="14"/>
      <c r="M33" s="14"/>
      <c r="N33" s="14"/>
    </row>
    <row r="34" spans="1:14" x14ac:dyDescent="0.25">
      <c r="B34" t="s">
        <v>94</v>
      </c>
      <c r="D34" s="12"/>
      <c r="E34" s="10"/>
      <c r="F34" s="10"/>
      <c r="G34" s="10"/>
      <c r="H34" s="10"/>
      <c r="I34" s="10"/>
      <c r="J34" s="9"/>
      <c r="K34" s="14"/>
      <c r="L34" s="14"/>
      <c r="M34" s="14"/>
      <c r="N34" s="14"/>
    </row>
    <row r="35" spans="1:14" x14ac:dyDescent="0.25">
      <c r="D35" s="10"/>
      <c r="E35" s="10"/>
      <c r="F35" s="10"/>
      <c r="G35" s="10"/>
      <c r="H35" s="10"/>
      <c r="I35" s="10"/>
      <c r="J35" s="9"/>
      <c r="K35" s="14"/>
      <c r="L35" s="14"/>
      <c r="M35" s="14"/>
      <c r="N35" s="14"/>
    </row>
    <row r="36" spans="1:14" x14ac:dyDescent="0.25">
      <c r="A36" s="4"/>
      <c r="B36" s="4"/>
      <c r="C36" s="4" t="s">
        <v>95</v>
      </c>
      <c r="D36" s="9">
        <f>SUM(D5:D35)</f>
        <v>2834314</v>
      </c>
      <c r="E36" s="9">
        <f t="shared" ref="E36:F36" si="3">SUM(E5:E35)</f>
        <v>153680.21000000002</v>
      </c>
      <c r="F36" s="9">
        <f t="shared" si="3"/>
        <v>601760.7300000001</v>
      </c>
      <c r="G36" s="9">
        <f>SUM(G5:G35)</f>
        <v>1143445.51</v>
      </c>
      <c r="H36" s="9">
        <f>SUM(H5:H35)</f>
        <v>446571.24999999994</v>
      </c>
      <c r="I36" s="9"/>
      <c r="J36" s="9">
        <f>SUM(J5:J35)</f>
        <v>2624089.7000000002</v>
      </c>
      <c r="K36" s="9">
        <f>SUM(K5:K35)</f>
        <v>210224.30000000005</v>
      </c>
      <c r="L36" s="12"/>
      <c r="M36" s="12"/>
      <c r="N36" s="12"/>
    </row>
    <row r="37" spans="1:14" x14ac:dyDescent="0.25">
      <c r="D37" s="20"/>
      <c r="E37" s="20"/>
      <c r="F37" s="20"/>
      <c r="G37" s="20"/>
      <c r="H37" s="20"/>
      <c r="I37" s="20"/>
      <c r="J37" s="20"/>
      <c r="K37" s="1"/>
      <c r="L37" s="1"/>
      <c r="M37" s="1"/>
      <c r="N37" s="1"/>
    </row>
  </sheetData>
  <pageMargins left="0.7" right="0.7" top="0.75" bottom="0.75" header="0.3" footer="0.3"/>
  <pageSetup paperSize="5" scale="89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Kazanjian</dc:creator>
  <cp:lastModifiedBy>Kathy Spofford</cp:lastModifiedBy>
  <cp:lastPrinted>2025-03-20T17:33:06Z</cp:lastPrinted>
  <dcterms:created xsi:type="dcterms:W3CDTF">2025-03-19T16:19:36Z</dcterms:created>
  <dcterms:modified xsi:type="dcterms:W3CDTF">2025-03-20T17:33:55Z</dcterms:modified>
</cp:coreProperties>
</file>