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22"/>
  <workbookPr/>
  <mc:AlternateContent xmlns:mc="http://schemas.openxmlformats.org/markup-compatibility/2006">
    <mc:Choice Requires="x15">
      <x15ac:absPath xmlns:x15ac="http://schemas.microsoft.com/office/spreadsheetml/2010/11/ac" url="/Users/krish/Desktop/TET/"/>
    </mc:Choice>
  </mc:AlternateContent>
  <xr:revisionPtr revIDLastSave="0" documentId="13_ncr:1_{3A6BF434-7437-5F49-A02A-29C97C405F67}" xr6:coauthVersionLast="47" xr6:coauthVersionMax="47" xr10:uidLastSave="{00000000-0000-0000-0000-000000000000}"/>
  <workbookProtection workbookAlgorithmName="SHA-512" workbookHashValue="ijs4jStU9VT4JHhiF0VaCUyz3qIBBlHgSyIe06S7jPSun7/PO5I5gPqvSMXHKJOBqdaTwBbgK2kp8QPJiFDPoA==" workbookSaltValue="Azg7wDsxX67D6hvzk9JepQ==" workbookSpinCount="100000" lockStructure="1"/>
  <bookViews>
    <workbookView xWindow="0" yWindow="660" windowWidth="29400" windowHeight="16840" xr2:uid="{00000000-000D-0000-FFFF-FFFF00000000}"/>
  </bookViews>
  <sheets>
    <sheet name="Small Project_Cost Calculator_" sheetId="4" r:id="rId1"/>
    <sheet name="Cost Breakup" sheetId="1" state="hidden" r:id="rId2"/>
    <sheet name="Sheet Plastination" sheetId="5" state="hidden" r:id="rId3"/>
  </sheets>
  <definedNames>
    <definedName name="_xlnm.Print_Area" localSheetId="0">'Small Project_Cost Calculator_'!$A$1:$K$95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4" l="1"/>
  <c r="M73" i="4"/>
  <c r="M74" i="4"/>
  <c r="M75" i="4"/>
  <c r="M76" i="4"/>
  <c r="M77" i="4"/>
  <c r="M78" i="4"/>
  <c r="M79" i="4"/>
  <c r="M80" i="4"/>
  <c r="M81" i="4"/>
  <c r="M82" i="4"/>
  <c r="M83" i="4"/>
  <c r="M84" i="4"/>
  <c r="M85" i="4"/>
  <c r="M86" i="4"/>
  <c r="M71" i="4"/>
  <c r="L72" i="4"/>
  <c r="L73" i="4"/>
  <c r="L74" i="4"/>
  <c r="L75" i="4"/>
  <c r="L76" i="4"/>
  <c r="L77" i="4"/>
  <c r="L78" i="4"/>
  <c r="L79" i="4"/>
  <c r="L80" i="4"/>
  <c r="L81" i="4"/>
  <c r="L82" i="4"/>
  <c r="L83" i="4"/>
  <c r="L84" i="4"/>
  <c r="L85" i="4"/>
  <c r="L86" i="4"/>
  <c r="K72" i="4"/>
  <c r="K73" i="4"/>
  <c r="K74" i="4"/>
  <c r="K75" i="4"/>
  <c r="K76" i="4"/>
  <c r="K77" i="4"/>
  <c r="K78" i="4"/>
  <c r="K79" i="4"/>
  <c r="K80" i="4"/>
  <c r="K81" i="4"/>
  <c r="K82" i="4"/>
  <c r="K83" i="4"/>
  <c r="K84" i="4"/>
  <c r="K85" i="4"/>
  <c r="K86" i="4"/>
  <c r="J72" i="4"/>
  <c r="J73" i="4"/>
  <c r="J74" i="4"/>
  <c r="J75" i="4"/>
  <c r="J76" i="4"/>
  <c r="J77" i="4"/>
  <c r="J78" i="4"/>
  <c r="J79" i="4"/>
  <c r="J80" i="4"/>
  <c r="J81" i="4"/>
  <c r="J82" i="4"/>
  <c r="J83" i="4"/>
  <c r="J84" i="4"/>
  <c r="J85" i="4"/>
  <c r="J86" i="4"/>
  <c r="C87" i="4"/>
  <c r="D90" i="4" s="1"/>
  <c r="C68" i="4"/>
  <c r="D89" i="4" s="1"/>
  <c r="G72" i="4"/>
  <c r="G73" i="4"/>
  <c r="G74" i="4"/>
  <c r="G75" i="4"/>
  <c r="G76" i="4"/>
  <c r="G77" i="4"/>
  <c r="G78" i="4"/>
  <c r="G79" i="4"/>
  <c r="G80" i="4"/>
  <c r="G81" i="4"/>
  <c r="G82" i="4"/>
  <c r="G83" i="4"/>
  <c r="G84" i="4"/>
  <c r="G85" i="4"/>
  <c r="G86" i="4"/>
  <c r="F72" i="4"/>
  <c r="F73" i="4"/>
  <c r="F74" i="4"/>
  <c r="F75" i="4"/>
  <c r="F76" i="4"/>
  <c r="F77" i="4"/>
  <c r="F78" i="4"/>
  <c r="F79" i="4"/>
  <c r="F80" i="4"/>
  <c r="F81" i="4"/>
  <c r="F82" i="4"/>
  <c r="F83" i="4"/>
  <c r="F84" i="4"/>
  <c r="F85" i="4"/>
  <c r="F86" i="4"/>
  <c r="D72" i="4"/>
  <c r="E72" i="4" s="1"/>
  <c r="D73" i="4"/>
  <c r="E73" i="4" s="1"/>
  <c r="D74" i="4"/>
  <c r="E74" i="4" s="1"/>
  <c r="D75" i="4"/>
  <c r="E75" i="4" s="1"/>
  <c r="D76" i="4"/>
  <c r="E76" i="4" s="1"/>
  <c r="D77" i="4"/>
  <c r="E77" i="4" s="1"/>
  <c r="D78" i="4"/>
  <c r="E78" i="4" s="1"/>
  <c r="D79" i="4"/>
  <c r="E79" i="4" s="1"/>
  <c r="D80" i="4"/>
  <c r="E80" i="4" s="1"/>
  <c r="D81" i="4"/>
  <c r="E81" i="4" s="1"/>
  <c r="D82" i="4"/>
  <c r="E82" i="4" s="1"/>
  <c r="D83" i="4"/>
  <c r="E83" i="4" s="1"/>
  <c r="D84" i="4"/>
  <c r="E84" i="4" s="1"/>
  <c r="D85" i="4"/>
  <c r="E85" i="4" s="1"/>
  <c r="D86" i="4"/>
  <c r="E86" i="4" s="1"/>
  <c r="F58" i="4"/>
  <c r="H58" i="4" s="1"/>
  <c r="I58" i="4" s="1"/>
  <c r="F71" i="4"/>
  <c r="G71" i="4"/>
  <c r="D71" i="4"/>
  <c r="E71" i="4" s="1"/>
  <c r="L71" i="4" s="1"/>
  <c r="P15" i="5"/>
  <c r="P18" i="5"/>
  <c r="F15" i="5"/>
  <c r="G15" i="5" s="1"/>
  <c r="H15" i="5" s="1"/>
  <c r="F9" i="5"/>
  <c r="I9" i="5" s="1"/>
  <c r="J9" i="5" s="1"/>
  <c r="F10" i="5"/>
  <c r="I10" i="5" s="1"/>
  <c r="J10" i="5" s="1"/>
  <c r="F11" i="5"/>
  <c r="G11" i="5" s="1"/>
  <c r="H11" i="5" s="1"/>
  <c r="F12" i="5"/>
  <c r="G12" i="5" s="1"/>
  <c r="H12" i="5" s="1"/>
  <c r="F13" i="5"/>
  <c r="I13" i="5" s="1"/>
  <c r="J13" i="5" s="1"/>
  <c r="F14" i="5"/>
  <c r="G14" i="5" s="1"/>
  <c r="H14" i="5" s="1"/>
  <c r="F16" i="5"/>
  <c r="G16" i="5" s="1"/>
  <c r="H16" i="5" s="1"/>
  <c r="F17" i="5"/>
  <c r="G17" i="5" s="1"/>
  <c r="H17" i="5" s="1"/>
  <c r="F18" i="5"/>
  <c r="G18" i="5" s="1"/>
  <c r="H18" i="5" s="1"/>
  <c r="F19" i="5"/>
  <c r="G19" i="5" s="1"/>
  <c r="H19" i="5" s="1"/>
  <c r="F20" i="5"/>
  <c r="G20" i="5" s="1"/>
  <c r="H20" i="5" s="1"/>
  <c r="F21" i="5"/>
  <c r="I21" i="5" s="1"/>
  <c r="J21" i="5" s="1"/>
  <c r="F22" i="5"/>
  <c r="G22" i="5" s="1"/>
  <c r="H22" i="5" s="1"/>
  <c r="F23" i="5"/>
  <c r="I23" i="5" s="1"/>
  <c r="J23" i="5" s="1"/>
  <c r="F8" i="5"/>
  <c r="I8" i="5" s="1"/>
  <c r="J8" i="5" s="1"/>
  <c r="O31" i="5"/>
  <c r="P31" i="5" s="1"/>
  <c r="F30" i="5"/>
  <c r="K30" i="5" s="1"/>
  <c r="L30" i="5" s="1"/>
  <c r="F29" i="5"/>
  <c r="G29" i="5" s="1"/>
  <c r="H29" i="5" s="1"/>
  <c r="F28" i="5"/>
  <c r="I28" i="5" s="1"/>
  <c r="J28" i="5" s="1"/>
  <c r="F27" i="5"/>
  <c r="G27" i="5" s="1"/>
  <c r="H27" i="5" s="1"/>
  <c r="F26" i="5"/>
  <c r="K26" i="5" s="1"/>
  <c r="L26" i="5" s="1"/>
  <c r="F25" i="5"/>
  <c r="G25" i="5" s="1"/>
  <c r="H25" i="5" s="1"/>
  <c r="F24" i="5"/>
  <c r="G24" i="5" s="1"/>
  <c r="H24" i="5" s="1"/>
  <c r="M66" i="1"/>
  <c r="P60" i="1"/>
  <c r="O60" i="1"/>
  <c r="M60" i="1"/>
  <c r="J60" i="1"/>
  <c r="I60" i="1"/>
  <c r="H60" i="1"/>
  <c r="G60" i="1"/>
  <c r="P58" i="1"/>
  <c r="O58" i="1"/>
  <c r="P57" i="1"/>
  <c r="O57" i="1"/>
  <c r="M57" i="1"/>
  <c r="L57" i="1"/>
  <c r="K57" i="1"/>
  <c r="J57" i="1"/>
  <c r="I57" i="1"/>
  <c r="H57" i="1"/>
  <c r="G57" i="1"/>
  <c r="F57" i="1"/>
  <c r="P56" i="1"/>
  <c r="O56" i="1"/>
  <c r="M56" i="1"/>
  <c r="L56" i="1"/>
  <c r="K56" i="1"/>
  <c r="J56" i="1"/>
  <c r="I56" i="1"/>
  <c r="H56" i="1"/>
  <c r="G56" i="1"/>
  <c r="F56" i="1"/>
  <c r="P55" i="1"/>
  <c r="O55" i="1"/>
  <c r="M55" i="1"/>
  <c r="L55" i="1"/>
  <c r="K55" i="1"/>
  <c r="J55" i="1"/>
  <c r="I55" i="1"/>
  <c r="H55" i="1"/>
  <c r="G55" i="1"/>
  <c r="F55" i="1"/>
  <c r="P54" i="1"/>
  <c r="O54" i="1"/>
  <c r="M54" i="1"/>
  <c r="L54" i="1"/>
  <c r="K54" i="1"/>
  <c r="J54" i="1"/>
  <c r="I54" i="1"/>
  <c r="H54" i="1"/>
  <c r="G54" i="1"/>
  <c r="F54" i="1"/>
  <c r="P53" i="1"/>
  <c r="O53" i="1"/>
  <c r="M53" i="1"/>
  <c r="L53" i="1"/>
  <c r="K53" i="1"/>
  <c r="J53" i="1"/>
  <c r="I53" i="1"/>
  <c r="H53" i="1"/>
  <c r="G53" i="1"/>
  <c r="F53" i="1"/>
  <c r="P52" i="1"/>
  <c r="O52" i="1"/>
  <c r="M52" i="1"/>
  <c r="L52" i="1"/>
  <c r="K52" i="1"/>
  <c r="J52" i="1"/>
  <c r="I52" i="1"/>
  <c r="H52" i="1"/>
  <c r="G52" i="1"/>
  <c r="F52" i="1"/>
  <c r="P51" i="1"/>
  <c r="O51" i="1"/>
  <c r="M51" i="1"/>
  <c r="L51" i="1"/>
  <c r="K51" i="1"/>
  <c r="J51" i="1"/>
  <c r="I51" i="1"/>
  <c r="H51" i="1"/>
  <c r="G51" i="1"/>
  <c r="F51" i="1"/>
  <c r="P50" i="1"/>
  <c r="O50" i="1"/>
  <c r="M50" i="1"/>
  <c r="J50" i="1"/>
  <c r="I50" i="1"/>
  <c r="H50" i="1"/>
  <c r="G50" i="1"/>
  <c r="F50" i="1"/>
  <c r="P49" i="1"/>
  <c r="O49" i="1"/>
  <c r="M49" i="1"/>
  <c r="J49" i="1"/>
  <c r="I49" i="1"/>
  <c r="H49" i="1"/>
  <c r="G49" i="1"/>
  <c r="F49" i="1"/>
  <c r="P48" i="1"/>
  <c r="O48" i="1"/>
  <c r="M48" i="1"/>
  <c r="J48" i="1"/>
  <c r="I48" i="1"/>
  <c r="H48" i="1"/>
  <c r="G48" i="1"/>
  <c r="F48" i="1"/>
  <c r="P47" i="1"/>
  <c r="O47" i="1"/>
  <c r="M47" i="1"/>
  <c r="J47" i="1"/>
  <c r="I47" i="1"/>
  <c r="H47" i="1"/>
  <c r="G47" i="1"/>
  <c r="F47" i="1"/>
  <c r="P46" i="1"/>
  <c r="O46" i="1"/>
  <c r="M46" i="1"/>
  <c r="J46" i="1"/>
  <c r="I46" i="1"/>
  <c r="H46" i="1"/>
  <c r="G46" i="1"/>
  <c r="F46" i="1"/>
  <c r="P45" i="1"/>
  <c r="O45" i="1"/>
  <c r="M45" i="1"/>
  <c r="J45" i="1"/>
  <c r="I45" i="1"/>
  <c r="H45" i="1"/>
  <c r="G45" i="1"/>
  <c r="F45" i="1"/>
  <c r="P44" i="1"/>
  <c r="O44" i="1"/>
  <c r="M44" i="1"/>
  <c r="J44" i="1"/>
  <c r="I44" i="1"/>
  <c r="H44" i="1"/>
  <c r="G44" i="1"/>
  <c r="F44" i="1"/>
  <c r="P43" i="1"/>
  <c r="O43" i="1"/>
  <c r="M43" i="1"/>
  <c r="J43" i="1"/>
  <c r="I43" i="1"/>
  <c r="H43" i="1"/>
  <c r="G43" i="1"/>
  <c r="F43" i="1"/>
  <c r="P42" i="1"/>
  <c r="O42" i="1"/>
  <c r="M42" i="1"/>
  <c r="J42" i="1"/>
  <c r="I42" i="1"/>
  <c r="H42" i="1"/>
  <c r="G42" i="1"/>
  <c r="F42" i="1"/>
  <c r="P40" i="1"/>
  <c r="O40" i="1"/>
  <c r="M40" i="1"/>
  <c r="J40" i="1"/>
  <c r="I40" i="1"/>
  <c r="H40" i="1"/>
  <c r="G40" i="1"/>
  <c r="F40" i="1"/>
  <c r="P39" i="1"/>
  <c r="O39" i="1"/>
  <c r="M39" i="1"/>
  <c r="J39" i="1"/>
  <c r="I39" i="1"/>
  <c r="H39" i="1"/>
  <c r="G39" i="1"/>
  <c r="F39" i="1"/>
  <c r="P38" i="1"/>
  <c r="O38" i="1"/>
  <c r="M38" i="1"/>
  <c r="J38" i="1"/>
  <c r="I38" i="1"/>
  <c r="H38" i="1"/>
  <c r="G38" i="1"/>
  <c r="F38" i="1"/>
  <c r="P37" i="1"/>
  <c r="O37" i="1"/>
  <c r="M37" i="1"/>
  <c r="J37" i="1"/>
  <c r="I37" i="1"/>
  <c r="H37" i="1"/>
  <c r="G37" i="1"/>
  <c r="F37" i="1"/>
  <c r="P36" i="1"/>
  <c r="O36" i="1"/>
  <c r="M36" i="1"/>
  <c r="J36" i="1"/>
  <c r="I36" i="1"/>
  <c r="H36" i="1"/>
  <c r="G36" i="1"/>
  <c r="F36" i="1"/>
  <c r="P35" i="1"/>
  <c r="O35" i="1"/>
  <c r="M35" i="1"/>
  <c r="J35" i="1"/>
  <c r="I35" i="1"/>
  <c r="H35" i="1"/>
  <c r="G35" i="1"/>
  <c r="F35" i="1"/>
  <c r="P34" i="1"/>
  <c r="O34" i="1"/>
  <c r="M34" i="1"/>
  <c r="J34" i="1"/>
  <c r="I34" i="1"/>
  <c r="H34" i="1"/>
  <c r="G34" i="1"/>
  <c r="F34" i="1"/>
  <c r="P33" i="1"/>
  <c r="O33" i="1"/>
  <c r="M33" i="1"/>
  <c r="J33" i="1"/>
  <c r="I33" i="1"/>
  <c r="H33" i="1"/>
  <c r="G33" i="1"/>
  <c r="F33" i="1"/>
  <c r="P32" i="1"/>
  <c r="O32" i="1"/>
  <c r="M32" i="1"/>
  <c r="J32" i="1"/>
  <c r="I32" i="1"/>
  <c r="H32" i="1"/>
  <c r="G32" i="1"/>
  <c r="F32" i="1"/>
  <c r="P31" i="1"/>
  <c r="O31" i="1"/>
  <c r="M31" i="1"/>
  <c r="J31" i="1"/>
  <c r="I31" i="1"/>
  <c r="H31" i="1"/>
  <c r="G31" i="1"/>
  <c r="F31" i="1"/>
  <c r="P30" i="1"/>
  <c r="O30" i="1"/>
  <c r="M30" i="1"/>
  <c r="J30" i="1"/>
  <c r="I30" i="1"/>
  <c r="H30" i="1"/>
  <c r="G30" i="1"/>
  <c r="F30" i="1"/>
  <c r="P29" i="1"/>
  <c r="O29" i="1"/>
  <c r="M29" i="1"/>
  <c r="J29" i="1"/>
  <c r="I29" i="1"/>
  <c r="H29" i="1"/>
  <c r="G29" i="1"/>
  <c r="F29" i="1"/>
  <c r="P28" i="1"/>
  <c r="O28" i="1"/>
  <c r="M28" i="1"/>
  <c r="J28" i="1"/>
  <c r="I28" i="1"/>
  <c r="H28" i="1"/>
  <c r="G28" i="1"/>
  <c r="F28" i="1"/>
  <c r="P26" i="1"/>
  <c r="O26" i="1"/>
  <c r="M26" i="1"/>
  <c r="J26" i="1"/>
  <c r="I26" i="1"/>
  <c r="H26" i="1"/>
  <c r="G26" i="1"/>
  <c r="F26" i="1"/>
  <c r="P25" i="1"/>
  <c r="O25" i="1"/>
  <c r="M25" i="1"/>
  <c r="J25" i="1"/>
  <c r="I25" i="1"/>
  <c r="H25" i="1"/>
  <c r="G25" i="1"/>
  <c r="F25" i="1"/>
  <c r="P23" i="1"/>
  <c r="O23" i="1"/>
  <c r="M23" i="1"/>
  <c r="J23" i="1"/>
  <c r="I23" i="1"/>
  <c r="H23" i="1"/>
  <c r="G23" i="1"/>
  <c r="F23" i="1"/>
  <c r="P22" i="1"/>
  <c r="O22" i="1"/>
  <c r="M22" i="1"/>
  <c r="J22" i="1"/>
  <c r="I22" i="1"/>
  <c r="H22" i="1"/>
  <c r="G22" i="1"/>
  <c r="F22" i="1"/>
  <c r="P21" i="1"/>
  <c r="O21" i="1"/>
  <c r="M21" i="1"/>
  <c r="J21" i="1"/>
  <c r="I21" i="1"/>
  <c r="H21" i="1"/>
  <c r="G21" i="1"/>
  <c r="F21" i="1"/>
  <c r="P20" i="1"/>
  <c r="O20" i="1"/>
  <c r="M20" i="1"/>
  <c r="J20" i="1"/>
  <c r="I20" i="1"/>
  <c r="H20" i="1"/>
  <c r="G20" i="1"/>
  <c r="F20" i="1"/>
  <c r="P19" i="1"/>
  <c r="O19" i="1"/>
  <c r="M19" i="1"/>
  <c r="J19" i="1"/>
  <c r="I19" i="1"/>
  <c r="H19" i="1"/>
  <c r="G19" i="1"/>
  <c r="F19" i="1"/>
  <c r="P18" i="1"/>
  <c r="O18" i="1"/>
  <c r="M18" i="1"/>
  <c r="J18" i="1"/>
  <c r="I18" i="1"/>
  <c r="H18" i="1"/>
  <c r="G18" i="1"/>
  <c r="F18" i="1"/>
  <c r="P17" i="1"/>
  <c r="O17" i="1"/>
  <c r="M17" i="1"/>
  <c r="J17" i="1"/>
  <c r="I17" i="1"/>
  <c r="H17" i="1"/>
  <c r="G17" i="1"/>
  <c r="F17" i="1"/>
  <c r="P16" i="1"/>
  <c r="O16" i="1"/>
  <c r="M16" i="1"/>
  <c r="J16" i="1"/>
  <c r="I16" i="1"/>
  <c r="H16" i="1"/>
  <c r="G16" i="1"/>
  <c r="F16" i="1"/>
  <c r="P14" i="1"/>
  <c r="O14" i="1"/>
  <c r="M14" i="1"/>
  <c r="J14" i="1"/>
  <c r="I14" i="1"/>
  <c r="H14" i="1"/>
  <c r="G14" i="1"/>
  <c r="F14" i="1"/>
  <c r="P13" i="1"/>
  <c r="O13" i="1"/>
  <c r="M13" i="1"/>
  <c r="J13" i="1"/>
  <c r="I13" i="1"/>
  <c r="H13" i="1"/>
  <c r="G13" i="1"/>
  <c r="F13" i="1"/>
  <c r="P12" i="1"/>
  <c r="O12" i="1"/>
  <c r="M12" i="1"/>
  <c r="J12" i="1"/>
  <c r="I12" i="1"/>
  <c r="H12" i="1"/>
  <c r="G12" i="1"/>
  <c r="F12" i="1"/>
  <c r="P11" i="1"/>
  <c r="O11" i="1"/>
  <c r="M11" i="1"/>
  <c r="J11" i="1"/>
  <c r="I11" i="1"/>
  <c r="H11" i="1"/>
  <c r="G11" i="1"/>
  <c r="F11" i="1"/>
  <c r="P10" i="1"/>
  <c r="O10" i="1"/>
  <c r="M10" i="1"/>
  <c r="J10" i="1"/>
  <c r="I10" i="1"/>
  <c r="H10" i="1"/>
  <c r="G10" i="1"/>
  <c r="F10" i="1"/>
  <c r="P9" i="1"/>
  <c r="O9" i="1"/>
  <c r="M9" i="1"/>
  <c r="J9" i="1"/>
  <c r="I9" i="1"/>
  <c r="H9" i="1"/>
  <c r="G9" i="1"/>
  <c r="F9" i="1"/>
  <c r="P7" i="1"/>
  <c r="O7" i="1"/>
  <c r="M7" i="1"/>
  <c r="J7" i="1"/>
  <c r="I7" i="1"/>
  <c r="H7" i="1"/>
  <c r="G7" i="1"/>
  <c r="F7" i="1"/>
  <c r="B67" i="4"/>
  <c r="B66" i="4"/>
  <c r="G65" i="4"/>
  <c r="D65" i="4"/>
  <c r="E65" i="4" s="1"/>
  <c r="L65" i="4" s="1"/>
  <c r="M65" i="4" s="1"/>
  <c r="B65" i="4"/>
  <c r="G64" i="4"/>
  <c r="D64" i="4"/>
  <c r="E64" i="4" s="1"/>
  <c r="B64" i="4"/>
  <c r="G63" i="4"/>
  <c r="D63" i="4"/>
  <c r="E63" i="4" s="1"/>
  <c r="B63" i="4"/>
  <c r="G62" i="4"/>
  <c r="D62" i="4"/>
  <c r="E62" i="4" s="1"/>
  <c r="B62" i="4"/>
  <c r="G61" i="4"/>
  <c r="D61" i="4"/>
  <c r="E61" i="4" s="1"/>
  <c r="B61" i="4"/>
  <c r="G60" i="4"/>
  <c r="D60" i="4"/>
  <c r="E60" i="4" s="1"/>
  <c r="B60" i="4"/>
  <c r="G59" i="4"/>
  <c r="D59" i="4"/>
  <c r="E59" i="4" s="1"/>
  <c r="B59" i="4"/>
  <c r="E58" i="4"/>
  <c r="G57" i="4"/>
  <c r="D57" i="4"/>
  <c r="E57" i="4" s="1"/>
  <c r="B57" i="4"/>
  <c r="L56" i="4"/>
  <c r="M56" i="4" s="1"/>
  <c r="J56" i="4"/>
  <c r="K56" i="4" s="1"/>
  <c r="B56" i="4"/>
  <c r="G55" i="4"/>
  <c r="D55" i="4"/>
  <c r="E55" i="4" s="1"/>
  <c r="B55" i="4"/>
  <c r="G54" i="4"/>
  <c r="D54" i="4"/>
  <c r="E54" i="4" s="1"/>
  <c r="B54" i="4"/>
  <c r="G53" i="4"/>
  <c r="D53" i="4"/>
  <c r="E53" i="4" s="1"/>
  <c r="L53" i="4" s="1"/>
  <c r="M53" i="4" s="1"/>
  <c r="B53" i="4"/>
  <c r="G52" i="4"/>
  <c r="D52" i="4"/>
  <c r="E52" i="4" s="1"/>
  <c r="B52" i="4"/>
  <c r="G51" i="4"/>
  <c r="D51" i="4"/>
  <c r="E51" i="4" s="1"/>
  <c r="B51" i="4"/>
  <c r="G50" i="4"/>
  <c r="D50" i="4"/>
  <c r="E50" i="4" s="1"/>
  <c r="B50" i="4"/>
  <c r="G49" i="4"/>
  <c r="D49" i="4"/>
  <c r="E49" i="4" s="1"/>
  <c r="B49" i="4"/>
  <c r="G48" i="4"/>
  <c r="D48" i="4"/>
  <c r="E48" i="4" s="1"/>
  <c r="B48" i="4"/>
  <c r="G47" i="4"/>
  <c r="D47" i="4"/>
  <c r="E47" i="4" s="1"/>
  <c r="B47" i="4"/>
  <c r="G46" i="4"/>
  <c r="D46" i="4"/>
  <c r="E46" i="4" s="1"/>
  <c r="B46" i="4"/>
  <c r="G45" i="4"/>
  <c r="D45" i="4"/>
  <c r="E45" i="4" s="1"/>
  <c r="B45" i="4"/>
  <c r="G44" i="4"/>
  <c r="D44" i="4"/>
  <c r="E44" i="4" s="1"/>
  <c r="B44" i="4"/>
  <c r="L43" i="4"/>
  <c r="M43" i="4" s="1"/>
  <c r="J43" i="4"/>
  <c r="K43" i="4" s="1"/>
  <c r="B43" i="4"/>
  <c r="G42" i="4"/>
  <c r="D42" i="4"/>
  <c r="E42" i="4" s="1"/>
  <c r="B42" i="4"/>
  <c r="G41" i="4"/>
  <c r="D41" i="4"/>
  <c r="E41" i="4" s="1"/>
  <c r="B41" i="4"/>
  <c r="L40" i="4"/>
  <c r="M40" i="4" s="1"/>
  <c r="J40" i="4"/>
  <c r="K40" i="4" s="1"/>
  <c r="B40" i="4"/>
  <c r="G39" i="4"/>
  <c r="D39" i="4"/>
  <c r="E39" i="4" s="1"/>
  <c r="B39" i="4"/>
  <c r="G38" i="4"/>
  <c r="D38" i="4"/>
  <c r="E38" i="4" s="1"/>
  <c r="B38" i="4"/>
  <c r="G37" i="4"/>
  <c r="D37" i="4"/>
  <c r="E37" i="4" s="1"/>
  <c r="B37" i="4"/>
  <c r="G36" i="4"/>
  <c r="E36" i="4"/>
  <c r="J36" i="4" s="1"/>
  <c r="K36" i="4" s="1"/>
  <c r="B36" i="4"/>
  <c r="G35" i="4"/>
  <c r="D35" i="4"/>
  <c r="E35" i="4" s="1"/>
  <c r="B35" i="4"/>
  <c r="L34" i="4"/>
  <c r="M34" i="4" s="1"/>
  <c r="J34" i="4"/>
  <c r="K34" i="4" s="1"/>
  <c r="B34" i="4"/>
  <c r="G33" i="4"/>
  <c r="D33" i="4"/>
  <c r="E33" i="4" s="1"/>
  <c r="B33" i="4"/>
  <c r="G32" i="4"/>
  <c r="D32" i="4"/>
  <c r="E32" i="4" s="1"/>
  <c r="B32" i="4"/>
  <c r="G31" i="4"/>
  <c r="D31" i="4"/>
  <c r="E31" i="4" s="1"/>
  <c r="B31" i="4"/>
  <c r="G30" i="4"/>
  <c r="D30" i="4"/>
  <c r="E30" i="4" s="1"/>
  <c r="B30" i="4"/>
  <c r="L29" i="4"/>
  <c r="M29" i="4" s="1"/>
  <c r="J29" i="4"/>
  <c r="K29" i="4" s="1"/>
  <c r="B29" i="4"/>
  <c r="J71" i="4" l="1"/>
  <c r="K71" i="4" s="1"/>
  <c r="C8" i="4"/>
  <c r="C7" i="4"/>
  <c r="H73" i="4"/>
  <c r="I73" i="4" s="1"/>
  <c r="E68" i="4"/>
  <c r="D91" i="4"/>
  <c r="H81" i="4"/>
  <c r="I81" i="4" s="1"/>
  <c r="F87" i="4"/>
  <c r="E87" i="4"/>
  <c r="H76" i="4"/>
  <c r="I76" i="4" s="1"/>
  <c r="H75" i="4"/>
  <c r="I75" i="4" s="1"/>
  <c r="H82" i="4"/>
  <c r="I82" i="4" s="1"/>
  <c r="H86" i="4"/>
  <c r="I86" i="4" s="1"/>
  <c r="H85" i="4"/>
  <c r="I85" i="4" s="1"/>
  <c r="H84" i="4"/>
  <c r="I84" i="4" s="1"/>
  <c r="H83" i="4"/>
  <c r="I83" i="4" s="1"/>
  <c r="H80" i="4"/>
  <c r="I80" i="4" s="1"/>
  <c r="H79" i="4"/>
  <c r="I79" i="4" s="1"/>
  <c r="H78" i="4"/>
  <c r="I78" i="4" s="1"/>
  <c r="H77" i="4"/>
  <c r="I77" i="4" s="1"/>
  <c r="H74" i="4"/>
  <c r="I74" i="4" s="1"/>
  <c r="H72" i="4"/>
  <c r="I72" i="4" s="1"/>
  <c r="H71" i="4"/>
  <c r="I18" i="5"/>
  <c r="J18" i="5" s="1"/>
  <c r="I14" i="5"/>
  <c r="J14" i="5" s="1"/>
  <c r="M14" i="5" s="1"/>
  <c r="O14" i="5" s="1"/>
  <c r="I19" i="5"/>
  <c r="J19" i="5" s="1"/>
  <c r="M19" i="5" s="1"/>
  <c r="O19" i="5" s="1"/>
  <c r="P19" i="5" s="1"/>
  <c r="I15" i="5"/>
  <c r="J15" i="5" s="1"/>
  <c r="M15" i="5" s="1"/>
  <c r="O15" i="5" s="1"/>
  <c r="G23" i="5"/>
  <c r="H23" i="5" s="1"/>
  <c r="M23" i="5" s="1"/>
  <c r="O23" i="5" s="1"/>
  <c r="I17" i="5"/>
  <c r="J17" i="5" s="1"/>
  <c r="I16" i="5"/>
  <c r="J16" i="5" s="1"/>
  <c r="M17" i="5"/>
  <c r="O17" i="5" s="1"/>
  <c r="M18" i="5"/>
  <c r="O18" i="5" s="1"/>
  <c r="M16" i="5"/>
  <c r="O16" i="5" s="1"/>
  <c r="I20" i="5"/>
  <c r="J20" i="5" s="1"/>
  <c r="M20" i="5" s="1"/>
  <c r="O20" i="5" s="1"/>
  <c r="G21" i="5"/>
  <c r="H21" i="5" s="1"/>
  <c r="M21" i="5" s="1"/>
  <c r="O21" i="5" s="1"/>
  <c r="G10" i="5"/>
  <c r="H10" i="5" s="1"/>
  <c r="I22" i="5"/>
  <c r="J22" i="5" s="1"/>
  <c r="M22" i="5" s="1"/>
  <c r="O22" i="5" s="1"/>
  <c r="M10" i="5"/>
  <c r="O10" i="5" s="1"/>
  <c r="P10" i="5" s="1"/>
  <c r="G9" i="5"/>
  <c r="H9" i="5" s="1"/>
  <c r="M9" i="5" s="1"/>
  <c r="O9" i="5" s="1"/>
  <c r="P9" i="5" s="1"/>
  <c r="G13" i="5"/>
  <c r="H13" i="5" s="1"/>
  <c r="M13" i="5" s="1"/>
  <c r="O13" i="5" s="1"/>
  <c r="I12" i="5"/>
  <c r="J12" i="5" s="1"/>
  <c r="M12" i="5" s="1"/>
  <c r="O12" i="5" s="1"/>
  <c r="P12" i="5" s="1"/>
  <c r="I11" i="5"/>
  <c r="J11" i="5" s="1"/>
  <c r="M11" i="5" s="1"/>
  <c r="O11" i="5" s="1"/>
  <c r="G8" i="5"/>
  <c r="H8" i="5" s="1"/>
  <c r="M8" i="5" s="1"/>
  <c r="O8" i="5" s="1"/>
  <c r="P8" i="5" s="1"/>
  <c r="I27" i="5"/>
  <c r="J27" i="5" s="1"/>
  <c r="K27" i="5"/>
  <c r="L27" i="5" s="1"/>
  <c r="M27" i="5" s="1"/>
  <c r="O27" i="5" s="1"/>
  <c r="P27" i="5" s="1"/>
  <c r="I29" i="5"/>
  <c r="J29" i="5" s="1"/>
  <c r="K29" i="5"/>
  <c r="L29" i="5" s="1"/>
  <c r="I25" i="5"/>
  <c r="J25" i="5" s="1"/>
  <c r="K25" i="5"/>
  <c r="L25" i="5" s="1"/>
  <c r="G28" i="5"/>
  <c r="H28" i="5" s="1"/>
  <c r="G26" i="5"/>
  <c r="H26" i="5" s="1"/>
  <c r="G30" i="5"/>
  <c r="H30" i="5" s="1"/>
  <c r="I26" i="5"/>
  <c r="J26" i="5" s="1"/>
  <c r="M26" i="5" s="1"/>
  <c r="O26" i="5" s="1"/>
  <c r="P26" i="5" s="1"/>
  <c r="K24" i="5"/>
  <c r="L24" i="5" s="1"/>
  <c r="K28" i="5"/>
  <c r="L28" i="5" s="1"/>
  <c r="I24" i="5"/>
  <c r="J24" i="5" s="1"/>
  <c r="I30" i="5"/>
  <c r="J30" i="5" s="1"/>
  <c r="P14" i="5"/>
  <c r="L62" i="4"/>
  <c r="M62" i="4" s="1"/>
  <c r="J62" i="4"/>
  <c r="K62" i="4" s="1"/>
  <c r="J33" i="4"/>
  <c r="K33" i="4" s="1"/>
  <c r="L33" i="4"/>
  <c r="M33" i="4" s="1"/>
  <c r="L51" i="4"/>
  <c r="M51" i="4" s="1"/>
  <c r="J51" i="4"/>
  <c r="K51" i="4" s="1"/>
  <c r="L63" i="4"/>
  <c r="M63" i="4" s="1"/>
  <c r="J63" i="4"/>
  <c r="K63" i="4" s="1"/>
  <c r="L38" i="4"/>
  <c r="M38" i="4" s="1"/>
  <c r="J38" i="4"/>
  <c r="K38" i="4" s="1"/>
  <c r="L57" i="4"/>
  <c r="M57" i="4" s="1"/>
  <c r="J57" i="4"/>
  <c r="K57" i="4" s="1"/>
  <c r="F57" i="4" s="1"/>
  <c r="L52" i="4"/>
  <c r="M52" i="4" s="1"/>
  <c r="J52" i="4"/>
  <c r="K52" i="4" s="1"/>
  <c r="J50" i="4"/>
  <c r="K50" i="4" s="1"/>
  <c r="L50" i="4"/>
  <c r="M50" i="4" s="1"/>
  <c r="L64" i="4"/>
  <c r="M64" i="4" s="1"/>
  <c r="J64" i="4"/>
  <c r="K64" i="4" s="1"/>
  <c r="F64" i="4" s="1"/>
  <c r="L36" i="4"/>
  <c r="M36" i="4" s="1"/>
  <c r="J30" i="4"/>
  <c r="K30" i="4" s="1"/>
  <c r="L30" i="4"/>
  <c r="M30" i="4" s="1"/>
  <c r="J35" i="4"/>
  <c r="K35" i="4" s="1"/>
  <c r="L35" i="4"/>
  <c r="M35" i="4" s="1"/>
  <c r="L44" i="4"/>
  <c r="M44" i="4" s="1"/>
  <c r="J44" i="4"/>
  <c r="K44" i="4" s="1"/>
  <c r="L60" i="4"/>
  <c r="M60" i="4" s="1"/>
  <c r="J60" i="4"/>
  <c r="K60" i="4" s="1"/>
  <c r="J46" i="4"/>
  <c r="K46" i="4" s="1"/>
  <c r="L46" i="4"/>
  <c r="M46" i="4" s="1"/>
  <c r="J47" i="4"/>
  <c r="K47" i="4" s="1"/>
  <c r="L47" i="4"/>
  <c r="M47" i="4" s="1"/>
  <c r="L41" i="4"/>
  <c r="M41" i="4" s="1"/>
  <c r="J41" i="4"/>
  <c r="K41" i="4" s="1"/>
  <c r="L32" i="4"/>
  <c r="M32" i="4" s="1"/>
  <c r="J32" i="4"/>
  <c r="K32" i="4" s="1"/>
  <c r="J55" i="4"/>
  <c r="K55" i="4" s="1"/>
  <c r="L55" i="4"/>
  <c r="M55" i="4" s="1"/>
  <c r="L42" i="4"/>
  <c r="M42" i="4" s="1"/>
  <c r="J42" i="4"/>
  <c r="K42" i="4" s="1"/>
  <c r="L31" i="4"/>
  <c r="M31" i="4" s="1"/>
  <c r="J31" i="4"/>
  <c r="K31" i="4" s="1"/>
  <c r="L54" i="4"/>
  <c r="M54" i="4" s="1"/>
  <c r="J54" i="4"/>
  <c r="K54" i="4" s="1"/>
  <c r="L59" i="4"/>
  <c r="M59" i="4" s="1"/>
  <c r="J59" i="4"/>
  <c r="K59" i="4" s="1"/>
  <c r="J48" i="4"/>
  <c r="K48" i="4" s="1"/>
  <c r="L48" i="4"/>
  <c r="M48" i="4" s="1"/>
  <c r="J45" i="4"/>
  <c r="K45" i="4" s="1"/>
  <c r="L45" i="4"/>
  <c r="M45" i="4" s="1"/>
  <c r="L39" i="4"/>
  <c r="M39" i="4" s="1"/>
  <c r="J39" i="4"/>
  <c r="K39" i="4" s="1"/>
  <c r="J37" i="4"/>
  <c r="K37" i="4" s="1"/>
  <c r="L37" i="4"/>
  <c r="M37" i="4" s="1"/>
  <c r="L49" i="4"/>
  <c r="M49" i="4" s="1"/>
  <c r="J49" i="4"/>
  <c r="K49" i="4" s="1"/>
  <c r="L61" i="4"/>
  <c r="M61" i="4" s="1"/>
  <c r="J61" i="4"/>
  <c r="K61" i="4" s="1"/>
  <c r="J65" i="4"/>
  <c r="K65" i="4" s="1"/>
  <c r="F65" i="4" s="1"/>
  <c r="J53" i="4"/>
  <c r="K53" i="4" s="1"/>
  <c r="F53" i="4" s="1"/>
  <c r="F51" i="4" l="1"/>
  <c r="F31" i="4"/>
  <c r="I71" i="4"/>
  <c r="I87" i="4" s="1"/>
  <c r="F90" i="4" s="1"/>
  <c r="H87" i="4"/>
  <c r="F61" i="4"/>
  <c r="H61" i="4" s="1"/>
  <c r="I61" i="4" s="1"/>
  <c r="F39" i="4"/>
  <c r="H39" i="4" s="1"/>
  <c r="I39" i="4" s="1"/>
  <c r="F54" i="4"/>
  <c r="H54" i="4" s="1"/>
  <c r="I54" i="4" s="1"/>
  <c r="F41" i="4"/>
  <c r="H41" i="4" s="1"/>
  <c r="I41" i="4" s="1"/>
  <c r="F44" i="4"/>
  <c r="H44" i="4" s="1"/>
  <c r="I44" i="4" s="1"/>
  <c r="F38" i="4"/>
  <c r="H38" i="4" s="1"/>
  <c r="I38" i="4" s="1"/>
  <c r="F33" i="4"/>
  <c r="H33" i="4" s="1"/>
  <c r="I33" i="4" s="1"/>
  <c r="F45" i="4"/>
  <c r="F47" i="4"/>
  <c r="F59" i="4"/>
  <c r="H59" i="4" s="1"/>
  <c r="I59" i="4" s="1"/>
  <c r="F32" i="4"/>
  <c r="F60" i="4"/>
  <c r="H60" i="4" s="1"/>
  <c r="I60" i="4" s="1"/>
  <c r="F52" i="4"/>
  <c r="H52" i="4" s="1"/>
  <c r="I52" i="4" s="1"/>
  <c r="F37" i="4"/>
  <c r="F46" i="4"/>
  <c r="F62" i="4"/>
  <c r="H62" i="4" s="1"/>
  <c r="I62" i="4" s="1"/>
  <c r="F55" i="4"/>
  <c r="F36" i="4"/>
  <c r="H36" i="4" s="1"/>
  <c r="I36" i="4" s="1"/>
  <c r="F48" i="4"/>
  <c r="F30" i="4"/>
  <c r="F63" i="4"/>
  <c r="H63" i="4" s="1"/>
  <c r="I63" i="4" s="1"/>
  <c r="F35" i="4"/>
  <c r="F49" i="4"/>
  <c r="H49" i="4" s="1"/>
  <c r="I49" i="4" s="1"/>
  <c r="F42" i="4"/>
  <c r="H42" i="4" s="1"/>
  <c r="F50" i="4"/>
  <c r="H51" i="4"/>
  <c r="I51" i="4" s="1"/>
  <c r="M30" i="5"/>
  <c r="O30" i="5" s="1"/>
  <c r="P30" i="5" s="1"/>
  <c r="M29" i="5"/>
  <c r="O29" i="5" s="1"/>
  <c r="P29" i="5" s="1"/>
  <c r="M25" i="5"/>
  <c r="O25" i="5" s="1"/>
  <c r="P25" i="5" s="1"/>
  <c r="P16" i="5"/>
  <c r="P13" i="5"/>
  <c r="P20" i="5"/>
  <c r="P22" i="5"/>
  <c r="P21" i="5"/>
  <c r="P23" i="5"/>
  <c r="H33" i="5"/>
  <c r="G33" i="5"/>
  <c r="I33" i="5"/>
  <c r="P17" i="5"/>
  <c r="M28" i="5"/>
  <c r="O28" i="5" s="1"/>
  <c r="P28" i="5" s="1"/>
  <c r="M24" i="5"/>
  <c r="O24" i="5" s="1"/>
  <c r="P24" i="5" s="1"/>
  <c r="H53" i="4"/>
  <c r="I53" i="4" s="1"/>
  <c r="H65" i="4"/>
  <c r="I65" i="4" s="1"/>
  <c r="H31" i="4"/>
  <c r="I31" i="4" s="1"/>
  <c r="H64" i="4"/>
  <c r="I64" i="4" s="1"/>
  <c r="H57" i="4"/>
  <c r="I57" i="4" s="1"/>
  <c r="F68" i="4" l="1"/>
  <c r="C15" i="4" s="1"/>
  <c r="I42" i="4"/>
  <c r="J33" i="5"/>
  <c r="H32" i="4"/>
  <c r="I32" i="4" s="1"/>
  <c r="H50" i="4"/>
  <c r="I50" i="4" s="1"/>
  <c r="H55" i="4"/>
  <c r="I55" i="4" s="1"/>
  <c r="H35" i="4"/>
  <c r="I35" i="4" s="1"/>
  <c r="H48" i="4"/>
  <c r="I48" i="4" s="1"/>
  <c r="H46" i="4"/>
  <c r="I46" i="4" s="1"/>
  <c r="H30" i="4"/>
  <c r="H37" i="4"/>
  <c r="I37" i="4" s="1"/>
  <c r="H47" i="4"/>
  <c r="I47" i="4" s="1"/>
  <c r="H45" i="4"/>
  <c r="I45" i="4" s="1"/>
  <c r="H68" i="4" l="1"/>
  <c r="C16" i="4" s="1"/>
  <c r="C17" i="4" s="1"/>
  <c r="M33" i="5"/>
  <c r="I30" i="4"/>
  <c r="I68" i="4" l="1"/>
  <c r="F89" i="4" s="1"/>
  <c r="F91" i="4" s="1"/>
  <c r="O33" i="5"/>
  <c r="P11" i="5"/>
  <c r="P33" i="5" s="1"/>
  <c r="M39" i="5" s="1"/>
</calcChain>
</file>

<file path=xl/sharedStrings.xml><?xml version="1.0" encoding="utf-8"?>
<sst xmlns="http://schemas.openxmlformats.org/spreadsheetml/2006/main" count="197" uniqueCount="135">
  <si>
    <t xml:space="preserve">       </t>
  </si>
  <si>
    <t xml:space="preserve">Name of College: </t>
  </si>
  <si>
    <t xml:space="preserve">Address: </t>
  </si>
  <si>
    <t>Contact person:</t>
  </si>
  <si>
    <t>Phone number:</t>
  </si>
  <si>
    <t>Project expenses Estimate</t>
  </si>
  <si>
    <t>Any other note:</t>
  </si>
  <si>
    <t>Inspection charge</t>
  </si>
  <si>
    <t>Fixed project charge</t>
  </si>
  <si>
    <t>Logistic charges</t>
  </si>
  <si>
    <t>Consumables</t>
  </si>
  <si>
    <t>Cost of consumables</t>
  </si>
  <si>
    <t>Total service charge</t>
  </si>
  <si>
    <t>Total Project cost</t>
  </si>
  <si>
    <r>
      <rPr>
        <sz val="12"/>
        <color theme="1"/>
        <rFont val="Aptos Narrow"/>
        <scheme val="minor"/>
      </rPr>
      <t xml:space="preserve">1. Well ventilated </t>
    </r>
    <r>
      <rPr>
        <b/>
        <sz val="12"/>
        <color theme="1"/>
        <rFont val="Aptos Narrow"/>
        <scheme val="minor"/>
      </rPr>
      <t>Lockable</t>
    </r>
    <r>
      <rPr>
        <sz val="12"/>
        <color theme="1"/>
        <rFont val="Aptos Narrow"/>
        <scheme val="minor"/>
      </rPr>
      <t xml:space="preserve"> </t>
    </r>
    <r>
      <rPr>
        <b/>
        <sz val="12"/>
        <color theme="1"/>
        <rFont val="Aptos Narrow"/>
        <scheme val="minor"/>
      </rPr>
      <t>spac</t>
    </r>
    <r>
      <rPr>
        <sz val="12"/>
        <color theme="1"/>
        <rFont val="Aptos Narrow"/>
        <scheme val="minor"/>
      </rPr>
      <t xml:space="preserve">e not less than </t>
    </r>
    <r>
      <rPr>
        <b/>
        <sz val="12"/>
        <color theme="1"/>
        <rFont val="Aptos Narrow"/>
        <scheme val="minor"/>
      </rPr>
      <t>250 squarefeet</t>
    </r>
    <r>
      <rPr>
        <sz val="12"/>
        <color theme="1"/>
        <rFont val="Aptos Narrow"/>
        <scheme val="minor"/>
      </rPr>
      <t xml:space="preserve"> to install a </t>
    </r>
    <r>
      <rPr>
        <u/>
        <sz val="12"/>
        <color theme="1"/>
        <rFont val="Aptos Narrow (Body)"/>
        <charset val="134"/>
      </rPr>
      <t>Temporary Plastination Lab unit</t>
    </r>
  </si>
  <si>
    <t>2. Uninterrupted power supply (single phase) Consumption not more than 15 units per day.</t>
  </si>
  <si>
    <t>3. Uninterrupted water supply not more not more than 2000 litre for total project period.</t>
  </si>
  <si>
    <t>4. 24x7  access to project room.</t>
  </si>
  <si>
    <t>5. 2 dissection tables</t>
  </si>
  <si>
    <t>6. Anatomical specimens (Selected)</t>
  </si>
  <si>
    <r>
      <rPr>
        <b/>
        <sz val="14"/>
        <color theme="1"/>
        <rFont val="Aptos Narrow"/>
        <scheme val="minor"/>
      </rPr>
      <t>Cost Calculator</t>
    </r>
    <r>
      <rPr>
        <sz val="14"/>
        <color theme="1"/>
        <rFont val="Aptos Narrow"/>
        <scheme val="minor"/>
      </rPr>
      <t xml:space="preserve">[Enter the </t>
    </r>
    <r>
      <rPr>
        <b/>
        <u/>
        <sz val="14"/>
        <color theme="1"/>
        <rFont val="Aptos Narrow (Body)"/>
        <charset val="134"/>
      </rPr>
      <t>Number</t>
    </r>
    <r>
      <rPr>
        <sz val="14"/>
        <color theme="1"/>
        <rFont val="Aptos Narrow"/>
        <scheme val="minor"/>
      </rPr>
      <t xml:space="preserve"> of specimen against each]</t>
    </r>
  </si>
  <si>
    <t>Number</t>
  </si>
  <si>
    <t>Specimen Volume</t>
  </si>
  <si>
    <t>Total Volume</t>
  </si>
  <si>
    <t>Service charge %</t>
  </si>
  <si>
    <t>Service charge</t>
  </si>
  <si>
    <t>Total</t>
  </si>
  <si>
    <t>Acetone Quantity</t>
  </si>
  <si>
    <t>Acetone cost</t>
  </si>
  <si>
    <t>Silicone Quantity</t>
  </si>
  <si>
    <t>Silicone cost</t>
  </si>
  <si>
    <t>Brain-Half</t>
  </si>
  <si>
    <r>
      <rPr>
        <b/>
        <u/>
        <sz val="12"/>
        <color theme="1"/>
        <rFont val="Aptos Narrow (Body)"/>
        <charset val="134"/>
      </rPr>
      <t xml:space="preserve">Note: </t>
    </r>
    <r>
      <rPr>
        <sz val="12"/>
        <color theme="1"/>
        <rFont val="Aptos Narrow"/>
        <scheme val="minor"/>
      </rPr>
      <t xml:space="preserve">
Send saved PDF document to </t>
    </r>
    <r>
      <rPr>
        <b/>
        <sz val="12"/>
        <color theme="1"/>
        <rFont val="Aptos Narrow (Body)"/>
        <charset val="134"/>
      </rPr>
      <t>projects@eternalteacher.in</t>
    </r>
    <r>
      <rPr>
        <sz val="12"/>
        <color theme="1"/>
        <rFont val="Aptos Narrow"/>
        <scheme val="minor"/>
      </rPr>
      <t xml:space="preserve">  OR </t>
    </r>
    <r>
      <rPr>
        <b/>
        <u/>
        <sz val="12"/>
        <color theme="1"/>
        <rFont val="Aptos Narrow (Body)"/>
        <charset val="134"/>
      </rPr>
      <t>WhatsApp to +91-9497338105</t>
    </r>
    <r>
      <rPr>
        <sz val="12"/>
        <color theme="1"/>
        <rFont val="Aptos Narrow"/>
        <scheme val="minor"/>
      </rPr>
      <t xml:space="preserve"> for further assistance.
This document is an </t>
    </r>
    <r>
      <rPr>
        <u/>
        <sz val="12"/>
        <color theme="1"/>
        <rFont val="Aptos Narrow (Body)"/>
        <charset val="134"/>
      </rPr>
      <t>academic tool</t>
    </r>
    <r>
      <rPr>
        <sz val="12"/>
        <color theme="1"/>
        <rFont val="Aptos Narrow"/>
        <scheme val="minor"/>
      </rPr>
      <t xml:space="preserve"> applicable for </t>
    </r>
    <r>
      <rPr>
        <u/>
        <sz val="12"/>
        <color theme="1"/>
        <rFont val="Aptos Narrow (Body)"/>
        <charset val="134"/>
      </rPr>
      <t>human anatomical specimens.</t>
    </r>
    <r>
      <rPr>
        <sz val="12"/>
        <color theme="1"/>
        <rFont val="Aptos Narrow"/>
        <scheme val="minor"/>
      </rPr>
      <t xml:space="preserve">
The above tool is applicable </t>
    </r>
    <r>
      <rPr>
        <u/>
        <sz val="12"/>
        <color theme="1"/>
        <rFont val="Aptos Narrow (Body)"/>
        <charset val="134"/>
      </rPr>
      <t>ONLY in INDIA</t>
    </r>
    <r>
      <rPr>
        <sz val="12"/>
        <color theme="1"/>
        <rFont val="Aptos Narrow"/>
        <scheme val="minor"/>
      </rPr>
      <t xml:space="preserve">
This tool is only for preliminary planning and is </t>
    </r>
    <r>
      <rPr>
        <u/>
        <sz val="12"/>
        <color theme="1"/>
        <rFont val="Aptos Narrow (Body)"/>
        <charset val="134"/>
      </rPr>
      <t>not a scientifically accurate document</t>
    </r>
    <r>
      <rPr>
        <sz val="12"/>
        <color theme="1"/>
        <rFont val="Aptos Narrow"/>
        <scheme val="minor"/>
      </rPr>
      <t xml:space="preserve"> or tool. 
Actual figures may vary depending on multiple factors.
This tool attract </t>
    </r>
    <r>
      <rPr>
        <u/>
        <sz val="12"/>
        <color theme="1"/>
        <rFont val="Aptos Narrow (Body)"/>
        <charset val="134"/>
      </rPr>
      <t>no legal liability</t>
    </r>
    <r>
      <rPr>
        <sz val="12"/>
        <color theme="1"/>
        <rFont val="Aptos Narrow"/>
        <scheme val="minor"/>
      </rPr>
      <t xml:space="preserve"> for the user or Eternal Teacher Plastination Company.
©All rights Reserved. Any part of this document shall not be reproduced, reprinted or published as this document is the property of Eternal Teacher Plastination company
This document is created in January 2026 and is valud for 12 months after which the digits may vary.</t>
    </r>
  </si>
  <si>
    <t>This Project proposal is prepared by Automatic Cost Calculator,  Eternal Teacher Plastination Company, Navi Mumbai</t>
  </si>
  <si>
    <t>©All rights Reserved. Any part of this document shall not be reproduced, reprinted or published as this document is the property of Eternal Teacher Plastination company</t>
  </si>
  <si>
    <t>PLASTINATION PROJECT COST CALCULATOR</t>
  </si>
  <si>
    <t>SL No:</t>
  </si>
  <si>
    <t>SPECIMEN</t>
  </si>
  <si>
    <t>Specimen Volume Est(L)</t>
  </si>
  <si>
    <t>Number of Specimen</t>
  </si>
  <si>
    <t>Total Specimen Volume</t>
  </si>
  <si>
    <t>ACETONE</t>
  </si>
  <si>
    <t>POLYMER REQUIRED</t>
  </si>
  <si>
    <t>COST OF CONSUMABLES</t>
  </si>
  <si>
    <t>Service
Charge Rate in %</t>
  </si>
  <si>
    <t>Service 
Charge</t>
  </si>
  <si>
    <t>Cost/Specimen</t>
  </si>
  <si>
    <t>Quantity(L)</t>
  </si>
  <si>
    <t>Cost</t>
  </si>
  <si>
    <t>Silicone(KG)</t>
  </si>
  <si>
    <t>EPOXY(KG)</t>
  </si>
  <si>
    <t>Full Body</t>
  </si>
  <si>
    <t>UPPER Limb</t>
  </si>
  <si>
    <t>Whole UL with Scapula</t>
  </si>
  <si>
    <t>Hand-below wrist</t>
  </si>
  <si>
    <t>Hand-Below mid forearm</t>
  </si>
  <si>
    <t>Hand-Below elbow</t>
  </si>
  <si>
    <t>Axilla &amp; Braxhial plexus</t>
  </si>
  <si>
    <t>Cubital fossa</t>
  </si>
  <si>
    <t>Lower limb</t>
  </si>
  <si>
    <t>Whole LL with half hip</t>
  </si>
  <si>
    <t>Gluteal region &amp; Femoral triangle</t>
  </si>
  <si>
    <t>Thigh-Anterior, Adductor&amp;Posterior triangle</t>
  </si>
  <si>
    <t>Popliteal fossa</t>
  </si>
  <si>
    <t>Leg-Posterior, Lateral &amp; Anterior compartment</t>
  </si>
  <si>
    <t>Ankle with dorsum &amp; Sole (below mid-leg)</t>
  </si>
  <si>
    <t>Sole of foot</t>
  </si>
  <si>
    <t>Knee joint</t>
  </si>
  <si>
    <t>Thorax</t>
  </si>
  <si>
    <t>Heart</t>
  </si>
  <si>
    <t>Lungs</t>
  </si>
  <si>
    <t>Abdomen &amp; Pelvis</t>
  </si>
  <si>
    <t>Liver</t>
  </si>
  <si>
    <t>Pancreas</t>
  </si>
  <si>
    <t>Stomach</t>
  </si>
  <si>
    <t>Spleen</t>
  </si>
  <si>
    <t>Pancreas with Duodenum &amp; Spleen</t>
  </si>
  <si>
    <t>Jejunum</t>
  </si>
  <si>
    <t>Ilium</t>
  </si>
  <si>
    <t>Caecum-appendix</t>
  </si>
  <si>
    <t>Kidney</t>
  </si>
  <si>
    <t>Urinary bladder</t>
  </si>
  <si>
    <t>Uterus</t>
  </si>
  <si>
    <t>Testis with SC</t>
  </si>
  <si>
    <t>Pelvis Sagittal section</t>
  </si>
  <si>
    <t>Head &amp; Neck</t>
  </si>
  <si>
    <t>Brain whole</t>
  </si>
  <si>
    <t>Brain-white matter(half brain)</t>
  </si>
  <si>
    <t xml:space="preserve">Brain-internal capsule, thalamus, lentiform nucleus, caudate nucleus with brain-stem </t>
  </si>
  <si>
    <t>Brain-stem</t>
  </si>
  <si>
    <t>Parotid gland</t>
  </si>
  <si>
    <t>Larynx</t>
  </si>
  <si>
    <t>Tongue</t>
  </si>
  <si>
    <t>Thyroid gland</t>
  </si>
  <si>
    <t>H&amp;N Sagittal section</t>
  </si>
  <si>
    <t>SUM</t>
  </si>
  <si>
    <t>Other Charges</t>
  </si>
  <si>
    <t>Inspection charges</t>
  </si>
  <si>
    <t>Total Project Cost SUM Total
(Consumables + Service Charges)</t>
  </si>
  <si>
    <t>Sheet Plastination</t>
  </si>
  <si>
    <t>Brain Coronal Section</t>
  </si>
  <si>
    <t>Brain LS</t>
  </si>
  <si>
    <t>Head-TS</t>
  </si>
  <si>
    <t>Arm-TS</t>
  </si>
  <si>
    <t>Forearm TS</t>
  </si>
  <si>
    <t>Elbow LS</t>
  </si>
  <si>
    <t>Thigh-TS</t>
  </si>
  <si>
    <t>Leg-TS</t>
  </si>
  <si>
    <t>Foot-TS</t>
  </si>
  <si>
    <t>Lnee-LS</t>
  </si>
  <si>
    <t>Ankle-LS</t>
  </si>
  <si>
    <t>Brain-TS</t>
  </si>
  <si>
    <t>Cerebellum-TS</t>
  </si>
  <si>
    <t>Full Brain Coronal-Series(18 to 23 Sections)</t>
  </si>
  <si>
    <t>Full Brain-TS Series(12-15 Sections)</t>
  </si>
  <si>
    <t>E-45</t>
  </si>
  <si>
    <t>Head &amp; Neck -Sagittal</t>
  </si>
  <si>
    <t>Gross Specimens</t>
  </si>
  <si>
    <t>GROSS PLASTINATION</t>
  </si>
  <si>
    <t>SPECIMENS</t>
  </si>
  <si>
    <t>TOTAL</t>
  </si>
  <si>
    <t>Cost of consumable</t>
  </si>
  <si>
    <t xml:space="preserve"> Number</t>
  </si>
  <si>
    <t>Sheet Specimens</t>
  </si>
  <si>
    <t>SUM Total</t>
  </si>
  <si>
    <t xml:space="preserve">Project Period: </t>
  </si>
  <si>
    <t>3 Months</t>
  </si>
  <si>
    <t xml:space="preserve">                                             Type here</t>
  </si>
  <si>
    <t>Important Note:
Anatomical specimens procured by the institution willl be finalized only after inspection and by our expert team.</t>
  </si>
  <si>
    <t>Number of Gross specimens</t>
  </si>
  <si>
    <t>Number of Sheet specimens</t>
  </si>
  <si>
    <t>Small Plastination Project</t>
  </si>
  <si>
    <r>
      <rPr>
        <b/>
        <sz val="12"/>
        <color theme="1"/>
        <rFont val="Aptos Narrow"/>
        <scheme val="minor"/>
      </rPr>
      <t xml:space="preserve">HOW to USE the Calculator Tool: </t>
    </r>
    <r>
      <rPr>
        <sz val="12"/>
        <color theme="1"/>
        <rFont val="Aptos Narrow"/>
        <scheme val="minor"/>
      </rPr>
      <t xml:space="preserve">
# Enter the required number in </t>
    </r>
    <r>
      <rPr>
        <b/>
        <sz val="12"/>
        <color theme="1"/>
        <rFont val="Aptos Narrow"/>
        <scheme val="minor"/>
      </rPr>
      <t>'Number'</t>
    </r>
    <r>
      <rPr>
        <sz val="12"/>
        <color theme="1"/>
        <rFont val="Aptos Narrow"/>
        <scheme val="minor"/>
      </rPr>
      <t xml:space="preserve"> column against each specimen. The cost will be automatically   
   calculated.
# </t>
    </r>
    <r>
      <rPr>
        <b/>
        <sz val="12"/>
        <color theme="1"/>
        <rFont val="Aptos Narrow"/>
        <scheme val="minor"/>
      </rPr>
      <t>Save</t>
    </r>
    <r>
      <rPr>
        <sz val="12"/>
        <color theme="1"/>
        <rFont val="Aptos Narrow"/>
        <scheme val="minor"/>
      </rPr>
      <t xml:space="preserve"> once you have done to avoid loosing the made changes.
# </t>
    </r>
    <r>
      <rPr>
        <b/>
        <sz val="12"/>
        <color theme="1"/>
        <rFont val="Aptos Narrow"/>
        <scheme val="minor"/>
      </rPr>
      <t>Save as PDF</t>
    </r>
    <r>
      <rPr>
        <sz val="12"/>
        <color theme="1"/>
        <rFont val="Aptos Narrow"/>
        <scheme val="minor"/>
      </rPr>
      <t xml:space="preserve"> for sharing.</t>
    </r>
  </si>
  <si>
    <t>Epoxy Quantity</t>
  </si>
  <si>
    <t>Epoxy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</si>
</sst>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_ [$₹-4009]\ * #,##0_ ;_ [$₹-4009]\ * \-#,##0_ ;_ [$₹-4009]\ * &quot;-&quot;??_ ;_ @_ "/>
  </numFmts>
  <fonts count="23" x14ac:knownFonts="1">
    <font>
      <sz val="12"/>
      <color theme="1"/>
      <name val="Aptos Narrow"/>
      <charset val="134"/>
      <scheme val="minor"/>
    </font>
    <font>
      <b/>
      <sz val="20"/>
      <color theme="1" tint="4.9989318521683403E-2"/>
      <name val="Aptos Narrow"/>
      <scheme val="minor"/>
    </font>
    <font>
      <b/>
      <sz val="20"/>
      <color theme="1"/>
      <name val="Aptos Narrow"/>
      <scheme val="minor"/>
    </font>
    <font>
      <b/>
      <sz val="12"/>
      <color theme="1"/>
      <name val="Aptos Narrow"/>
      <scheme val="minor"/>
    </font>
    <font>
      <b/>
      <sz val="14"/>
      <color theme="1"/>
      <name val="Aptos Narrow"/>
      <scheme val="minor"/>
    </font>
    <font>
      <sz val="14"/>
      <color theme="1"/>
      <name val="Aptos Narrow"/>
      <scheme val="minor"/>
    </font>
    <font>
      <b/>
      <sz val="18"/>
      <color theme="1"/>
      <name val="Aptos Narrow"/>
      <scheme val="minor"/>
    </font>
    <font>
      <sz val="11"/>
      <color theme="1"/>
      <name val="Arial Narrow"/>
      <family val="2"/>
    </font>
    <font>
      <sz val="12"/>
      <color theme="1"/>
      <name val="Arial Narrow"/>
      <family val="2"/>
    </font>
    <font>
      <b/>
      <sz val="11"/>
      <color theme="1"/>
      <name val="Aptos Narrow"/>
      <scheme val="minor"/>
    </font>
    <font>
      <b/>
      <sz val="16"/>
      <color theme="1"/>
      <name val="Aptos Narrow"/>
      <scheme val="minor"/>
    </font>
    <font>
      <b/>
      <sz val="11"/>
      <color theme="1"/>
      <name val="Arial Narrow"/>
      <family val="2"/>
    </font>
    <font>
      <b/>
      <sz val="12"/>
      <color theme="1"/>
      <name val="Arial Narrow"/>
      <family val="2"/>
    </font>
    <font>
      <b/>
      <u/>
      <sz val="12"/>
      <color theme="1"/>
      <name val="Aptos Narrow (Body)"/>
      <charset val="134"/>
    </font>
    <font>
      <sz val="8"/>
      <color theme="1"/>
      <name val="Aptos Narrow"/>
      <scheme val="minor"/>
    </font>
    <font>
      <sz val="11"/>
      <color theme="1"/>
      <name val="Aptos Narrow"/>
      <scheme val="minor"/>
    </font>
    <font>
      <b/>
      <sz val="12"/>
      <color theme="1"/>
      <name val="Aptos Narrow (Body)"/>
      <charset val="134"/>
    </font>
    <font>
      <u/>
      <sz val="12"/>
      <color theme="1"/>
      <name val="Aptos Narrow (Body)"/>
      <charset val="134"/>
    </font>
    <font>
      <b/>
      <u/>
      <sz val="14"/>
      <color theme="1"/>
      <name val="Aptos Narrow (Body)"/>
      <charset val="134"/>
    </font>
    <font>
      <sz val="12"/>
      <color theme="1"/>
      <name val="Aptos Narrow"/>
      <scheme val="minor"/>
    </font>
    <font>
      <b/>
      <sz val="12"/>
      <color rgb="FF000000"/>
      <name val="Arial Narrow"/>
      <family val="2"/>
    </font>
    <font>
      <sz val="12"/>
      <color rgb="FF000000"/>
      <name val="Arial Narrow"/>
      <family val="2"/>
    </font>
    <font>
      <b/>
      <sz val="14"/>
      <color theme="1"/>
      <name val="Arial Narrow"/>
      <family val="2"/>
    </font>
  </fonts>
  <fills count="14">
    <fill>
      <patternFill patternType="none"/>
    </fill>
    <fill>
      <patternFill patternType="gray125"/>
    </fill>
    <fill>
      <patternFill patternType="solid">
        <fgColor theme="0"/>
        <bgColor indexed="64"/>
      </patternFill>
    </fill>
    <fill>
      <patternFill patternType="solid">
        <fgColor rgb="FF0E1D2E"/>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3" tint="0.89992980742820516"/>
        <bgColor indexed="64"/>
      </patternFill>
    </fill>
    <fill>
      <patternFill patternType="solid">
        <fgColor theme="8" tint="0.79992065187536243"/>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9" tint="0.79998168889431442"/>
        <bgColor indexed="64"/>
      </patternFill>
    </fill>
  </fills>
  <borders count="1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s>
  <cellStyleXfs count="2">
    <xf numFmtId="0" fontId="0" fillId="0" borderId="0"/>
    <xf numFmtId="164" fontId="15" fillId="0" borderId="0" applyFont="0" applyFill="0" applyBorder="0" applyAlignment="0" applyProtection="0">
      <alignment vertical="center"/>
    </xf>
  </cellStyleXfs>
  <cellXfs count="184">
    <xf numFmtId="0" fontId="0" fillId="0" borderId="0" xfId="0"/>
    <xf numFmtId="0" fontId="0" fillId="2" borderId="0" xfId="0" applyFill="1"/>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vertical="center"/>
    </xf>
    <xf numFmtId="0" fontId="3" fillId="4" borderId="4"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xf numFmtId="0" fontId="0" fillId="0" borderId="7" xfId="0" applyBorder="1" applyAlignment="1">
      <alignment horizontal="center"/>
    </xf>
    <xf numFmtId="0" fontId="0" fillId="0" borderId="4" xfId="0" applyBorder="1" applyAlignment="1">
      <alignment horizontal="center" vertical="center"/>
    </xf>
    <xf numFmtId="0" fontId="3" fillId="5" borderId="8" xfId="0" applyFont="1" applyFill="1" applyBorder="1"/>
    <xf numFmtId="0" fontId="3" fillId="5" borderId="9" xfId="0" applyFont="1" applyFill="1" applyBorder="1"/>
    <xf numFmtId="0" fontId="0" fillId="0" borderId="4" xfId="0" applyBorder="1"/>
    <xf numFmtId="0" fontId="0" fillId="0" borderId="4" xfId="0" applyBorder="1" applyAlignment="1">
      <alignment horizontal="center"/>
    </xf>
    <xf numFmtId="0" fontId="0" fillId="0" borderId="8" xfId="0" applyBorder="1"/>
    <xf numFmtId="0" fontId="0" fillId="0" borderId="9" xfId="0" applyBorder="1" applyAlignment="1">
      <alignment horizontal="center"/>
    </xf>
    <xf numFmtId="0" fontId="0" fillId="0" borderId="8" xfId="0" applyBorder="1" applyAlignment="1">
      <alignment wrapText="1"/>
    </xf>
    <xf numFmtId="0" fontId="0" fillId="0" borderId="4" xfId="0" applyBorder="1" applyAlignment="1">
      <alignment wrapText="1"/>
    </xf>
    <xf numFmtId="0" fontId="0" fillId="0" borderId="8" xfId="0" applyBorder="1" applyAlignment="1">
      <alignment vertical="center"/>
    </xf>
    <xf numFmtId="0" fontId="0" fillId="0" borderId="9" xfId="0" applyBorder="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165" fontId="3" fillId="0" borderId="0" xfId="0" applyNumberFormat="1" applyFont="1" applyAlignment="1">
      <alignment horizontal="left"/>
    </xf>
    <xf numFmtId="0" fontId="0" fillId="4" borderId="0" xfId="0" applyFill="1" applyAlignment="1">
      <alignment horizontal="center"/>
    </xf>
    <xf numFmtId="0" fontId="0" fillId="6" borderId="4" xfId="0" applyFill="1" applyBorder="1" applyAlignment="1">
      <alignment horizontal="center" vertical="center"/>
    </xf>
    <xf numFmtId="0" fontId="0" fillId="6" borderId="4" xfId="0" applyFill="1" applyBorder="1" applyAlignment="1">
      <alignment horizontal="right" vertical="center"/>
    </xf>
    <xf numFmtId="0" fontId="0" fillId="5" borderId="9" xfId="0" applyFill="1" applyBorder="1" applyAlignment="1">
      <alignment vertical="center"/>
    </xf>
    <xf numFmtId="0" fontId="0" fillId="6" borderId="4" xfId="0" applyFill="1" applyBorder="1" applyAlignment="1">
      <alignment horizontal="center"/>
    </xf>
    <xf numFmtId="0" fontId="0" fillId="6" borderId="4" xfId="0" applyFill="1" applyBorder="1" applyAlignment="1">
      <alignment horizontal="right"/>
    </xf>
    <xf numFmtId="0" fontId="0" fillId="0" borderId="4" xfId="0" applyBorder="1" applyAlignment="1">
      <alignment horizontal="right" vertical="center"/>
    </xf>
    <xf numFmtId="1" fontId="3" fillId="0" borderId="9" xfId="0" applyNumberFormat="1" applyFont="1" applyBorder="1" applyAlignment="1">
      <alignment horizontal="left" vertical="center"/>
    </xf>
    <xf numFmtId="165" fontId="3" fillId="0" borderId="9" xfId="0" applyNumberFormat="1" applyFont="1" applyBorder="1" applyAlignment="1">
      <alignment horizontal="left" vertical="center"/>
    </xf>
    <xf numFmtId="0" fontId="3" fillId="4" borderId="4" xfId="0" applyFont="1" applyFill="1" applyBorder="1" applyAlignment="1">
      <alignment vertical="center"/>
    </xf>
    <xf numFmtId="0" fontId="0" fillId="7" borderId="4" xfId="0" applyFill="1" applyBorder="1" applyAlignment="1">
      <alignment horizontal="center" vertical="center"/>
    </xf>
    <xf numFmtId="0" fontId="0" fillId="7" borderId="4" xfId="0" applyFill="1" applyBorder="1" applyAlignment="1">
      <alignment horizontal="right" vertical="center"/>
    </xf>
    <xf numFmtId="0" fontId="0" fillId="8" borderId="7" xfId="0" applyFill="1" applyBorder="1" applyAlignment="1">
      <alignment horizontal="center" vertical="center"/>
    </xf>
    <xf numFmtId="0" fontId="0" fillId="8" borderId="4" xfId="0" applyFill="1" applyBorder="1" applyAlignment="1">
      <alignment horizontal="center" vertical="center"/>
    </xf>
    <xf numFmtId="0" fontId="0" fillId="8" borderId="9" xfId="0" applyFill="1" applyBorder="1" applyAlignment="1">
      <alignment horizontal="center" vertical="center"/>
    </xf>
    <xf numFmtId="0" fontId="0" fillId="7" borderId="4" xfId="0" applyFill="1" applyBorder="1" applyAlignment="1">
      <alignment horizontal="center"/>
    </xf>
    <xf numFmtId="0" fontId="0" fillId="7" borderId="4" xfId="0" applyFill="1" applyBorder="1" applyAlignment="1">
      <alignment horizontal="right"/>
    </xf>
    <xf numFmtId="0" fontId="0" fillId="8" borderId="9" xfId="0" applyFill="1" applyBorder="1" applyAlignment="1">
      <alignment horizontal="center"/>
    </xf>
    <xf numFmtId="0" fontId="0" fillId="8" borderId="4" xfId="0" applyFill="1" applyBorder="1" applyAlignment="1">
      <alignment horizontal="center"/>
    </xf>
    <xf numFmtId="165" fontId="3" fillId="0" borderId="10" xfId="0" applyNumberFormat="1" applyFont="1" applyBorder="1" applyAlignment="1">
      <alignment horizontal="left" vertical="center"/>
    </xf>
    <xf numFmtId="0" fontId="0" fillId="0" borderId="4" xfId="0" applyBorder="1" applyAlignment="1">
      <alignment horizontal="right" vertical="center" indent="1"/>
    </xf>
    <xf numFmtId="0" fontId="0" fillId="0" borderId="0" xfId="0" applyAlignment="1">
      <alignment horizontal="right" vertical="center"/>
    </xf>
    <xf numFmtId="9" fontId="0" fillId="9" borderId="4" xfId="0" applyNumberFormat="1" applyFill="1" applyBorder="1"/>
    <xf numFmtId="165" fontId="5" fillId="0" borderId="4" xfId="0" applyNumberFormat="1" applyFont="1" applyBorder="1"/>
    <xf numFmtId="0" fontId="3" fillId="5" borderId="10" xfId="0" applyFont="1" applyFill="1" applyBorder="1"/>
    <xf numFmtId="9" fontId="0" fillId="9" borderId="9" xfId="0" applyNumberFormat="1" applyFill="1" applyBorder="1"/>
    <xf numFmtId="165" fontId="3" fillId="0" borderId="4" xfId="0" applyNumberFormat="1" applyFont="1" applyBorder="1" applyAlignment="1">
      <alignment horizontal="left"/>
    </xf>
    <xf numFmtId="0" fontId="3" fillId="0" borderId="4" xfId="0" applyFont="1" applyBorder="1" applyAlignment="1">
      <alignment horizontal="right"/>
    </xf>
    <xf numFmtId="165" fontId="4" fillId="0" borderId="4" xfId="0" applyNumberFormat="1" applyFont="1" applyBorder="1" applyAlignment="1">
      <alignment horizontal="left"/>
    </xf>
    <xf numFmtId="0" fontId="0" fillId="0" borderId="0" xfId="0" applyProtection="1">
      <protection hidden="1"/>
    </xf>
    <xf numFmtId="1" fontId="8" fillId="0" borderId="4" xfId="0" applyNumberFormat="1" applyFont="1" applyBorder="1" applyAlignment="1" applyProtection="1">
      <alignment horizontal="center" vertical="center" wrapText="1"/>
      <protection locked="0"/>
    </xf>
    <xf numFmtId="0" fontId="0" fillId="0" borderId="0" xfId="0" applyAlignment="1" applyProtection="1">
      <alignment vertical="center"/>
      <protection hidden="1"/>
    </xf>
    <xf numFmtId="0" fontId="7" fillId="0" borderId="0" xfId="0" applyFont="1" applyAlignment="1" applyProtection="1">
      <alignment wrapText="1"/>
      <protection hidden="1"/>
    </xf>
    <xf numFmtId="0" fontId="8" fillId="0" borderId="0" xfId="0" applyFont="1" applyAlignment="1" applyProtection="1">
      <alignment wrapText="1"/>
      <protection hidden="1"/>
    </xf>
    <xf numFmtId="0" fontId="8" fillId="0" borderId="0" xfId="0" applyFont="1" applyAlignment="1" applyProtection="1">
      <alignment vertical="center" wrapText="1"/>
      <protection hidden="1"/>
    </xf>
    <xf numFmtId="0" fontId="8" fillId="0" borderId="0" xfId="0" applyFont="1" applyAlignment="1" applyProtection="1">
      <alignment horizontal="center" wrapText="1"/>
      <protection hidden="1"/>
    </xf>
    <xf numFmtId="0" fontId="20" fillId="12" borderId="8" xfId="0" applyFont="1" applyFill="1" applyBorder="1" applyAlignment="1">
      <alignment vertical="center" wrapText="1"/>
    </xf>
    <xf numFmtId="0" fontId="21" fillId="0" borderId="5" xfId="0" applyFont="1" applyBorder="1" applyAlignment="1">
      <alignment vertical="center" wrapText="1"/>
    </xf>
    <xf numFmtId="0" fontId="21" fillId="0" borderId="15" xfId="0" applyFont="1" applyBorder="1" applyAlignment="1">
      <alignment vertical="center" wrapText="1"/>
    </xf>
    <xf numFmtId="0" fontId="20" fillId="12" borderId="9" xfId="0" applyFont="1" applyFill="1" applyBorder="1" applyAlignment="1">
      <alignment vertical="center" wrapText="1"/>
    </xf>
    <xf numFmtId="1" fontId="0" fillId="0" borderId="4" xfId="0" applyNumberFormat="1" applyBorder="1"/>
    <xf numFmtId="0" fontId="19" fillId="0" borderId="7" xfId="0" applyFont="1" applyBorder="1" applyAlignment="1">
      <alignment horizontal="center"/>
    </xf>
    <xf numFmtId="0" fontId="9" fillId="0" borderId="0" xfId="0" applyFont="1"/>
    <xf numFmtId="0" fontId="3" fillId="0" borderId="0" xfId="0" applyFont="1"/>
    <xf numFmtId="0" fontId="5" fillId="0" borderId="4" xfId="0" applyFont="1" applyBorder="1"/>
    <xf numFmtId="0" fontId="10" fillId="0" borderId="4" xfId="0" applyFont="1" applyBorder="1"/>
    <xf numFmtId="0" fontId="0" fillId="0" borderId="0" xfId="0" applyAlignment="1">
      <alignment vertical="center"/>
    </xf>
    <xf numFmtId="0" fontId="5" fillId="0" borderId="8" xfId="0" applyFont="1" applyBorder="1" applyAlignment="1">
      <alignment horizontal="center"/>
    </xf>
    <xf numFmtId="0" fontId="22" fillId="11" borderId="8" xfId="0" applyFont="1" applyFill="1" applyBorder="1"/>
    <xf numFmtId="0" fontId="4" fillId="11" borderId="9" xfId="0" applyFont="1" applyFill="1" applyBorder="1"/>
    <xf numFmtId="0" fontId="4" fillId="11" borderId="10" xfId="0" applyFont="1" applyFill="1" applyBorder="1"/>
    <xf numFmtId="0" fontId="7" fillId="0" borderId="4" xfId="0" applyFont="1" applyBorder="1" applyAlignment="1">
      <alignment horizontal="center" wrapText="1"/>
    </xf>
    <xf numFmtId="0" fontId="12" fillId="10" borderId="4" xfId="0" applyFont="1" applyFill="1" applyBorder="1" applyAlignment="1">
      <alignment horizontal="center" wrapText="1"/>
    </xf>
    <xf numFmtId="0" fontId="11" fillId="10" borderId="4" xfId="0" applyFont="1" applyFill="1" applyBorder="1" applyAlignment="1">
      <alignment horizontal="center" wrapText="1"/>
    </xf>
    <xf numFmtId="0" fontId="11" fillId="10" borderId="4" xfId="0" applyFont="1" applyFill="1" applyBorder="1" applyAlignment="1">
      <alignment horizontal="left" wrapText="1"/>
    </xf>
    <xf numFmtId="0" fontId="11" fillId="10" borderId="4" xfId="0" applyFont="1" applyFill="1" applyBorder="1" applyAlignment="1">
      <alignment wrapText="1"/>
    </xf>
    <xf numFmtId="0" fontId="11" fillId="10" borderId="4" xfId="0" applyFont="1" applyFill="1" applyBorder="1" applyAlignment="1">
      <alignment horizontal="center" vertical="center" wrapText="1"/>
    </xf>
    <xf numFmtId="0" fontId="7" fillId="0" borderId="0" xfId="0" applyFont="1" applyAlignment="1">
      <alignment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1" fontId="8" fillId="0" borderId="4" xfId="0" applyNumberFormat="1" applyFont="1" applyBorder="1" applyAlignment="1">
      <alignment horizontal="center" vertical="center" wrapText="1"/>
    </xf>
    <xf numFmtId="0" fontId="8" fillId="0" borderId="4" xfId="0" applyFont="1" applyBorder="1" applyAlignment="1">
      <alignment horizontal="left" vertical="center" wrapText="1"/>
    </xf>
    <xf numFmtId="9" fontId="8" fillId="0" borderId="4" xfId="0" applyNumberFormat="1" applyFont="1" applyBorder="1" applyAlignment="1">
      <alignment horizontal="center" vertical="center" wrapText="1"/>
    </xf>
    <xf numFmtId="0" fontId="12" fillId="0" borderId="4" xfId="0" applyFont="1" applyBorder="1" applyAlignment="1">
      <alignment vertical="center" wrapText="1"/>
    </xf>
    <xf numFmtId="0" fontId="8" fillId="0" borderId="0" xfId="0" applyFont="1" applyAlignment="1">
      <alignment wrapText="1"/>
    </xf>
    <xf numFmtId="0" fontId="12" fillId="10" borderId="8" xfId="0" applyFont="1" applyFill="1" applyBorder="1" applyAlignment="1">
      <alignment vertical="center" wrapText="1"/>
    </xf>
    <xf numFmtId="0" fontId="12" fillId="10" borderId="9" xfId="0" applyFont="1" applyFill="1" applyBorder="1" applyAlignment="1">
      <alignment vertical="center" wrapText="1"/>
    </xf>
    <xf numFmtId="0" fontId="12" fillId="10" borderId="10" xfId="0" applyFont="1" applyFill="1" applyBorder="1" applyAlignment="1">
      <alignment vertical="center" wrapText="1"/>
    </xf>
    <xf numFmtId="0" fontId="8" fillId="0" borderId="0" xfId="0" applyFont="1" applyAlignment="1">
      <alignment vertical="center" wrapText="1"/>
    </xf>
    <xf numFmtId="0" fontId="8" fillId="10" borderId="9" xfId="0" applyFont="1" applyFill="1" applyBorder="1" applyAlignment="1">
      <alignment vertical="center" wrapText="1"/>
    </xf>
    <xf numFmtId="0" fontId="8" fillId="13" borderId="8" xfId="0" applyFont="1" applyFill="1" applyBorder="1" applyAlignment="1">
      <alignment horizontal="right" vertical="center" wrapText="1"/>
    </xf>
    <xf numFmtId="1" fontId="8" fillId="13" borderId="4" xfId="0" applyNumberFormat="1" applyFont="1" applyFill="1" applyBorder="1" applyAlignment="1">
      <alignment horizontal="center" vertical="center" wrapText="1"/>
    </xf>
    <xf numFmtId="1" fontId="8" fillId="13" borderId="4" xfId="0" applyNumberFormat="1" applyFont="1" applyFill="1" applyBorder="1" applyAlignment="1">
      <alignment horizontal="left" vertical="center" wrapText="1"/>
    </xf>
    <xf numFmtId="166" fontId="8" fillId="13" borderId="4" xfId="0" applyNumberFormat="1" applyFont="1" applyFill="1" applyBorder="1" applyAlignment="1">
      <alignment vertical="center" wrapText="1"/>
    </xf>
    <xf numFmtId="0" fontId="8" fillId="13" borderId="9" xfId="0" applyFont="1" applyFill="1" applyBorder="1" applyAlignment="1">
      <alignment horizontal="center" vertical="center" wrapText="1"/>
    </xf>
    <xf numFmtId="166" fontId="12" fillId="13" borderId="4" xfId="1" applyNumberFormat="1" applyFont="1" applyFill="1" applyBorder="1" applyAlignment="1" applyProtection="1">
      <alignment vertical="center" wrapText="1"/>
    </xf>
    <xf numFmtId="0" fontId="22" fillId="11" borderId="8" xfId="0" applyFont="1" applyFill="1" applyBorder="1" applyAlignment="1">
      <alignment wrapText="1"/>
    </xf>
    <xf numFmtId="0" fontId="12" fillId="11" borderId="9" xfId="0" applyFont="1" applyFill="1" applyBorder="1" applyAlignment="1">
      <alignment vertical="center" wrapText="1"/>
    </xf>
    <xf numFmtId="0" fontId="12" fillId="11" borderId="10" xfId="0" applyFont="1" applyFill="1" applyBorder="1" applyAlignment="1">
      <alignment vertical="center" wrapText="1"/>
    </xf>
    <xf numFmtId="1" fontId="12" fillId="0" borderId="4"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6" xfId="0" applyFont="1" applyBorder="1" applyAlignment="1">
      <alignment vertical="center" wrapText="1"/>
    </xf>
    <xf numFmtId="1" fontId="8" fillId="0" borderId="7"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center" wrapText="1"/>
    </xf>
    <xf numFmtId="166" fontId="8" fillId="0" borderId="7" xfId="0" applyNumberFormat="1" applyFont="1" applyBorder="1" applyAlignment="1">
      <alignment vertical="center" wrapText="1"/>
    </xf>
    <xf numFmtId="166" fontId="8" fillId="0" borderId="16" xfId="0" applyNumberFormat="1" applyFont="1" applyBorder="1" applyAlignment="1">
      <alignment vertical="center" wrapText="1"/>
    </xf>
    <xf numFmtId="166" fontId="12" fillId="0" borderId="3" xfId="0" applyNumberFormat="1"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vertical="top" wrapText="1"/>
    </xf>
    <xf numFmtId="1" fontId="8" fillId="0" borderId="0" xfId="0" applyNumberFormat="1" applyFont="1" applyAlignment="1">
      <alignment horizontal="left" vertical="top" wrapText="1"/>
    </xf>
    <xf numFmtId="0" fontId="8" fillId="0" borderId="0" xfId="0" applyFont="1" applyAlignment="1">
      <alignment horizontal="right" vertical="center" wrapText="1"/>
    </xf>
    <xf numFmtId="166" fontId="8" fillId="0" borderId="0" xfId="0" applyNumberFormat="1" applyFont="1" applyAlignment="1">
      <alignment horizontal="left" vertical="top" wrapText="1"/>
    </xf>
    <xf numFmtId="0" fontId="12" fillId="0" borderId="0" xfId="0" applyFont="1" applyAlignment="1">
      <alignment vertical="center" wrapText="1"/>
    </xf>
    <xf numFmtId="1" fontId="8" fillId="0" borderId="0" xfId="0" applyNumberFormat="1" applyFont="1" applyAlignment="1">
      <alignment horizontal="left" vertical="center" wrapText="1"/>
    </xf>
    <xf numFmtId="166" fontId="8" fillId="0" borderId="0" xfId="0" applyNumberFormat="1" applyFont="1" applyAlignment="1">
      <alignment horizontal="left" vertical="center" wrapText="1"/>
    </xf>
    <xf numFmtId="0" fontId="12" fillId="0" borderId="0" xfId="0" applyFont="1" applyAlignment="1">
      <alignment horizontal="right" vertical="center" wrapText="1"/>
    </xf>
    <xf numFmtId="1" fontId="12" fillId="0" borderId="0" xfId="0" applyNumberFormat="1" applyFont="1" applyAlignment="1">
      <alignment horizontal="left" vertical="center" wrapText="1"/>
    </xf>
    <xf numFmtId="1" fontId="12" fillId="0" borderId="0" xfId="0" applyNumberFormat="1" applyFont="1" applyAlignment="1">
      <alignment horizontal="right" vertical="center" wrapText="1"/>
    </xf>
    <xf numFmtId="166" fontId="12" fillId="0" borderId="0" xfId="0" applyNumberFormat="1" applyFont="1" applyAlignment="1">
      <alignment horizontal="left" vertical="center" wrapText="1"/>
    </xf>
    <xf numFmtId="0" fontId="8" fillId="0" borderId="0" xfId="0" applyFont="1" applyAlignment="1">
      <alignment horizontal="center" wrapText="1"/>
    </xf>
    <xf numFmtId="1" fontId="12" fillId="0" borderId="0" xfId="0" applyNumberFormat="1" applyFont="1" applyAlignment="1">
      <alignment horizontal="center" vertical="center" wrapText="1"/>
    </xf>
    <xf numFmtId="0" fontId="0" fillId="0" borderId="0" xfId="0" applyAlignment="1">
      <alignment horizontal="left" vertical="center"/>
    </xf>
    <xf numFmtId="0" fontId="12" fillId="10" borderId="9" xfId="0" applyFont="1" applyFill="1" applyBorder="1" applyAlignment="1" applyProtection="1">
      <alignment vertical="center" wrapText="1"/>
      <protection locked="0"/>
    </xf>
    <xf numFmtId="0" fontId="8" fillId="10" borderId="9" xfId="0" applyFont="1" applyFill="1" applyBorder="1" applyAlignment="1" applyProtection="1">
      <alignment vertical="center" wrapText="1"/>
      <protection locked="0"/>
    </xf>
    <xf numFmtId="0" fontId="8" fillId="13" borderId="4" xfId="0" applyFont="1" applyFill="1" applyBorder="1" applyAlignment="1">
      <alignment horizontal="left" vertical="center" wrapText="1"/>
    </xf>
    <xf numFmtId="0" fontId="8" fillId="13" borderId="4" xfId="0" applyFont="1" applyFill="1" applyBorder="1" applyAlignment="1">
      <alignment horizontal="center" vertical="center" wrapText="1"/>
    </xf>
    <xf numFmtId="166" fontId="12" fillId="13" borderId="4" xfId="0" applyNumberFormat="1" applyFont="1" applyFill="1" applyBorder="1" applyAlignment="1">
      <alignment vertical="center" wrapText="1"/>
    </xf>
    <xf numFmtId="0" fontId="8" fillId="13" borderId="4" xfId="0" applyFont="1" applyFill="1" applyBorder="1" applyAlignment="1">
      <alignment horizontal="right" vertical="center" wrapText="1"/>
    </xf>
    <xf numFmtId="0" fontId="8" fillId="13" borderId="9" xfId="1" applyNumberFormat="1" applyFont="1" applyFill="1" applyBorder="1" applyAlignment="1" applyProtection="1">
      <alignment horizontal="center" vertical="center" wrapText="1"/>
    </xf>
    <xf numFmtId="0" fontId="14" fillId="0" borderId="0" xfId="0" applyFont="1" applyAlignment="1">
      <alignment horizontal="left" wrapText="1"/>
    </xf>
    <xf numFmtId="0" fontId="9" fillId="0" borderId="0" xfId="0" applyFont="1" applyAlignment="1">
      <alignment horizontal="left"/>
    </xf>
    <xf numFmtId="0" fontId="0" fillId="0" borderId="0" xfId="0" applyAlignment="1">
      <alignment horizontal="left" vertical="center" wrapText="1"/>
    </xf>
    <xf numFmtId="0" fontId="7" fillId="0" borderId="14" xfId="0" applyFont="1" applyBorder="1" applyAlignment="1" applyProtection="1">
      <alignment vertical="center"/>
      <protection locked="0"/>
    </xf>
    <xf numFmtId="0" fontId="7" fillId="0" borderId="0" xfId="0" applyFont="1" applyAlignment="1" applyProtection="1">
      <alignment vertical="center"/>
      <protection locked="0"/>
    </xf>
    <xf numFmtId="0" fontId="0" fillId="0" borderId="0" xfId="0" applyAlignment="1">
      <alignment horizontal="left"/>
    </xf>
    <xf numFmtId="0" fontId="19"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5" fillId="0" borderId="13" xfId="0" applyFont="1" applyBorder="1" applyAlignment="1">
      <alignment horizontal="center"/>
    </xf>
    <xf numFmtId="165" fontId="10" fillId="0" borderId="8" xfId="0" applyNumberFormat="1" applyFont="1" applyBorder="1" applyAlignment="1">
      <alignment horizontal="left"/>
    </xf>
    <xf numFmtId="165" fontId="10" fillId="0" borderId="10" xfId="0" applyNumberFormat="1" applyFont="1" applyBorder="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165" fontId="5" fillId="0" borderId="8" xfId="0" applyNumberFormat="1" applyFont="1" applyBorder="1" applyAlignment="1" applyProtection="1">
      <alignment horizontal="left"/>
      <protection locked="0"/>
    </xf>
    <xf numFmtId="165" fontId="5" fillId="0" borderId="10" xfId="0" applyNumberFormat="1" applyFont="1" applyBorder="1" applyAlignment="1" applyProtection="1">
      <alignment horizontal="left"/>
      <protection locked="0"/>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165" fontId="5" fillId="0" borderId="8" xfId="0" applyNumberFormat="1" applyFont="1" applyBorder="1" applyAlignment="1">
      <alignment horizontal="left"/>
    </xf>
    <xf numFmtId="165" fontId="5" fillId="0" borderId="10" xfId="0" applyNumberFormat="1" applyFont="1" applyBorder="1" applyAlignment="1">
      <alignment horizontal="left"/>
    </xf>
    <xf numFmtId="1" fontId="8" fillId="0" borderId="0" xfId="0" applyNumberFormat="1" applyFont="1" applyAlignment="1" applyProtection="1">
      <alignment horizontal="left" vertical="center"/>
      <protection locked="0"/>
    </xf>
    <xf numFmtId="0" fontId="10" fillId="0" borderId="8"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13" fillId="0" borderId="14" xfId="0" applyFont="1" applyBorder="1" applyAlignment="1">
      <alignment horizontal="center"/>
    </xf>
    <xf numFmtId="0" fontId="3" fillId="0" borderId="0" xfId="0" applyFont="1" applyAlignment="1">
      <alignment horizontal="center"/>
    </xf>
    <xf numFmtId="0" fontId="3" fillId="0" borderId="0" xfId="0" applyFont="1" applyAlignment="1" applyProtection="1">
      <alignment horizontal="left"/>
      <protection locked="0"/>
    </xf>
    <xf numFmtId="0" fontId="19" fillId="0" borderId="0" xfId="0" applyFont="1" applyAlignment="1">
      <alignment horizontal="left"/>
    </xf>
    <xf numFmtId="1" fontId="19" fillId="0" borderId="0" xfId="0" applyNumberFormat="1" applyFont="1" applyAlignment="1">
      <alignment horizontal="left"/>
    </xf>
    <xf numFmtId="1" fontId="0" fillId="0" borderId="0" xfId="0" applyNumberFormat="1" applyAlignment="1">
      <alignment horizontal="left" vertical="center"/>
    </xf>
    <xf numFmtId="0" fontId="0" fillId="0" borderId="0" xfId="0" applyAlignment="1">
      <alignment horizontal="left" vertic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11" xfId="0" applyFont="1" applyFill="1" applyBorder="1" applyAlignment="1">
      <alignment horizontal="center"/>
    </xf>
    <xf numFmtId="0" fontId="4" fillId="0" borderId="12" xfId="0" applyFont="1" applyBorder="1" applyAlignment="1">
      <alignment horizontal="left" vertical="center" wrapText="1"/>
    </xf>
    <xf numFmtId="0" fontId="8" fillId="0" borderId="0" xfId="0" applyFont="1" applyAlignment="1" applyProtection="1">
      <alignment horizontal="left" vertical="center"/>
      <protection locked="0"/>
    </xf>
    <xf numFmtId="0" fontId="3" fillId="4" borderId="4" xfId="0" applyFont="1" applyFill="1" applyBorder="1" applyAlignment="1">
      <alignment horizontal="center" vertical="center"/>
    </xf>
    <xf numFmtId="0" fontId="0" fillId="0" borderId="7" xfId="0" applyBorder="1" applyAlignment="1">
      <alignment horizontal="right" vertical="center"/>
    </xf>
    <xf numFmtId="0" fontId="4" fillId="0" borderId="0" xfId="0" applyFont="1" applyAlignment="1">
      <alignment horizontal="center" vertical="center" wrapText="1"/>
    </xf>
    <xf numFmtId="165" fontId="6" fillId="0" borderId="0" xfId="0" applyNumberFormat="1" applyFont="1" applyAlignment="1">
      <alignment horizontal="left"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wrapText="1"/>
    </xf>
    <xf numFmtId="0" fontId="3"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4" fillId="4" borderId="4"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E1D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245886</xdr:colOff>
      <xdr:row>0</xdr:row>
      <xdr:rowOff>208799</xdr:rowOff>
    </xdr:from>
    <xdr:to>
      <xdr:col>13</xdr:col>
      <xdr:colOff>25401</xdr:colOff>
      <xdr:row>0</xdr:row>
      <xdr:rowOff>605171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58419" y="208799"/>
          <a:ext cx="4173715" cy="39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14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r>
            <a:rPr lang="en-GB" sz="24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Eternal</a:t>
          </a:r>
          <a:r>
            <a:rPr lang="en-GB" sz="2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Teacher</a:t>
          </a:r>
          <a:r>
            <a:rPr lang="en-GB" sz="2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p>
      </xdr:txBody>
    </xdr:sp>
    <xdr:clientData/>
  </xdr:twoCellAnchor>
  <xdr:twoCellAnchor>
    <xdr:from>
      <xdr:col>1</xdr:col>
      <xdr:colOff>686204</xdr:colOff>
      <xdr:row>0</xdr:row>
      <xdr:rowOff>576859</xdr:rowOff>
    </xdr:from>
    <xdr:to>
      <xdr:col>9</xdr:col>
      <xdr:colOff>2365</xdr:colOff>
      <xdr:row>0</xdr:row>
      <xdr:rowOff>741951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41804" y="576859"/>
          <a:ext cx="6267294" cy="165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0">
              <a:solidFill>
                <a:schemeClr val="accent4">
                  <a:lumMod val="20000"/>
                  <a:lumOff val="80000"/>
                </a:schemeClr>
              </a:solidFill>
              <a:latin typeface="Copperplate" panose="02000504000000020004" pitchFamily="2" charset="77"/>
            </a:rPr>
            <a:t>On</a:t>
          </a:r>
          <a:r>
            <a:rPr lang="en-GB" sz="1000" b="0" baseline="0">
              <a:solidFill>
                <a:schemeClr val="accent4">
                  <a:lumMod val="20000"/>
                  <a:lumOff val="80000"/>
                </a:schemeClr>
              </a:solidFill>
              <a:latin typeface="Copperplate" panose="02000504000000020004" pitchFamily="2" charset="77"/>
            </a:rPr>
            <a:t> </a:t>
          </a:r>
          <a:r>
            <a:rPr lang="en-GB" sz="1000" b="0">
              <a:solidFill>
                <a:schemeClr val="accent4">
                  <a:lumMod val="20000"/>
                  <a:lumOff val="80000"/>
                </a:schemeClr>
              </a:solidFill>
              <a:latin typeface="Copperplate" panose="02000504000000020004" pitchFamily="2" charset="77"/>
            </a:rPr>
            <a:t>&amp; Off site Plastination service &amp; Consultancy</a:t>
          </a:r>
        </a:p>
      </xdr:txBody>
    </xdr:sp>
    <xdr:clientData/>
  </xdr:twoCellAnchor>
  <xdr:twoCellAnchor>
    <xdr:from>
      <xdr:col>1</xdr:col>
      <xdr:colOff>513935</xdr:colOff>
      <xdr:row>0</xdr:row>
      <xdr:rowOff>699286</xdr:rowOff>
    </xdr:from>
    <xdr:to>
      <xdr:col>8</xdr:col>
      <xdr:colOff>787399</xdr:colOff>
      <xdr:row>0</xdr:row>
      <xdr:rowOff>1131483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69535" y="699286"/>
          <a:ext cx="6386397" cy="432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1">
              <a:solidFill>
                <a:schemeClr val="accent1">
                  <a:lumMod val="60000"/>
                  <a:lumOff val="40000"/>
                </a:schemeClr>
              </a:solidFill>
            </a:rPr>
            <a:t>By</a:t>
          </a:r>
          <a:r>
            <a:rPr lang="en-GB" sz="1000" b="1" baseline="0">
              <a:solidFill>
                <a:schemeClr val="accent1">
                  <a:lumMod val="60000"/>
                  <a:lumOff val="40000"/>
                </a:schemeClr>
              </a:solidFill>
            </a:rPr>
            <a:t> Harikrishnan P R </a:t>
          </a:r>
          <a:r>
            <a:rPr lang="en-GB" sz="1000" b="0" baseline="0">
              <a:solidFill>
                <a:schemeClr val="accent1">
                  <a:lumMod val="60000"/>
                  <a:lumOff val="40000"/>
                </a:schemeClr>
              </a:solidFill>
            </a:rPr>
            <a:t>[National level Plastination Expert &amp; Trainer]</a:t>
          </a:r>
          <a:r>
            <a:rPr lang="en-GB" sz="1000" b="1" baseline="0">
              <a:solidFill>
                <a:schemeClr val="accent1">
                  <a:lumMod val="60000"/>
                  <a:lumOff val="40000"/>
                </a:schemeClr>
              </a:solidFill>
            </a:rPr>
            <a:t> &amp; Team</a:t>
          </a:r>
        </a:p>
        <a:p>
          <a:pPr algn="r"/>
          <a:r>
            <a:rPr lang="en-GB" sz="9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301042</xdr:colOff>
      <xdr:row>0</xdr:row>
      <xdr:rowOff>32744</xdr:rowOff>
    </xdr:from>
    <xdr:to>
      <xdr:col>1</xdr:col>
      <xdr:colOff>1204421</xdr:colOff>
      <xdr:row>0</xdr:row>
      <xdr:rowOff>1295584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00990" y="32385"/>
          <a:ext cx="1234440" cy="1263015"/>
        </a:xfrm>
        <a:prstGeom prst="rect">
          <a:avLst/>
        </a:prstGeom>
      </xdr:spPr>
    </xdr:pic>
    <xdr:clientData/>
  </xdr:twoCellAnchor>
  <xdr:twoCellAnchor>
    <xdr:from>
      <xdr:col>0</xdr:col>
      <xdr:colOff>15514</xdr:colOff>
      <xdr:row>0</xdr:row>
      <xdr:rowOff>1165577</xdr:rowOff>
    </xdr:from>
    <xdr:to>
      <xdr:col>8</xdr:col>
      <xdr:colOff>1055220</xdr:colOff>
      <xdr:row>1</xdr:row>
      <xdr:rowOff>37041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5240" y="1165225"/>
          <a:ext cx="6585585" cy="205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750" b="0" baseline="0">
              <a:solidFill>
                <a:schemeClr val="accent1">
                  <a:lumMod val="60000"/>
                  <a:lumOff val="40000"/>
                </a:schemeClr>
              </a:solidFill>
            </a:rPr>
            <a:t>HO: Taloja Phase-2, Navi Mumbai / Br.Alappuzha, Kerala, India | Phone: +91-9497338105, 9496477770 | Website: www.eternalteacher.in | Email: projects@eternalteacher.in</a:t>
          </a:r>
          <a:endParaRPr lang="en-GB" sz="750" b="0">
            <a:solidFill>
              <a:schemeClr val="accent1">
                <a:lumMod val="60000"/>
                <a:lumOff val="40000"/>
              </a:schemeClr>
            </a:solidFill>
          </a:endParaRPr>
        </a:p>
      </xdr:txBody>
    </xdr:sp>
    <xdr:clientData/>
  </xdr:twoCellAnchor>
  <xdr:twoCellAnchor>
    <xdr:from>
      <xdr:col>4</xdr:col>
      <xdr:colOff>110064</xdr:colOff>
      <xdr:row>0</xdr:row>
      <xdr:rowOff>592667</xdr:rowOff>
    </xdr:from>
    <xdr:to>
      <xdr:col>8</xdr:col>
      <xdr:colOff>741297</xdr:colOff>
      <xdr:row>0</xdr:row>
      <xdr:rowOff>596778</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3657597" y="592667"/>
          <a:ext cx="3552233" cy="4111"/>
        </a:xfrm>
        <a:prstGeom prst="line">
          <a:avLst/>
        </a:prstGeom>
        <a:ln w="12700">
          <a:solidFill>
            <a:srgbClr val="FFC000">
              <a:alpha val="68000"/>
            </a:srgb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179955" y="273050"/>
          <a:ext cx="9989185" cy="34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169795" y="640715"/>
          <a:ext cx="4032885" cy="13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185035" y="726440"/>
          <a:ext cx="6999605"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4485" y="100965"/>
          <a:ext cx="1549400" cy="1534795"/>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172335" y="1402080"/>
          <a:ext cx="870839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13AE71AD-4014-B546-B4D3-4B45751FCADB}"/>
            </a:ext>
          </a:extLst>
        </xdr:cNvPr>
        <xdr:cNvSpPr txBox="1"/>
      </xdr:nvSpPr>
      <xdr:spPr>
        <a:xfrm>
          <a:off x="2235328" y="273661"/>
          <a:ext cx="10718672" cy="349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4B1AB8BC-4CC1-8E47-87A3-DBE2CB59BBF8}"/>
            </a:ext>
          </a:extLst>
        </xdr:cNvPr>
        <xdr:cNvSpPr txBox="1"/>
      </xdr:nvSpPr>
      <xdr:spPr>
        <a:xfrm>
          <a:off x="2225169" y="641043"/>
          <a:ext cx="4401973" cy="131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16C2AAC4-2849-B241-89D1-67AAAE214F2E}"/>
            </a:ext>
          </a:extLst>
        </xdr:cNvPr>
        <xdr:cNvSpPr txBox="1"/>
      </xdr:nvSpPr>
      <xdr:spPr>
        <a:xfrm>
          <a:off x="2240310" y="726599"/>
          <a:ext cx="7536150" cy="736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4971D5AE-5167-A640-9311-1D91161BF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5119" y="101202"/>
          <a:ext cx="1604213" cy="1534558"/>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B43A022C-03EE-3245-BEEE-50BEC32678E3}"/>
            </a:ext>
          </a:extLst>
        </xdr:cNvPr>
        <xdr:cNvSpPr txBox="1"/>
      </xdr:nvSpPr>
      <xdr:spPr>
        <a:xfrm>
          <a:off x="2227580" y="1402080"/>
          <a:ext cx="937768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5"/>
  <sheetViews>
    <sheetView tabSelected="1" view="pageBreakPreview" zoomScale="150" zoomScaleNormal="136" zoomScaleSheetLayoutView="150" workbookViewId="0">
      <selection activeCell="P85" sqref="P85"/>
    </sheetView>
  </sheetViews>
  <sheetFormatPr baseColWidth="10" defaultColWidth="11" defaultRowHeight="16" x14ac:dyDescent="0.2"/>
  <cols>
    <col min="1" max="1" width="4.6640625" style="3" customWidth="1"/>
    <col min="2" max="2" width="24" customWidth="1"/>
    <col min="3" max="3" width="9.5" style="2" customWidth="1"/>
    <col min="4" max="4" width="8.33203125" style="126" customWidth="1"/>
    <col min="5" max="5" width="8.1640625" style="2" customWidth="1"/>
    <col min="6" max="6" width="9.83203125" style="69" customWidth="1"/>
    <col min="7" max="7" width="10.1640625" style="2" customWidth="1"/>
    <col min="8" max="8" width="10" customWidth="1"/>
    <col min="9" max="9" width="11" style="66" customWidth="1"/>
    <col min="10" max="10" width="8" style="52" hidden="1" customWidth="1"/>
    <col min="11" max="11" width="5.1640625" style="52" hidden="1" customWidth="1"/>
    <col min="12" max="12" width="7" style="52" hidden="1" customWidth="1"/>
    <col min="13" max="13" width="7.5" style="52" hidden="1" customWidth="1"/>
  </cols>
  <sheetData>
    <row r="1" spans="1:9" ht="105" customHeight="1" x14ac:dyDescent="0.35">
      <c r="A1" s="166" t="s">
        <v>0</v>
      </c>
      <c r="B1" s="167"/>
      <c r="C1" s="167"/>
      <c r="D1" s="167"/>
      <c r="E1" s="167"/>
      <c r="F1" s="167"/>
      <c r="G1" s="167"/>
      <c r="H1" s="167"/>
      <c r="I1" s="168"/>
    </row>
    <row r="2" spans="1:9" ht="27" customHeight="1" x14ac:dyDescent="0.2">
      <c r="A2" s="169" t="s">
        <v>131</v>
      </c>
      <c r="B2" s="169"/>
      <c r="C2" s="169"/>
      <c r="D2" s="169"/>
      <c r="E2" s="169"/>
      <c r="F2" s="169"/>
      <c r="G2" s="169"/>
      <c r="H2" s="169"/>
      <c r="I2" s="169"/>
    </row>
    <row r="3" spans="1:9" x14ac:dyDescent="0.2">
      <c r="A3" s="65" t="s">
        <v>1</v>
      </c>
      <c r="B3" s="66"/>
      <c r="C3" s="170"/>
      <c r="D3" s="170"/>
      <c r="E3" s="170"/>
      <c r="F3" s="170"/>
      <c r="G3" s="170"/>
      <c r="H3" s="170"/>
      <c r="I3" s="170"/>
    </row>
    <row r="4" spans="1:9" x14ac:dyDescent="0.2">
      <c r="A4" s="65" t="s">
        <v>2</v>
      </c>
      <c r="C4" s="170"/>
      <c r="D4" s="170"/>
      <c r="E4" s="170"/>
      <c r="F4" s="170"/>
      <c r="G4" s="170"/>
      <c r="H4" s="170"/>
      <c r="I4" s="170"/>
    </row>
    <row r="5" spans="1:9" x14ac:dyDescent="0.2">
      <c r="A5" s="65" t="s">
        <v>3</v>
      </c>
      <c r="C5" s="170"/>
      <c r="D5" s="170"/>
      <c r="E5" s="170"/>
      <c r="F5" s="170"/>
      <c r="G5" s="170"/>
      <c r="H5" s="170"/>
      <c r="I5" s="170"/>
    </row>
    <row r="6" spans="1:9" x14ac:dyDescent="0.2">
      <c r="A6" s="65" t="s">
        <v>4</v>
      </c>
      <c r="C6" s="155"/>
      <c r="D6" s="155"/>
      <c r="E6" s="155"/>
      <c r="F6" s="155"/>
      <c r="G6" s="155"/>
      <c r="H6" s="155"/>
      <c r="I6" s="155"/>
    </row>
    <row r="7" spans="1:9" x14ac:dyDescent="0.2">
      <c r="A7" s="162" t="s">
        <v>129</v>
      </c>
      <c r="B7" s="139"/>
      <c r="C7" s="164">
        <f>C68</f>
        <v>0</v>
      </c>
      <c r="D7" s="165"/>
      <c r="E7" s="165"/>
      <c r="F7" s="165"/>
      <c r="G7" s="165"/>
      <c r="H7" s="165"/>
      <c r="I7" s="165"/>
    </row>
    <row r="8" spans="1:9" x14ac:dyDescent="0.2">
      <c r="A8" s="162" t="s">
        <v>130</v>
      </c>
      <c r="B8" s="139"/>
      <c r="C8" s="163">
        <f>C87</f>
        <v>1</v>
      </c>
      <c r="D8" s="162"/>
      <c r="E8" s="162"/>
      <c r="F8" s="162"/>
      <c r="G8" s="162"/>
      <c r="H8" s="162"/>
      <c r="I8" s="162"/>
    </row>
    <row r="9" spans="1:9" x14ac:dyDescent="0.2">
      <c r="A9" s="66" t="s">
        <v>125</v>
      </c>
      <c r="B9" s="66"/>
      <c r="C9" s="161" t="s">
        <v>126</v>
      </c>
      <c r="D9" s="161"/>
      <c r="E9" s="161"/>
      <c r="F9" s="161"/>
      <c r="G9" s="161"/>
      <c r="H9" s="161"/>
      <c r="I9" s="161"/>
    </row>
    <row r="10" spans="1:9" ht="22" x14ac:dyDescent="0.3">
      <c r="B10" s="156" t="s">
        <v>5</v>
      </c>
      <c r="C10" s="157"/>
      <c r="D10" s="158"/>
      <c r="E10" s="159" t="s">
        <v>6</v>
      </c>
      <c r="F10" s="160"/>
      <c r="G10" s="160"/>
      <c r="H10" s="160"/>
      <c r="I10" s="160"/>
    </row>
    <row r="11" spans="1:9" ht="19" x14ac:dyDescent="0.25">
      <c r="B11" s="67" t="s">
        <v>7</v>
      </c>
      <c r="C11" s="148">
        <v>5000</v>
      </c>
      <c r="D11" s="149"/>
      <c r="E11" s="137" t="s">
        <v>127</v>
      </c>
      <c r="F11" s="138"/>
      <c r="G11" s="138"/>
      <c r="H11" s="138"/>
      <c r="I11" s="138"/>
    </row>
    <row r="12" spans="1:9" ht="19" x14ac:dyDescent="0.25">
      <c r="B12" s="67" t="s">
        <v>8</v>
      </c>
      <c r="C12" s="148">
        <v>50000</v>
      </c>
      <c r="D12" s="149"/>
      <c r="E12" s="137"/>
      <c r="F12" s="138"/>
      <c r="G12" s="138"/>
      <c r="H12" s="138"/>
      <c r="I12" s="138"/>
    </row>
    <row r="13" spans="1:9" ht="19" x14ac:dyDescent="0.25">
      <c r="B13" s="67" t="s">
        <v>9</v>
      </c>
      <c r="C13" s="148">
        <v>0</v>
      </c>
      <c r="D13" s="149"/>
      <c r="E13" s="137"/>
      <c r="F13" s="138"/>
      <c r="G13" s="138"/>
      <c r="H13" s="138"/>
      <c r="I13" s="138"/>
    </row>
    <row r="14" spans="1:9" ht="19" x14ac:dyDescent="0.25">
      <c r="B14" s="150" t="s">
        <v>10</v>
      </c>
      <c r="C14" s="151"/>
      <c r="D14" s="152"/>
      <c r="E14" s="137"/>
      <c r="F14" s="138"/>
      <c r="G14" s="138"/>
      <c r="H14" s="138"/>
      <c r="I14" s="138"/>
    </row>
    <row r="15" spans="1:9" ht="19" x14ac:dyDescent="0.25">
      <c r="B15" s="67" t="s">
        <v>11</v>
      </c>
      <c r="C15" s="153">
        <f>F68+F87</f>
        <v>23340</v>
      </c>
      <c r="D15" s="154"/>
      <c r="E15" s="137"/>
      <c r="F15" s="138"/>
      <c r="G15" s="138"/>
      <c r="H15" s="138"/>
      <c r="I15" s="138"/>
    </row>
    <row r="16" spans="1:9" ht="19" x14ac:dyDescent="0.25">
      <c r="B16" s="67" t="s">
        <v>12</v>
      </c>
      <c r="C16" s="153">
        <f>H68+H87</f>
        <v>46680</v>
      </c>
      <c r="D16" s="154"/>
      <c r="E16" s="137"/>
      <c r="F16" s="138"/>
      <c r="G16" s="138"/>
      <c r="H16" s="138"/>
      <c r="I16" s="138"/>
    </row>
    <row r="17" spans="1:13" ht="22" x14ac:dyDescent="0.3">
      <c r="B17" s="68" t="s">
        <v>13</v>
      </c>
      <c r="C17" s="144">
        <f>SUM(C11:C16)</f>
        <v>125020</v>
      </c>
      <c r="D17" s="145"/>
      <c r="E17" s="137"/>
      <c r="F17" s="138"/>
      <c r="G17" s="138"/>
      <c r="H17" s="138"/>
      <c r="I17" s="138"/>
    </row>
    <row r="18" spans="1:13" ht="40" customHeight="1" x14ac:dyDescent="0.2">
      <c r="A18" s="146" t="s">
        <v>128</v>
      </c>
      <c r="B18" s="147"/>
      <c r="C18" s="147"/>
      <c r="D18" s="147"/>
      <c r="E18" s="147"/>
      <c r="F18" s="147"/>
      <c r="G18" s="147"/>
      <c r="H18" s="147"/>
      <c r="I18" s="147"/>
    </row>
    <row r="19" spans="1:13" hidden="1" x14ac:dyDescent="0.2">
      <c r="A19" s="139" t="s">
        <v>14</v>
      </c>
      <c r="B19" s="139"/>
      <c r="C19" s="139"/>
      <c r="D19" s="139"/>
      <c r="E19" s="139"/>
      <c r="F19" s="139"/>
      <c r="G19" s="139"/>
      <c r="H19" s="139"/>
      <c r="I19" s="139"/>
    </row>
    <row r="20" spans="1:13" hidden="1" x14ac:dyDescent="0.2">
      <c r="A20" s="139" t="s">
        <v>15</v>
      </c>
      <c r="B20" s="139"/>
      <c r="C20" s="139"/>
      <c r="D20" s="139"/>
      <c r="E20" s="139"/>
      <c r="F20" s="139"/>
      <c r="G20" s="139"/>
      <c r="H20" s="139"/>
      <c r="I20" s="139"/>
    </row>
    <row r="21" spans="1:13" hidden="1" x14ac:dyDescent="0.2">
      <c r="A21" s="139" t="s">
        <v>16</v>
      </c>
      <c r="B21" s="139"/>
      <c r="C21" s="139"/>
      <c r="D21" s="139"/>
      <c r="E21" s="139"/>
      <c r="F21" s="139"/>
      <c r="G21" s="139"/>
      <c r="H21" s="139"/>
      <c r="I21" s="139"/>
    </row>
    <row r="22" spans="1:13" hidden="1" x14ac:dyDescent="0.2">
      <c r="A22" s="139" t="s">
        <v>17</v>
      </c>
      <c r="B22" s="139"/>
      <c r="C22" s="139"/>
      <c r="D22" s="139"/>
      <c r="E22" s="139"/>
      <c r="F22" s="139"/>
      <c r="G22" s="139"/>
      <c r="H22" s="139"/>
      <c r="I22" s="139"/>
    </row>
    <row r="23" spans="1:13" hidden="1" x14ac:dyDescent="0.2">
      <c r="A23" s="139" t="s">
        <v>18</v>
      </c>
      <c r="B23" s="139"/>
      <c r="C23" s="139"/>
      <c r="D23" s="139"/>
      <c r="E23" s="139"/>
      <c r="F23" s="139"/>
      <c r="G23" s="139"/>
      <c r="H23" s="139"/>
      <c r="I23" s="139"/>
    </row>
    <row r="24" spans="1:13" hidden="1" x14ac:dyDescent="0.2">
      <c r="A24" s="139" t="s">
        <v>19</v>
      </c>
      <c r="B24" s="139"/>
      <c r="C24" s="139"/>
      <c r="D24" s="139"/>
      <c r="E24" s="139"/>
      <c r="F24" s="139"/>
      <c r="G24" s="139"/>
      <c r="H24" s="139"/>
      <c r="I24" s="139"/>
    </row>
    <row r="25" spans="1:13" s="69" customFormat="1" ht="88" customHeight="1" x14ac:dyDescent="0.2">
      <c r="A25" s="140" t="s">
        <v>132</v>
      </c>
      <c r="B25" s="141"/>
      <c r="C25" s="141"/>
      <c r="D25" s="141"/>
      <c r="E25" s="141"/>
      <c r="F25" s="141"/>
      <c r="G25" s="141"/>
      <c r="H25" s="141"/>
      <c r="I25" s="142"/>
      <c r="J25" s="54"/>
      <c r="K25" s="54"/>
      <c r="L25" s="54"/>
      <c r="M25" s="54"/>
    </row>
    <row r="26" spans="1:13" ht="27" customHeight="1" x14ac:dyDescent="0.25">
      <c r="A26" s="143" t="s">
        <v>20</v>
      </c>
      <c r="B26" s="143"/>
      <c r="C26" s="143"/>
      <c r="D26" s="143"/>
      <c r="E26" s="143"/>
      <c r="F26" s="143"/>
      <c r="G26" s="143"/>
      <c r="H26" s="143"/>
      <c r="I26" s="143"/>
    </row>
    <row r="27" spans="1:13" ht="27" customHeight="1" x14ac:dyDescent="0.25">
      <c r="A27" s="70"/>
      <c r="B27" s="71" t="s">
        <v>118</v>
      </c>
      <c r="C27" s="72"/>
      <c r="D27" s="72"/>
      <c r="E27" s="72"/>
      <c r="F27" s="72"/>
      <c r="G27" s="72"/>
      <c r="H27" s="72"/>
      <c r="I27" s="73"/>
    </row>
    <row r="28" spans="1:13" s="80" customFormat="1" ht="50" customHeight="1" x14ac:dyDescent="0.2">
      <c r="A28" s="74"/>
      <c r="B28" s="75" t="s">
        <v>119</v>
      </c>
      <c r="C28" s="76" t="s">
        <v>21</v>
      </c>
      <c r="D28" s="76" t="s">
        <v>22</v>
      </c>
      <c r="E28" s="76" t="s">
        <v>23</v>
      </c>
      <c r="F28" s="76" t="s">
        <v>11</v>
      </c>
      <c r="G28" s="77" t="s">
        <v>24</v>
      </c>
      <c r="H28" s="78" t="s">
        <v>25</v>
      </c>
      <c r="I28" s="79" t="s">
        <v>26</v>
      </c>
      <c r="J28" s="55" t="s">
        <v>27</v>
      </c>
      <c r="K28" s="55" t="s">
        <v>28</v>
      </c>
      <c r="L28" s="55" t="s">
        <v>29</v>
      </c>
      <c r="M28" s="55" t="s">
        <v>30</v>
      </c>
    </row>
    <row r="29" spans="1:13" s="87" customFormat="1" ht="18" customHeight="1" x14ac:dyDescent="0.2">
      <c r="A29" s="81"/>
      <c r="B29" s="88" t="str">
        <f>'Cost Breakup'!B8</f>
        <v>UPPER Limb</v>
      </c>
      <c r="C29" s="127"/>
      <c r="D29" s="89"/>
      <c r="E29" s="89"/>
      <c r="F29" s="89"/>
      <c r="G29" s="89"/>
      <c r="H29" s="89"/>
      <c r="I29" s="90"/>
      <c r="J29" s="56">
        <f t="shared" ref="J29:J65" si="0">E29*30</f>
        <v>0</v>
      </c>
      <c r="K29" s="56">
        <f t="shared" ref="K29:K65" si="1">J29*500</f>
        <v>0</v>
      </c>
      <c r="L29" s="56">
        <f t="shared" ref="L29:L65" si="2">E29*70/100</f>
        <v>0</v>
      </c>
      <c r="M29" s="56">
        <f t="shared" ref="M29:M65" si="3">L29*18000</f>
        <v>0</v>
      </c>
    </row>
    <row r="30" spans="1:13" s="87" customFormat="1" ht="18" customHeight="1" x14ac:dyDescent="0.2">
      <c r="A30" s="81"/>
      <c r="B30" s="82" t="str">
        <f>'Cost Breakup'!B10</f>
        <v>Hand-below wrist</v>
      </c>
      <c r="C30" s="53">
        <v>0</v>
      </c>
      <c r="D30" s="84">
        <f>'Cost Breakup'!C10</f>
        <v>0.35</v>
      </c>
      <c r="E30" s="81">
        <f t="shared" ref="E30:E33" si="4">D30*C30</f>
        <v>0</v>
      </c>
      <c r="F30" s="82">
        <f t="shared" ref="F30:F65" si="5">K30+M30</f>
        <v>0</v>
      </c>
      <c r="G30" s="85">
        <f>'Cost Breakup'!N10</f>
        <v>0.5</v>
      </c>
      <c r="H30" s="82">
        <f t="shared" ref="H30:H65" si="6">F30*G30</f>
        <v>0</v>
      </c>
      <c r="I30" s="86">
        <f t="shared" ref="I30:I65" si="7">F30+H30</f>
        <v>0</v>
      </c>
      <c r="J30" s="56">
        <f t="shared" si="0"/>
        <v>0</v>
      </c>
      <c r="K30" s="56">
        <f t="shared" si="1"/>
        <v>0</v>
      </c>
      <c r="L30" s="56">
        <f t="shared" si="2"/>
        <v>0</v>
      </c>
      <c r="M30" s="56">
        <f t="shared" si="3"/>
        <v>0</v>
      </c>
    </row>
    <row r="31" spans="1:13" s="87" customFormat="1" ht="18" customHeight="1" x14ac:dyDescent="0.2">
      <c r="A31" s="81"/>
      <c r="B31" s="82" t="str">
        <f>'Cost Breakup'!B11</f>
        <v>Hand-Below mid forearm</v>
      </c>
      <c r="C31" s="53">
        <v>0</v>
      </c>
      <c r="D31" s="84">
        <f>'Cost Breakup'!C11</f>
        <v>1</v>
      </c>
      <c r="E31" s="81">
        <f t="shared" si="4"/>
        <v>0</v>
      </c>
      <c r="F31" s="82">
        <f t="shared" si="5"/>
        <v>0</v>
      </c>
      <c r="G31" s="85">
        <f>'Cost Breakup'!N11</f>
        <v>0.5</v>
      </c>
      <c r="H31" s="82">
        <f t="shared" si="6"/>
        <v>0</v>
      </c>
      <c r="I31" s="86">
        <f t="shared" si="7"/>
        <v>0</v>
      </c>
      <c r="J31" s="56">
        <f t="shared" si="0"/>
        <v>0</v>
      </c>
      <c r="K31" s="56">
        <f t="shared" si="1"/>
        <v>0</v>
      </c>
      <c r="L31" s="56">
        <f t="shared" si="2"/>
        <v>0</v>
      </c>
      <c r="M31" s="56">
        <f t="shared" si="3"/>
        <v>0</v>
      </c>
    </row>
    <row r="32" spans="1:13" s="87" customFormat="1" ht="18" customHeight="1" x14ac:dyDescent="0.2">
      <c r="A32" s="81"/>
      <c r="B32" s="82" t="str">
        <f>'Cost Breakup'!B12</f>
        <v>Hand-Below elbow</v>
      </c>
      <c r="C32" s="53">
        <v>0</v>
      </c>
      <c r="D32" s="84">
        <f>'Cost Breakup'!C12</f>
        <v>1.5</v>
      </c>
      <c r="E32" s="81">
        <f t="shared" si="4"/>
        <v>0</v>
      </c>
      <c r="F32" s="82">
        <f t="shared" si="5"/>
        <v>0</v>
      </c>
      <c r="G32" s="85">
        <f>'Cost Breakup'!N12</f>
        <v>0.5</v>
      </c>
      <c r="H32" s="82">
        <f t="shared" si="6"/>
        <v>0</v>
      </c>
      <c r="I32" s="86">
        <f t="shared" si="7"/>
        <v>0</v>
      </c>
      <c r="J32" s="56">
        <f t="shared" si="0"/>
        <v>0</v>
      </c>
      <c r="K32" s="56">
        <f t="shared" si="1"/>
        <v>0</v>
      </c>
      <c r="L32" s="56">
        <f t="shared" si="2"/>
        <v>0</v>
      </c>
      <c r="M32" s="56">
        <f t="shared" si="3"/>
        <v>0</v>
      </c>
    </row>
    <row r="33" spans="1:13" s="87" customFormat="1" ht="18" customHeight="1" x14ac:dyDescent="0.2">
      <c r="A33" s="81"/>
      <c r="B33" s="82" t="str">
        <f>'Cost Breakup'!B14</f>
        <v>Cubital fossa</v>
      </c>
      <c r="C33" s="53">
        <v>0</v>
      </c>
      <c r="D33" s="84">
        <f>'Cost Breakup'!C14</f>
        <v>1</v>
      </c>
      <c r="E33" s="81">
        <f t="shared" si="4"/>
        <v>0</v>
      </c>
      <c r="F33" s="82">
        <f t="shared" si="5"/>
        <v>0</v>
      </c>
      <c r="G33" s="85">
        <f>'Cost Breakup'!N14</f>
        <v>0.5</v>
      </c>
      <c r="H33" s="82">
        <f t="shared" si="6"/>
        <v>0</v>
      </c>
      <c r="I33" s="86">
        <f t="shared" si="7"/>
        <v>0</v>
      </c>
      <c r="J33" s="56">
        <f t="shared" si="0"/>
        <v>0</v>
      </c>
      <c r="K33" s="56">
        <f t="shared" si="1"/>
        <v>0</v>
      </c>
      <c r="L33" s="56">
        <f t="shared" si="2"/>
        <v>0</v>
      </c>
      <c r="M33" s="56">
        <f t="shared" si="3"/>
        <v>0</v>
      </c>
    </row>
    <row r="34" spans="1:13" s="87" customFormat="1" ht="18" customHeight="1" x14ac:dyDescent="0.2">
      <c r="A34" s="81"/>
      <c r="B34" s="88" t="str">
        <f>'Cost Breakup'!B15</f>
        <v>Lower limb</v>
      </c>
      <c r="C34" s="127"/>
      <c r="D34" s="89"/>
      <c r="E34" s="89"/>
      <c r="F34" s="89"/>
      <c r="G34" s="89"/>
      <c r="H34" s="89"/>
      <c r="I34" s="90"/>
      <c r="J34" s="56">
        <f t="shared" si="0"/>
        <v>0</v>
      </c>
      <c r="K34" s="56">
        <f t="shared" si="1"/>
        <v>0</v>
      </c>
      <c r="L34" s="56">
        <f t="shared" si="2"/>
        <v>0</v>
      </c>
      <c r="M34" s="56">
        <f t="shared" si="3"/>
        <v>0</v>
      </c>
    </row>
    <row r="35" spans="1:13" s="87" customFormat="1" ht="18" customHeight="1" x14ac:dyDescent="0.2">
      <c r="A35" s="81"/>
      <c r="B35" s="82" t="str">
        <f>'Cost Breakup'!B19</f>
        <v>Popliteal fossa</v>
      </c>
      <c r="C35" s="53">
        <v>0</v>
      </c>
      <c r="D35" s="84">
        <f>'Cost Breakup'!C19</f>
        <v>2.5</v>
      </c>
      <c r="E35" s="81">
        <f t="shared" ref="E35:E39" si="8">D35*C35</f>
        <v>0</v>
      </c>
      <c r="F35" s="82">
        <f t="shared" si="5"/>
        <v>0</v>
      </c>
      <c r="G35" s="85">
        <f>'Cost Breakup'!N19</f>
        <v>0.5</v>
      </c>
      <c r="H35" s="82">
        <f t="shared" si="6"/>
        <v>0</v>
      </c>
      <c r="I35" s="86">
        <f t="shared" si="7"/>
        <v>0</v>
      </c>
      <c r="J35" s="56">
        <f t="shared" si="0"/>
        <v>0</v>
      </c>
      <c r="K35" s="56">
        <f t="shared" si="1"/>
        <v>0</v>
      </c>
      <c r="L35" s="56">
        <f t="shared" si="2"/>
        <v>0</v>
      </c>
      <c r="M35" s="56">
        <f t="shared" si="3"/>
        <v>0</v>
      </c>
    </row>
    <row r="36" spans="1:13" s="87" customFormat="1" ht="33" customHeight="1" x14ac:dyDescent="0.2">
      <c r="A36" s="81"/>
      <c r="B36" s="82" t="str">
        <f>'Cost Breakup'!B20</f>
        <v>Leg-Posterior, Lateral &amp; Anterior compartment</v>
      </c>
      <c r="C36" s="53">
        <v>0</v>
      </c>
      <c r="D36" s="84">
        <v>2.2999999999999998</v>
      </c>
      <c r="E36" s="81">
        <f t="shared" si="8"/>
        <v>0</v>
      </c>
      <c r="F36" s="82">
        <f t="shared" si="5"/>
        <v>0</v>
      </c>
      <c r="G36" s="85">
        <f>'Cost Breakup'!N20</f>
        <v>0.6</v>
      </c>
      <c r="H36" s="82">
        <f t="shared" si="6"/>
        <v>0</v>
      </c>
      <c r="I36" s="86">
        <f t="shared" si="7"/>
        <v>0</v>
      </c>
      <c r="J36" s="56">
        <f t="shared" si="0"/>
        <v>0</v>
      </c>
      <c r="K36" s="56">
        <f t="shared" si="1"/>
        <v>0</v>
      </c>
      <c r="L36" s="56">
        <f t="shared" si="2"/>
        <v>0</v>
      </c>
      <c r="M36" s="56">
        <f t="shared" si="3"/>
        <v>0</v>
      </c>
    </row>
    <row r="37" spans="1:13" s="91" customFormat="1" ht="35" customHeight="1" x14ac:dyDescent="0.2">
      <c r="A37" s="81"/>
      <c r="B37" s="82" t="str">
        <f>'Cost Breakup'!B21</f>
        <v>Ankle with dorsum &amp; Sole (below mid-leg)</v>
      </c>
      <c r="C37" s="53">
        <v>0</v>
      </c>
      <c r="D37" s="84">
        <f>'Cost Breakup'!C21</f>
        <v>1.7</v>
      </c>
      <c r="E37" s="81">
        <f t="shared" si="8"/>
        <v>0</v>
      </c>
      <c r="F37" s="82">
        <f t="shared" si="5"/>
        <v>0</v>
      </c>
      <c r="G37" s="85">
        <f>'Cost Breakup'!N21</f>
        <v>0.7</v>
      </c>
      <c r="H37" s="82">
        <f t="shared" si="6"/>
        <v>0</v>
      </c>
      <c r="I37" s="86">
        <f t="shared" si="7"/>
        <v>0</v>
      </c>
      <c r="J37" s="57">
        <f t="shared" si="0"/>
        <v>0</v>
      </c>
      <c r="K37" s="57">
        <f t="shared" si="1"/>
        <v>0</v>
      </c>
      <c r="L37" s="57">
        <f t="shared" si="2"/>
        <v>0</v>
      </c>
      <c r="M37" s="57">
        <f t="shared" si="3"/>
        <v>0</v>
      </c>
    </row>
    <row r="38" spans="1:13" s="87" customFormat="1" ht="18" customHeight="1" x14ac:dyDescent="0.2">
      <c r="A38" s="81"/>
      <c r="B38" s="82" t="str">
        <f>'Cost Breakup'!B22</f>
        <v>Sole of foot</v>
      </c>
      <c r="C38" s="53">
        <v>0</v>
      </c>
      <c r="D38" s="84">
        <f>'Cost Breakup'!C22</f>
        <v>5</v>
      </c>
      <c r="E38" s="81">
        <f t="shared" si="8"/>
        <v>0</v>
      </c>
      <c r="F38" s="82">
        <f t="shared" si="5"/>
        <v>0</v>
      </c>
      <c r="G38" s="85">
        <f>'Cost Breakup'!N22</f>
        <v>0.8</v>
      </c>
      <c r="H38" s="82">
        <f t="shared" si="6"/>
        <v>0</v>
      </c>
      <c r="I38" s="86">
        <f t="shared" si="7"/>
        <v>0</v>
      </c>
      <c r="J38" s="56">
        <f t="shared" si="0"/>
        <v>0</v>
      </c>
      <c r="K38" s="56">
        <f t="shared" si="1"/>
        <v>0</v>
      </c>
      <c r="L38" s="56">
        <f t="shared" si="2"/>
        <v>0</v>
      </c>
      <c r="M38" s="56">
        <f t="shared" si="3"/>
        <v>0</v>
      </c>
    </row>
    <row r="39" spans="1:13" s="87" customFormat="1" ht="18" customHeight="1" x14ac:dyDescent="0.2">
      <c r="A39" s="81"/>
      <c r="B39" s="82" t="str">
        <f>'Cost Breakup'!B23</f>
        <v>Knee joint</v>
      </c>
      <c r="C39" s="53">
        <v>0</v>
      </c>
      <c r="D39" s="84">
        <f>'Cost Breakup'!C23</f>
        <v>0.8</v>
      </c>
      <c r="E39" s="81">
        <f t="shared" si="8"/>
        <v>0</v>
      </c>
      <c r="F39" s="82">
        <f t="shared" si="5"/>
        <v>0</v>
      </c>
      <c r="G39" s="85">
        <f>'Cost Breakup'!N23</f>
        <v>0.6</v>
      </c>
      <c r="H39" s="82">
        <f t="shared" si="6"/>
        <v>0</v>
      </c>
      <c r="I39" s="86">
        <f t="shared" si="7"/>
        <v>0</v>
      </c>
      <c r="J39" s="56">
        <f t="shared" si="0"/>
        <v>0</v>
      </c>
      <c r="K39" s="56">
        <f t="shared" si="1"/>
        <v>0</v>
      </c>
      <c r="L39" s="56">
        <f t="shared" si="2"/>
        <v>0</v>
      </c>
      <c r="M39" s="56">
        <f t="shared" si="3"/>
        <v>0</v>
      </c>
    </row>
    <row r="40" spans="1:13" s="87" customFormat="1" ht="18" customHeight="1" x14ac:dyDescent="0.2">
      <c r="A40" s="81"/>
      <c r="B40" s="88" t="str">
        <f>'Cost Breakup'!B24</f>
        <v>Thorax</v>
      </c>
      <c r="C40" s="128"/>
      <c r="D40" s="92"/>
      <c r="E40" s="92"/>
      <c r="F40" s="92"/>
      <c r="G40" s="92"/>
      <c r="H40" s="92"/>
      <c r="I40" s="90"/>
      <c r="J40" s="56">
        <f t="shared" si="0"/>
        <v>0</v>
      </c>
      <c r="K40" s="56">
        <f t="shared" si="1"/>
        <v>0</v>
      </c>
      <c r="L40" s="56">
        <f t="shared" si="2"/>
        <v>0</v>
      </c>
      <c r="M40" s="56">
        <f t="shared" si="3"/>
        <v>0</v>
      </c>
    </row>
    <row r="41" spans="1:13" s="87" customFormat="1" ht="18" customHeight="1" x14ac:dyDescent="0.2">
      <c r="A41" s="81"/>
      <c r="B41" s="82" t="str">
        <f>'Cost Breakup'!B25</f>
        <v>Heart</v>
      </c>
      <c r="C41" s="53">
        <v>0</v>
      </c>
      <c r="D41" s="84">
        <f>'Cost Breakup'!C25</f>
        <v>0.4</v>
      </c>
      <c r="E41" s="81">
        <f>D41*C41</f>
        <v>0</v>
      </c>
      <c r="F41" s="82">
        <f t="shared" si="5"/>
        <v>0</v>
      </c>
      <c r="G41" s="85">
        <f>'Cost Breakup'!N25</f>
        <v>0.25</v>
      </c>
      <c r="H41" s="82">
        <f t="shared" si="6"/>
        <v>0</v>
      </c>
      <c r="I41" s="86">
        <f t="shared" si="7"/>
        <v>0</v>
      </c>
      <c r="J41" s="56">
        <f t="shared" si="0"/>
        <v>0</v>
      </c>
      <c r="K41" s="56">
        <f t="shared" si="1"/>
        <v>0</v>
      </c>
      <c r="L41" s="56">
        <f t="shared" si="2"/>
        <v>0</v>
      </c>
      <c r="M41" s="56">
        <f t="shared" si="3"/>
        <v>0</v>
      </c>
    </row>
    <row r="42" spans="1:13" s="87" customFormat="1" ht="18" customHeight="1" x14ac:dyDescent="0.2">
      <c r="A42" s="81"/>
      <c r="B42" s="82" t="str">
        <f>'Cost Breakup'!B26</f>
        <v>Lungs</v>
      </c>
      <c r="C42" s="53">
        <v>0</v>
      </c>
      <c r="D42" s="84">
        <f>'Cost Breakup'!C26</f>
        <v>0.6</v>
      </c>
      <c r="E42" s="81">
        <f>D42*C42</f>
        <v>0</v>
      </c>
      <c r="F42" s="82">
        <f t="shared" si="5"/>
        <v>0</v>
      </c>
      <c r="G42" s="85">
        <f>'Cost Breakup'!N26</f>
        <v>0.2</v>
      </c>
      <c r="H42" s="82">
        <f t="shared" si="6"/>
        <v>0</v>
      </c>
      <c r="I42" s="86">
        <f t="shared" si="7"/>
        <v>0</v>
      </c>
      <c r="J42" s="56">
        <f t="shared" si="0"/>
        <v>0</v>
      </c>
      <c r="K42" s="56">
        <f t="shared" si="1"/>
        <v>0</v>
      </c>
      <c r="L42" s="56">
        <f t="shared" si="2"/>
        <v>0</v>
      </c>
      <c r="M42" s="56">
        <f t="shared" si="3"/>
        <v>0</v>
      </c>
    </row>
    <row r="43" spans="1:13" s="87" customFormat="1" ht="18" customHeight="1" x14ac:dyDescent="0.2">
      <c r="A43" s="81"/>
      <c r="B43" s="88" t="str">
        <f>'Cost Breakup'!B27</f>
        <v>Abdomen &amp; Pelvis</v>
      </c>
      <c r="C43" s="128"/>
      <c r="D43" s="92"/>
      <c r="E43" s="92"/>
      <c r="F43" s="92"/>
      <c r="G43" s="92"/>
      <c r="H43" s="92"/>
      <c r="I43" s="90"/>
      <c r="J43" s="56">
        <f t="shared" si="0"/>
        <v>0</v>
      </c>
      <c r="K43" s="56">
        <f t="shared" si="1"/>
        <v>0</v>
      </c>
      <c r="L43" s="56">
        <f t="shared" si="2"/>
        <v>0</v>
      </c>
      <c r="M43" s="56">
        <f t="shared" si="3"/>
        <v>0</v>
      </c>
    </row>
    <row r="44" spans="1:13" s="87" customFormat="1" ht="18" customHeight="1" x14ac:dyDescent="0.2">
      <c r="A44" s="81"/>
      <c r="B44" s="82" t="str">
        <f>'Cost Breakup'!B28</f>
        <v>Liver</v>
      </c>
      <c r="C44" s="53">
        <v>0</v>
      </c>
      <c r="D44" s="84">
        <f>'Cost Breakup'!C28</f>
        <v>1.1000000000000001</v>
      </c>
      <c r="E44" s="81">
        <f t="shared" ref="E44:E55" si="9">D44*C44</f>
        <v>0</v>
      </c>
      <c r="F44" s="82">
        <f t="shared" si="5"/>
        <v>0</v>
      </c>
      <c r="G44" s="85">
        <f>'Cost Breakup'!N28</f>
        <v>0.15</v>
      </c>
      <c r="H44" s="82">
        <f t="shared" si="6"/>
        <v>0</v>
      </c>
      <c r="I44" s="86">
        <f t="shared" si="7"/>
        <v>0</v>
      </c>
      <c r="J44" s="56">
        <f t="shared" si="0"/>
        <v>0</v>
      </c>
      <c r="K44" s="56">
        <f t="shared" si="1"/>
        <v>0</v>
      </c>
      <c r="L44" s="56">
        <f t="shared" si="2"/>
        <v>0</v>
      </c>
      <c r="M44" s="56">
        <f t="shared" si="3"/>
        <v>0</v>
      </c>
    </row>
    <row r="45" spans="1:13" s="87" customFormat="1" ht="18" customHeight="1" x14ac:dyDescent="0.2">
      <c r="A45" s="81"/>
      <c r="B45" s="82" t="str">
        <f>'Cost Breakup'!B29</f>
        <v>Pancreas</v>
      </c>
      <c r="C45" s="53">
        <v>0</v>
      </c>
      <c r="D45" s="84">
        <f>'Cost Breakup'!C29</f>
        <v>0.3</v>
      </c>
      <c r="E45" s="81">
        <f t="shared" si="9"/>
        <v>0</v>
      </c>
      <c r="F45" s="82">
        <f t="shared" si="5"/>
        <v>0</v>
      </c>
      <c r="G45" s="85">
        <f>'Cost Breakup'!N29</f>
        <v>0.2</v>
      </c>
      <c r="H45" s="82">
        <f t="shared" si="6"/>
        <v>0</v>
      </c>
      <c r="I45" s="86">
        <f t="shared" si="7"/>
        <v>0</v>
      </c>
      <c r="J45" s="56">
        <f t="shared" si="0"/>
        <v>0</v>
      </c>
      <c r="K45" s="56">
        <f t="shared" si="1"/>
        <v>0</v>
      </c>
      <c r="L45" s="56">
        <f t="shared" si="2"/>
        <v>0</v>
      </c>
      <c r="M45" s="56">
        <f t="shared" si="3"/>
        <v>0</v>
      </c>
    </row>
    <row r="46" spans="1:13" s="87" customFormat="1" ht="18" customHeight="1" x14ac:dyDescent="0.2">
      <c r="A46" s="81"/>
      <c r="B46" s="82" t="str">
        <f>'Cost Breakup'!B30</f>
        <v>Stomach</v>
      </c>
      <c r="C46" s="53">
        <v>0</v>
      </c>
      <c r="D46" s="84">
        <f>'Cost Breakup'!C30</f>
        <v>0.2</v>
      </c>
      <c r="E46" s="81">
        <f t="shared" si="9"/>
        <v>0</v>
      </c>
      <c r="F46" s="82">
        <f t="shared" si="5"/>
        <v>0</v>
      </c>
      <c r="G46" s="85">
        <f>'Cost Breakup'!N30</f>
        <v>0.15</v>
      </c>
      <c r="H46" s="82">
        <f t="shared" si="6"/>
        <v>0</v>
      </c>
      <c r="I46" s="86">
        <f t="shared" si="7"/>
        <v>0</v>
      </c>
      <c r="J46" s="56">
        <f t="shared" si="0"/>
        <v>0</v>
      </c>
      <c r="K46" s="56">
        <f t="shared" si="1"/>
        <v>0</v>
      </c>
      <c r="L46" s="56">
        <f t="shared" si="2"/>
        <v>0</v>
      </c>
      <c r="M46" s="56">
        <f t="shared" si="3"/>
        <v>0</v>
      </c>
    </row>
    <row r="47" spans="1:13" s="87" customFormat="1" ht="18" customHeight="1" x14ac:dyDescent="0.2">
      <c r="A47" s="81"/>
      <c r="B47" s="82" t="str">
        <f>'Cost Breakup'!B31</f>
        <v>Spleen</v>
      </c>
      <c r="C47" s="53">
        <v>0</v>
      </c>
      <c r="D47" s="84">
        <f>'Cost Breakup'!C31</f>
        <v>0.2</v>
      </c>
      <c r="E47" s="81">
        <f t="shared" si="9"/>
        <v>0</v>
      </c>
      <c r="F47" s="82">
        <f t="shared" si="5"/>
        <v>0</v>
      </c>
      <c r="G47" s="85">
        <f>'Cost Breakup'!N31</f>
        <v>0.1</v>
      </c>
      <c r="H47" s="82">
        <f t="shared" si="6"/>
        <v>0</v>
      </c>
      <c r="I47" s="86">
        <f t="shared" si="7"/>
        <v>0</v>
      </c>
      <c r="J47" s="56">
        <f t="shared" si="0"/>
        <v>0</v>
      </c>
      <c r="K47" s="56">
        <f t="shared" si="1"/>
        <v>0</v>
      </c>
      <c r="L47" s="56">
        <f t="shared" si="2"/>
        <v>0</v>
      </c>
      <c r="M47" s="56">
        <f t="shared" si="3"/>
        <v>0</v>
      </c>
    </row>
    <row r="48" spans="1:13" s="87" customFormat="1" ht="32" customHeight="1" x14ac:dyDescent="0.2">
      <c r="A48" s="81"/>
      <c r="B48" s="82" t="str">
        <f>'Cost Breakup'!B32</f>
        <v>Pancreas with Duodenum &amp; Spleen</v>
      </c>
      <c r="C48" s="53">
        <v>0</v>
      </c>
      <c r="D48" s="84">
        <f>'Cost Breakup'!C32</f>
        <v>0.6</v>
      </c>
      <c r="E48" s="81">
        <f t="shared" si="9"/>
        <v>0</v>
      </c>
      <c r="F48" s="82">
        <f t="shared" si="5"/>
        <v>0</v>
      </c>
      <c r="G48" s="85">
        <f>'Cost Breakup'!N32</f>
        <v>0.2</v>
      </c>
      <c r="H48" s="82">
        <f t="shared" si="6"/>
        <v>0</v>
      </c>
      <c r="I48" s="86">
        <f t="shared" si="7"/>
        <v>0</v>
      </c>
      <c r="J48" s="56">
        <f t="shared" si="0"/>
        <v>0</v>
      </c>
      <c r="K48" s="56">
        <f t="shared" si="1"/>
        <v>0</v>
      </c>
      <c r="L48" s="56">
        <f t="shared" si="2"/>
        <v>0</v>
      </c>
      <c r="M48" s="56">
        <f t="shared" si="3"/>
        <v>0</v>
      </c>
    </row>
    <row r="49" spans="1:13" s="87" customFormat="1" ht="18" customHeight="1" x14ac:dyDescent="0.2">
      <c r="A49" s="81"/>
      <c r="B49" s="82" t="str">
        <f>'Cost Breakup'!B33</f>
        <v>Jejunum</v>
      </c>
      <c r="C49" s="53">
        <v>0</v>
      </c>
      <c r="D49" s="84">
        <f>'Cost Breakup'!C33</f>
        <v>0.25</v>
      </c>
      <c r="E49" s="81">
        <f t="shared" si="9"/>
        <v>0</v>
      </c>
      <c r="F49" s="82">
        <f t="shared" si="5"/>
        <v>0</v>
      </c>
      <c r="G49" s="85">
        <f>'Cost Breakup'!N33</f>
        <v>0.1</v>
      </c>
      <c r="H49" s="82">
        <f t="shared" si="6"/>
        <v>0</v>
      </c>
      <c r="I49" s="86">
        <f t="shared" si="7"/>
        <v>0</v>
      </c>
      <c r="J49" s="56">
        <f t="shared" si="0"/>
        <v>0</v>
      </c>
      <c r="K49" s="56">
        <f t="shared" si="1"/>
        <v>0</v>
      </c>
      <c r="L49" s="56">
        <f t="shared" si="2"/>
        <v>0</v>
      </c>
      <c r="M49" s="56">
        <f t="shared" si="3"/>
        <v>0</v>
      </c>
    </row>
    <row r="50" spans="1:13" s="87" customFormat="1" ht="18" customHeight="1" x14ac:dyDescent="0.2">
      <c r="A50" s="81"/>
      <c r="B50" s="82" t="str">
        <f>'Cost Breakup'!B34</f>
        <v>Ilium</v>
      </c>
      <c r="C50" s="53">
        <v>0</v>
      </c>
      <c r="D50" s="84">
        <f>'Cost Breakup'!C34</f>
        <v>0.3</v>
      </c>
      <c r="E50" s="81">
        <f t="shared" si="9"/>
        <v>0</v>
      </c>
      <c r="F50" s="82">
        <f t="shared" si="5"/>
        <v>0</v>
      </c>
      <c r="G50" s="85">
        <f>'Cost Breakup'!N34</f>
        <v>0.1</v>
      </c>
      <c r="H50" s="82">
        <f t="shared" si="6"/>
        <v>0</v>
      </c>
      <c r="I50" s="86">
        <f t="shared" si="7"/>
        <v>0</v>
      </c>
      <c r="J50" s="56">
        <f t="shared" si="0"/>
        <v>0</v>
      </c>
      <c r="K50" s="56">
        <f t="shared" si="1"/>
        <v>0</v>
      </c>
      <c r="L50" s="56">
        <f t="shared" si="2"/>
        <v>0</v>
      </c>
      <c r="M50" s="56">
        <f t="shared" si="3"/>
        <v>0</v>
      </c>
    </row>
    <row r="51" spans="1:13" s="87" customFormat="1" ht="18" customHeight="1" x14ac:dyDescent="0.2">
      <c r="A51" s="81"/>
      <c r="B51" s="82" t="str">
        <f>'Cost Breakup'!B35</f>
        <v>Caecum-appendix</v>
      </c>
      <c r="C51" s="53">
        <v>0</v>
      </c>
      <c r="D51" s="84">
        <f>'Cost Breakup'!C35</f>
        <v>0.1</v>
      </c>
      <c r="E51" s="81">
        <f t="shared" si="9"/>
        <v>0</v>
      </c>
      <c r="F51" s="82">
        <f t="shared" si="5"/>
        <v>0</v>
      </c>
      <c r="G51" s="85">
        <f>'Cost Breakup'!N35</f>
        <v>0.1</v>
      </c>
      <c r="H51" s="82">
        <f t="shared" si="6"/>
        <v>0</v>
      </c>
      <c r="I51" s="86">
        <f t="shared" si="7"/>
        <v>0</v>
      </c>
      <c r="J51" s="56">
        <f t="shared" si="0"/>
        <v>0</v>
      </c>
      <c r="K51" s="56">
        <f t="shared" si="1"/>
        <v>0</v>
      </c>
      <c r="L51" s="56">
        <f t="shared" si="2"/>
        <v>0</v>
      </c>
      <c r="M51" s="56">
        <f t="shared" si="3"/>
        <v>0</v>
      </c>
    </row>
    <row r="52" spans="1:13" s="87" customFormat="1" ht="18" customHeight="1" x14ac:dyDescent="0.2">
      <c r="A52" s="81"/>
      <c r="B52" s="82" t="str">
        <f>'Cost Breakup'!B36</f>
        <v>Kidney</v>
      </c>
      <c r="C52" s="53">
        <v>0</v>
      </c>
      <c r="D52" s="84">
        <f>'Cost Breakup'!C36</f>
        <v>0.2</v>
      </c>
      <c r="E52" s="81">
        <f t="shared" si="9"/>
        <v>0</v>
      </c>
      <c r="F52" s="82">
        <f t="shared" si="5"/>
        <v>0</v>
      </c>
      <c r="G52" s="85">
        <f>'Cost Breakup'!N36</f>
        <v>0.2</v>
      </c>
      <c r="H52" s="82">
        <f t="shared" si="6"/>
        <v>0</v>
      </c>
      <c r="I52" s="86">
        <f t="shared" si="7"/>
        <v>0</v>
      </c>
      <c r="J52" s="56">
        <f t="shared" si="0"/>
        <v>0</v>
      </c>
      <c r="K52" s="56">
        <f t="shared" si="1"/>
        <v>0</v>
      </c>
      <c r="L52" s="56">
        <f t="shared" si="2"/>
        <v>0</v>
      </c>
      <c r="M52" s="56">
        <f t="shared" si="3"/>
        <v>0</v>
      </c>
    </row>
    <row r="53" spans="1:13" s="87" customFormat="1" ht="18" customHeight="1" x14ac:dyDescent="0.2">
      <c r="A53" s="81"/>
      <c r="B53" s="82" t="str">
        <f>'Cost Breakup'!B37</f>
        <v>Urinary bladder</v>
      </c>
      <c r="C53" s="53">
        <v>0</v>
      </c>
      <c r="D53" s="84">
        <f>'Cost Breakup'!C37</f>
        <v>0.2</v>
      </c>
      <c r="E53" s="81">
        <f t="shared" si="9"/>
        <v>0</v>
      </c>
      <c r="F53" s="82">
        <f t="shared" si="5"/>
        <v>0</v>
      </c>
      <c r="G53" s="85">
        <f>'Cost Breakup'!N37</f>
        <v>0.2</v>
      </c>
      <c r="H53" s="82">
        <f t="shared" si="6"/>
        <v>0</v>
      </c>
      <c r="I53" s="86">
        <f t="shared" si="7"/>
        <v>0</v>
      </c>
      <c r="J53" s="56">
        <f t="shared" si="0"/>
        <v>0</v>
      </c>
      <c r="K53" s="56">
        <f t="shared" si="1"/>
        <v>0</v>
      </c>
      <c r="L53" s="56">
        <f t="shared" si="2"/>
        <v>0</v>
      </c>
      <c r="M53" s="56">
        <f t="shared" si="3"/>
        <v>0</v>
      </c>
    </row>
    <row r="54" spans="1:13" s="87" customFormat="1" ht="18" customHeight="1" x14ac:dyDescent="0.2">
      <c r="A54" s="81"/>
      <c r="B54" s="82" t="str">
        <f>'Cost Breakup'!B38</f>
        <v>Uterus</v>
      </c>
      <c r="C54" s="53">
        <v>0</v>
      </c>
      <c r="D54" s="84">
        <f>'Cost Breakup'!C38</f>
        <v>0.06</v>
      </c>
      <c r="E54" s="81">
        <f t="shared" si="9"/>
        <v>0</v>
      </c>
      <c r="F54" s="82">
        <f t="shared" si="5"/>
        <v>0</v>
      </c>
      <c r="G54" s="85">
        <f>'Cost Breakup'!N38</f>
        <v>0.1</v>
      </c>
      <c r="H54" s="82">
        <f t="shared" si="6"/>
        <v>0</v>
      </c>
      <c r="I54" s="86">
        <f t="shared" si="7"/>
        <v>0</v>
      </c>
      <c r="J54" s="56">
        <f t="shared" si="0"/>
        <v>0</v>
      </c>
      <c r="K54" s="56">
        <f t="shared" si="1"/>
        <v>0</v>
      </c>
      <c r="L54" s="56">
        <f t="shared" si="2"/>
        <v>0</v>
      </c>
      <c r="M54" s="56">
        <f t="shared" si="3"/>
        <v>0</v>
      </c>
    </row>
    <row r="55" spans="1:13" s="87" customFormat="1" ht="18" customHeight="1" x14ac:dyDescent="0.2">
      <c r="A55" s="81"/>
      <c r="B55" s="82" t="str">
        <f>'Cost Breakup'!B39</f>
        <v>Testis with SC</v>
      </c>
      <c r="C55" s="53">
        <v>0</v>
      </c>
      <c r="D55" s="84">
        <f>'Cost Breakup'!C39</f>
        <v>0.02</v>
      </c>
      <c r="E55" s="81">
        <f t="shared" si="9"/>
        <v>0</v>
      </c>
      <c r="F55" s="82">
        <f t="shared" si="5"/>
        <v>0</v>
      </c>
      <c r="G55" s="85">
        <f>'Cost Breakup'!N39</f>
        <v>0.1</v>
      </c>
      <c r="H55" s="82">
        <f t="shared" si="6"/>
        <v>0</v>
      </c>
      <c r="I55" s="86">
        <f t="shared" si="7"/>
        <v>0</v>
      </c>
      <c r="J55" s="56">
        <f t="shared" si="0"/>
        <v>0</v>
      </c>
      <c r="K55" s="56">
        <f t="shared" si="1"/>
        <v>0</v>
      </c>
      <c r="L55" s="56">
        <f t="shared" si="2"/>
        <v>0</v>
      </c>
      <c r="M55" s="56">
        <f t="shared" si="3"/>
        <v>0</v>
      </c>
    </row>
    <row r="56" spans="1:13" s="87" customFormat="1" ht="18" customHeight="1" x14ac:dyDescent="0.2">
      <c r="A56" s="81"/>
      <c r="B56" s="88" t="str">
        <f>'Cost Breakup'!B41</f>
        <v>Head &amp; Neck</v>
      </c>
      <c r="C56" s="128"/>
      <c r="D56" s="92"/>
      <c r="E56" s="92"/>
      <c r="F56" s="92"/>
      <c r="G56" s="92"/>
      <c r="H56" s="92"/>
      <c r="I56" s="90"/>
      <c r="J56" s="56">
        <f t="shared" si="0"/>
        <v>0</v>
      </c>
      <c r="K56" s="56">
        <f t="shared" si="1"/>
        <v>0</v>
      </c>
      <c r="L56" s="56">
        <f t="shared" si="2"/>
        <v>0</v>
      </c>
      <c r="M56" s="56">
        <f t="shared" si="3"/>
        <v>0</v>
      </c>
    </row>
    <row r="57" spans="1:13" s="87" customFormat="1" ht="18" customHeight="1" x14ac:dyDescent="0.2">
      <c r="A57" s="81"/>
      <c r="B57" s="82" t="str">
        <f>'Cost Breakup'!B42</f>
        <v>Brain whole</v>
      </c>
      <c r="C57" s="53">
        <v>0</v>
      </c>
      <c r="D57" s="84">
        <f>'Cost Breakup'!C42</f>
        <v>1</v>
      </c>
      <c r="E57" s="81">
        <f t="shared" ref="E57:E65" si="10">D57*C57</f>
        <v>0</v>
      </c>
      <c r="F57" s="82">
        <f t="shared" si="5"/>
        <v>0</v>
      </c>
      <c r="G57" s="85">
        <f>'Cost Breakup'!N42</f>
        <v>0.5</v>
      </c>
      <c r="H57" s="82">
        <f t="shared" si="6"/>
        <v>0</v>
      </c>
      <c r="I57" s="86">
        <f t="shared" si="7"/>
        <v>0</v>
      </c>
      <c r="J57" s="56">
        <f t="shared" si="0"/>
        <v>0</v>
      </c>
      <c r="K57" s="56">
        <f t="shared" si="1"/>
        <v>0</v>
      </c>
      <c r="L57" s="56">
        <f t="shared" si="2"/>
        <v>0</v>
      </c>
      <c r="M57" s="56">
        <f t="shared" si="3"/>
        <v>0</v>
      </c>
    </row>
    <row r="58" spans="1:13" s="87" customFormat="1" ht="18" customHeight="1" x14ac:dyDescent="0.2">
      <c r="A58" s="81"/>
      <c r="B58" s="82" t="s">
        <v>31</v>
      </c>
      <c r="C58" s="53">
        <v>0</v>
      </c>
      <c r="D58" s="84">
        <v>0.5</v>
      </c>
      <c r="E58" s="81">
        <f t="shared" si="10"/>
        <v>0</v>
      </c>
      <c r="F58" s="82">
        <f t="shared" si="5"/>
        <v>0</v>
      </c>
      <c r="G58" s="85">
        <v>0.5</v>
      </c>
      <c r="H58" s="82">
        <f t="shared" si="6"/>
        <v>0</v>
      </c>
      <c r="I58" s="86">
        <f t="shared" si="7"/>
        <v>0</v>
      </c>
      <c r="J58" s="56"/>
      <c r="K58" s="56"/>
      <c r="L58" s="56"/>
      <c r="M58" s="56"/>
    </row>
    <row r="59" spans="1:13" s="87" customFormat="1" ht="20" customHeight="1" x14ac:dyDescent="0.2">
      <c r="A59" s="81"/>
      <c r="B59" s="82" t="str">
        <f>'Cost Breakup'!B43</f>
        <v>Brain-white matter(half brain)</v>
      </c>
      <c r="C59" s="53">
        <v>0</v>
      </c>
      <c r="D59" s="84">
        <f>'Cost Breakup'!C43</f>
        <v>0.3</v>
      </c>
      <c r="E59" s="81">
        <f t="shared" si="10"/>
        <v>0</v>
      </c>
      <c r="F59" s="82">
        <f t="shared" si="5"/>
        <v>0</v>
      </c>
      <c r="G59" s="85">
        <f>'Cost Breakup'!N43</f>
        <v>2</v>
      </c>
      <c r="H59" s="82">
        <f t="shared" si="6"/>
        <v>0</v>
      </c>
      <c r="I59" s="86">
        <f t="shared" si="7"/>
        <v>0</v>
      </c>
      <c r="J59" s="56">
        <f t="shared" si="0"/>
        <v>0</v>
      </c>
      <c r="K59" s="56">
        <f t="shared" si="1"/>
        <v>0</v>
      </c>
      <c r="L59" s="56">
        <f t="shared" si="2"/>
        <v>0</v>
      </c>
      <c r="M59" s="56">
        <f t="shared" si="3"/>
        <v>0</v>
      </c>
    </row>
    <row r="60" spans="1:13" s="87" customFormat="1" ht="48" customHeight="1" x14ac:dyDescent="0.2">
      <c r="A60" s="81"/>
      <c r="B60" s="82" t="str">
        <f>'Cost Breakup'!B44</f>
        <v xml:space="preserve">Brain-internal capsule, thalamus, lentiform nucleus, caudate nucleus with brain-stem </v>
      </c>
      <c r="C60" s="53">
        <v>0</v>
      </c>
      <c r="D60" s="84">
        <f>'Cost Breakup'!C44</f>
        <v>0.3</v>
      </c>
      <c r="E60" s="81">
        <f t="shared" si="10"/>
        <v>0</v>
      </c>
      <c r="F60" s="82">
        <f t="shared" si="5"/>
        <v>0</v>
      </c>
      <c r="G60" s="85">
        <f>'Cost Breakup'!N44</f>
        <v>2</v>
      </c>
      <c r="H60" s="82">
        <f t="shared" si="6"/>
        <v>0</v>
      </c>
      <c r="I60" s="86">
        <f t="shared" si="7"/>
        <v>0</v>
      </c>
      <c r="J60" s="56">
        <f t="shared" si="0"/>
        <v>0</v>
      </c>
      <c r="K60" s="56">
        <f t="shared" si="1"/>
        <v>0</v>
      </c>
      <c r="L60" s="56">
        <f t="shared" si="2"/>
        <v>0</v>
      </c>
      <c r="M60" s="56">
        <f t="shared" si="3"/>
        <v>0</v>
      </c>
    </row>
    <row r="61" spans="1:13" s="87" customFormat="1" ht="18" customHeight="1" x14ac:dyDescent="0.2">
      <c r="A61" s="81"/>
      <c r="B61" s="82" t="str">
        <f>'Cost Breakup'!B45</f>
        <v>Brain-stem</v>
      </c>
      <c r="C61" s="53">
        <v>0</v>
      </c>
      <c r="D61" s="84">
        <f>'Cost Breakup'!C45</f>
        <v>0.03</v>
      </c>
      <c r="E61" s="81">
        <f t="shared" si="10"/>
        <v>0</v>
      </c>
      <c r="F61" s="82">
        <f t="shared" si="5"/>
        <v>0</v>
      </c>
      <c r="G61" s="85">
        <f>'Cost Breakup'!N45</f>
        <v>0.5</v>
      </c>
      <c r="H61" s="82">
        <f t="shared" si="6"/>
        <v>0</v>
      </c>
      <c r="I61" s="86">
        <f t="shared" si="7"/>
        <v>0</v>
      </c>
      <c r="J61" s="56">
        <f t="shared" si="0"/>
        <v>0</v>
      </c>
      <c r="K61" s="56">
        <f t="shared" si="1"/>
        <v>0</v>
      </c>
      <c r="L61" s="56">
        <f t="shared" si="2"/>
        <v>0</v>
      </c>
      <c r="M61" s="56">
        <f t="shared" si="3"/>
        <v>0</v>
      </c>
    </row>
    <row r="62" spans="1:13" s="87" customFormat="1" ht="18" customHeight="1" x14ac:dyDescent="0.2">
      <c r="A62" s="81"/>
      <c r="B62" s="82" t="str">
        <f>'Cost Breakup'!B46</f>
        <v>Parotid gland</v>
      </c>
      <c r="C62" s="53">
        <v>0</v>
      </c>
      <c r="D62" s="84">
        <f>'Cost Breakup'!C46</f>
        <v>0.01</v>
      </c>
      <c r="E62" s="81">
        <f t="shared" si="10"/>
        <v>0</v>
      </c>
      <c r="F62" s="82">
        <f t="shared" si="5"/>
        <v>0</v>
      </c>
      <c r="G62" s="85">
        <f>'Cost Breakup'!N46</f>
        <v>0.2</v>
      </c>
      <c r="H62" s="82">
        <f t="shared" si="6"/>
        <v>0</v>
      </c>
      <c r="I62" s="86">
        <f t="shared" si="7"/>
        <v>0</v>
      </c>
      <c r="J62" s="56">
        <f t="shared" si="0"/>
        <v>0</v>
      </c>
      <c r="K62" s="56">
        <f t="shared" si="1"/>
        <v>0</v>
      </c>
      <c r="L62" s="56">
        <f t="shared" si="2"/>
        <v>0</v>
      </c>
      <c r="M62" s="56">
        <f t="shared" si="3"/>
        <v>0</v>
      </c>
    </row>
    <row r="63" spans="1:13" s="87" customFormat="1" ht="18" customHeight="1" x14ac:dyDescent="0.2">
      <c r="A63" s="81"/>
      <c r="B63" s="82" t="str">
        <f>'Cost Breakup'!B47</f>
        <v>Larynx</v>
      </c>
      <c r="C63" s="53">
        <v>0</v>
      </c>
      <c r="D63" s="84">
        <f>'Cost Breakup'!C47</f>
        <v>0.05</v>
      </c>
      <c r="E63" s="81">
        <f t="shared" si="10"/>
        <v>0</v>
      </c>
      <c r="F63" s="82">
        <f t="shared" si="5"/>
        <v>0</v>
      </c>
      <c r="G63" s="85">
        <f>'Cost Breakup'!N47</f>
        <v>0.2</v>
      </c>
      <c r="H63" s="82">
        <f t="shared" si="6"/>
        <v>0</v>
      </c>
      <c r="I63" s="86">
        <f t="shared" si="7"/>
        <v>0</v>
      </c>
      <c r="J63" s="56">
        <f t="shared" si="0"/>
        <v>0</v>
      </c>
      <c r="K63" s="56">
        <f t="shared" si="1"/>
        <v>0</v>
      </c>
      <c r="L63" s="56">
        <f t="shared" si="2"/>
        <v>0</v>
      </c>
      <c r="M63" s="56">
        <f t="shared" si="3"/>
        <v>0</v>
      </c>
    </row>
    <row r="64" spans="1:13" s="87" customFormat="1" ht="18" customHeight="1" x14ac:dyDescent="0.2">
      <c r="A64" s="81"/>
      <c r="B64" s="82" t="str">
        <f>'Cost Breakup'!B48</f>
        <v>Tongue</v>
      </c>
      <c r="C64" s="53">
        <v>0</v>
      </c>
      <c r="D64" s="84">
        <f>'Cost Breakup'!C48</f>
        <v>0.1</v>
      </c>
      <c r="E64" s="81">
        <f t="shared" si="10"/>
        <v>0</v>
      </c>
      <c r="F64" s="82">
        <f t="shared" si="5"/>
        <v>0</v>
      </c>
      <c r="G64" s="85">
        <f>'Cost Breakup'!N48</f>
        <v>0.4</v>
      </c>
      <c r="H64" s="82">
        <f t="shared" si="6"/>
        <v>0</v>
      </c>
      <c r="I64" s="86">
        <f t="shared" si="7"/>
        <v>0</v>
      </c>
      <c r="J64" s="56">
        <f t="shared" si="0"/>
        <v>0</v>
      </c>
      <c r="K64" s="56">
        <f t="shared" si="1"/>
        <v>0</v>
      </c>
      <c r="L64" s="56">
        <f t="shared" si="2"/>
        <v>0</v>
      </c>
      <c r="M64" s="56">
        <f t="shared" si="3"/>
        <v>0</v>
      </c>
    </row>
    <row r="65" spans="1:13" s="87" customFormat="1" ht="18" customHeight="1" x14ac:dyDescent="0.2">
      <c r="A65" s="81"/>
      <c r="B65" s="82" t="str">
        <f>'Cost Breakup'!B49</f>
        <v>Thyroid gland</v>
      </c>
      <c r="C65" s="53">
        <v>0</v>
      </c>
      <c r="D65" s="84">
        <f>'Cost Breakup'!C49</f>
        <v>0.04</v>
      </c>
      <c r="E65" s="81">
        <f t="shared" si="10"/>
        <v>0</v>
      </c>
      <c r="F65" s="82">
        <f t="shared" si="5"/>
        <v>0</v>
      </c>
      <c r="G65" s="85">
        <f>'Cost Breakup'!N49</f>
        <v>0.2</v>
      </c>
      <c r="H65" s="82">
        <f t="shared" si="6"/>
        <v>0</v>
      </c>
      <c r="I65" s="86">
        <f t="shared" si="7"/>
        <v>0</v>
      </c>
      <c r="J65" s="56">
        <f t="shared" si="0"/>
        <v>0</v>
      </c>
      <c r="K65" s="56">
        <f t="shared" si="1"/>
        <v>0</v>
      </c>
      <c r="L65" s="56">
        <f t="shared" si="2"/>
        <v>0</v>
      </c>
      <c r="M65" s="56">
        <f t="shared" si="3"/>
        <v>0</v>
      </c>
    </row>
    <row r="66" spans="1:13" s="87" customFormat="1" ht="18" hidden="1" customHeight="1" x14ac:dyDescent="0.2">
      <c r="A66" s="81"/>
      <c r="B66" s="82">
        <f>'Cost Breakup'!B51</f>
        <v>0</v>
      </c>
      <c r="C66" s="83">
        <v>0</v>
      </c>
      <c r="D66" s="84"/>
      <c r="E66" s="81"/>
      <c r="F66" s="82"/>
      <c r="G66" s="81"/>
      <c r="H66" s="82"/>
      <c r="I66" s="86"/>
      <c r="J66" s="56"/>
      <c r="K66" s="56"/>
      <c r="L66" s="56"/>
      <c r="M66" s="56"/>
    </row>
    <row r="67" spans="1:13" s="87" customFormat="1" ht="18" hidden="1" customHeight="1" x14ac:dyDescent="0.2">
      <c r="A67" s="81"/>
      <c r="B67" s="82">
        <f>'Cost Breakup'!B52</f>
        <v>0</v>
      </c>
      <c r="C67" s="83">
        <v>0</v>
      </c>
      <c r="D67" s="84"/>
      <c r="E67" s="81"/>
      <c r="F67" s="82"/>
      <c r="G67" s="81"/>
      <c r="H67" s="82"/>
      <c r="I67" s="86"/>
      <c r="J67" s="56"/>
      <c r="K67" s="56"/>
      <c r="L67" s="56"/>
      <c r="M67" s="56"/>
    </row>
    <row r="68" spans="1:13" s="87" customFormat="1" ht="18" customHeight="1" x14ac:dyDescent="0.2">
      <c r="A68" s="81"/>
      <c r="B68" s="93" t="s">
        <v>120</v>
      </c>
      <c r="C68" s="94">
        <f>SUM(C29:C67)</f>
        <v>0</v>
      </c>
      <c r="D68" s="95"/>
      <c r="E68" s="133">
        <f>SUM(E29:E67)</f>
        <v>0</v>
      </c>
      <c r="F68" s="96">
        <f>SUM(F29:F67)</f>
        <v>0</v>
      </c>
      <c r="G68" s="97"/>
      <c r="H68" s="96">
        <f>SUM(H29:H67)</f>
        <v>0</v>
      </c>
      <c r="I68" s="98">
        <f>SUM(I29:I67)</f>
        <v>0</v>
      </c>
      <c r="J68" s="56"/>
      <c r="K68" s="56"/>
      <c r="L68" s="56"/>
      <c r="M68" s="56"/>
    </row>
    <row r="69" spans="1:13" s="87" customFormat="1" ht="27" customHeight="1" x14ac:dyDescent="0.2">
      <c r="A69" s="81"/>
      <c r="B69" s="99" t="s">
        <v>99</v>
      </c>
      <c r="C69" s="100"/>
      <c r="D69" s="100"/>
      <c r="E69" s="100"/>
      <c r="F69" s="100"/>
      <c r="G69" s="100"/>
      <c r="H69" s="100"/>
      <c r="I69" s="101"/>
      <c r="J69" s="56"/>
      <c r="K69" s="56"/>
      <c r="L69" s="56"/>
      <c r="M69" s="56"/>
    </row>
    <row r="70" spans="1:13" s="80" customFormat="1" ht="45" customHeight="1" x14ac:dyDescent="0.15">
      <c r="A70" s="74"/>
      <c r="B70" s="76" t="s">
        <v>119</v>
      </c>
      <c r="C70" s="76" t="s">
        <v>21</v>
      </c>
      <c r="D70" s="76" t="s">
        <v>22</v>
      </c>
      <c r="E70" s="76" t="s">
        <v>23</v>
      </c>
      <c r="F70" s="76" t="s">
        <v>121</v>
      </c>
      <c r="G70" s="77" t="s">
        <v>24</v>
      </c>
      <c r="H70" s="78" t="s">
        <v>25</v>
      </c>
      <c r="I70" s="79" t="s">
        <v>26</v>
      </c>
      <c r="J70" s="55" t="s">
        <v>27</v>
      </c>
      <c r="K70" s="55" t="s">
        <v>28</v>
      </c>
      <c r="L70" s="55" t="s">
        <v>133</v>
      </c>
      <c r="M70" s="55" t="s">
        <v>134</v>
      </c>
    </row>
    <row r="71" spans="1:13" s="87" customFormat="1" ht="29" customHeight="1" x14ac:dyDescent="0.2">
      <c r="A71" s="81"/>
      <c r="B71" s="61" t="s">
        <v>113</v>
      </c>
      <c r="C71" s="53">
        <v>1</v>
      </c>
      <c r="D71" s="84">
        <f>'Sheet Plastination'!C8</f>
        <v>1.2</v>
      </c>
      <c r="E71" s="81">
        <f>D71*C71</f>
        <v>1.2</v>
      </c>
      <c r="F71" s="82">
        <f>'Sheet Plastination'!M8*C71</f>
        <v>23340</v>
      </c>
      <c r="G71" s="85">
        <f>'Sheet Plastination'!N8</f>
        <v>2</v>
      </c>
      <c r="H71" s="82">
        <f>F71*G71</f>
        <v>46680</v>
      </c>
      <c r="I71" s="102">
        <f t="shared" ref="I71:I86" si="11">F71+H71</f>
        <v>70020</v>
      </c>
      <c r="J71" s="56">
        <f t="shared" ref="J71:J86" si="12">E71*30</f>
        <v>36</v>
      </c>
      <c r="K71" s="56">
        <f t="shared" ref="K71:K86" si="13">J71*500</f>
        <v>18000</v>
      </c>
      <c r="L71" s="56">
        <f t="shared" ref="L71:L86" si="14">E71*70/100</f>
        <v>0.84</v>
      </c>
      <c r="M71" s="56">
        <f>L71*8000</f>
        <v>6720</v>
      </c>
    </row>
    <row r="72" spans="1:13" s="87" customFormat="1" ht="30" customHeight="1" x14ac:dyDescent="0.2">
      <c r="A72" s="81"/>
      <c r="B72" s="61" t="s">
        <v>114</v>
      </c>
      <c r="C72" s="53">
        <v>0</v>
      </c>
      <c r="D72" s="84">
        <f>'Sheet Plastination'!C9</f>
        <v>1.2</v>
      </c>
      <c r="E72" s="81">
        <f t="shared" ref="E72:E86" si="15">D72*C72</f>
        <v>0</v>
      </c>
      <c r="F72" s="82">
        <f>'Sheet Plastination'!M9*C72</f>
        <v>0</v>
      </c>
      <c r="G72" s="85">
        <f>'Sheet Plastination'!N9</f>
        <v>2</v>
      </c>
      <c r="H72" s="82">
        <f t="shared" ref="H72:H86" si="16">F72*G72</f>
        <v>0</v>
      </c>
      <c r="I72" s="102">
        <f t="shared" si="11"/>
        <v>0</v>
      </c>
      <c r="J72" s="56">
        <f t="shared" si="12"/>
        <v>0</v>
      </c>
      <c r="K72" s="56">
        <f t="shared" si="13"/>
        <v>0</v>
      </c>
      <c r="L72" s="56">
        <f t="shared" si="14"/>
        <v>0</v>
      </c>
      <c r="M72" s="56">
        <f t="shared" ref="M72:M86" si="17">L72*8000</f>
        <v>0</v>
      </c>
    </row>
    <row r="73" spans="1:13" s="87" customFormat="1" ht="18" customHeight="1" x14ac:dyDescent="0.2">
      <c r="A73" s="81"/>
      <c r="B73" s="60" t="s">
        <v>100</v>
      </c>
      <c r="C73" s="53">
        <v>0</v>
      </c>
      <c r="D73" s="84">
        <f>'Sheet Plastination'!C10</f>
        <v>7.0000000000000007E-2</v>
      </c>
      <c r="E73" s="81">
        <f t="shared" si="15"/>
        <v>0</v>
      </c>
      <c r="F73" s="82">
        <f>'Sheet Plastination'!M10*C73</f>
        <v>0</v>
      </c>
      <c r="G73" s="85">
        <f>'Sheet Plastination'!N10</f>
        <v>2</v>
      </c>
      <c r="H73" s="82">
        <f t="shared" si="16"/>
        <v>0</v>
      </c>
      <c r="I73" s="102">
        <f t="shared" si="11"/>
        <v>0</v>
      </c>
      <c r="J73" s="56">
        <f t="shared" si="12"/>
        <v>0</v>
      </c>
      <c r="K73" s="56">
        <f t="shared" si="13"/>
        <v>0</v>
      </c>
      <c r="L73" s="56">
        <f t="shared" si="14"/>
        <v>0</v>
      </c>
      <c r="M73" s="56">
        <f t="shared" si="17"/>
        <v>0</v>
      </c>
    </row>
    <row r="74" spans="1:13" s="87" customFormat="1" ht="18" customHeight="1" x14ac:dyDescent="0.2">
      <c r="A74" s="81"/>
      <c r="B74" s="60" t="s">
        <v>111</v>
      </c>
      <c r="C74" s="53">
        <v>0</v>
      </c>
      <c r="D74" s="84">
        <f>'Sheet Plastination'!C11</f>
        <v>0.1</v>
      </c>
      <c r="E74" s="81">
        <f t="shared" si="15"/>
        <v>0</v>
      </c>
      <c r="F74" s="82">
        <f>'Sheet Plastination'!M11*C74</f>
        <v>0</v>
      </c>
      <c r="G74" s="85">
        <f>'Sheet Plastination'!N11</f>
        <v>2</v>
      </c>
      <c r="H74" s="82">
        <f t="shared" si="16"/>
        <v>0</v>
      </c>
      <c r="I74" s="102">
        <f t="shared" si="11"/>
        <v>0</v>
      </c>
      <c r="J74" s="56">
        <f t="shared" si="12"/>
        <v>0</v>
      </c>
      <c r="K74" s="56">
        <f t="shared" si="13"/>
        <v>0</v>
      </c>
      <c r="L74" s="56">
        <f t="shared" si="14"/>
        <v>0</v>
      </c>
      <c r="M74" s="56">
        <f t="shared" si="17"/>
        <v>0</v>
      </c>
    </row>
    <row r="75" spans="1:13" s="87" customFormat="1" ht="18" customHeight="1" x14ac:dyDescent="0.2">
      <c r="A75" s="81"/>
      <c r="B75" s="60" t="s">
        <v>112</v>
      </c>
      <c r="C75" s="53">
        <v>0</v>
      </c>
      <c r="D75" s="84">
        <f>'Sheet Plastination'!C12</f>
        <v>0.03</v>
      </c>
      <c r="E75" s="81">
        <f t="shared" si="15"/>
        <v>0</v>
      </c>
      <c r="F75" s="82">
        <f>'Sheet Plastination'!M12*C75</f>
        <v>0</v>
      </c>
      <c r="G75" s="85">
        <f>'Sheet Plastination'!N12</f>
        <v>2</v>
      </c>
      <c r="H75" s="82">
        <f t="shared" si="16"/>
        <v>0</v>
      </c>
      <c r="I75" s="102">
        <f t="shared" si="11"/>
        <v>0</v>
      </c>
      <c r="J75" s="56">
        <f t="shared" si="12"/>
        <v>0</v>
      </c>
      <c r="K75" s="56">
        <f t="shared" si="13"/>
        <v>0</v>
      </c>
      <c r="L75" s="56">
        <f t="shared" si="14"/>
        <v>0</v>
      </c>
      <c r="M75" s="56">
        <f t="shared" si="17"/>
        <v>0</v>
      </c>
    </row>
    <row r="76" spans="1:13" s="87" customFormat="1" ht="18" customHeight="1" x14ac:dyDescent="0.2">
      <c r="A76" s="81"/>
      <c r="B76" s="60" t="s">
        <v>101</v>
      </c>
      <c r="C76" s="53">
        <v>0</v>
      </c>
      <c r="D76" s="84">
        <f>'Sheet Plastination'!C13</f>
        <v>0.1</v>
      </c>
      <c r="E76" s="81">
        <f t="shared" si="15"/>
        <v>0</v>
      </c>
      <c r="F76" s="82">
        <f>'Sheet Plastination'!M13*C76</f>
        <v>0</v>
      </c>
      <c r="G76" s="85">
        <f>'Sheet Plastination'!N13</f>
        <v>3</v>
      </c>
      <c r="H76" s="82">
        <f t="shared" si="16"/>
        <v>0</v>
      </c>
      <c r="I76" s="102">
        <f t="shared" si="11"/>
        <v>0</v>
      </c>
      <c r="J76" s="56">
        <f t="shared" si="12"/>
        <v>0</v>
      </c>
      <c r="K76" s="56">
        <f t="shared" si="13"/>
        <v>0</v>
      </c>
      <c r="L76" s="56">
        <f t="shared" si="14"/>
        <v>0</v>
      </c>
      <c r="M76" s="56">
        <f t="shared" si="17"/>
        <v>0</v>
      </c>
    </row>
    <row r="77" spans="1:13" s="87" customFormat="1" ht="18" customHeight="1" x14ac:dyDescent="0.2">
      <c r="A77" s="81"/>
      <c r="B77" s="60" t="s">
        <v>116</v>
      </c>
      <c r="C77" s="53">
        <v>0</v>
      </c>
      <c r="D77" s="84">
        <f>'Sheet Plastination'!C14</f>
        <v>0.5</v>
      </c>
      <c r="E77" s="81">
        <f t="shared" si="15"/>
        <v>0</v>
      </c>
      <c r="F77" s="82">
        <f>'Sheet Plastination'!M14*C77</f>
        <v>0</v>
      </c>
      <c r="G77" s="85">
        <f>'Sheet Plastination'!N14</f>
        <v>3</v>
      </c>
      <c r="H77" s="82">
        <f t="shared" si="16"/>
        <v>0</v>
      </c>
      <c r="I77" s="102">
        <f t="shared" si="11"/>
        <v>0</v>
      </c>
      <c r="J77" s="56">
        <f t="shared" si="12"/>
        <v>0</v>
      </c>
      <c r="K77" s="56">
        <f t="shared" si="13"/>
        <v>0</v>
      </c>
      <c r="L77" s="56">
        <f t="shared" si="14"/>
        <v>0</v>
      </c>
      <c r="M77" s="56">
        <f t="shared" si="17"/>
        <v>0</v>
      </c>
    </row>
    <row r="78" spans="1:13" s="87" customFormat="1" ht="18" customHeight="1" x14ac:dyDescent="0.2">
      <c r="A78" s="81"/>
      <c r="B78" s="60" t="s">
        <v>102</v>
      </c>
      <c r="C78" s="53">
        <v>0</v>
      </c>
      <c r="D78" s="84">
        <f>'Sheet Plastination'!C15</f>
        <v>0.2</v>
      </c>
      <c r="E78" s="81">
        <f t="shared" si="15"/>
        <v>0</v>
      </c>
      <c r="F78" s="82">
        <f>'Sheet Plastination'!M15*C78</f>
        <v>0</v>
      </c>
      <c r="G78" s="85">
        <f>'Sheet Plastination'!N15</f>
        <v>2</v>
      </c>
      <c r="H78" s="82">
        <f t="shared" si="16"/>
        <v>0</v>
      </c>
      <c r="I78" s="102">
        <f t="shared" si="11"/>
        <v>0</v>
      </c>
      <c r="J78" s="56">
        <f t="shared" si="12"/>
        <v>0</v>
      </c>
      <c r="K78" s="56">
        <f t="shared" si="13"/>
        <v>0</v>
      </c>
      <c r="L78" s="56">
        <f t="shared" si="14"/>
        <v>0</v>
      </c>
      <c r="M78" s="56">
        <f t="shared" si="17"/>
        <v>0</v>
      </c>
    </row>
    <row r="79" spans="1:13" s="87" customFormat="1" ht="18" customHeight="1" x14ac:dyDescent="0.2">
      <c r="A79" s="81"/>
      <c r="B79" s="60" t="s">
        <v>103</v>
      </c>
      <c r="C79" s="53">
        <v>0</v>
      </c>
      <c r="D79" s="84">
        <f>'Sheet Plastination'!C16</f>
        <v>0.04</v>
      </c>
      <c r="E79" s="81">
        <f t="shared" si="15"/>
        <v>0</v>
      </c>
      <c r="F79" s="82">
        <f>'Sheet Plastination'!M16*C79</f>
        <v>0</v>
      </c>
      <c r="G79" s="85">
        <f>'Sheet Plastination'!N16</f>
        <v>1</v>
      </c>
      <c r="H79" s="82">
        <f t="shared" si="16"/>
        <v>0</v>
      </c>
      <c r="I79" s="102">
        <f t="shared" si="11"/>
        <v>0</v>
      </c>
      <c r="J79" s="56">
        <f t="shared" si="12"/>
        <v>0</v>
      </c>
      <c r="K79" s="56">
        <f t="shared" si="13"/>
        <v>0</v>
      </c>
      <c r="L79" s="56">
        <f t="shared" si="14"/>
        <v>0</v>
      </c>
      <c r="M79" s="56">
        <f t="shared" si="17"/>
        <v>0</v>
      </c>
    </row>
    <row r="80" spans="1:13" s="87" customFormat="1" ht="18" customHeight="1" x14ac:dyDescent="0.2">
      <c r="A80" s="81"/>
      <c r="B80" s="60" t="s">
        <v>104</v>
      </c>
      <c r="C80" s="53">
        <v>0</v>
      </c>
      <c r="D80" s="84">
        <f>'Sheet Plastination'!C17</f>
        <v>0.03</v>
      </c>
      <c r="E80" s="81">
        <f t="shared" si="15"/>
        <v>0</v>
      </c>
      <c r="F80" s="82">
        <f>'Sheet Plastination'!M17*C80</f>
        <v>0</v>
      </c>
      <c r="G80" s="85">
        <f>'Sheet Plastination'!N17</f>
        <v>1</v>
      </c>
      <c r="H80" s="82">
        <f t="shared" si="16"/>
        <v>0</v>
      </c>
      <c r="I80" s="102">
        <f t="shared" si="11"/>
        <v>0</v>
      </c>
      <c r="J80" s="56">
        <f t="shared" si="12"/>
        <v>0</v>
      </c>
      <c r="K80" s="56">
        <f t="shared" si="13"/>
        <v>0</v>
      </c>
      <c r="L80" s="56">
        <f t="shared" si="14"/>
        <v>0</v>
      </c>
      <c r="M80" s="56">
        <f t="shared" si="17"/>
        <v>0</v>
      </c>
    </row>
    <row r="81" spans="1:13" s="87" customFormat="1" ht="18" customHeight="1" x14ac:dyDescent="0.2">
      <c r="A81" s="81"/>
      <c r="B81" s="60" t="s">
        <v>105</v>
      </c>
      <c r="C81" s="53">
        <v>0</v>
      </c>
      <c r="D81" s="84">
        <f>'Sheet Plastination'!C18</f>
        <v>0.2</v>
      </c>
      <c r="E81" s="81">
        <f t="shared" si="15"/>
        <v>0</v>
      </c>
      <c r="F81" s="82">
        <f>'Sheet Plastination'!M18*C81</f>
        <v>0</v>
      </c>
      <c r="G81" s="85">
        <f>'Sheet Plastination'!N18</f>
        <v>2</v>
      </c>
      <c r="H81" s="82">
        <f t="shared" si="16"/>
        <v>0</v>
      </c>
      <c r="I81" s="102">
        <f t="shared" si="11"/>
        <v>0</v>
      </c>
      <c r="J81" s="56">
        <f t="shared" si="12"/>
        <v>0</v>
      </c>
      <c r="K81" s="56">
        <f t="shared" si="13"/>
        <v>0</v>
      </c>
      <c r="L81" s="56">
        <f t="shared" si="14"/>
        <v>0</v>
      </c>
      <c r="M81" s="56">
        <f t="shared" si="17"/>
        <v>0</v>
      </c>
    </row>
    <row r="82" spans="1:13" s="87" customFormat="1" ht="18" customHeight="1" x14ac:dyDescent="0.2">
      <c r="A82" s="81"/>
      <c r="B82" s="60" t="s">
        <v>106</v>
      </c>
      <c r="C82" s="53">
        <v>0</v>
      </c>
      <c r="D82" s="84">
        <f>'Sheet Plastination'!C19</f>
        <v>0.1</v>
      </c>
      <c r="E82" s="81">
        <f t="shared" si="15"/>
        <v>0</v>
      </c>
      <c r="F82" s="82">
        <f>'Sheet Plastination'!M19*C82</f>
        <v>0</v>
      </c>
      <c r="G82" s="85">
        <f>'Sheet Plastination'!N19</f>
        <v>1</v>
      </c>
      <c r="H82" s="82">
        <f t="shared" si="16"/>
        <v>0</v>
      </c>
      <c r="I82" s="102">
        <f t="shared" si="11"/>
        <v>0</v>
      </c>
      <c r="J82" s="56">
        <f t="shared" si="12"/>
        <v>0</v>
      </c>
      <c r="K82" s="56">
        <f t="shared" si="13"/>
        <v>0</v>
      </c>
      <c r="L82" s="56">
        <f t="shared" si="14"/>
        <v>0</v>
      </c>
      <c r="M82" s="56">
        <f t="shared" si="17"/>
        <v>0</v>
      </c>
    </row>
    <row r="83" spans="1:13" s="87" customFormat="1" ht="18" customHeight="1" x14ac:dyDescent="0.2">
      <c r="A83" s="81"/>
      <c r="B83" s="60" t="s">
        <v>107</v>
      </c>
      <c r="C83" s="53">
        <v>0</v>
      </c>
      <c r="D83" s="84">
        <f>'Sheet Plastination'!C20</f>
        <v>0.02</v>
      </c>
      <c r="E83" s="81">
        <f t="shared" si="15"/>
        <v>0</v>
      </c>
      <c r="F83" s="82">
        <f>'Sheet Plastination'!M20*C83</f>
        <v>0</v>
      </c>
      <c r="G83" s="85">
        <f>'Sheet Plastination'!N20</f>
        <v>1</v>
      </c>
      <c r="H83" s="82">
        <f t="shared" si="16"/>
        <v>0</v>
      </c>
      <c r="I83" s="102">
        <f t="shared" si="11"/>
        <v>0</v>
      </c>
      <c r="J83" s="56">
        <f t="shared" si="12"/>
        <v>0</v>
      </c>
      <c r="K83" s="56">
        <f t="shared" si="13"/>
        <v>0</v>
      </c>
      <c r="L83" s="56">
        <f t="shared" si="14"/>
        <v>0</v>
      </c>
      <c r="M83" s="56">
        <f t="shared" si="17"/>
        <v>0</v>
      </c>
    </row>
    <row r="84" spans="1:13" s="87" customFormat="1" ht="18" customHeight="1" x14ac:dyDescent="0.2">
      <c r="A84" s="81"/>
      <c r="B84" s="60" t="s">
        <v>108</v>
      </c>
      <c r="C84" s="53">
        <v>0</v>
      </c>
      <c r="D84" s="84">
        <f>'Sheet Plastination'!C21</f>
        <v>0.01</v>
      </c>
      <c r="E84" s="81">
        <f t="shared" si="15"/>
        <v>0</v>
      </c>
      <c r="F84" s="82">
        <f>'Sheet Plastination'!M21*C84</f>
        <v>0</v>
      </c>
      <c r="G84" s="85">
        <f>'Sheet Plastination'!N21</f>
        <v>1</v>
      </c>
      <c r="H84" s="82">
        <f t="shared" si="16"/>
        <v>0</v>
      </c>
      <c r="I84" s="102">
        <f t="shared" si="11"/>
        <v>0</v>
      </c>
      <c r="J84" s="56">
        <f t="shared" si="12"/>
        <v>0</v>
      </c>
      <c r="K84" s="56">
        <f t="shared" si="13"/>
        <v>0</v>
      </c>
      <c r="L84" s="56">
        <f t="shared" si="14"/>
        <v>0</v>
      </c>
      <c r="M84" s="56">
        <f t="shared" si="17"/>
        <v>0</v>
      </c>
    </row>
    <row r="85" spans="1:13" s="87" customFormat="1" ht="18" customHeight="1" x14ac:dyDescent="0.2">
      <c r="A85" s="81"/>
      <c r="B85" s="60" t="s">
        <v>109</v>
      </c>
      <c r="C85" s="53">
        <v>0</v>
      </c>
      <c r="D85" s="84">
        <f>'Sheet Plastination'!C22</f>
        <v>0.3</v>
      </c>
      <c r="E85" s="81">
        <f t="shared" si="15"/>
        <v>0</v>
      </c>
      <c r="F85" s="82">
        <f>'Sheet Plastination'!M22*C85</f>
        <v>0</v>
      </c>
      <c r="G85" s="85">
        <f>'Sheet Plastination'!N22</f>
        <v>1</v>
      </c>
      <c r="H85" s="82">
        <f t="shared" si="16"/>
        <v>0</v>
      </c>
      <c r="I85" s="102">
        <f t="shared" si="11"/>
        <v>0</v>
      </c>
      <c r="J85" s="56">
        <f t="shared" si="12"/>
        <v>0</v>
      </c>
      <c r="K85" s="56">
        <f t="shared" si="13"/>
        <v>0</v>
      </c>
      <c r="L85" s="56">
        <f t="shared" si="14"/>
        <v>0</v>
      </c>
      <c r="M85" s="56">
        <f t="shared" si="17"/>
        <v>0</v>
      </c>
    </row>
    <row r="86" spans="1:13" s="87" customFormat="1" ht="18" customHeight="1" x14ac:dyDescent="0.2">
      <c r="A86" s="81"/>
      <c r="B86" s="60" t="s">
        <v>110</v>
      </c>
      <c r="C86" s="53">
        <v>0</v>
      </c>
      <c r="D86" s="84">
        <f>'Sheet Plastination'!C23</f>
        <v>0.1</v>
      </c>
      <c r="E86" s="81">
        <f t="shared" si="15"/>
        <v>0</v>
      </c>
      <c r="F86" s="82">
        <f>'Sheet Plastination'!M23*C86</f>
        <v>0</v>
      </c>
      <c r="G86" s="85">
        <f>'Sheet Plastination'!N23</f>
        <v>1</v>
      </c>
      <c r="H86" s="82">
        <f t="shared" si="16"/>
        <v>0</v>
      </c>
      <c r="I86" s="102">
        <f t="shared" si="11"/>
        <v>0</v>
      </c>
      <c r="J86" s="56">
        <f t="shared" si="12"/>
        <v>0</v>
      </c>
      <c r="K86" s="56">
        <f t="shared" si="13"/>
        <v>0</v>
      </c>
      <c r="L86" s="56">
        <f t="shared" si="14"/>
        <v>0</v>
      </c>
      <c r="M86" s="56">
        <f t="shared" si="17"/>
        <v>0</v>
      </c>
    </row>
    <row r="87" spans="1:13" s="87" customFormat="1" ht="18" customHeight="1" x14ac:dyDescent="0.2">
      <c r="A87" s="81"/>
      <c r="B87" s="132" t="s">
        <v>120</v>
      </c>
      <c r="C87" s="94">
        <f>SUM(C71:C86)</f>
        <v>1</v>
      </c>
      <c r="D87" s="129"/>
      <c r="E87" s="130">
        <f>SUM(E71:E86)</f>
        <v>1.2</v>
      </c>
      <c r="F87" s="96">
        <f>SUM(F71:F86)</f>
        <v>23340</v>
      </c>
      <c r="G87" s="130"/>
      <c r="H87" s="96">
        <f>SUM(H71:H86)</f>
        <v>46680</v>
      </c>
      <c r="I87" s="131">
        <f>SUM(I71:I86)</f>
        <v>70020</v>
      </c>
      <c r="J87" s="56"/>
      <c r="K87" s="56"/>
      <c r="L87" s="56"/>
      <c r="M87" s="56"/>
    </row>
    <row r="88" spans="1:13" s="87" customFormat="1" ht="10" customHeight="1" x14ac:dyDescent="0.2">
      <c r="A88" s="103"/>
      <c r="B88" s="104"/>
      <c r="C88" s="105"/>
      <c r="D88" s="106"/>
      <c r="E88" s="107"/>
      <c r="F88" s="108"/>
      <c r="G88" s="107"/>
      <c r="H88" s="109"/>
      <c r="I88" s="110"/>
      <c r="J88" s="56"/>
      <c r="K88" s="56"/>
      <c r="L88" s="56"/>
      <c r="M88" s="56"/>
    </row>
    <row r="89" spans="1:13" s="87" customFormat="1" ht="18" customHeight="1" x14ac:dyDescent="0.2">
      <c r="A89" s="111"/>
      <c r="B89" s="112" t="s">
        <v>117</v>
      </c>
      <c r="C89" s="113" t="s">
        <v>122</v>
      </c>
      <c r="D89" s="114">
        <f>C68</f>
        <v>0</v>
      </c>
      <c r="E89" s="115" t="s">
        <v>48</v>
      </c>
      <c r="F89" s="116">
        <f>I68</f>
        <v>0</v>
      </c>
      <c r="H89" s="113"/>
      <c r="I89" s="117"/>
      <c r="J89" s="56"/>
      <c r="K89" s="56"/>
      <c r="L89" s="56"/>
      <c r="M89" s="56"/>
    </row>
    <row r="90" spans="1:13" s="87" customFormat="1" ht="18" customHeight="1" x14ac:dyDescent="0.2">
      <c r="A90" s="111"/>
      <c r="B90" s="115" t="s">
        <v>123</v>
      </c>
      <c r="C90" s="113" t="s">
        <v>122</v>
      </c>
      <c r="D90" s="118">
        <f>C87</f>
        <v>1</v>
      </c>
      <c r="E90" s="115" t="s">
        <v>48</v>
      </c>
      <c r="F90" s="119">
        <f>I87</f>
        <v>70020</v>
      </c>
      <c r="H90" s="91"/>
      <c r="I90" s="117"/>
      <c r="J90" s="56"/>
      <c r="K90" s="56"/>
      <c r="L90" s="56"/>
      <c r="M90" s="56"/>
    </row>
    <row r="91" spans="1:13" s="124" customFormat="1" ht="18" customHeight="1" x14ac:dyDescent="0.2">
      <c r="A91" s="111"/>
      <c r="B91" s="120" t="s">
        <v>124</v>
      </c>
      <c r="C91" s="113" t="s">
        <v>122</v>
      </c>
      <c r="D91" s="121">
        <f>D89+D90</f>
        <v>1</v>
      </c>
      <c r="E91" s="122" t="s">
        <v>48</v>
      </c>
      <c r="F91" s="123">
        <f>F89+F90</f>
        <v>70020</v>
      </c>
      <c r="H91" s="125"/>
      <c r="I91" s="125"/>
      <c r="J91" s="58"/>
      <c r="K91" s="58"/>
      <c r="L91" s="58"/>
      <c r="M91" s="58"/>
    </row>
    <row r="92" spans="1:13" ht="1" customHeight="1" x14ac:dyDescent="0.2"/>
    <row r="93" spans="1:13" s="69" customFormat="1" ht="172" customHeight="1" x14ac:dyDescent="0.2">
      <c r="A93" s="136" t="s">
        <v>32</v>
      </c>
      <c r="B93" s="136"/>
      <c r="C93" s="136"/>
      <c r="D93" s="136"/>
      <c r="E93" s="136"/>
      <c r="F93" s="136"/>
      <c r="G93" s="136"/>
      <c r="H93" s="136"/>
      <c r="I93" s="136"/>
      <c r="J93" s="54"/>
      <c r="K93" s="54"/>
      <c r="L93" s="54"/>
      <c r="M93" s="54"/>
    </row>
    <row r="94" spans="1:13" ht="18" customHeight="1" x14ac:dyDescent="0.2">
      <c r="A94" s="135" t="s">
        <v>33</v>
      </c>
      <c r="B94" s="135"/>
      <c r="C94" s="135"/>
      <c r="D94" s="135"/>
      <c r="E94" s="135"/>
      <c r="F94" s="135"/>
      <c r="G94" s="135"/>
      <c r="H94" s="135"/>
      <c r="I94" s="135"/>
    </row>
    <row r="95" spans="1:13" ht="28" customHeight="1" x14ac:dyDescent="0.2">
      <c r="A95" s="134" t="s">
        <v>34</v>
      </c>
      <c r="B95" s="134"/>
      <c r="C95" s="134"/>
      <c r="D95" s="134"/>
      <c r="E95" s="134"/>
      <c r="F95" s="134"/>
      <c r="G95" s="134"/>
      <c r="H95" s="134"/>
      <c r="I95" s="134"/>
    </row>
  </sheetData>
  <sheetProtection algorithmName="SHA-512" hashValue="nTk84Z9G4Qsb+aPdNPi0ZW3YL2wf8DxylI0iG7hs85oEaQ7c/J++elJ1aYI1V/CbZetIJUA92LGmazHf4b9pgw==" saltValue="TaGTd/dXp0mJQw1sWBC0jg==" spinCount="100000" sheet="1" objects="1" scenarios="1"/>
  <mergeCells count="33">
    <mergeCell ref="A1:I1"/>
    <mergeCell ref="A2:I2"/>
    <mergeCell ref="C3:I3"/>
    <mergeCell ref="C4:I4"/>
    <mergeCell ref="C5:I5"/>
    <mergeCell ref="B14:D14"/>
    <mergeCell ref="C15:D15"/>
    <mergeCell ref="C16:D16"/>
    <mergeCell ref="C6:I6"/>
    <mergeCell ref="B10:D10"/>
    <mergeCell ref="E10:I10"/>
    <mergeCell ref="C11:D11"/>
    <mergeCell ref="C9:I9"/>
    <mergeCell ref="A8:B8"/>
    <mergeCell ref="C8:I8"/>
    <mergeCell ref="A7:B7"/>
    <mergeCell ref="C7:I7"/>
    <mergeCell ref="A95:I95"/>
    <mergeCell ref="A94:I94"/>
    <mergeCell ref="A93:I93"/>
    <mergeCell ref="E11:I17"/>
    <mergeCell ref="A22:I22"/>
    <mergeCell ref="A23:I23"/>
    <mergeCell ref="A24:I24"/>
    <mergeCell ref="A25:I25"/>
    <mergeCell ref="A26:I26"/>
    <mergeCell ref="C17:D17"/>
    <mergeCell ref="A18:I18"/>
    <mergeCell ref="A19:I19"/>
    <mergeCell ref="A20:I20"/>
    <mergeCell ref="A21:I21"/>
    <mergeCell ref="C12:D12"/>
    <mergeCell ref="C13:D13"/>
  </mergeCells>
  <dataValidations disablePrompts="1" count="1">
    <dataValidation type="whole" allowBlank="1" showInputMessage="1" showErrorMessage="1" sqref="C41:C42 C44:C55 C71:C88 C57:C68 C35:C39 C30:C33" xr:uid="{00000000-0002-0000-0000-000000000000}">
      <formula1>0</formula1>
      <formula2>100</formula2>
    </dataValidation>
  </dataValidations>
  <pageMargins left="0.7" right="0.7" top="0.75" bottom="0.75" header="0.3" footer="0.3"/>
  <pageSetup paperSize="9" scale="84" orientation="portrait"/>
  <rowBreaks count="2" manualBreakCount="2">
    <brk id="37" max="10" man="1"/>
    <brk id="74" max="10"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6"/>
  <sheetViews>
    <sheetView topLeftCell="A7" zoomScale="121" zoomScaleNormal="121" zoomScaleSheetLayoutView="123" workbookViewId="0">
      <selection activeCell="D46" sqref="D46"/>
    </sheetView>
  </sheetViews>
  <sheetFormatPr baseColWidth="10" defaultColWidth="11" defaultRowHeight="16" x14ac:dyDescent="0.2"/>
  <cols>
    <col min="1" max="1" width="10.83203125"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1" width="9.83203125" style="2" hidden="1" customWidth="1"/>
    <col min="12" max="12" width="1" style="2" hidden="1" customWidth="1"/>
    <col min="13" max="13" width="14.1640625" customWidth="1"/>
    <col min="14" max="15" width="11.83203125" customWidth="1"/>
    <col min="16" max="16" width="17.1640625" customWidth="1"/>
  </cols>
  <sheetData>
    <row r="1" spans="1:16" ht="130" customHeight="1" x14ac:dyDescent="0.35">
      <c r="A1" s="166" t="s">
        <v>0</v>
      </c>
      <c r="B1" s="167"/>
      <c r="C1" s="167"/>
      <c r="D1" s="167"/>
      <c r="E1" s="167"/>
      <c r="F1" s="167"/>
      <c r="G1" s="167"/>
      <c r="H1" s="167"/>
      <c r="I1" s="167"/>
      <c r="J1" s="167"/>
      <c r="K1" s="167"/>
      <c r="L1" s="167"/>
      <c r="M1" s="167"/>
      <c r="N1" s="167"/>
      <c r="O1" s="167"/>
      <c r="P1" s="168"/>
    </row>
    <row r="2" spans="1:16" s="1" customFormat="1" ht="22" customHeight="1" x14ac:dyDescent="0.2">
      <c r="B2" s="4"/>
      <c r="C2" s="4"/>
      <c r="D2" s="4"/>
      <c r="E2" s="4"/>
      <c r="F2" s="4"/>
      <c r="G2" s="4"/>
      <c r="H2" s="4"/>
      <c r="I2" s="4"/>
      <c r="J2" s="4"/>
      <c r="K2" s="4"/>
      <c r="L2" s="4"/>
      <c r="M2" s="4"/>
      <c r="N2" s="4"/>
      <c r="O2" s="4"/>
      <c r="P2" s="4"/>
    </row>
    <row r="3" spans="1:16" ht="16" customHeight="1" x14ac:dyDescent="0.2">
      <c r="A3" s="4" t="s">
        <v>35</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175" t="s">
        <v>36</v>
      </c>
      <c r="B5" s="171" t="s">
        <v>37</v>
      </c>
      <c r="C5" s="177" t="s">
        <v>38</v>
      </c>
      <c r="D5" s="177" t="s">
        <v>39</v>
      </c>
      <c r="E5" s="23"/>
      <c r="F5" s="178" t="s">
        <v>40</v>
      </c>
      <c r="G5" s="171" t="s">
        <v>41</v>
      </c>
      <c r="H5" s="171"/>
      <c r="I5" s="171" t="s">
        <v>42</v>
      </c>
      <c r="J5" s="171"/>
      <c r="K5" s="171"/>
      <c r="L5" s="171"/>
      <c r="M5" s="180" t="s">
        <v>43</v>
      </c>
      <c r="N5" s="177" t="s">
        <v>44</v>
      </c>
      <c r="O5" s="181" t="s">
        <v>45</v>
      </c>
      <c r="P5" s="183" t="s">
        <v>46</v>
      </c>
    </row>
    <row r="6" spans="1:16" ht="35" customHeight="1" x14ac:dyDescent="0.2">
      <c r="A6" s="176"/>
      <c r="B6" s="171"/>
      <c r="C6" s="177"/>
      <c r="D6" s="177"/>
      <c r="E6" s="23"/>
      <c r="F6" s="179"/>
      <c r="G6" s="5" t="s">
        <v>47</v>
      </c>
      <c r="H6" s="5" t="s">
        <v>48</v>
      </c>
      <c r="I6" s="32" t="s">
        <v>49</v>
      </c>
      <c r="J6" s="5" t="s">
        <v>48</v>
      </c>
      <c r="K6" s="5" t="s">
        <v>50</v>
      </c>
      <c r="L6" s="5" t="s">
        <v>48</v>
      </c>
      <c r="M6" s="180"/>
      <c r="N6" s="171"/>
      <c r="O6" s="182"/>
      <c r="P6" s="183"/>
    </row>
    <row r="7" spans="1:16" ht="19" x14ac:dyDescent="0.25">
      <c r="A7" s="6"/>
      <c r="B7" s="7" t="s">
        <v>51</v>
      </c>
      <c r="C7" s="8">
        <v>40</v>
      </c>
      <c r="D7" s="8">
        <v>0</v>
      </c>
      <c r="F7" s="13">
        <f>D7*C7</f>
        <v>0</v>
      </c>
      <c r="G7" s="24">
        <f>F7*30</f>
        <v>0</v>
      </c>
      <c r="H7" s="25">
        <f t="shared" ref="H7" si="0">G7*500</f>
        <v>0</v>
      </c>
      <c r="I7" s="33">
        <f t="shared" ref="I7" si="1">F7*50/100</f>
        <v>0</v>
      </c>
      <c r="J7" s="34">
        <f>I7*18000</f>
        <v>0</v>
      </c>
      <c r="K7" s="35"/>
      <c r="L7" s="35"/>
      <c r="M7" s="12">
        <f>L7+J7+H7</f>
        <v>0</v>
      </c>
      <c r="N7" s="45">
        <v>1</v>
      </c>
      <c r="O7" s="12">
        <f t="shared" ref="O7" si="2">M7*N7</f>
        <v>0</v>
      </c>
      <c r="P7" s="46">
        <f>O7+M7</f>
        <v>0</v>
      </c>
    </row>
    <row r="8" spans="1:16" ht="19" customHeight="1" x14ac:dyDescent="0.2">
      <c r="A8" s="9"/>
      <c r="B8" s="10" t="s">
        <v>52</v>
      </c>
      <c r="C8" s="11"/>
      <c r="D8" s="11"/>
      <c r="E8" s="11"/>
      <c r="F8" s="11"/>
      <c r="G8" s="11"/>
      <c r="H8" s="11"/>
      <c r="I8" s="11"/>
      <c r="J8" s="11"/>
      <c r="K8" s="11"/>
      <c r="L8" s="11"/>
      <c r="M8" s="11"/>
      <c r="N8" s="11"/>
      <c r="O8" s="11"/>
      <c r="P8" s="47"/>
    </row>
    <row r="9" spans="1:16" ht="19" x14ac:dyDescent="0.25">
      <c r="A9" s="9"/>
      <c r="B9" s="12" t="s">
        <v>53</v>
      </c>
      <c r="C9" s="13">
        <v>4.5</v>
      </c>
      <c r="D9" s="13">
        <v>0</v>
      </c>
      <c r="E9" s="13"/>
      <c r="F9" s="13">
        <f t="shared" ref="F9:F14" si="3">D9*C9</f>
        <v>0</v>
      </c>
      <c r="G9" s="24">
        <f t="shared" ref="G9:G14" si="4">F9*30</f>
        <v>0</v>
      </c>
      <c r="H9" s="25">
        <f t="shared" ref="H9:H14" si="5">G9*500</f>
        <v>0</v>
      </c>
      <c r="I9" s="33">
        <f t="shared" ref="I9:I14" si="6">F9*50/100</f>
        <v>0</v>
      </c>
      <c r="J9" s="34">
        <f t="shared" ref="J9:J14" si="7">I9*18000</f>
        <v>0</v>
      </c>
      <c r="K9" s="36"/>
      <c r="L9" s="36"/>
      <c r="M9" s="12">
        <f t="shared" ref="M9:M14" si="8">L9+J9+H9</f>
        <v>0</v>
      </c>
      <c r="N9" s="45">
        <v>0.5</v>
      </c>
      <c r="O9" s="12">
        <f t="shared" ref="O9:O14" si="9">M9*N9</f>
        <v>0</v>
      </c>
      <c r="P9" s="46">
        <f t="shared" ref="P9:P14" si="10">O9+M9</f>
        <v>0</v>
      </c>
    </row>
    <row r="10" spans="1:16" ht="19" x14ac:dyDescent="0.25">
      <c r="A10" s="9"/>
      <c r="B10" s="14" t="s">
        <v>54</v>
      </c>
      <c r="C10" s="15">
        <v>0.35</v>
      </c>
      <c r="D10" s="13">
        <v>0</v>
      </c>
      <c r="E10" s="15"/>
      <c r="F10" s="13">
        <f t="shared" si="3"/>
        <v>0</v>
      </c>
      <c r="G10" s="24">
        <f t="shared" si="4"/>
        <v>0</v>
      </c>
      <c r="H10" s="25">
        <f t="shared" si="5"/>
        <v>0</v>
      </c>
      <c r="I10" s="33">
        <f t="shared" si="6"/>
        <v>0</v>
      </c>
      <c r="J10" s="34">
        <f t="shared" si="7"/>
        <v>0</v>
      </c>
      <c r="K10" s="37"/>
      <c r="L10" s="37"/>
      <c r="M10" s="12">
        <f t="shared" si="8"/>
        <v>0</v>
      </c>
      <c r="N10" s="48">
        <v>0.5</v>
      </c>
      <c r="O10" s="12">
        <f t="shared" si="9"/>
        <v>0</v>
      </c>
      <c r="P10" s="46">
        <f t="shared" si="10"/>
        <v>0</v>
      </c>
    </row>
    <row r="11" spans="1:16" ht="19" x14ac:dyDescent="0.25">
      <c r="A11" s="9"/>
      <c r="B11" s="14" t="s">
        <v>55</v>
      </c>
      <c r="C11" s="15">
        <v>1</v>
      </c>
      <c r="D11" s="13">
        <v>0</v>
      </c>
      <c r="E11" s="15"/>
      <c r="F11" s="13">
        <f t="shared" si="3"/>
        <v>0</v>
      </c>
      <c r="G11" s="24">
        <f t="shared" si="4"/>
        <v>0</v>
      </c>
      <c r="H11" s="25">
        <f t="shared" si="5"/>
        <v>0</v>
      </c>
      <c r="I11" s="33">
        <f t="shared" si="6"/>
        <v>0</v>
      </c>
      <c r="J11" s="34">
        <f t="shared" si="7"/>
        <v>0</v>
      </c>
      <c r="K11" s="37"/>
      <c r="L11" s="37"/>
      <c r="M11" s="12">
        <f t="shared" si="8"/>
        <v>0</v>
      </c>
      <c r="N11" s="48">
        <v>0.5</v>
      </c>
      <c r="O11" s="12">
        <f t="shared" si="9"/>
        <v>0</v>
      </c>
      <c r="P11" s="46">
        <f t="shared" si="10"/>
        <v>0</v>
      </c>
    </row>
    <row r="12" spans="1:16" ht="19" x14ac:dyDescent="0.25">
      <c r="A12" s="9"/>
      <c r="B12" s="14" t="s">
        <v>56</v>
      </c>
      <c r="C12" s="15">
        <v>1.5</v>
      </c>
      <c r="D12" s="13">
        <v>0</v>
      </c>
      <c r="E12" s="15"/>
      <c r="F12" s="13">
        <f t="shared" si="3"/>
        <v>0</v>
      </c>
      <c r="G12" s="24">
        <f t="shared" si="4"/>
        <v>0</v>
      </c>
      <c r="H12" s="25">
        <f t="shared" si="5"/>
        <v>0</v>
      </c>
      <c r="I12" s="33">
        <f t="shared" si="6"/>
        <v>0</v>
      </c>
      <c r="J12" s="34">
        <f t="shared" si="7"/>
        <v>0</v>
      </c>
      <c r="K12" s="37"/>
      <c r="L12" s="37"/>
      <c r="M12" s="12">
        <f t="shared" si="8"/>
        <v>0</v>
      </c>
      <c r="N12" s="48">
        <v>0.5</v>
      </c>
      <c r="O12" s="12">
        <f t="shared" si="9"/>
        <v>0</v>
      </c>
      <c r="P12" s="46">
        <f t="shared" si="10"/>
        <v>0</v>
      </c>
    </row>
    <row r="13" spans="1:16" ht="19" x14ac:dyDescent="0.25">
      <c r="A13" s="9"/>
      <c r="B13" s="14" t="s">
        <v>57</v>
      </c>
      <c r="C13" s="15">
        <v>3.5</v>
      </c>
      <c r="D13" s="13">
        <v>0</v>
      </c>
      <c r="E13" s="15"/>
      <c r="F13" s="13">
        <f t="shared" si="3"/>
        <v>0</v>
      </c>
      <c r="G13" s="24">
        <f t="shared" si="4"/>
        <v>0</v>
      </c>
      <c r="H13" s="25">
        <f t="shared" si="5"/>
        <v>0</v>
      </c>
      <c r="I13" s="33">
        <f t="shared" si="6"/>
        <v>0</v>
      </c>
      <c r="J13" s="34">
        <f t="shared" si="7"/>
        <v>0</v>
      </c>
      <c r="K13" s="37"/>
      <c r="L13" s="37"/>
      <c r="M13" s="12">
        <f t="shared" si="8"/>
        <v>0</v>
      </c>
      <c r="N13" s="48">
        <v>0.75</v>
      </c>
      <c r="O13" s="12">
        <f t="shared" si="9"/>
        <v>0</v>
      </c>
      <c r="P13" s="46">
        <f t="shared" si="10"/>
        <v>0</v>
      </c>
    </row>
    <row r="14" spans="1:16" ht="19" x14ac:dyDescent="0.25">
      <c r="A14" s="9"/>
      <c r="B14" s="14" t="s">
        <v>58</v>
      </c>
      <c r="C14" s="15">
        <v>1</v>
      </c>
      <c r="D14" s="13">
        <v>0</v>
      </c>
      <c r="E14" s="15"/>
      <c r="F14" s="13">
        <f t="shared" si="3"/>
        <v>0</v>
      </c>
      <c r="G14" s="24">
        <f t="shared" si="4"/>
        <v>0</v>
      </c>
      <c r="H14" s="25">
        <f t="shared" si="5"/>
        <v>0</v>
      </c>
      <c r="I14" s="33">
        <f t="shared" si="6"/>
        <v>0</v>
      </c>
      <c r="J14" s="34">
        <f t="shared" si="7"/>
        <v>0</v>
      </c>
      <c r="K14" s="37"/>
      <c r="L14" s="37"/>
      <c r="M14" s="12">
        <f t="shared" si="8"/>
        <v>0</v>
      </c>
      <c r="N14" s="48">
        <v>0.5</v>
      </c>
      <c r="O14" s="12">
        <f t="shared" si="9"/>
        <v>0</v>
      </c>
      <c r="P14" s="46">
        <f t="shared" si="10"/>
        <v>0</v>
      </c>
    </row>
    <row r="15" spans="1:16" ht="19" customHeight="1" x14ac:dyDescent="0.2">
      <c r="A15" s="9"/>
      <c r="B15" s="10" t="s">
        <v>59</v>
      </c>
      <c r="C15" s="11"/>
      <c r="D15" s="11"/>
      <c r="E15" s="11"/>
      <c r="F15" s="11"/>
      <c r="G15" s="26"/>
      <c r="H15" s="26"/>
      <c r="I15" s="26"/>
      <c r="J15" s="11"/>
      <c r="K15" s="11"/>
      <c r="L15" s="11"/>
      <c r="M15" s="11"/>
      <c r="N15" s="11"/>
      <c r="O15" s="11"/>
      <c r="P15" s="47"/>
    </row>
    <row r="16" spans="1:16" ht="19" x14ac:dyDescent="0.25">
      <c r="A16" s="9"/>
      <c r="B16" s="12" t="s">
        <v>60</v>
      </c>
      <c r="C16" s="13">
        <v>8</v>
      </c>
      <c r="D16" s="13">
        <v>0</v>
      </c>
      <c r="E16" s="13"/>
      <c r="F16" s="13">
        <f>D16*C16</f>
        <v>0</v>
      </c>
      <c r="G16" s="24">
        <f>F16*30</f>
        <v>0</v>
      </c>
      <c r="H16" s="25">
        <f>G16*500</f>
        <v>0</v>
      </c>
      <c r="I16" s="33">
        <f>F16*50/100</f>
        <v>0</v>
      </c>
      <c r="J16" s="34">
        <f>I16*18000</f>
        <v>0</v>
      </c>
      <c r="K16" s="36"/>
      <c r="L16" s="36"/>
      <c r="M16" s="12">
        <f>L16+J16+H16</f>
        <v>0</v>
      </c>
      <c r="N16" s="45">
        <v>0.5</v>
      </c>
      <c r="O16" s="12">
        <f>M16*N16</f>
        <v>0</v>
      </c>
      <c r="P16" s="46">
        <f>O16+M16</f>
        <v>0</v>
      </c>
    </row>
    <row r="17" spans="1:16" ht="19" x14ac:dyDescent="0.25">
      <c r="A17" s="9"/>
      <c r="B17" s="14" t="s">
        <v>61</v>
      </c>
      <c r="C17" s="15">
        <v>5</v>
      </c>
      <c r="D17" s="13">
        <v>0</v>
      </c>
      <c r="E17" s="15"/>
      <c r="F17" s="13">
        <f t="shared" ref="F17:F23" si="11">D17*C17</f>
        <v>0</v>
      </c>
      <c r="G17" s="24">
        <f t="shared" ref="G17:G23" si="12">F17*30</f>
        <v>0</v>
      </c>
      <c r="H17" s="25">
        <f t="shared" ref="H17:H23" si="13">G17*500</f>
        <v>0</v>
      </c>
      <c r="I17" s="33">
        <f t="shared" ref="I17:I23" si="14">F17*50/100</f>
        <v>0</v>
      </c>
      <c r="J17" s="34">
        <f t="shared" ref="J17:J23" si="15">I17*18000</f>
        <v>0</v>
      </c>
      <c r="K17" s="37"/>
      <c r="L17" s="37"/>
      <c r="M17" s="12">
        <f t="shared" ref="M17:M23" si="16">L17+J17+H17</f>
        <v>0</v>
      </c>
      <c r="N17" s="45">
        <v>0.5</v>
      </c>
      <c r="O17" s="12">
        <f t="shared" ref="O17:O23" si="17">M17*N17</f>
        <v>0</v>
      </c>
      <c r="P17" s="46">
        <f t="shared" ref="P17:P23" si="18">O17+M17</f>
        <v>0</v>
      </c>
    </row>
    <row r="18" spans="1:16" ht="35" x14ac:dyDescent="0.25">
      <c r="A18" s="9"/>
      <c r="B18" s="16" t="s">
        <v>62</v>
      </c>
      <c r="C18" s="15">
        <v>4.5</v>
      </c>
      <c r="D18" s="13">
        <v>0</v>
      </c>
      <c r="E18" s="15"/>
      <c r="F18" s="13">
        <f t="shared" si="11"/>
        <v>0</v>
      </c>
      <c r="G18" s="24">
        <f t="shared" si="12"/>
        <v>0</v>
      </c>
      <c r="H18" s="25">
        <f t="shared" si="13"/>
        <v>0</v>
      </c>
      <c r="I18" s="33">
        <f t="shared" si="14"/>
        <v>0</v>
      </c>
      <c r="J18" s="34">
        <f t="shared" si="15"/>
        <v>0</v>
      </c>
      <c r="K18" s="37"/>
      <c r="L18" s="37"/>
      <c r="M18" s="12">
        <f t="shared" si="16"/>
        <v>0</v>
      </c>
      <c r="N18" s="45">
        <v>0.6</v>
      </c>
      <c r="O18" s="12">
        <f t="shared" si="17"/>
        <v>0</v>
      </c>
      <c r="P18" s="46">
        <f t="shared" si="18"/>
        <v>0</v>
      </c>
    </row>
    <row r="19" spans="1:16" ht="19" x14ac:dyDescent="0.25">
      <c r="A19" s="9"/>
      <c r="B19" s="14" t="s">
        <v>63</v>
      </c>
      <c r="C19" s="15">
        <v>2.5</v>
      </c>
      <c r="D19" s="13">
        <v>0</v>
      </c>
      <c r="E19" s="15"/>
      <c r="F19" s="13">
        <f t="shared" si="11"/>
        <v>0</v>
      </c>
      <c r="G19" s="24">
        <f t="shared" si="12"/>
        <v>0</v>
      </c>
      <c r="H19" s="25">
        <f t="shared" si="13"/>
        <v>0</v>
      </c>
      <c r="I19" s="33">
        <f t="shared" si="14"/>
        <v>0</v>
      </c>
      <c r="J19" s="34">
        <f t="shared" si="15"/>
        <v>0</v>
      </c>
      <c r="K19" s="37"/>
      <c r="L19" s="37"/>
      <c r="M19" s="12">
        <f t="shared" si="16"/>
        <v>0</v>
      </c>
      <c r="N19" s="45">
        <v>0.5</v>
      </c>
      <c r="O19" s="12">
        <f t="shared" si="17"/>
        <v>0</v>
      </c>
      <c r="P19" s="46">
        <f t="shared" si="18"/>
        <v>0</v>
      </c>
    </row>
    <row r="20" spans="1:16" ht="35" x14ac:dyDescent="0.25">
      <c r="A20" s="9"/>
      <c r="B20" s="16" t="s">
        <v>64</v>
      </c>
      <c r="C20" s="15">
        <v>1.8</v>
      </c>
      <c r="D20" s="13">
        <v>0</v>
      </c>
      <c r="E20" s="15"/>
      <c r="F20" s="13">
        <f t="shared" si="11"/>
        <v>0</v>
      </c>
      <c r="G20" s="24">
        <f t="shared" si="12"/>
        <v>0</v>
      </c>
      <c r="H20" s="25">
        <f t="shared" si="13"/>
        <v>0</v>
      </c>
      <c r="I20" s="33">
        <f t="shared" si="14"/>
        <v>0</v>
      </c>
      <c r="J20" s="34">
        <f t="shared" si="15"/>
        <v>0</v>
      </c>
      <c r="K20" s="37"/>
      <c r="L20" s="37"/>
      <c r="M20" s="12">
        <f t="shared" si="16"/>
        <v>0</v>
      </c>
      <c r="N20" s="45">
        <v>0.6</v>
      </c>
      <c r="O20" s="12">
        <f t="shared" si="17"/>
        <v>0</v>
      </c>
      <c r="P20" s="46">
        <f t="shared" si="18"/>
        <v>0</v>
      </c>
    </row>
    <row r="21" spans="1:16" ht="35" x14ac:dyDescent="0.25">
      <c r="A21" s="13"/>
      <c r="B21" s="16" t="s">
        <v>65</v>
      </c>
      <c r="C21" s="15">
        <v>1.7</v>
      </c>
      <c r="D21" s="13">
        <v>0</v>
      </c>
      <c r="E21" s="15"/>
      <c r="F21" s="13">
        <f t="shared" si="11"/>
        <v>0</v>
      </c>
      <c r="G21" s="27">
        <f t="shared" si="12"/>
        <v>0</v>
      </c>
      <c r="H21" s="28">
        <f t="shared" si="13"/>
        <v>0</v>
      </c>
      <c r="I21" s="38">
        <f t="shared" si="14"/>
        <v>0</v>
      </c>
      <c r="J21" s="39">
        <f t="shared" si="15"/>
        <v>0</v>
      </c>
      <c r="K21" s="40"/>
      <c r="L21" s="40"/>
      <c r="M21" s="12">
        <f t="shared" si="16"/>
        <v>0</v>
      </c>
      <c r="N21" s="45">
        <v>0.7</v>
      </c>
      <c r="O21" s="12">
        <f t="shared" si="17"/>
        <v>0</v>
      </c>
      <c r="P21" s="46">
        <f t="shared" si="18"/>
        <v>0</v>
      </c>
    </row>
    <row r="22" spans="1:16" ht="19" x14ac:dyDescent="0.25">
      <c r="A22" s="9"/>
      <c r="B22" s="14" t="s">
        <v>66</v>
      </c>
      <c r="C22" s="15">
        <v>5</v>
      </c>
      <c r="D22" s="13">
        <v>0</v>
      </c>
      <c r="E22" s="15"/>
      <c r="F22" s="13">
        <f t="shared" si="11"/>
        <v>0</v>
      </c>
      <c r="G22" s="24">
        <f t="shared" si="12"/>
        <v>0</v>
      </c>
      <c r="H22" s="25">
        <f t="shared" si="13"/>
        <v>0</v>
      </c>
      <c r="I22" s="33">
        <f t="shared" si="14"/>
        <v>0</v>
      </c>
      <c r="J22" s="34">
        <f t="shared" si="15"/>
        <v>0</v>
      </c>
      <c r="K22" s="37"/>
      <c r="L22" s="37"/>
      <c r="M22" s="12">
        <f t="shared" si="16"/>
        <v>0</v>
      </c>
      <c r="N22" s="45">
        <v>0.8</v>
      </c>
      <c r="O22" s="12">
        <f t="shared" si="17"/>
        <v>0</v>
      </c>
      <c r="P22" s="46">
        <f t="shared" si="18"/>
        <v>0</v>
      </c>
    </row>
    <row r="23" spans="1:16" ht="19" x14ac:dyDescent="0.25">
      <c r="A23" s="9"/>
      <c r="B23" s="14" t="s">
        <v>67</v>
      </c>
      <c r="C23" s="15">
        <v>0.8</v>
      </c>
      <c r="D23" s="13">
        <v>0</v>
      </c>
      <c r="E23" s="15"/>
      <c r="F23" s="13">
        <f t="shared" si="11"/>
        <v>0</v>
      </c>
      <c r="G23" s="24">
        <f t="shared" si="12"/>
        <v>0</v>
      </c>
      <c r="H23" s="25">
        <f t="shared" si="13"/>
        <v>0</v>
      </c>
      <c r="I23" s="33">
        <f t="shared" si="14"/>
        <v>0</v>
      </c>
      <c r="J23" s="34">
        <f t="shared" si="15"/>
        <v>0</v>
      </c>
      <c r="K23" s="37"/>
      <c r="L23" s="37"/>
      <c r="M23" s="12">
        <f t="shared" si="16"/>
        <v>0</v>
      </c>
      <c r="N23" s="45">
        <v>0.6</v>
      </c>
      <c r="O23" s="12">
        <f t="shared" si="17"/>
        <v>0</v>
      </c>
      <c r="P23" s="46">
        <f t="shared" si="18"/>
        <v>0</v>
      </c>
    </row>
    <row r="24" spans="1:16" ht="19" customHeight="1" x14ac:dyDescent="0.2">
      <c r="A24" s="9"/>
      <c r="B24" s="10" t="s">
        <v>68</v>
      </c>
      <c r="C24" s="11"/>
      <c r="D24" s="11"/>
      <c r="E24" s="11"/>
      <c r="F24" s="11"/>
      <c r="G24" s="11"/>
      <c r="H24" s="11"/>
      <c r="I24" s="11"/>
      <c r="J24" s="11"/>
      <c r="K24" s="11"/>
      <c r="L24" s="11"/>
      <c r="M24" s="11"/>
      <c r="N24" s="11"/>
      <c r="O24" s="11"/>
      <c r="P24" s="47"/>
    </row>
    <row r="25" spans="1:16" ht="19" x14ac:dyDescent="0.25">
      <c r="A25" s="9"/>
      <c r="B25" s="12" t="s">
        <v>69</v>
      </c>
      <c r="C25" s="13">
        <v>0.4</v>
      </c>
      <c r="D25" s="13">
        <v>0</v>
      </c>
      <c r="E25" s="13"/>
      <c r="F25" s="13">
        <f t="shared" ref="F25:F42" si="19">D25*C25</f>
        <v>0</v>
      </c>
      <c r="G25" s="24">
        <f t="shared" ref="G25:G42" si="20">F25*30</f>
        <v>0</v>
      </c>
      <c r="H25" s="25">
        <f t="shared" ref="H25:H42" si="21">G25*500</f>
        <v>0</v>
      </c>
      <c r="I25" s="33">
        <f>F25*50/100</f>
        <v>0</v>
      </c>
      <c r="J25" s="34">
        <f t="shared" ref="J25:J42" si="22">I25*18000</f>
        <v>0</v>
      </c>
      <c r="K25" s="36"/>
      <c r="L25" s="36"/>
      <c r="M25" s="12">
        <f t="shared" ref="M25:M42" si="23">L25+J25+H25</f>
        <v>0</v>
      </c>
      <c r="N25" s="45">
        <v>0.25</v>
      </c>
      <c r="O25" s="12">
        <f t="shared" ref="O25:O42" si="24">M25*N25</f>
        <v>0</v>
      </c>
      <c r="P25" s="46">
        <f t="shared" ref="P25:P42" si="25">O25+M25</f>
        <v>0</v>
      </c>
    </row>
    <row r="26" spans="1:16" ht="19" x14ac:dyDescent="0.25">
      <c r="A26" s="9"/>
      <c r="B26" s="12" t="s">
        <v>70</v>
      </c>
      <c r="C26" s="13">
        <v>0.6</v>
      </c>
      <c r="D26" s="13">
        <v>0</v>
      </c>
      <c r="E26" s="13"/>
      <c r="F26" s="13">
        <f t="shared" si="19"/>
        <v>0</v>
      </c>
      <c r="G26" s="24">
        <f t="shared" si="20"/>
        <v>0</v>
      </c>
      <c r="H26" s="25">
        <f t="shared" si="21"/>
        <v>0</v>
      </c>
      <c r="I26" s="33">
        <f>F26*50/100</f>
        <v>0</v>
      </c>
      <c r="J26" s="34">
        <f t="shared" si="22"/>
        <v>0</v>
      </c>
      <c r="K26" s="36"/>
      <c r="L26" s="36"/>
      <c r="M26" s="12">
        <f t="shared" si="23"/>
        <v>0</v>
      </c>
      <c r="N26" s="45">
        <v>0.2</v>
      </c>
      <c r="O26" s="12">
        <f t="shared" si="24"/>
        <v>0</v>
      </c>
      <c r="P26" s="46">
        <f t="shared" si="25"/>
        <v>0</v>
      </c>
    </row>
    <row r="27" spans="1:16" ht="19" customHeight="1" x14ac:dyDescent="0.2">
      <c r="A27" s="9"/>
      <c r="B27" s="10" t="s">
        <v>71</v>
      </c>
      <c r="C27" s="11"/>
      <c r="D27" s="11"/>
      <c r="E27" s="11"/>
      <c r="F27" s="11"/>
      <c r="G27" s="11"/>
      <c r="H27" s="11"/>
      <c r="I27" s="11"/>
      <c r="J27" s="11"/>
      <c r="K27" s="11"/>
      <c r="L27" s="11"/>
      <c r="M27" s="11"/>
      <c r="N27" s="11"/>
      <c r="O27" s="11"/>
      <c r="P27" s="47"/>
    </row>
    <row r="28" spans="1:16" ht="19" x14ac:dyDescent="0.25">
      <c r="A28" s="9"/>
      <c r="B28" s="12" t="s">
        <v>72</v>
      </c>
      <c r="C28" s="13">
        <v>1.1000000000000001</v>
      </c>
      <c r="D28" s="13">
        <v>0</v>
      </c>
      <c r="E28" s="13"/>
      <c r="F28" s="13">
        <f t="shared" si="19"/>
        <v>0</v>
      </c>
      <c r="G28" s="24">
        <f t="shared" si="20"/>
        <v>0</v>
      </c>
      <c r="H28" s="25">
        <f t="shared" si="21"/>
        <v>0</v>
      </c>
      <c r="I28" s="33">
        <f>F28*50/100</f>
        <v>0</v>
      </c>
      <c r="J28" s="34">
        <f t="shared" si="22"/>
        <v>0</v>
      </c>
      <c r="K28" s="36"/>
      <c r="L28" s="36"/>
      <c r="M28" s="12">
        <f t="shared" si="23"/>
        <v>0</v>
      </c>
      <c r="N28" s="45">
        <v>0.15</v>
      </c>
      <c r="O28" s="12">
        <f t="shared" si="24"/>
        <v>0</v>
      </c>
      <c r="P28" s="46">
        <f t="shared" si="25"/>
        <v>0</v>
      </c>
    </row>
    <row r="29" spans="1:16" ht="19" x14ac:dyDescent="0.25">
      <c r="A29" s="9"/>
      <c r="B29" s="12" t="s">
        <v>73</v>
      </c>
      <c r="C29" s="13">
        <v>0.3</v>
      </c>
      <c r="D29" s="13">
        <v>0</v>
      </c>
      <c r="E29" s="13"/>
      <c r="F29" s="13">
        <f t="shared" si="19"/>
        <v>0</v>
      </c>
      <c r="G29" s="24">
        <f t="shared" si="20"/>
        <v>0</v>
      </c>
      <c r="H29" s="25">
        <f t="shared" si="21"/>
        <v>0</v>
      </c>
      <c r="I29" s="33">
        <f t="shared" ref="I29:I42" si="26">F29*50/100</f>
        <v>0</v>
      </c>
      <c r="J29" s="34">
        <f t="shared" si="22"/>
        <v>0</v>
      </c>
      <c r="K29" s="36"/>
      <c r="L29" s="36"/>
      <c r="M29" s="12">
        <f t="shared" si="23"/>
        <v>0</v>
      </c>
      <c r="N29" s="45">
        <v>0.2</v>
      </c>
      <c r="O29" s="12">
        <f t="shared" si="24"/>
        <v>0</v>
      </c>
      <c r="P29" s="46">
        <f t="shared" si="25"/>
        <v>0</v>
      </c>
    </row>
    <row r="30" spans="1:16" ht="19" x14ac:dyDescent="0.25">
      <c r="A30" s="9"/>
      <c r="B30" s="12" t="s">
        <v>74</v>
      </c>
      <c r="C30" s="13">
        <v>0.2</v>
      </c>
      <c r="D30" s="13">
        <v>0</v>
      </c>
      <c r="E30" s="13"/>
      <c r="F30" s="13">
        <f t="shared" si="19"/>
        <v>0</v>
      </c>
      <c r="G30" s="24">
        <f t="shared" si="20"/>
        <v>0</v>
      </c>
      <c r="H30" s="25">
        <f t="shared" si="21"/>
        <v>0</v>
      </c>
      <c r="I30" s="33">
        <f t="shared" si="26"/>
        <v>0</v>
      </c>
      <c r="J30" s="34">
        <f t="shared" si="22"/>
        <v>0</v>
      </c>
      <c r="K30" s="36"/>
      <c r="L30" s="36"/>
      <c r="M30" s="12">
        <f t="shared" si="23"/>
        <v>0</v>
      </c>
      <c r="N30" s="45">
        <v>0.15</v>
      </c>
      <c r="O30" s="12">
        <f t="shared" si="24"/>
        <v>0</v>
      </c>
      <c r="P30" s="46">
        <f t="shared" si="25"/>
        <v>0</v>
      </c>
    </row>
    <row r="31" spans="1:16" ht="19" x14ac:dyDescent="0.25">
      <c r="A31" s="9"/>
      <c r="B31" s="12" t="s">
        <v>75</v>
      </c>
      <c r="C31" s="13">
        <v>0.2</v>
      </c>
      <c r="D31" s="13">
        <v>0</v>
      </c>
      <c r="E31" s="13"/>
      <c r="F31" s="13">
        <f t="shared" si="19"/>
        <v>0</v>
      </c>
      <c r="G31" s="24">
        <f t="shared" si="20"/>
        <v>0</v>
      </c>
      <c r="H31" s="25">
        <f t="shared" si="21"/>
        <v>0</v>
      </c>
      <c r="I31" s="33">
        <f t="shared" si="26"/>
        <v>0</v>
      </c>
      <c r="J31" s="34">
        <f t="shared" si="22"/>
        <v>0</v>
      </c>
      <c r="K31" s="36"/>
      <c r="L31" s="36"/>
      <c r="M31" s="12">
        <f t="shared" si="23"/>
        <v>0</v>
      </c>
      <c r="N31" s="45">
        <v>0.1</v>
      </c>
      <c r="O31" s="12">
        <f t="shared" si="24"/>
        <v>0</v>
      </c>
      <c r="P31" s="46">
        <f t="shared" si="25"/>
        <v>0</v>
      </c>
    </row>
    <row r="32" spans="1:16" ht="19" x14ac:dyDescent="0.25">
      <c r="A32" s="9"/>
      <c r="B32" s="12" t="s">
        <v>76</v>
      </c>
      <c r="C32" s="13">
        <v>0.6</v>
      </c>
      <c r="D32" s="13">
        <v>0</v>
      </c>
      <c r="E32" s="13"/>
      <c r="F32" s="13">
        <f t="shared" si="19"/>
        <v>0</v>
      </c>
      <c r="G32" s="24">
        <f t="shared" si="20"/>
        <v>0</v>
      </c>
      <c r="H32" s="25">
        <f t="shared" si="21"/>
        <v>0</v>
      </c>
      <c r="I32" s="33">
        <f t="shared" si="26"/>
        <v>0</v>
      </c>
      <c r="J32" s="34">
        <f t="shared" si="22"/>
        <v>0</v>
      </c>
      <c r="K32" s="36"/>
      <c r="L32" s="36"/>
      <c r="M32" s="12">
        <f t="shared" si="23"/>
        <v>0</v>
      </c>
      <c r="N32" s="45">
        <v>0.2</v>
      </c>
      <c r="O32" s="12">
        <f t="shared" si="24"/>
        <v>0</v>
      </c>
      <c r="P32" s="46">
        <f t="shared" si="25"/>
        <v>0</v>
      </c>
    </row>
    <row r="33" spans="1:16" ht="19" x14ac:dyDescent="0.25">
      <c r="A33" s="9"/>
      <c r="B33" s="12" t="s">
        <v>77</v>
      </c>
      <c r="C33" s="13">
        <v>0.25</v>
      </c>
      <c r="D33" s="13">
        <v>0</v>
      </c>
      <c r="E33" s="13"/>
      <c r="F33" s="13">
        <f t="shared" si="19"/>
        <v>0</v>
      </c>
      <c r="G33" s="24">
        <f t="shared" si="20"/>
        <v>0</v>
      </c>
      <c r="H33" s="25">
        <f t="shared" si="21"/>
        <v>0</v>
      </c>
      <c r="I33" s="33">
        <f t="shared" si="26"/>
        <v>0</v>
      </c>
      <c r="J33" s="34">
        <f t="shared" si="22"/>
        <v>0</v>
      </c>
      <c r="K33" s="36"/>
      <c r="L33" s="36"/>
      <c r="M33" s="12">
        <f t="shared" si="23"/>
        <v>0</v>
      </c>
      <c r="N33" s="45">
        <v>0.1</v>
      </c>
      <c r="O33" s="12">
        <f t="shared" si="24"/>
        <v>0</v>
      </c>
      <c r="P33" s="46">
        <f t="shared" si="25"/>
        <v>0</v>
      </c>
    </row>
    <row r="34" spans="1:16" ht="19" x14ac:dyDescent="0.25">
      <c r="A34" s="9"/>
      <c r="B34" s="12" t="s">
        <v>78</v>
      </c>
      <c r="C34" s="13">
        <v>0.3</v>
      </c>
      <c r="D34" s="13">
        <v>0</v>
      </c>
      <c r="E34" s="13"/>
      <c r="F34" s="13">
        <f t="shared" si="19"/>
        <v>0</v>
      </c>
      <c r="G34" s="24">
        <f t="shared" si="20"/>
        <v>0</v>
      </c>
      <c r="H34" s="25">
        <f t="shared" si="21"/>
        <v>0</v>
      </c>
      <c r="I34" s="33">
        <f t="shared" si="26"/>
        <v>0</v>
      </c>
      <c r="J34" s="34">
        <f t="shared" si="22"/>
        <v>0</v>
      </c>
      <c r="K34" s="36"/>
      <c r="L34" s="36"/>
      <c r="M34" s="12">
        <f t="shared" si="23"/>
        <v>0</v>
      </c>
      <c r="N34" s="45">
        <v>0.1</v>
      </c>
      <c r="O34" s="12">
        <f t="shared" si="24"/>
        <v>0</v>
      </c>
      <c r="P34" s="46">
        <f t="shared" si="25"/>
        <v>0</v>
      </c>
    </row>
    <row r="35" spans="1:16" ht="19" x14ac:dyDescent="0.25">
      <c r="A35" s="9"/>
      <c r="B35" s="12" t="s">
        <v>79</v>
      </c>
      <c r="C35" s="13">
        <v>0.1</v>
      </c>
      <c r="D35" s="13">
        <v>0</v>
      </c>
      <c r="E35" s="13"/>
      <c r="F35" s="13">
        <f t="shared" si="19"/>
        <v>0</v>
      </c>
      <c r="G35" s="24">
        <f t="shared" si="20"/>
        <v>0</v>
      </c>
      <c r="H35" s="25">
        <f t="shared" si="21"/>
        <v>0</v>
      </c>
      <c r="I35" s="33">
        <f t="shared" si="26"/>
        <v>0</v>
      </c>
      <c r="J35" s="34">
        <f t="shared" si="22"/>
        <v>0</v>
      </c>
      <c r="K35" s="36"/>
      <c r="L35" s="36"/>
      <c r="M35" s="12">
        <f t="shared" si="23"/>
        <v>0</v>
      </c>
      <c r="N35" s="45">
        <v>0.1</v>
      </c>
      <c r="O35" s="12">
        <f t="shared" si="24"/>
        <v>0</v>
      </c>
      <c r="P35" s="46">
        <f t="shared" si="25"/>
        <v>0</v>
      </c>
    </row>
    <row r="36" spans="1:16" ht="19" x14ac:dyDescent="0.25">
      <c r="A36" s="9"/>
      <c r="B36" s="12" t="s">
        <v>80</v>
      </c>
      <c r="C36" s="13">
        <v>0.2</v>
      </c>
      <c r="D36" s="13">
        <v>0</v>
      </c>
      <c r="E36" s="13"/>
      <c r="F36" s="13">
        <f t="shared" si="19"/>
        <v>0</v>
      </c>
      <c r="G36" s="24">
        <f t="shared" si="20"/>
        <v>0</v>
      </c>
      <c r="H36" s="25">
        <f t="shared" si="21"/>
        <v>0</v>
      </c>
      <c r="I36" s="33">
        <f t="shared" si="26"/>
        <v>0</v>
      </c>
      <c r="J36" s="34">
        <f t="shared" si="22"/>
        <v>0</v>
      </c>
      <c r="K36" s="36"/>
      <c r="L36" s="36"/>
      <c r="M36" s="12">
        <f t="shared" si="23"/>
        <v>0</v>
      </c>
      <c r="N36" s="45">
        <v>0.2</v>
      </c>
      <c r="O36" s="12">
        <f t="shared" si="24"/>
        <v>0</v>
      </c>
      <c r="P36" s="46">
        <f t="shared" si="25"/>
        <v>0</v>
      </c>
    </row>
    <row r="37" spans="1:16" ht="19" x14ac:dyDescent="0.25">
      <c r="A37" s="9"/>
      <c r="B37" s="12" t="s">
        <v>81</v>
      </c>
      <c r="C37" s="13">
        <v>0.2</v>
      </c>
      <c r="D37" s="13">
        <v>0</v>
      </c>
      <c r="E37" s="13"/>
      <c r="F37" s="13">
        <f t="shared" si="19"/>
        <v>0</v>
      </c>
      <c r="G37" s="24">
        <f t="shared" si="20"/>
        <v>0</v>
      </c>
      <c r="H37" s="25">
        <f t="shared" si="21"/>
        <v>0</v>
      </c>
      <c r="I37" s="33">
        <f t="shared" si="26"/>
        <v>0</v>
      </c>
      <c r="J37" s="34">
        <f t="shared" si="22"/>
        <v>0</v>
      </c>
      <c r="K37" s="36"/>
      <c r="L37" s="36"/>
      <c r="M37" s="12">
        <f t="shared" si="23"/>
        <v>0</v>
      </c>
      <c r="N37" s="45">
        <v>0.2</v>
      </c>
      <c r="O37" s="12">
        <f t="shared" si="24"/>
        <v>0</v>
      </c>
      <c r="P37" s="46">
        <f t="shared" si="25"/>
        <v>0</v>
      </c>
    </row>
    <row r="38" spans="1:16" ht="19" x14ac:dyDescent="0.25">
      <c r="A38" s="9"/>
      <c r="B38" s="12" t="s">
        <v>82</v>
      </c>
      <c r="C38" s="13">
        <v>0.06</v>
      </c>
      <c r="D38" s="13">
        <v>0</v>
      </c>
      <c r="E38" s="13"/>
      <c r="F38" s="13">
        <f t="shared" si="19"/>
        <v>0</v>
      </c>
      <c r="G38" s="24">
        <f t="shared" si="20"/>
        <v>0</v>
      </c>
      <c r="H38" s="25">
        <f t="shared" si="21"/>
        <v>0</v>
      </c>
      <c r="I38" s="33">
        <f t="shared" si="26"/>
        <v>0</v>
      </c>
      <c r="J38" s="34">
        <f t="shared" si="22"/>
        <v>0</v>
      </c>
      <c r="K38" s="36"/>
      <c r="L38" s="36"/>
      <c r="M38" s="12">
        <f t="shared" si="23"/>
        <v>0</v>
      </c>
      <c r="N38" s="45">
        <v>0.1</v>
      </c>
      <c r="O38" s="12">
        <f t="shared" si="24"/>
        <v>0</v>
      </c>
      <c r="P38" s="46">
        <f t="shared" si="25"/>
        <v>0</v>
      </c>
    </row>
    <row r="39" spans="1:16" ht="19" x14ac:dyDescent="0.25">
      <c r="A39" s="9"/>
      <c r="B39" s="12" t="s">
        <v>83</v>
      </c>
      <c r="C39" s="13">
        <v>0.02</v>
      </c>
      <c r="D39" s="13">
        <v>0</v>
      </c>
      <c r="E39" s="13"/>
      <c r="F39" s="13">
        <f t="shared" si="19"/>
        <v>0</v>
      </c>
      <c r="G39" s="24">
        <f t="shared" si="20"/>
        <v>0</v>
      </c>
      <c r="H39" s="25">
        <f t="shared" si="21"/>
        <v>0</v>
      </c>
      <c r="I39" s="33">
        <f t="shared" si="26"/>
        <v>0</v>
      </c>
      <c r="J39" s="34">
        <f t="shared" si="22"/>
        <v>0</v>
      </c>
      <c r="K39" s="36"/>
      <c r="L39" s="36"/>
      <c r="M39" s="12">
        <f t="shared" si="23"/>
        <v>0</v>
      </c>
      <c r="N39" s="45">
        <v>0.1</v>
      </c>
      <c r="O39" s="12">
        <f t="shared" si="24"/>
        <v>0</v>
      </c>
      <c r="P39" s="46">
        <f t="shared" si="25"/>
        <v>0</v>
      </c>
    </row>
    <row r="40" spans="1:16" ht="19" x14ac:dyDescent="0.25">
      <c r="A40" s="9"/>
      <c r="B40" s="12" t="s">
        <v>84</v>
      </c>
      <c r="C40" s="13">
        <v>3</v>
      </c>
      <c r="D40" s="13">
        <v>0</v>
      </c>
      <c r="E40" s="13"/>
      <c r="F40" s="13">
        <f t="shared" si="19"/>
        <v>0</v>
      </c>
      <c r="G40" s="24">
        <f t="shared" si="20"/>
        <v>0</v>
      </c>
      <c r="H40" s="25">
        <f t="shared" si="21"/>
        <v>0</v>
      </c>
      <c r="I40" s="33">
        <f t="shared" si="26"/>
        <v>0</v>
      </c>
      <c r="J40" s="34">
        <f t="shared" si="22"/>
        <v>0</v>
      </c>
      <c r="K40" s="36"/>
      <c r="L40" s="36"/>
      <c r="M40" s="12">
        <f t="shared" si="23"/>
        <v>0</v>
      </c>
      <c r="N40" s="45">
        <v>0.3</v>
      </c>
      <c r="O40" s="12">
        <f t="shared" si="24"/>
        <v>0</v>
      </c>
      <c r="P40" s="46">
        <f t="shared" si="25"/>
        <v>0</v>
      </c>
    </row>
    <row r="41" spans="1:16" ht="19" customHeight="1" x14ac:dyDescent="0.2">
      <c r="A41" s="9"/>
      <c r="B41" s="10" t="s">
        <v>85</v>
      </c>
      <c r="C41" s="11"/>
      <c r="D41" s="11"/>
      <c r="E41" s="11"/>
      <c r="F41" s="11"/>
      <c r="G41" s="11"/>
      <c r="H41" s="11"/>
      <c r="I41" s="11"/>
      <c r="J41" s="11"/>
      <c r="K41" s="11"/>
      <c r="L41" s="11"/>
      <c r="M41" s="11"/>
      <c r="N41" s="11"/>
      <c r="O41" s="11"/>
      <c r="P41" s="47"/>
    </row>
    <row r="42" spans="1:16" ht="19" x14ac:dyDescent="0.25">
      <c r="A42" s="9"/>
      <c r="B42" s="12" t="s">
        <v>86</v>
      </c>
      <c r="C42" s="13">
        <v>1</v>
      </c>
      <c r="D42" s="13">
        <v>0</v>
      </c>
      <c r="E42" s="13"/>
      <c r="F42" s="13">
        <f t="shared" si="19"/>
        <v>0</v>
      </c>
      <c r="G42" s="24">
        <f t="shared" si="20"/>
        <v>0</v>
      </c>
      <c r="H42" s="25">
        <f t="shared" si="21"/>
        <v>0</v>
      </c>
      <c r="I42" s="33">
        <f t="shared" si="26"/>
        <v>0</v>
      </c>
      <c r="J42" s="34">
        <f t="shared" si="22"/>
        <v>0</v>
      </c>
      <c r="K42" s="36"/>
      <c r="L42" s="36"/>
      <c r="M42" s="12">
        <f t="shared" si="23"/>
        <v>0</v>
      </c>
      <c r="N42" s="45">
        <v>0.5</v>
      </c>
      <c r="O42" s="12">
        <f t="shared" si="24"/>
        <v>0</v>
      </c>
      <c r="P42" s="46">
        <f t="shared" si="25"/>
        <v>0</v>
      </c>
    </row>
    <row r="43" spans="1:16" ht="19" x14ac:dyDescent="0.25">
      <c r="A43" s="9"/>
      <c r="B43" s="12" t="s">
        <v>87</v>
      </c>
      <c r="C43" s="13">
        <v>0.3</v>
      </c>
      <c r="D43" s="13">
        <v>0</v>
      </c>
      <c r="E43" s="13"/>
      <c r="F43" s="13">
        <f t="shared" ref="F43:F57" si="27">D43*C43</f>
        <v>0</v>
      </c>
      <c r="G43" s="24">
        <f t="shared" ref="G43:G57" si="28">F43*30</f>
        <v>0</v>
      </c>
      <c r="H43" s="25">
        <f t="shared" ref="H43:H50" si="29">G43*500</f>
        <v>0</v>
      </c>
      <c r="I43" s="33">
        <f t="shared" ref="I43:I57" si="30">F43*50/100</f>
        <v>0</v>
      </c>
      <c r="J43" s="34">
        <f t="shared" ref="J43:J57" si="31">I43*18000</f>
        <v>0</v>
      </c>
      <c r="K43" s="36"/>
      <c r="L43" s="36"/>
      <c r="M43" s="12">
        <f t="shared" ref="M43:M57" si="32">L43+J43+H43</f>
        <v>0</v>
      </c>
      <c r="N43" s="45">
        <v>2</v>
      </c>
      <c r="O43" s="12">
        <f t="shared" ref="O43:O50" si="33">M43*N43</f>
        <v>0</v>
      </c>
      <c r="P43" s="46">
        <f t="shared" ref="P43:P58" si="34">O43+M43</f>
        <v>0</v>
      </c>
    </row>
    <row r="44" spans="1:16" ht="52" x14ac:dyDescent="0.25">
      <c r="A44" s="13"/>
      <c r="B44" s="17" t="s">
        <v>88</v>
      </c>
      <c r="C44" s="13">
        <v>0.3</v>
      </c>
      <c r="D44" s="13">
        <v>0</v>
      </c>
      <c r="E44" s="13"/>
      <c r="F44" s="13">
        <f t="shared" si="27"/>
        <v>0</v>
      </c>
      <c r="G44" s="27">
        <f t="shared" si="28"/>
        <v>0</v>
      </c>
      <c r="H44" s="28">
        <f t="shared" si="29"/>
        <v>0</v>
      </c>
      <c r="I44" s="38">
        <f t="shared" si="30"/>
        <v>0</v>
      </c>
      <c r="J44" s="39">
        <f t="shared" si="31"/>
        <v>0</v>
      </c>
      <c r="K44" s="41"/>
      <c r="L44" s="41"/>
      <c r="M44" s="12">
        <f t="shared" si="32"/>
        <v>0</v>
      </c>
      <c r="N44" s="45">
        <v>2</v>
      </c>
      <c r="O44" s="12">
        <f t="shared" si="33"/>
        <v>0</v>
      </c>
      <c r="P44" s="46">
        <f t="shared" si="34"/>
        <v>0</v>
      </c>
    </row>
    <row r="45" spans="1:16" ht="19" x14ac:dyDescent="0.25">
      <c r="A45" s="9"/>
      <c r="B45" s="12" t="s">
        <v>89</v>
      </c>
      <c r="C45" s="13">
        <v>0.03</v>
      </c>
      <c r="D45" s="13">
        <v>0</v>
      </c>
      <c r="E45" s="13"/>
      <c r="F45" s="13">
        <f t="shared" si="27"/>
        <v>0</v>
      </c>
      <c r="G45" s="24">
        <f t="shared" si="28"/>
        <v>0</v>
      </c>
      <c r="H45" s="25">
        <f t="shared" si="29"/>
        <v>0</v>
      </c>
      <c r="I45" s="33">
        <f t="shared" si="30"/>
        <v>0</v>
      </c>
      <c r="J45" s="34">
        <f t="shared" si="31"/>
        <v>0</v>
      </c>
      <c r="K45" s="36"/>
      <c r="L45" s="36"/>
      <c r="M45" s="12">
        <f t="shared" si="32"/>
        <v>0</v>
      </c>
      <c r="N45" s="45">
        <v>0.5</v>
      </c>
      <c r="O45" s="12">
        <f t="shared" si="33"/>
        <v>0</v>
      </c>
      <c r="P45" s="46">
        <f t="shared" si="34"/>
        <v>0</v>
      </c>
    </row>
    <row r="46" spans="1:16" ht="19" x14ac:dyDescent="0.25">
      <c r="A46" s="9"/>
      <c r="B46" s="12" t="s">
        <v>90</v>
      </c>
      <c r="C46" s="13">
        <v>0.01</v>
      </c>
      <c r="D46" s="13">
        <v>0</v>
      </c>
      <c r="E46" s="13"/>
      <c r="F46" s="13">
        <f t="shared" si="27"/>
        <v>0</v>
      </c>
      <c r="G46" s="24">
        <f t="shared" si="28"/>
        <v>0</v>
      </c>
      <c r="H46" s="25">
        <f t="shared" si="29"/>
        <v>0</v>
      </c>
      <c r="I46" s="33">
        <f t="shared" si="30"/>
        <v>0</v>
      </c>
      <c r="J46" s="34">
        <f t="shared" si="31"/>
        <v>0</v>
      </c>
      <c r="K46" s="36"/>
      <c r="L46" s="36"/>
      <c r="M46" s="12">
        <f t="shared" si="32"/>
        <v>0</v>
      </c>
      <c r="N46" s="45">
        <v>0.2</v>
      </c>
      <c r="O46" s="12">
        <f t="shared" si="33"/>
        <v>0</v>
      </c>
      <c r="P46" s="46">
        <f t="shared" si="34"/>
        <v>0</v>
      </c>
    </row>
    <row r="47" spans="1:16" ht="19" x14ac:dyDescent="0.25">
      <c r="A47" s="9"/>
      <c r="B47" s="12" t="s">
        <v>91</v>
      </c>
      <c r="C47" s="13">
        <v>0.05</v>
      </c>
      <c r="D47" s="13">
        <v>0</v>
      </c>
      <c r="E47" s="13"/>
      <c r="F47" s="13">
        <f t="shared" si="27"/>
        <v>0</v>
      </c>
      <c r="G47" s="24">
        <f t="shared" si="28"/>
        <v>0</v>
      </c>
      <c r="H47" s="25">
        <f t="shared" si="29"/>
        <v>0</v>
      </c>
      <c r="I47" s="33">
        <f t="shared" si="30"/>
        <v>0</v>
      </c>
      <c r="J47" s="34">
        <f t="shared" si="31"/>
        <v>0</v>
      </c>
      <c r="K47" s="36"/>
      <c r="L47" s="36"/>
      <c r="M47" s="12">
        <f t="shared" si="32"/>
        <v>0</v>
      </c>
      <c r="N47" s="45">
        <v>0.2</v>
      </c>
      <c r="O47" s="12">
        <f t="shared" si="33"/>
        <v>0</v>
      </c>
      <c r="P47" s="46">
        <f t="shared" si="34"/>
        <v>0</v>
      </c>
    </row>
    <row r="48" spans="1:16" ht="19" x14ac:dyDescent="0.25">
      <c r="A48" s="9"/>
      <c r="B48" s="12" t="s">
        <v>92</v>
      </c>
      <c r="C48" s="13">
        <v>0.1</v>
      </c>
      <c r="D48" s="13">
        <v>0</v>
      </c>
      <c r="E48" s="13"/>
      <c r="F48" s="13">
        <f t="shared" si="27"/>
        <v>0</v>
      </c>
      <c r="G48" s="24">
        <f t="shared" si="28"/>
        <v>0</v>
      </c>
      <c r="H48" s="25">
        <f t="shared" si="29"/>
        <v>0</v>
      </c>
      <c r="I48" s="33">
        <f t="shared" si="30"/>
        <v>0</v>
      </c>
      <c r="J48" s="34">
        <f t="shared" si="31"/>
        <v>0</v>
      </c>
      <c r="K48" s="36"/>
      <c r="L48" s="36"/>
      <c r="M48" s="12">
        <f t="shared" si="32"/>
        <v>0</v>
      </c>
      <c r="N48" s="45">
        <v>0.4</v>
      </c>
      <c r="O48" s="12">
        <f t="shared" si="33"/>
        <v>0</v>
      </c>
      <c r="P48" s="46">
        <f t="shared" si="34"/>
        <v>0</v>
      </c>
    </row>
    <row r="49" spans="1:16" ht="19" x14ac:dyDescent="0.25">
      <c r="A49" s="9"/>
      <c r="B49" s="12" t="s">
        <v>93</v>
      </c>
      <c r="C49" s="13">
        <v>0.04</v>
      </c>
      <c r="D49" s="13">
        <v>0</v>
      </c>
      <c r="E49" s="13"/>
      <c r="F49" s="13">
        <f t="shared" si="27"/>
        <v>0</v>
      </c>
      <c r="G49" s="24">
        <f t="shared" si="28"/>
        <v>0</v>
      </c>
      <c r="H49" s="25">
        <f t="shared" si="29"/>
        <v>0</v>
      </c>
      <c r="I49" s="33">
        <f t="shared" si="30"/>
        <v>0</v>
      </c>
      <c r="J49" s="34">
        <f t="shared" si="31"/>
        <v>0</v>
      </c>
      <c r="K49" s="36"/>
      <c r="L49" s="36"/>
      <c r="M49" s="12">
        <f t="shared" si="32"/>
        <v>0</v>
      </c>
      <c r="N49" s="45">
        <v>0.2</v>
      </c>
      <c r="O49" s="12">
        <f t="shared" si="33"/>
        <v>0</v>
      </c>
      <c r="P49" s="46">
        <f t="shared" si="34"/>
        <v>0</v>
      </c>
    </row>
    <row r="50" spans="1:16" ht="19" x14ac:dyDescent="0.25">
      <c r="A50" s="9"/>
      <c r="B50" s="12" t="s">
        <v>94</v>
      </c>
      <c r="C50" s="13">
        <v>2.5</v>
      </c>
      <c r="D50" s="13">
        <v>0</v>
      </c>
      <c r="E50" s="13"/>
      <c r="F50" s="13">
        <f t="shared" si="27"/>
        <v>0</v>
      </c>
      <c r="G50" s="24">
        <f t="shared" si="28"/>
        <v>0</v>
      </c>
      <c r="H50" s="25">
        <f t="shared" si="29"/>
        <v>0</v>
      </c>
      <c r="I50" s="33">
        <f t="shared" si="30"/>
        <v>0</v>
      </c>
      <c r="J50" s="34">
        <f t="shared" si="31"/>
        <v>0</v>
      </c>
      <c r="K50" s="36"/>
      <c r="L50" s="36"/>
      <c r="M50" s="12">
        <f t="shared" si="32"/>
        <v>0</v>
      </c>
      <c r="N50" s="45">
        <v>0.3</v>
      </c>
      <c r="O50" s="12">
        <f t="shared" si="33"/>
        <v>0</v>
      </c>
      <c r="P50" s="46">
        <f t="shared" si="34"/>
        <v>0</v>
      </c>
    </row>
    <row r="51" spans="1:16" ht="19" hidden="1" x14ac:dyDescent="0.25">
      <c r="A51" s="9"/>
      <c r="B51" s="12"/>
      <c r="C51" s="13"/>
      <c r="D51" s="13">
        <v>0</v>
      </c>
      <c r="E51" s="13"/>
      <c r="F51" s="13">
        <f t="shared" si="27"/>
        <v>0</v>
      </c>
      <c r="G51" s="9">
        <f t="shared" si="28"/>
        <v>0</v>
      </c>
      <c r="H51" s="29">
        <f t="shared" ref="H51:H57" si="35">G51*900</f>
        <v>0</v>
      </c>
      <c r="I51" s="33">
        <f t="shared" si="30"/>
        <v>0</v>
      </c>
      <c r="J51" s="34">
        <f t="shared" si="31"/>
        <v>0</v>
      </c>
      <c r="K51" s="36">
        <f t="shared" ref="K51:K57" si="36">F51*30</f>
        <v>0</v>
      </c>
      <c r="L51" s="36">
        <f t="shared" ref="L51:L57" si="37">K51*8000</f>
        <v>0</v>
      </c>
      <c r="M51" s="12">
        <f t="shared" si="32"/>
        <v>0</v>
      </c>
      <c r="N51" s="12"/>
      <c r="O51" s="12">
        <f t="shared" ref="O51:O58" si="38">M51*N51/100</f>
        <v>0</v>
      </c>
      <c r="P51" s="46">
        <f t="shared" si="34"/>
        <v>0</v>
      </c>
    </row>
    <row r="52" spans="1:16" ht="19" hidden="1" x14ac:dyDescent="0.25">
      <c r="A52" s="9"/>
      <c r="B52" s="12"/>
      <c r="C52" s="13"/>
      <c r="D52" s="13">
        <v>0</v>
      </c>
      <c r="E52" s="13"/>
      <c r="F52" s="13">
        <f t="shared" si="27"/>
        <v>0</v>
      </c>
      <c r="G52" s="9">
        <f t="shared" si="28"/>
        <v>0</v>
      </c>
      <c r="H52" s="29">
        <f t="shared" si="35"/>
        <v>0</v>
      </c>
      <c r="I52" s="33">
        <f t="shared" si="30"/>
        <v>0</v>
      </c>
      <c r="J52" s="34">
        <f t="shared" si="31"/>
        <v>0</v>
      </c>
      <c r="K52" s="36">
        <f t="shared" si="36"/>
        <v>0</v>
      </c>
      <c r="L52" s="36">
        <f t="shared" si="37"/>
        <v>0</v>
      </c>
      <c r="M52" s="12">
        <f t="shared" si="32"/>
        <v>0</v>
      </c>
      <c r="N52" s="12"/>
      <c r="O52" s="12">
        <f t="shared" si="38"/>
        <v>0</v>
      </c>
      <c r="P52" s="46">
        <f t="shared" si="34"/>
        <v>0</v>
      </c>
    </row>
    <row r="53" spans="1:16" ht="19" hidden="1" x14ac:dyDescent="0.25">
      <c r="A53" s="9"/>
      <c r="B53" s="12"/>
      <c r="C53" s="13"/>
      <c r="D53" s="13">
        <v>0</v>
      </c>
      <c r="E53" s="13"/>
      <c r="F53" s="13">
        <f t="shared" si="27"/>
        <v>0</v>
      </c>
      <c r="G53" s="9">
        <f t="shared" si="28"/>
        <v>0</v>
      </c>
      <c r="H53" s="29">
        <f t="shared" si="35"/>
        <v>0</v>
      </c>
      <c r="I53" s="33">
        <f t="shared" si="30"/>
        <v>0</v>
      </c>
      <c r="J53" s="34">
        <f t="shared" si="31"/>
        <v>0</v>
      </c>
      <c r="K53" s="36">
        <f t="shared" si="36"/>
        <v>0</v>
      </c>
      <c r="L53" s="36">
        <f t="shared" si="37"/>
        <v>0</v>
      </c>
      <c r="M53" s="12">
        <f t="shared" si="32"/>
        <v>0</v>
      </c>
      <c r="N53" s="12"/>
      <c r="O53" s="12">
        <f t="shared" si="38"/>
        <v>0</v>
      </c>
      <c r="P53" s="46">
        <f t="shared" si="34"/>
        <v>0</v>
      </c>
    </row>
    <row r="54" spans="1:16" ht="19" hidden="1" x14ac:dyDescent="0.25">
      <c r="A54" s="9"/>
      <c r="B54" s="12"/>
      <c r="C54" s="13"/>
      <c r="D54" s="13">
        <v>0</v>
      </c>
      <c r="E54" s="13"/>
      <c r="F54" s="13">
        <f t="shared" si="27"/>
        <v>0</v>
      </c>
      <c r="G54" s="9">
        <f t="shared" si="28"/>
        <v>0</v>
      </c>
      <c r="H54" s="29">
        <f t="shared" si="35"/>
        <v>0</v>
      </c>
      <c r="I54" s="33">
        <f t="shared" si="30"/>
        <v>0</v>
      </c>
      <c r="J54" s="34">
        <f t="shared" si="31"/>
        <v>0</v>
      </c>
      <c r="K54" s="36">
        <f t="shared" si="36"/>
        <v>0</v>
      </c>
      <c r="L54" s="36">
        <f t="shared" si="37"/>
        <v>0</v>
      </c>
      <c r="M54" s="12">
        <f t="shared" si="32"/>
        <v>0</v>
      </c>
      <c r="N54" s="12"/>
      <c r="O54" s="12">
        <f t="shared" si="38"/>
        <v>0</v>
      </c>
      <c r="P54" s="46">
        <f t="shared" si="34"/>
        <v>0</v>
      </c>
    </row>
    <row r="55" spans="1:16" ht="19" hidden="1" x14ac:dyDescent="0.25">
      <c r="A55" s="9"/>
      <c r="B55" s="12"/>
      <c r="C55" s="13"/>
      <c r="D55" s="13">
        <v>0</v>
      </c>
      <c r="E55" s="13"/>
      <c r="F55" s="13">
        <f t="shared" si="27"/>
        <v>0</v>
      </c>
      <c r="G55" s="9">
        <f t="shared" si="28"/>
        <v>0</v>
      </c>
      <c r="H55" s="29">
        <f t="shared" si="35"/>
        <v>0</v>
      </c>
      <c r="I55" s="33">
        <f t="shared" si="30"/>
        <v>0</v>
      </c>
      <c r="J55" s="34">
        <f t="shared" si="31"/>
        <v>0</v>
      </c>
      <c r="K55" s="36">
        <f t="shared" si="36"/>
        <v>0</v>
      </c>
      <c r="L55" s="36">
        <f t="shared" si="37"/>
        <v>0</v>
      </c>
      <c r="M55" s="12">
        <f t="shared" si="32"/>
        <v>0</v>
      </c>
      <c r="N55" s="12"/>
      <c r="O55" s="12">
        <f t="shared" si="38"/>
        <v>0</v>
      </c>
      <c r="P55" s="46">
        <f t="shared" si="34"/>
        <v>0</v>
      </c>
    </row>
    <row r="56" spans="1:16" ht="19" hidden="1" x14ac:dyDescent="0.25">
      <c r="A56" s="9"/>
      <c r="B56" s="12"/>
      <c r="C56" s="13"/>
      <c r="D56" s="13">
        <v>0</v>
      </c>
      <c r="E56" s="13"/>
      <c r="F56" s="13">
        <f t="shared" si="27"/>
        <v>0</v>
      </c>
      <c r="G56" s="9">
        <f t="shared" si="28"/>
        <v>0</v>
      </c>
      <c r="H56" s="29">
        <f t="shared" si="35"/>
        <v>0</v>
      </c>
      <c r="I56" s="33">
        <f t="shared" si="30"/>
        <v>0</v>
      </c>
      <c r="J56" s="34">
        <f t="shared" si="31"/>
        <v>0</v>
      </c>
      <c r="K56" s="36">
        <f t="shared" si="36"/>
        <v>0</v>
      </c>
      <c r="L56" s="36">
        <f t="shared" si="37"/>
        <v>0</v>
      </c>
      <c r="M56" s="12">
        <f t="shared" si="32"/>
        <v>0</v>
      </c>
      <c r="N56" s="12"/>
      <c r="O56" s="12">
        <f t="shared" si="38"/>
        <v>0</v>
      </c>
      <c r="P56" s="46">
        <f t="shared" si="34"/>
        <v>0</v>
      </c>
    </row>
    <row r="57" spans="1:16" ht="19" hidden="1" x14ac:dyDescent="0.25">
      <c r="A57" s="9"/>
      <c r="B57" s="12"/>
      <c r="C57" s="13"/>
      <c r="D57" s="13">
        <v>0</v>
      </c>
      <c r="E57" s="13"/>
      <c r="F57" s="13">
        <f t="shared" si="27"/>
        <v>0</v>
      </c>
      <c r="G57" s="9">
        <f t="shared" si="28"/>
        <v>0</v>
      </c>
      <c r="H57" s="29">
        <f t="shared" si="35"/>
        <v>0</v>
      </c>
      <c r="I57" s="33">
        <f t="shared" si="30"/>
        <v>0</v>
      </c>
      <c r="J57" s="34">
        <f t="shared" si="31"/>
        <v>0</v>
      </c>
      <c r="K57" s="36">
        <f t="shared" si="36"/>
        <v>0</v>
      </c>
      <c r="L57" s="36">
        <f t="shared" si="37"/>
        <v>0</v>
      </c>
      <c r="M57" s="12">
        <f t="shared" si="32"/>
        <v>0</v>
      </c>
      <c r="N57" s="12"/>
      <c r="O57" s="12">
        <f t="shared" si="38"/>
        <v>0</v>
      </c>
      <c r="P57" s="46">
        <f t="shared" si="34"/>
        <v>0</v>
      </c>
    </row>
    <row r="58" spans="1:16" ht="19" hidden="1" x14ac:dyDescent="0.25">
      <c r="A58" s="9"/>
      <c r="B58" s="12"/>
      <c r="C58" s="13"/>
      <c r="D58" s="13"/>
      <c r="E58" s="13"/>
      <c r="F58" s="13"/>
      <c r="G58" s="9"/>
      <c r="H58" s="9"/>
      <c r="I58" s="33"/>
      <c r="J58" s="33"/>
      <c r="K58" s="36"/>
      <c r="L58" s="36"/>
      <c r="M58" s="12"/>
      <c r="N58" s="12"/>
      <c r="O58" s="12">
        <f t="shared" si="38"/>
        <v>0</v>
      </c>
      <c r="P58" s="46">
        <f t="shared" si="34"/>
        <v>0</v>
      </c>
    </row>
    <row r="59" spans="1:16" ht="19" hidden="1" x14ac:dyDescent="0.25">
      <c r="A59" s="9"/>
      <c r="B59" s="12"/>
      <c r="C59" s="13"/>
      <c r="D59" s="13"/>
      <c r="E59" s="13"/>
      <c r="F59" s="13"/>
      <c r="G59" s="9"/>
      <c r="H59" s="9"/>
      <c r="I59" s="33"/>
      <c r="J59" s="33"/>
      <c r="K59" s="36"/>
      <c r="L59" s="36"/>
      <c r="M59" s="12"/>
      <c r="N59" s="12"/>
      <c r="O59" s="12"/>
      <c r="P59" s="46"/>
    </row>
    <row r="60" spans="1:16" ht="19" x14ac:dyDescent="0.25">
      <c r="A60" s="18"/>
      <c r="B60" s="19"/>
      <c r="C60" s="19"/>
      <c r="D60" s="19"/>
      <c r="E60" s="19"/>
      <c r="F60" s="19"/>
      <c r="G60" s="30">
        <f>SUM(G9:G59)</f>
        <v>0</v>
      </c>
      <c r="H60" s="31">
        <f>SUM(H9:H59)</f>
        <v>0</v>
      </c>
      <c r="I60" s="30">
        <f>SUM(I9:I59)</f>
        <v>0</v>
      </c>
      <c r="J60" s="42">
        <f>SUM(J9:J59)</f>
        <v>0</v>
      </c>
      <c r="K60" s="9"/>
      <c r="L60" s="43"/>
      <c r="M60" s="49">
        <f>SUM(M8:M59)</f>
        <v>0</v>
      </c>
      <c r="N60" s="50" t="s">
        <v>95</v>
      </c>
      <c r="O60" s="49">
        <f>SUM(O9:O59)</f>
        <v>0</v>
      </c>
      <c r="P60" s="51">
        <f>SUM(P8:P59)</f>
        <v>0</v>
      </c>
    </row>
    <row r="61" spans="1:16" ht="22" customHeight="1" x14ac:dyDescent="0.2">
      <c r="C61" s="3"/>
      <c r="J61" s="172"/>
      <c r="K61" s="172"/>
      <c r="L61" s="172"/>
      <c r="M61" s="172"/>
      <c r="N61" s="172"/>
      <c r="O61" s="172"/>
    </row>
    <row r="62" spans="1:16" ht="22" customHeight="1" x14ac:dyDescent="0.2">
      <c r="B62" s="20" t="s">
        <v>96</v>
      </c>
      <c r="C62" s="3"/>
      <c r="J62" s="44"/>
      <c r="K62" s="44"/>
      <c r="L62" s="44"/>
      <c r="M62" s="44"/>
      <c r="N62" s="44"/>
      <c r="O62" s="44"/>
    </row>
    <row r="63" spans="1:16" ht="22" customHeight="1" x14ac:dyDescent="0.2">
      <c r="B63" s="21" t="s">
        <v>9</v>
      </c>
      <c r="C63" s="22">
        <v>150000</v>
      </c>
      <c r="J63" s="44"/>
      <c r="K63" s="44"/>
      <c r="L63" s="44"/>
      <c r="M63" s="44"/>
      <c r="N63" s="44"/>
      <c r="O63" s="44"/>
    </row>
    <row r="64" spans="1:16" ht="22" customHeight="1" x14ac:dyDescent="0.2">
      <c r="B64" s="21" t="s">
        <v>97</v>
      </c>
      <c r="C64" s="22">
        <v>20000</v>
      </c>
      <c r="J64" s="44"/>
      <c r="K64" s="44"/>
      <c r="L64" s="44"/>
      <c r="M64" s="44"/>
      <c r="N64" s="44"/>
      <c r="O64" s="44"/>
    </row>
    <row r="65" spans="2:16" ht="22" customHeight="1" x14ac:dyDescent="0.2">
      <c r="B65" s="21" t="s">
        <v>8</v>
      </c>
      <c r="C65" s="22">
        <v>600000</v>
      </c>
      <c r="J65" s="44"/>
      <c r="K65" s="44"/>
      <c r="L65" s="44"/>
      <c r="M65" s="44"/>
      <c r="N65" s="44"/>
      <c r="O65" s="44"/>
    </row>
    <row r="66" spans="2:16" ht="71" customHeight="1" x14ac:dyDescent="0.2">
      <c r="C66" s="3"/>
      <c r="G66" s="173" t="s">
        <v>98</v>
      </c>
      <c r="H66" s="173"/>
      <c r="I66" s="173"/>
      <c r="J66" s="173"/>
      <c r="K66" s="173"/>
      <c r="L66" s="173"/>
      <c r="M66" s="174">
        <f>P60+C63+C64+C65</f>
        <v>770000</v>
      </c>
      <c r="N66" s="174"/>
      <c r="O66" s="174"/>
      <c r="P66" s="174"/>
    </row>
  </sheetData>
  <sheetProtection formatCells="0" formatColumns="0" formatRows="0" insertColumns="0" insertRows="0" insertHyperlinks="0" deleteColumns="0" deleteRows="0" sort="0" autoFilter="0" pivotTables="0"/>
  <mergeCells count="15">
    <mergeCell ref="A1:P1"/>
    <mergeCell ref="G5:H5"/>
    <mergeCell ref="I5:L5"/>
    <mergeCell ref="J61:O61"/>
    <mergeCell ref="G66:L66"/>
    <mergeCell ref="M66:P66"/>
    <mergeCell ref="A5:A6"/>
    <mergeCell ref="B5:B6"/>
    <mergeCell ref="C5:C6"/>
    <mergeCell ref="D5:D6"/>
    <mergeCell ref="F5:F6"/>
    <mergeCell ref="M5:M6"/>
    <mergeCell ref="N5:N6"/>
    <mergeCell ref="O5:O6"/>
    <mergeCell ref="P5:P6"/>
  </mergeCells>
  <pageMargins left="0.25" right="0.25" top="0.75" bottom="0.75" header="0.3" footer="0.3"/>
  <pageSetup paperSize="9" scale="56"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CF7F-44F7-EE4C-A25C-099B0EDABFB9}">
  <sheetPr>
    <pageSetUpPr fitToPage="1"/>
  </sheetPr>
  <dimension ref="A1:P39"/>
  <sheetViews>
    <sheetView topLeftCell="A3" zoomScale="150" zoomScaleNormal="121" zoomScaleSheetLayoutView="123" workbookViewId="0">
      <selection activeCell="B8" sqref="B8:B23"/>
    </sheetView>
  </sheetViews>
  <sheetFormatPr baseColWidth="10" defaultColWidth="11" defaultRowHeight="16" x14ac:dyDescent="0.2"/>
  <cols>
    <col min="1" max="1" width="11"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2" width="9.83203125" style="2" hidden="1" customWidth="1"/>
    <col min="13" max="13" width="14.1640625" customWidth="1"/>
    <col min="14" max="15" width="11.83203125" customWidth="1"/>
    <col min="16" max="16" width="17.1640625" customWidth="1"/>
  </cols>
  <sheetData>
    <row r="1" spans="1:16" ht="130" customHeight="1" thickBot="1" x14ac:dyDescent="0.4">
      <c r="A1" s="166" t="s">
        <v>0</v>
      </c>
      <c r="B1" s="167"/>
      <c r="C1" s="167"/>
      <c r="D1" s="167"/>
      <c r="E1" s="167"/>
      <c r="F1" s="167"/>
      <c r="G1" s="167"/>
      <c r="H1" s="167"/>
      <c r="I1" s="167"/>
      <c r="J1" s="167"/>
      <c r="K1" s="167"/>
      <c r="L1" s="167"/>
      <c r="M1" s="167"/>
      <c r="N1" s="167"/>
      <c r="O1" s="167"/>
      <c r="P1" s="168"/>
    </row>
    <row r="2" spans="1:16" s="1" customFormat="1" ht="22" customHeight="1" x14ac:dyDescent="0.2">
      <c r="B2" s="4"/>
      <c r="C2" s="4"/>
      <c r="D2" s="4"/>
      <c r="E2" s="4"/>
      <c r="F2" s="4"/>
      <c r="G2" s="4"/>
      <c r="H2" s="4"/>
      <c r="I2" s="4"/>
      <c r="J2" s="4"/>
      <c r="K2" s="4"/>
      <c r="L2" s="4"/>
      <c r="M2" s="4"/>
      <c r="N2" s="4"/>
      <c r="O2" s="4"/>
      <c r="P2" s="4"/>
    </row>
    <row r="3" spans="1:16" ht="16" customHeight="1" x14ac:dyDescent="0.2">
      <c r="A3" s="4" t="s">
        <v>35</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175" t="s">
        <v>36</v>
      </c>
      <c r="B5" s="171" t="s">
        <v>37</v>
      </c>
      <c r="C5" s="177" t="s">
        <v>38</v>
      </c>
      <c r="D5" s="177" t="s">
        <v>39</v>
      </c>
      <c r="E5" s="23"/>
      <c r="F5" s="178" t="s">
        <v>40</v>
      </c>
      <c r="G5" s="171" t="s">
        <v>41</v>
      </c>
      <c r="H5" s="171"/>
      <c r="I5" s="171" t="s">
        <v>42</v>
      </c>
      <c r="J5" s="171"/>
      <c r="K5" s="171"/>
      <c r="L5" s="171"/>
      <c r="M5" s="180" t="s">
        <v>43</v>
      </c>
      <c r="N5" s="177" t="s">
        <v>44</v>
      </c>
      <c r="O5" s="181" t="s">
        <v>45</v>
      </c>
      <c r="P5" s="183" t="s">
        <v>46</v>
      </c>
    </row>
    <row r="6" spans="1:16" ht="35" customHeight="1" x14ac:dyDescent="0.2">
      <c r="A6" s="176"/>
      <c r="B6" s="171"/>
      <c r="C6" s="177"/>
      <c r="D6" s="177"/>
      <c r="E6" s="23"/>
      <c r="F6" s="179"/>
      <c r="G6" s="5" t="s">
        <v>47</v>
      </c>
      <c r="H6" s="5" t="s">
        <v>48</v>
      </c>
      <c r="I6" s="32" t="s">
        <v>115</v>
      </c>
      <c r="J6" s="5" t="s">
        <v>48</v>
      </c>
      <c r="K6" s="5" t="s">
        <v>50</v>
      </c>
      <c r="L6" s="5" t="s">
        <v>48</v>
      </c>
      <c r="M6" s="180"/>
      <c r="N6" s="171"/>
      <c r="O6" s="182"/>
      <c r="P6" s="183"/>
    </row>
    <row r="7" spans="1:16" ht="19" customHeight="1" x14ac:dyDescent="0.2">
      <c r="A7" s="6"/>
      <c r="B7" s="59" t="s">
        <v>99</v>
      </c>
      <c r="C7" s="59"/>
      <c r="D7" s="62"/>
      <c r="E7" s="62"/>
      <c r="F7" s="62"/>
      <c r="G7" s="62"/>
      <c r="H7" s="62"/>
      <c r="I7" s="62"/>
      <c r="J7" s="62"/>
      <c r="K7" s="62"/>
      <c r="L7" s="62"/>
      <c r="M7" s="62"/>
      <c r="N7" s="62"/>
      <c r="O7" s="62"/>
      <c r="P7" s="62"/>
    </row>
    <row r="8" spans="1:16" ht="34" x14ac:dyDescent="0.25">
      <c r="A8" s="6"/>
      <c r="B8" s="61" t="s">
        <v>113</v>
      </c>
      <c r="C8" s="8">
        <v>1.2</v>
      </c>
      <c r="D8" s="8">
        <v>1</v>
      </c>
      <c r="F8" s="13">
        <f t="shared" ref="F8:F23" si="0">D8*C8</f>
        <v>1.2</v>
      </c>
      <c r="G8" s="24">
        <f t="shared" ref="G8:G23" si="1">F8*30</f>
        <v>36</v>
      </c>
      <c r="H8" s="25">
        <f t="shared" ref="H8:H23" si="2">G8*500</f>
        <v>18000</v>
      </c>
      <c r="I8" s="33">
        <f t="shared" ref="I8:I23" si="3">F8*50/100</f>
        <v>0.6</v>
      </c>
      <c r="J8" s="34">
        <f>I8*8900</f>
        <v>5340</v>
      </c>
      <c r="K8" s="36"/>
      <c r="L8" s="36"/>
      <c r="M8" s="12">
        <f t="shared" ref="M8:M23" si="4">L8+J8+H8</f>
        <v>23340</v>
      </c>
      <c r="N8" s="45">
        <v>2</v>
      </c>
      <c r="O8" s="12">
        <f t="shared" ref="O8:O23" si="5">M8*N8</f>
        <v>46680</v>
      </c>
      <c r="P8" s="46">
        <f t="shared" ref="P8:P10" si="6">O8+M8</f>
        <v>70020</v>
      </c>
    </row>
    <row r="9" spans="1:16" ht="19" x14ac:dyDescent="0.25">
      <c r="A9" s="6"/>
      <c r="B9" s="61" t="s">
        <v>114</v>
      </c>
      <c r="C9" s="8">
        <v>1.2</v>
      </c>
      <c r="D9" s="8">
        <v>1</v>
      </c>
      <c r="F9" s="13">
        <f t="shared" si="0"/>
        <v>1.2</v>
      </c>
      <c r="G9" s="24">
        <f t="shared" si="1"/>
        <v>36</v>
      </c>
      <c r="H9" s="25">
        <f t="shared" si="2"/>
        <v>18000</v>
      </c>
      <c r="I9" s="33">
        <f t="shared" si="3"/>
        <v>0.6</v>
      </c>
      <c r="J9" s="34">
        <f t="shared" ref="J9:J23" si="7">I9*8900</f>
        <v>5340</v>
      </c>
      <c r="K9" s="35"/>
      <c r="L9" s="35"/>
      <c r="M9" s="12">
        <f t="shared" si="4"/>
        <v>23340</v>
      </c>
      <c r="N9" s="45">
        <v>2</v>
      </c>
      <c r="O9" s="12">
        <f t="shared" si="5"/>
        <v>46680</v>
      </c>
      <c r="P9" s="46">
        <f t="shared" si="6"/>
        <v>70020</v>
      </c>
    </row>
    <row r="10" spans="1:16" ht="19" customHeight="1" x14ac:dyDescent="0.25">
      <c r="A10" s="9"/>
      <c r="B10" s="60" t="s">
        <v>100</v>
      </c>
      <c r="C10" s="8">
        <v>7.0000000000000007E-2</v>
      </c>
      <c r="D10" s="8">
        <v>1</v>
      </c>
      <c r="E10" s="11"/>
      <c r="F10" s="13">
        <f t="shared" si="0"/>
        <v>7.0000000000000007E-2</v>
      </c>
      <c r="G10" s="24">
        <f t="shared" si="1"/>
        <v>2.1</v>
      </c>
      <c r="H10" s="25">
        <f t="shared" si="2"/>
        <v>1050</v>
      </c>
      <c r="I10" s="33">
        <f t="shared" si="3"/>
        <v>3.5000000000000003E-2</v>
      </c>
      <c r="J10" s="34">
        <f t="shared" si="7"/>
        <v>311.50000000000006</v>
      </c>
      <c r="K10" s="11"/>
      <c r="L10" s="11"/>
      <c r="M10" s="12">
        <f t="shared" si="4"/>
        <v>1361.5</v>
      </c>
      <c r="N10" s="45">
        <v>2</v>
      </c>
      <c r="O10" s="12">
        <f t="shared" si="5"/>
        <v>2723</v>
      </c>
      <c r="P10" s="46">
        <f t="shared" si="6"/>
        <v>4084.5</v>
      </c>
    </row>
    <row r="11" spans="1:16" ht="19" x14ac:dyDescent="0.25">
      <c r="A11" s="9"/>
      <c r="B11" s="60" t="s">
        <v>111</v>
      </c>
      <c r="C11" s="8">
        <v>0.1</v>
      </c>
      <c r="D11" s="8">
        <v>1</v>
      </c>
      <c r="E11" s="13"/>
      <c r="F11" s="13">
        <f t="shared" si="0"/>
        <v>0.1</v>
      </c>
      <c r="G11" s="24">
        <f t="shared" si="1"/>
        <v>3</v>
      </c>
      <c r="H11" s="25">
        <f t="shared" si="2"/>
        <v>1500</v>
      </c>
      <c r="I11" s="33">
        <f t="shared" si="3"/>
        <v>0.05</v>
      </c>
      <c r="J11" s="34">
        <f t="shared" si="7"/>
        <v>445</v>
      </c>
      <c r="K11" s="36"/>
      <c r="L11" s="36"/>
      <c r="M11" s="12">
        <f t="shared" si="4"/>
        <v>1945</v>
      </c>
      <c r="N11" s="45">
        <v>2</v>
      </c>
      <c r="O11" s="12">
        <f t="shared" si="5"/>
        <v>3890</v>
      </c>
      <c r="P11" s="46">
        <f t="shared" ref="P11:P18" si="8">O11+M11</f>
        <v>5835</v>
      </c>
    </row>
    <row r="12" spans="1:16" ht="19" x14ac:dyDescent="0.25">
      <c r="A12" s="9"/>
      <c r="B12" s="60" t="s">
        <v>112</v>
      </c>
      <c r="C12" s="8">
        <v>0.03</v>
      </c>
      <c r="D12" s="8">
        <v>1</v>
      </c>
      <c r="E12" s="15"/>
      <c r="F12" s="13">
        <f t="shared" si="0"/>
        <v>0.03</v>
      </c>
      <c r="G12" s="24">
        <f t="shared" si="1"/>
        <v>0.89999999999999991</v>
      </c>
      <c r="H12" s="25">
        <f t="shared" si="2"/>
        <v>449.99999999999994</v>
      </c>
      <c r="I12" s="33">
        <f t="shared" si="3"/>
        <v>1.4999999999999999E-2</v>
      </c>
      <c r="J12" s="34">
        <f t="shared" si="7"/>
        <v>133.5</v>
      </c>
      <c r="K12" s="37"/>
      <c r="L12" s="37"/>
      <c r="M12" s="12">
        <f t="shared" si="4"/>
        <v>583.5</v>
      </c>
      <c r="N12" s="45">
        <v>2</v>
      </c>
      <c r="O12" s="63">
        <f t="shared" si="5"/>
        <v>1167</v>
      </c>
      <c r="P12" s="46">
        <f t="shared" si="8"/>
        <v>1750.5</v>
      </c>
    </row>
    <row r="13" spans="1:16" ht="19" x14ac:dyDescent="0.25">
      <c r="A13" s="9"/>
      <c r="B13" s="60" t="s">
        <v>101</v>
      </c>
      <c r="C13" s="8">
        <v>0.1</v>
      </c>
      <c r="D13" s="8">
        <v>1</v>
      </c>
      <c r="E13" s="15"/>
      <c r="F13" s="13">
        <f t="shared" si="0"/>
        <v>0.1</v>
      </c>
      <c r="G13" s="24">
        <f t="shared" si="1"/>
        <v>3</v>
      </c>
      <c r="H13" s="25">
        <f t="shared" si="2"/>
        <v>1500</v>
      </c>
      <c r="I13" s="33">
        <f t="shared" si="3"/>
        <v>0.05</v>
      </c>
      <c r="J13" s="34">
        <f t="shared" si="7"/>
        <v>445</v>
      </c>
      <c r="K13" s="37"/>
      <c r="L13" s="37"/>
      <c r="M13" s="12">
        <f t="shared" si="4"/>
        <v>1945</v>
      </c>
      <c r="N13" s="45">
        <v>3</v>
      </c>
      <c r="O13" s="12">
        <f t="shared" si="5"/>
        <v>5835</v>
      </c>
      <c r="P13" s="46">
        <f t="shared" si="8"/>
        <v>7780</v>
      </c>
    </row>
    <row r="14" spans="1:16" ht="19" x14ac:dyDescent="0.25">
      <c r="A14" s="9"/>
      <c r="B14" s="60" t="s">
        <v>116</v>
      </c>
      <c r="C14" s="8">
        <v>0.5</v>
      </c>
      <c r="D14" s="8">
        <v>1</v>
      </c>
      <c r="E14" s="15"/>
      <c r="F14" s="13">
        <f t="shared" si="0"/>
        <v>0.5</v>
      </c>
      <c r="G14" s="24">
        <f t="shared" si="1"/>
        <v>15</v>
      </c>
      <c r="H14" s="25">
        <f t="shared" si="2"/>
        <v>7500</v>
      </c>
      <c r="I14" s="33">
        <f t="shared" si="3"/>
        <v>0.25</v>
      </c>
      <c r="J14" s="34">
        <f t="shared" si="7"/>
        <v>2225</v>
      </c>
      <c r="K14" s="37"/>
      <c r="L14" s="37"/>
      <c r="M14" s="12">
        <f t="shared" si="4"/>
        <v>9725</v>
      </c>
      <c r="N14" s="45">
        <v>3</v>
      </c>
      <c r="O14" s="12">
        <f t="shared" si="5"/>
        <v>29175</v>
      </c>
      <c r="P14" s="46">
        <f t="shared" si="8"/>
        <v>38900</v>
      </c>
    </row>
    <row r="15" spans="1:16" ht="19" x14ac:dyDescent="0.25">
      <c r="A15" s="9"/>
      <c r="B15" s="60" t="s">
        <v>102</v>
      </c>
      <c r="C15" s="8">
        <v>0.2</v>
      </c>
      <c r="D15" s="8">
        <v>1</v>
      </c>
      <c r="E15" s="15"/>
      <c r="F15" s="13">
        <f t="shared" si="0"/>
        <v>0.2</v>
      </c>
      <c r="G15" s="24">
        <f t="shared" si="1"/>
        <v>6</v>
      </c>
      <c r="H15" s="25">
        <f t="shared" si="2"/>
        <v>3000</v>
      </c>
      <c r="I15" s="33">
        <f t="shared" si="3"/>
        <v>0.1</v>
      </c>
      <c r="J15" s="34">
        <f t="shared" si="7"/>
        <v>890</v>
      </c>
      <c r="K15" s="37"/>
      <c r="L15" s="37"/>
      <c r="M15" s="12">
        <f t="shared" si="4"/>
        <v>3890</v>
      </c>
      <c r="N15" s="45">
        <v>2</v>
      </c>
      <c r="O15" s="12">
        <f t="shared" si="5"/>
        <v>7780</v>
      </c>
      <c r="P15" s="46">
        <f t="shared" si="8"/>
        <v>11670</v>
      </c>
    </row>
    <row r="16" spans="1:16" ht="19" x14ac:dyDescent="0.25">
      <c r="A16" s="9"/>
      <c r="B16" s="60" t="s">
        <v>103</v>
      </c>
      <c r="C16" s="64">
        <v>0.04</v>
      </c>
      <c r="D16" s="8">
        <v>1</v>
      </c>
      <c r="E16" s="15"/>
      <c r="F16" s="13">
        <f t="shared" si="0"/>
        <v>0.04</v>
      </c>
      <c r="G16" s="24">
        <f t="shared" si="1"/>
        <v>1.2</v>
      </c>
      <c r="H16" s="25">
        <f t="shared" si="2"/>
        <v>600</v>
      </c>
      <c r="I16" s="33">
        <f t="shared" si="3"/>
        <v>0.02</v>
      </c>
      <c r="J16" s="34">
        <f t="shared" si="7"/>
        <v>178</v>
      </c>
      <c r="K16" s="37"/>
      <c r="L16" s="37"/>
      <c r="M16" s="12">
        <f t="shared" si="4"/>
        <v>778</v>
      </c>
      <c r="N16" s="45">
        <v>1</v>
      </c>
      <c r="O16" s="12">
        <f t="shared" si="5"/>
        <v>778</v>
      </c>
      <c r="P16" s="46">
        <f t="shared" si="8"/>
        <v>1556</v>
      </c>
    </row>
    <row r="17" spans="1:16" ht="19" x14ac:dyDescent="0.25">
      <c r="A17" s="9"/>
      <c r="B17" s="60" t="s">
        <v>104</v>
      </c>
      <c r="C17" s="8">
        <v>0.03</v>
      </c>
      <c r="D17" s="8">
        <v>1</v>
      </c>
      <c r="E17" s="15"/>
      <c r="F17" s="13">
        <f t="shared" si="0"/>
        <v>0.03</v>
      </c>
      <c r="G17" s="24">
        <f t="shared" si="1"/>
        <v>0.89999999999999991</v>
      </c>
      <c r="H17" s="25">
        <f t="shared" si="2"/>
        <v>449.99999999999994</v>
      </c>
      <c r="I17" s="33">
        <f t="shared" si="3"/>
        <v>1.4999999999999999E-2</v>
      </c>
      <c r="J17" s="34">
        <f t="shared" si="7"/>
        <v>133.5</v>
      </c>
      <c r="K17" s="37"/>
      <c r="L17" s="37"/>
      <c r="M17" s="12">
        <f t="shared" si="4"/>
        <v>583.5</v>
      </c>
      <c r="N17" s="45">
        <v>1</v>
      </c>
      <c r="O17" s="12">
        <f t="shared" si="5"/>
        <v>583.5</v>
      </c>
      <c r="P17" s="46">
        <f t="shared" si="8"/>
        <v>1167</v>
      </c>
    </row>
    <row r="18" spans="1:16" ht="19" customHeight="1" x14ac:dyDescent="0.25">
      <c r="A18" s="9"/>
      <c r="B18" s="60" t="s">
        <v>105</v>
      </c>
      <c r="C18" s="8">
        <v>0.2</v>
      </c>
      <c r="D18" s="8">
        <v>1</v>
      </c>
      <c r="E18" s="11"/>
      <c r="F18" s="13">
        <f t="shared" si="0"/>
        <v>0.2</v>
      </c>
      <c r="G18" s="24">
        <f t="shared" si="1"/>
        <v>6</v>
      </c>
      <c r="H18" s="25">
        <f t="shared" si="2"/>
        <v>3000</v>
      </c>
      <c r="I18" s="33">
        <f t="shared" si="3"/>
        <v>0.1</v>
      </c>
      <c r="J18" s="34">
        <f t="shared" si="7"/>
        <v>890</v>
      </c>
      <c r="K18" s="11"/>
      <c r="L18" s="11"/>
      <c r="M18" s="12">
        <f t="shared" si="4"/>
        <v>3890</v>
      </c>
      <c r="N18" s="45">
        <v>2</v>
      </c>
      <c r="O18" s="12">
        <f t="shared" si="5"/>
        <v>7780</v>
      </c>
      <c r="P18" s="46">
        <f t="shared" si="8"/>
        <v>11670</v>
      </c>
    </row>
    <row r="19" spans="1:16" ht="19" x14ac:dyDescent="0.25">
      <c r="A19" s="9"/>
      <c r="B19" s="60" t="s">
        <v>106</v>
      </c>
      <c r="C19" s="8">
        <v>0.1</v>
      </c>
      <c r="D19" s="8">
        <v>1</v>
      </c>
      <c r="E19" s="13"/>
      <c r="F19" s="13">
        <f t="shared" si="0"/>
        <v>0.1</v>
      </c>
      <c r="G19" s="24">
        <f t="shared" si="1"/>
        <v>3</v>
      </c>
      <c r="H19" s="25">
        <f t="shared" si="2"/>
        <v>1500</v>
      </c>
      <c r="I19" s="33">
        <f t="shared" si="3"/>
        <v>0.05</v>
      </c>
      <c r="J19" s="34">
        <f t="shared" si="7"/>
        <v>445</v>
      </c>
      <c r="K19" s="36"/>
      <c r="L19" s="36"/>
      <c r="M19" s="12">
        <f t="shared" si="4"/>
        <v>1945</v>
      </c>
      <c r="N19" s="45">
        <v>1</v>
      </c>
      <c r="O19" s="12">
        <f t="shared" si="5"/>
        <v>1945</v>
      </c>
      <c r="P19" s="46">
        <f>O19+M19</f>
        <v>3890</v>
      </c>
    </row>
    <row r="20" spans="1:16" ht="19" x14ac:dyDescent="0.25">
      <c r="A20" s="9"/>
      <c r="B20" s="60" t="s">
        <v>107</v>
      </c>
      <c r="C20" s="8">
        <v>0.02</v>
      </c>
      <c r="D20" s="8">
        <v>1</v>
      </c>
      <c r="E20" s="15"/>
      <c r="F20" s="13">
        <f t="shared" si="0"/>
        <v>0.02</v>
      </c>
      <c r="G20" s="24">
        <f t="shared" si="1"/>
        <v>0.6</v>
      </c>
      <c r="H20" s="25">
        <f t="shared" si="2"/>
        <v>300</v>
      </c>
      <c r="I20" s="33">
        <f t="shared" si="3"/>
        <v>0.01</v>
      </c>
      <c r="J20" s="34">
        <f t="shared" si="7"/>
        <v>89</v>
      </c>
      <c r="K20" s="37"/>
      <c r="L20" s="37"/>
      <c r="M20" s="12">
        <f t="shared" si="4"/>
        <v>389</v>
      </c>
      <c r="N20" s="45">
        <v>1</v>
      </c>
      <c r="O20" s="12">
        <f t="shared" si="5"/>
        <v>389</v>
      </c>
      <c r="P20" s="46">
        <f t="shared" ref="P20:P23" si="9">O20+M20</f>
        <v>778</v>
      </c>
    </row>
    <row r="21" spans="1:16" ht="19" x14ac:dyDescent="0.25">
      <c r="A21" s="9"/>
      <c r="B21" s="60" t="s">
        <v>108</v>
      </c>
      <c r="C21" s="8">
        <v>0.01</v>
      </c>
      <c r="D21" s="8">
        <v>1</v>
      </c>
      <c r="E21" s="15"/>
      <c r="F21" s="13">
        <f t="shared" si="0"/>
        <v>0.01</v>
      </c>
      <c r="G21" s="24">
        <f t="shared" si="1"/>
        <v>0.3</v>
      </c>
      <c r="H21" s="25">
        <f t="shared" si="2"/>
        <v>150</v>
      </c>
      <c r="I21" s="33">
        <f t="shared" si="3"/>
        <v>5.0000000000000001E-3</v>
      </c>
      <c r="J21" s="34">
        <f t="shared" si="7"/>
        <v>44.5</v>
      </c>
      <c r="K21" s="37"/>
      <c r="L21" s="37"/>
      <c r="M21" s="12">
        <f t="shared" si="4"/>
        <v>194.5</v>
      </c>
      <c r="N21" s="45">
        <v>1</v>
      </c>
      <c r="O21" s="12">
        <f t="shared" si="5"/>
        <v>194.5</v>
      </c>
      <c r="P21" s="46">
        <f t="shared" si="9"/>
        <v>389</v>
      </c>
    </row>
    <row r="22" spans="1:16" ht="19" x14ac:dyDescent="0.25">
      <c r="A22" s="9"/>
      <c r="B22" s="60" t="s">
        <v>109</v>
      </c>
      <c r="C22" s="8">
        <v>0.3</v>
      </c>
      <c r="D22" s="8">
        <v>1</v>
      </c>
      <c r="E22" s="15"/>
      <c r="F22" s="13">
        <f t="shared" si="0"/>
        <v>0.3</v>
      </c>
      <c r="G22" s="24">
        <f t="shared" si="1"/>
        <v>9</v>
      </c>
      <c r="H22" s="25">
        <f t="shared" si="2"/>
        <v>4500</v>
      </c>
      <c r="I22" s="33">
        <f t="shared" si="3"/>
        <v>0.15</v>
      </c>
      <c r="J22" s="34">
        <f t="shared" si="7"/>
        <v>1335</v>
      </c>
      <c r="K22" s="37"/>
      <c r="L22" s="37"/>
      <c r="M22" s="12">
        <f t="shared" si="4"/>
        <v>5835</v>
      </c>
      <c r="N22" s="45">
        <v>1</v>
      </c>
      <c r="O22" s="12">
        <f t="shared" si="5"/>
        <v>5835</v>
      </c>
      <c r="P22" s="46">
        <f t="shared" si="9"/>
        <v>11670</v>
      </c>
    </row>
    <row r="23" spans="1:16" ht="19" x14ac:dyDescent="0.25">
      <c r="A23" s="9"/>
      <c r="B23" s="60" t="s">
        <v>110</v>
      </c>
      <c r="C23" s="8">
        <v>0.1</v>
      </c>
      <c r="D23" s="8">
        <v>1</v>
      </c>
      <c r="E23" s="15"/>
      <c r="F23" s="13">
        <f t="shared" si="0"/>
        <v>0.1</v>
      </c>
      <c r="G23" s="24">
        <f t="shared" si="1"/>
        <v>3</v>
      </c>
      <c r="H23" s="25">
        <f t="shared" si="2"/>
        <v>1500</v>
      </c>
      <c r="I23" s="33">
        <f t="shared" si="3"/>
        <v>0.05</v>
      </c>
      <c r="J23" s="34">
        <f t="shared" si="7"/>
        <v>445</v>
      </c>
      <c r="K23" s="37"/>
      <c r="L23" s="37"/>
      <c r="M23" s="12">
        <f t="shared" si="4"/>
        <v>1945</v>
      </c>
      <c r="N23" s="45">
        <v>1</v>
      </c>
      <c r="O23" s="12">
        <f t="shared" si="5"/>
        <v>1945</v>
      </c>
      <c r="P23" s="46">
        <f t="shared" si="9"/>
        <v>3890</v>
      </c>
    </row>
    <row r="24" spans="1:16" ht="19" hidden="1" x14ac:dyDescent="0.25">
      <c r="A24" s="9"/>
      <c r="B24" s="12"/>
      <c r="C24" s="13"/>
      <c r="D24" s="13">
        <v>0</v>
      </c>
      <c r="E24" s="13"/>
      <c r="F24" s="13">
        <f t="shared" ref="F24:F30" si="10">D24*C24</f>
        <v>0</v>
      </c>
      <c r="G24" s="9">
        <f t="shared" ref="G24:G30" si="11">F24*30</f>
        <v>0</v>
      </c>
      <c r="H24" s="29">
        <f t="shared" ref="H24:H30" si="12">G24*900</f>
        <v>0</v>
      </c>
      <c r="I24" s="33">
        <f t="shared" ref="I24:I30" si="13">F24*50/100</f>
        <v>0</v>
      </c>
      <c r="J24" s="34">
        <f t="shared" ref="J24:J30" si="14">I24*18000</f>
        <v>0</v>
      </c>
      <c r="K24" s="36">
        <f t="shared" ref="K24:K30" si="15">F24*30</f>
        <v>0</v>
      </c>
      <c r="L24" s="36">
        <f t="shared" ref="L24:L30" si="16">K24*8000</f>
        <v>0</v>
      </c>
      <c r="M24" s="12">
        <f t="shared" ref="M24:M30" si="17">L24+J24+H24</f>
        <v>0</v>
      </c>
      <c r="N24" s="12"/>
      <c r="O24" s="12">
        <f t="shared" ref="O24:O31" si="18">M24*N24/100</f>
        <v>0</v>
      </c>
      <c r="P24" s="46">
        <f t="shared" ref="P24:P31" si="19">O24+M24</f>
        <v>0</v>
      </c>
    </row>
    <row r="25" spans="1:16" ht="19" hidden="1" x14ac:dyDescent="0.25">
      <c r="A25" s="9"/>
      <c r="B25" s="12"/>
      <c r="C25" s="13"/>
      <c r="D25" s="13">
        <v>0</v>
      </c>
      <c r="E25" s="13"/>
      <c r="F25" s="13">
        <f t="shared" si="10"/>
        <v>0</v>
      </c>
      <c r="G25" s="9">
        <f t="shared" si="11"/>
        <v>0</v>
      </c>
      <c r="H25" s="29">
        <f t="shared" si="12"/>
        <v>0</v>
      </c>
      <c r="I25" s="33">
        <f t="shared" si="13"/>
        <v>0</v>
      </c>
      <c r="J25" s="34">
        <f t="shared" si="14"/>
        <v>0</v>
      </c>
      <c r="K25" s="36">
        <f t="shared" si="15"/>
        <v>0</v>
      </c>
      <c r="L25" s="36">
        <f t="shared" si="16"/>
        <v>0</v>
      </c>
      <c r="M25" s="12">
        <f t="shared" si="17"/>
        <v>0</v>
      </c>
      <c r="N25" s="12"/>
      <c r="O25" s="12">
        <f t="shared" si="18"/>
        <v>0</v>
      </c>
      <c r="P25" s="46">
        <f t="shared" si="19"/>
        <v>0</v>
      </c>
    </row>
    <row r="26" spans="1:16" ht="19" hidden="1" x14ac:dyDescent="0.25">
      <c r="A26" s="9"/>
      <c r="B26" s="12"/>
      <c r="C26" s="13"/>
      <c r="D26" s="13">
        <v>0</v>
      </c>
      <c r="E26" s="13"/>
      <c r="F26" s="13">
        <f t="shared" si="10"/>
        <v>0</v>
      </c>
      <c r="G26" s="9">
        <f t="shared" si="11"/>
        <v>0</v>
      </c>
      <c r="H26" s="29">
        <f t="shared" si="12"/>
        <v>0</v>
      </c>
      <c r="I26" s="33">
        <f t="shared" si="13"/>
        <v>0</v>
      </c>
      <c r="J26" s="34">
        <f t="shared" si="14"/>
        <v>0</v>
      </c>
      <c r="K26" s="36">
        <f t="shared" si="15"/>
        <v>0</v>
      </c>
      <c r="L26" s="36">
        <f t="shared" si="16"/>
        <v>0</v>
      </c>
      <c r="M26" s="12">
        <f t="shared" si="17"/>
        <v>0</v>
      </c>
      <c r="N26" s="12"/>
      <c r="O26" s="12">
        <f t="shared" si="18"/>
        <v>0</v>
      </c>
      <c r="P26" s="46">
        <f t="shared" si="19"/>
        <v>0</v>
      </c>
    </row>
    <row r="27" spans="1:16" ht="19" hidden="1" x14ac:dyDescent="0.25">
      <c r="A27" s="9"/>
      <c r="B27" s="12"/>
      <c r="C27" s="13"/>
      <c r="D27" s="13">
        <v>0</v>
      </c>
      <c r="E27" s="13"/>
      <c r="F27" s="13">
        <f t="shared" si="10"/>
        <v>0</v>
      </c>
      <c r="G27" s="9">
        <f t="shared" si="11"/>
        <v>0</v>
      </c>
      <c r="H27" s="29">
        <f t="shared" si="12"/>
        <v>0</v>
      </c>
      <c r="I27" s="33">
        <f t="shared" si="13"/>
        <v>0</v>
      </c>
      <c r="J27" s="34">
        <f t="shared" si="14"/>
        <v>0</v>
      </c>
      <c r="K27" s="36">
        <f t="shared" si="15"/>
        <v>0</v>
      </c>
      <c r="L27" s="36">
        <f t="shared" si="16"/>
        <v>0</v>
      </c>
      <c r="M27" s="12">
        <f t="shared" si="17"/>
        <v>0</v>
      </c>
      <c r="N27" s="12"/>
      <c r="O27" s="12">
        <f t="shared" si="18"/>
        <v>0</v>
      </c>
      <c r="P27" s="46">
        <f t="shared" si="19"/>
        <v>0</v>
      </c>
    </row>
    <row r="28" spans="1:16" ht="19" hidden="1" x14ac:dyDescent="0.25">
      <c r="A28" s="9"/>
      <c r="B28" s="12"/>
      <c r="C28" s="13"/>
      <c r="D28" s="13">
        <v>0</v>
      </c>
      <c r="E28" s="13"/>
      <c r="F28" s="13">
        <f t="shared" si="10"/>
        <v>0</v>
      </c>
      <c r="G28" s="9">
        <f t="shared" si="11"/>
        <v>0</v>
      </c>
      <c r="H28" s="29">
        <f t="shared" si="12"/>
        <v>0</v>
      </c>
      <c r="I28" s="33">
        <f t="shared" si="13"/>
        <v>0</v>
      </c>
      <c r="J28" s="34">
        <f t="shared" si="14"/>
        <v>0</v>
      </c>
      <c r="K28" s="36">
        <f t="shared" si="15"/>
        <v>0</v>
      </c>
      <c r="L28" s="36">
        <f t="shared" si="16"/>
        <v>0</v>
      </c>
      <c r="M28" s="12">
        <f t="shared" si="17"/>
        <v>0</v>
      </c>
      <c r="N28" s="12"/>
      <c r="O28" s="12">
        <f t="shared" si="18"/>
        <v>0</v>
      </c>
      <c r="P28" s="46">
        <f t="shared" si="19"/>
        <v>0</v>
      </c>
    </row>
    <row r="29" spans="1:16" ht="19" hidden="1" x14ac:dyDescent="0.25">
      <c r="A29" s="9"/>
      <c r="B29" s="12"/>
      <c r="C29" s="13"/>
      <c r="D29" s="13">
        <v>0</v>
      </c>
      <c r="E29" s="13"/>
      <c r="F29" s="13">
        <f t="shared" si="10"/>
        <v>0</v>
      </c>
      <c r="G29" s="9">
        <f t="shared" si="11"/>
        <v>0</v>
      </c>
      <c r="H29" s="29">
        <f t="shared" si="12"/>
        <v>0</v>
      </c>
      <c r="I29" s="33">
        <f t="shared" si="13"/>
        <v>0</v>
      </c>
      <c r="J29" s="34">
        <f t="shared" si="14"/>
        <v>0</v>
      </c>
      <c r="K29" s="36">
        <f t="shared" si="15"/>
        <v>0</v>
      </c>
      <c r="L29" s="36">
        <f t="shared" si="16"/>
        <v>0</v>
      </c>
      <c r="M29" s="12">
        <f t="shared" si="17"/>
        <v>0</v>
      </c>
      <c r="N29" s="12"/>
      <c r="O29" s="12">
        <f t="shared" si="18"/>
        <v>0</v>
      </c>
      <c r="P29" s="46">
        <f t="shared" si="19"/>
        <v>0</v>
      </c>
    </row>
    <row r="30" spans="1:16" ht="19" hidden="1" x14ac:dyDescent="0.25">
      <c r="A30" s="9"/>
      <c r="B30" s="12"/>
      <c r="C30" s="13"/>
      <c r="D30" s="13">
        <v>0</v>
      </c>
      <c r="E30" s="13"/>
      <c r="F30" s="13">
        <f t="shared" si="10"/>
        <v>0</v>
      </c>
      <c r="G30" s="9">
        <f t="shared" si="11"/>
        <v>0</v>
      </c>
      <c r="H30" s="29">
        <f t="shared" si="12"/>
        <v>0</v>
      </c>
      <c r="I30" s="33">
        <f t="shared" si="13"/>
        <v>0</v>
      </c>
      <c r="J30" s="34">
        <f t="shared" si="14"/>
        <v>0</v>
      </c>
      <c r="K30" s="36">
        <f t="shared" si="15"/>
        <v>0</v>
      </c>
      <c r="L30" s="36">
        <f t="shared" si="16"/>
        <v>0</v>
      </c>
      <c r="M30" s="12">
        <f t="shared" si="17"/>
        <v>0</v>
      </c>
      <c r="N30" s="12"/>
      <c r="O30" s="12">
        <f t="shared" si="18"/>
        <v>0</v>
      </c>
      <c r="P30" s="46">
        <f t="shared" si="19"/>
        <v>0</v>
      </c>
    </row>
    <row r="31" spans="1:16" ht="19" hidden="1" x14ac:dyDescent="0.25">
      <c r="A31" s="9"/>
      <c r="B31" s="12"/>
      <c r="C31" s="13"/>
      <c r="D31" s="13"/>
      <c r="E31" s="13"/>
      <c r="F31" s="13"/>
      <c r="G31" s="9"/>
      <c r="H31" s="9"/>
      <c r="I31" s="33"/>
      <c r="J31" s="33"/>
      <c r="K31" s="36"/>
      <c r="L31" s="36"/>
      <c r="M31" s="12"/>
      <c r="N31" s="12"/>
      <c r="O31" s="12">
        <f t="shared" si="18"/>
        <v>0</v>
      </c>
      <c r="P31" s="46">
        <f t="shared" si="19"/>
        <v>0</v>
      </c>
    </row>
    <row r="32" spans="1:16" ht="19" hidden="1" x14ac:dyDescent="0.25">
      <c r="A32" s="9"/>
      <c r="B32" s="12"/>
      <c r="C32" s="13"/>
      <c r="D32" s="13"/>
      <c r="E32" s="13"/>
      <c r="F32" s="13"/>
      <c r="G32" s="9"/>
      <c r="H32" s="9"/>
      <c r="I32" s="33"/>
      <c r="J32" s="33"/>
      <c r="K32" s="36"/>
      <c r="L32" s="36"/>
      <c r="M32" s="12"/>
      <c r="N32" s="12"/>
      <c r="O32" s="12"/>
      <c r="P32" s="46"/>
    </row>
    <row r="33" spans="1:16" ht="19" x14ac:dyDescent="0.25">
      <c r="A33" s="18"/>
      <c r="B33" s="19"/>
      <c r="C33" s="19"/>
      <c r="D33" s="19"/>
      <c r="E33" s="19"/>
      <c r="F33" s="19"/>
      <c r="G33" s="30">
        <f>SUM(G11:G32)</f>
        <v>51.9</v>
      </c>
      <c r="H33" s="31">
        <f>SUM(H11:H32)</f>
        <v>25950</v>
      </c>
      <c r="I33" s="30">
        <f>SUM(I11:I32)</f>
        <v>0.8650000000000001</v>
      </c>
      <c r="J33" s="42">
        <f>SUM(J11:J32)</f>
        <v>7698.5</v>
      </c>
      <c r="K33" s="9"/>
      <c r="L33" s="43"/>
      <c r="M33" s="49">
        <f>SUM(M10:M32)</f>
        <v>35010</v>
      </c>
      <c r="N33" s="50" t="s">
        <v>95</v>
      </c>
      <c r="O33" s="49">
        <f>SUM(O11:O32)</f>
        <v>67297</v>
      </c>
      <c r="P33" s="51">
        <f>SUM(P10:P32)</f>
        <v>105030</v>
      </c>
    </row>
    <row r="34" spans="1:16" ht="22" customHeight="1" x14ac:dyDescent="0.2">
      <c r="C34" s="3"/>
      <c r="J34" s="172"/>
      <c r="K34" s="172"/>
      <c r="L34" s="172"/>
      <c r="M34" s="172"/>
      <c r="N34" s="172"/>
      <c r="O34" s="172"/>
    </row>
    <row r="35" spans="1:16" ht="22" customHeight="1" x14ac:dyDescent="0.2">
      <c r="B35" s="20" t="s">
        <v>96</v>
      </c>
      <c r="C35" s="3"/>
      <c r="J35" s="44"/>
      <c r="K35" s="44"/>
      <c r="L35" s="44"/>
      <c r="M35" s="44"/>
      <c r="N35" s="44"/>
      <c r="O35" s="44"/>
    </row>
    <row r="36" spans="1:16" ht="22" customHeight="1" x14ac:dyDescent="0.2">
      <c r="B36" s="21" t="s">
        <v>9</v>
      </c>
      <c r="C36" s="22">
        <v>150000</v>
      </c>
      <c r="J36" s="44"/>
      <c r="K36" s="44"/>
      <c r="L36" s="44"/>
      <c r="M36" s="44"/>
      <c r="N36" s="44"/>
      <c r="O36" s="44"/>
    </row>
    <row r="37" spans="1:16" ht="22" customHeight="1" x14ac:dyDescent="0.2">
      <c r="B37" s="21" t="s">
        <v>97</v>
      </c>
      <c r="C37" s="22">
        <v>20000</v>
      </c>
      <c r="J37" s="44"/>
      <c r="K37" s="44"/>
      <c r="L37" s="44"/>
      <c r="M37" s="44"/>
      <c r="N37" s="44"/>
      <c r="O37" s="44"/>
    </row>
    <row r="38" spans="1:16" ht="22" customHeight="1" x14ac:dyDescent="0.2">
      <c r="B38" s="21" t="s">
        <v>8</v>
      </c>
      <c r="C38" s="22">
        <v>600000</v>
      </c>
      <c r="J38" s="44"/>
      <c r="K38" s="44"/>
      <c r="L38" s="44"/>
      <c r="M38" s="44"/>
      <c r="N38" s="44"/>
      <c r="O38" s="44"/>
    </row>
    <row r="39" spans="1:16" ht="71" customHeight="1" x14ac:dyDescent="0.2">
      <c r="C39" s="3"/>
      <c r="G39" s="173" t="s">
        <v>98</v>
      </c>
      <c r="H39" s="173"/>
      <c r="I39" s="173"/>
      <c r="J39" s="173"/>
      <c r="K39" s="173"/>
      <c r="L39" s="173"/>
      <c r="M39" s="174">
        <f>P33+C36+C37+C38</f>
        <v>875030</v>
      </c>
      <c r="N39" s="174"/>
      <c r="O39" s="174"/>
      <c r="P39" s="174"/>
    </row>
  </sheetData>
  <sheetProtection formatCells="0" formatColumns="0" formatRows="0" insertColumns="0" insertRows="0" insertHyperlinks="0" deleteColumns="0" deleteRows="0" sort="0" autoFilter="0" pivotTables="0"/>
  <mergeCells count="15">
    <mergeCell ref="J34:O34"/>
    <mergeCell ref="G39:L39"/>
    <mergeCell ref="M39:P39"/>
    <mergeCell ref="A1:P1"/>
    <mergeCell ref="A5:A6"/>
    <mergeCell ref="B5:B6"/>
    <mergeCell ref="C5:C6"/>
    <mergeCell ref="D5:D6"/>
    <mergeCell ref="F5:F6"/>
    <mergeCell ref="G5:H5"/>
    <mergeCell ref="I5:L5"/>
    <mergeCell ref="M5:M6"/>
    <mergeCell ref="N5:N6"/>
    <mergeCell ref="O5:O6"/>
    <mergeCell ref="P5:P6"/>
  </mergeCells>
  <pageMargins left="0.25" right="0.25" top="0.75" bottom="0.75" header="0.3" footer="0.3"/>
  <pageSetup paperSize="9" scale="56"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Small Project_Cost Calculator_</vt:lpstr>
      <vt:lpstr>Cost Breakup</vt:lpstr>
      <vt:lpstr>Sheet Plastination</vt:lpstr>
      <vt:lpstr>'Small Project_Cost Calculator_'!Print_Area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harikrishnanpr</dc:creator>
  <cp:lastModifiedBy>harikrishnanpr</cp:lastModifiedBy>
  <cp:lastPrinted>2026-02-16T17:25:15Z</cp:lastPrinted>
  <dcterms:created xsi:type="dcterms:W3CDTF">2026-01-13T17:40:00Z</dcterms:created>
  <dcterms:modified xsi:type="dcterms:W3CDTF">2026-03-01T17:12:33Z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F8085E47C1DB300FCDBC8669AFA1EC24_42</vt:lpwstr>
  </property>
  <property fmtid="{D5CDD505-2E9C-101B-9397-08002B2CF9AE}" pid="3" name="KSOProductBuildVer">
    <vt:lpwstr>1033-6.13.1.8710</vt:lpwstr>
  </property>
</Properties>
</file>